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64011"/>
  <mc:AlternateContent xmlns:mc="http://schemas.openxmlformats.org/markup-compatibility/2006">
    <mc:Choice Requires="x15">
      <x15ac:absPath xmlns:x15ac="http://schemas.microsoft.com/office/spreadsheetml/2010/11/ac" url="C:\Users\FABRIL\Documents\GitHub\Fabril-Solutions\Fabril Docs Jay\"/>
    </mc:Choice>
  </mc:AlternateContent>
  <bookViews>
    <workbookView xWindow="0" yWindow="0" windowWidth="20490" windowHeight="7350" activeTab="1"/>
  </bookViews>
  <sheets>
    <sheet name="2018 EXCEL" sheetId="7" r:id="rId1"/>
    <sheet name="AUTOMATE" sheetId="1" r:id="rId2"/>
    <sheet name="PAY" sheetId="3" r:id="rId3"/>
    <sheet name="CODES FOR CLOSING TYPE" sheetId="4" r:id="rId4"/>
  </sheets>
  <externalReferences>
    <externalReference r:id="rId5"/>
    <externalReference r:id="rId6"/>
    <externalReference r:id="rId7"/>
  </externalReferences>
  <definedNames>
    <definedName name="_xlnm._FilterDatabase" localSheetId="0" hidden="1">'2018 EXCEL'!$B$1:$M$2421</definedName>
    <definedName name="APRIL">#REF!</definedName>
    <definedName name="BUILDCODES" localSheetId="3">[1]!Table5[[#All],[CODES]]</definedName>
    <definedName name="BUILDCODES">Table5[[#All],[CODES]]</definedName>
    <definedName name="CategoryList" localSheetId="3">#REF!</definedName>
    <definedName name="CategoryList">#REF!</definedName>
    <definedName name="CLOSINGTYPE">[1]Sheet2!$J$6:$J$22</definedName>
    <definedName name="CLOSINGTYPECODES">'CODES FOR CLOSING TYPE'!$A$1:$C$27</definedName>
    <definedName name="ColumnTitle10">[2]!ExpAug[[#Headers],[Date]]</definedName>
    <definedName name="ColumnTitle11">[2]!ExpSep[[#Headers],[Date]]</definedName>
    <definedName name="ColumnTitle12">[2]!ExpOct[[#Headers],[Date]]</definedName>
    <definedName name="ColumnTitle13">[2]!ExpNov[[#Headers],[Date]]</definedName>
    <definedName name="ColumnTitle14">[2]!ExpDec[[#Headers],[Date]]</definedName>
    <definedName name="ColumnTitle2" localSheetId="3">#REF!</definedName>
    <definedName name="ColumnTitle2">#REF!</definedName>
    <definedName name="ColumnTitle3">[2]!ExpJan[[#Headers],[Date]]</definedName>
    <definedName name="ColumnTitle4">[2]!ExpFeb[[#Headers],[Date]]</definedName>
    <definedName name="ColumnTitle5">[2]!ExpMar[[#Headers],[Date]]</definedName>
    <definedName name="ColumnTitle6">[2]!ExpApr[[#Headers],[Date]]</definedName>
    <definedName name="ColumnTitle7">[2]!ExpMay[[#Headers],[Date]]</definedName>
    <definedName name="ColumnTitle8">[2]!ExpJun[[#Headers],[Date]]</definedName>
    <definedName name="ColumnTitle9">[2]!ExpJul[[#Headers],[Date]]</definedName>
    <definedName name="CompanyName" localSheetId="1">AUTOMATE!#REF!</definedName>
    <definedName name="CompanyName">'[3]SDU PAY'!$N$1</definedName>
    <definedName name="CurrentEmp">INDEX([3]!Employees[Employee Name],Stub)</definedName>
    <definedName name="EmployeeList" localSheetId="3">#REF!</definedName>
    <definedName name="EmployeeList">#REF!</definedName>
    <definedName name="ExpenseCategories">#REF!</definedName>
    <definedName name="FFFF" localSheetId="3">#REF!</definedName>
    <definedName name="FFFF">#REF!</definedName>
    <definedName name="FHFHJGHJGJ">#REF!</definedName>
    <definedName name="FlagPercent">#REF!</definedName>
    <definedName name="FMdetails" localSheetId="3">#REF!</definedName>
    <definedName name="FMdetails">#REF!</definedName>
    <definedName name="IAUDITOR">[1]!Table2[#All]</definedName>
    <definedName name="JOBTYPE">[1]Sheet2!$F$7:$F$9</definedName>
    <definedName name="LLL">#REF!</definedName>
    <definedName name="MAYPAY1">'2018 EXCEL'!$A$1:$M$2421</definedName>
    <definedName name="PAYMENT">#REF!</definedName>
    <definedName name="PeriodEnding" localSheetId="1">AUTOMATE!#REF!</definedName>
    <definedName name="PeriodEnding">'[3]SDU PAY'!#REF!</definedName>
    <definedName name="_xlnm.Print_Titles" localSheetId="1">AUTOMATE!$1:$3</definedName>
    <definedName name="Stub">INT((ROW()-2)/12)+1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7" i="1" l="1"/>
  <c r="H747" i="1"/>
  <c r="H746" i="1"/>
  <c r="H745" i="1"/>
  <c r="H725" i="1"/>
  <c r="H724" i="1"/>
  <c r="H723" i="1"/>
  <c r="H722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73" i="1"/>
  <c r="H652" i="1"/>
  <c r="H651" i="1"/>
  <c r="H650" i="1"/>
  <c r="H649" i="1"/>
  <c r="H648" i="1"/>
  <c r="H647" i="1"/>
  <c r="H646" i="1"/>
  <c r="H625" i="1"/>
  <c r="H612" i="1"/>
  <c r="H611" i="1"/>
  <c r="H610" i="1"/>
  <c r="H589" i="1"/>
  <c r="H588" i="1"/>
  <c r="H578" i="1"/>
  <c r="H577" i="1"/>
  <c r="H576" i="1"/>
  <c r="H575" i="1"/>
  <c r="H574" i="1"/>
  <c r="H573" i="1"/>
  <c r="H562" i="1"/>
  <c r="H561" i="1"/>
  <c r="H560" i="1"/>
  <c r="H540" i="1"/>
  <c r="H539" i="1"/>
  <c r="H536" i="1"/>
  <c r="H535" i="1"/>
  <c r="H534" i="1"/>
  <c r="H533" i="1"/>
  <c r="H532" i="1"/>
  <c r="H523" i="1"/>
  <c r="H522" i="1"/>
  <c r="H521" i="1"/>
  <c r="H520" i="1"/>
  <c r="H490" i="1"/>
  <c r="H489" i="1"/>
  <c r="H488" i="1"/>
  <c r="H487" i="1"/>
  <c r="H486" i="1"/>
  <c r="H473" i="1"/>
  <c r="H472" i="1"/>
  <c r="H459" i="1"/>
  <c r="H458" i="1"/>
  <c r="H457" i="1"/>
  <c r="H456" i="1"/>
  <c r="H455" i="1"/>
  <c r="H435" i="1"/>
  <c r="H434" i="1"/>
  <c r="H433" i="1"/>
  <c r="H432" i="1"/>
  <c r="H431" i="1"/>
  <c r="H430" i="1"/>
  <c r="H429" i="1"/>
  <c r="H389" i="1"/>
  <c r="H351" i="1"/>
  <c r="H350" i="1"/>
  <c r="H349" i="1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2003" i="7"/>
  <c r="A2004" i="7"/>
  <c r="A2005" i="7"/>
  <c r="A2006" i="7"/>
  <c r="A2007" i="7"/>
  <c r="A2008" i="7"/>
  <c r="A2009" i="7"/>
  <c r="A2010" i="7"/>
  <c r="A2011" i="7"/>
  <c r="A2012" i="7"/>
  <c r="A2013" i="7"/>
  <c r="A2014" i="7"/>
  <c r="A2015" i="7"/>
  <c r="A2016" i="7"/>
  <c r="A2017" i="7"/>
  <c r="A2018" i="7"/>
  <c r="A2019" i="7"/>
  <c r="A2020" i="7"/>
  <c r="A2021" i="7"/>
  <c r="A2022" i="7"/>
  <c r="A2023" i="7"/>
  <c r="A2024" i="7"/>
  <c r="A2025" i="7"/>
  <c r="A2026" i="7"/>
  <c r="A2027" i="7"/>
  <c r="A2028" i="7"/>
  <c r="A2029" i="7"/>
  <c r="A2030" i="7"/>
  <c r="A2031" i="7"/>
  <c r="A2032" i="7"/>
  <c r="A2033" i="7"/>
  <c r="A2034" i="7"/>
  <c r="A2035" i="7"/>
  <c r="A2036" i="7"/>
  <c r="A2037" i="7"/>
  <c r="A2038" i="7"/>
  <c r="A2039" i="7"/>
  <c r="A2040" i="7"/>
  <c r="A2041" i="7"/>
  <c r="A2042" i="7"/>
  <c r="A2043" i="7"/>
  <c r="A2044" i="7"/>
  <c r="A2045" i="7"/>
  <c r="A2046" i="7"/>
  <c r="A2047" i="7"/>
  <c r="A2048" i="7"/>
  <c r="A2049" i="7"/>
  <c r="A2050" i="7"/>
  <c r="A2051" i="7"/>
  <c r="A2052" i="7"/>
  <c r="A2053" i="7"/>
  <c r="A2054" i="7"/>
  <c r="A2055" i="7"/>
  <c r="A2056" i="7"/>
  <c r="A2057" i="7"/>
  <c r="A2058" i="7"/>
  <c r="A2059" i="7"/>
  <c r="A2060" i="7"/>
  <c r="A2061" i="7"/>
  <c r="A2062" i="7"/>
  <c r="A2063" i="7"/>
  <c r="A2064" i="7"/>
  <c r="A2065" i="7"/>
  <c r="A2066" i="7"/>
  <c r="A2067" i="7"/>
  <c r="A2068" i="7"/>
  <c r="A2069" i="7"/>
  <c r="A2070" i="7"/>
  <c r="A2071" i="7"/>
  <c r="A2072" i="7"/>
  <c r="A2073" i="7"/>
  <c r="A2074" i="7"/>
  <c r="A2075" i="7"/>
  <c r="A2076" i="7"/>
  <c r="A2077" i="7"/>
  <c r="A2078" i="7"/>
  <c r="A2079" i="7"/>
  <c r="A2080" i="7"/>
  <c r="A2081" i="7"/>
  <c r="A2082" i="7"/>
  <c r="A2083" i="7"/>
  <c r="A2084" i="7"/>
  <c r="A2085" i="7"/>
  <c r="A2086" i="7"/>
  <c r="A2087" i="7"/>
  <c r="A2088" i="7"/>
  <c r="A2089" i="7"/>
  <c r="A2090" i="7"/>
  <c r="A2091" i="7"/>
  <c r="A2092" i="7"/>
  <c r="A2093" i="7"/>
  <c r="A2094" i="7"/>
  <c r="A2095" i="7"/>
  <c r="A2096" i="7"/>
  <c r="A2097" i="7"/>
  <c r="A2098" i="7"/>
  <c r="A2099" i="7"/>
  <c r="A2100" i="7"/>
  <c r="A2101" i="7"/>
  <c r="A2102" i="7"/>
  <c r="A2103" i="7"/>
  <c r="A2104" i="7"/>
  <c r="A2105" i="7"/>
  <c r="A2106" i="7"/>
  <c r="A2107" i="7"/>
  <c r="A2108" i="7"/>
  <c r="A2109" i="7"/>
  <c r="A2110" i="7"/>
  <c r="A2111" i="7"/>
  <c r="A2112" i="7"/>
  <c r="A2113" i="7"/>
  <c r="A2114" i="7"/>
  <c r="A2115" i="7"/>
  <c r="A2116" i="7"/>
  <c r="A2117" i="7"/>
  <c r="A2118" i="7"/>
  <c r="A2119" i="7"/>
  <c r="A2120" i="7"/>
  <c r="A2121" i="7"/>
  <c r="A2122" i="7"/>
  <c r="A2123" i="7"/>
  <c r="A2124" i="7"/>
  <c r="A2125" i="7"/>
  <c r="A2126" i="7"/>
  <c r="A2127" i="7"/>
  <c r="A2128" i="7"/>
  <c r="A2129" i="7"/>
  <c r="A2130" i="7"/>
  <c r="A2131" i="7"/>
  <c r="A2132" i="7"/>
  <c r="A2133" i="7"/>
  <c r="A2134" i="7"/>
  <c r="A2135" i="7"/>
  <c r="A2136" i="7"/>
  <c r="A2137" i="7"/>
  <c r="A2138" i="7"/>
  <c r="A2139" i="7"/>
  <c r="A2140" i="7"/>
  <c r="A2141" i="7"/>
  <c r="A2142" i="7"/>
  <c r="A2143" i="7"/>
  <c r="A2144" i="7"/>
  <c r="A2145" i="7"/>
  <c r="A2146" i="7"/>
  <c r="A2147" i="7"/>
  <c r="A2148" i="7"/>
  <c r="A2149" i="7"/>
  <c r="A2150" i="7"/>
  <c r="A2151" i="7"/>
  <c r="A2152" i="7"/>
  <c r="A2153" i="7"/>
  <c r="A2154" i="7"/>
  <c r="A2155" i="7"/>
  <c r="A2156" i="7"/>
  <c r="A2157" i="7"/>
  <c r="A2158" i="7"/>
  <c r="A2159" i="7"/>
  <c r="A2160" i="7"/>
  <c r="A2161" i="7"/>
  <c r="A2162" i="7"/>
  <c r="A2163" i="7"/>
  <c r="A2164" i="7"/>
  <c r="A2165" i="7"/>
  <c r="A2166" i="7"/>
  <c r="A2167" i="7"/>
  <c r="A2168" i="7"/>
  <c r="A2169" i="7"/>
  <c r="A2170" i="7"/>
  <c r="A2171" i="7"/>
  <c r="A2172" i="7"/>
  <c r="A2173" i="7"/>
  <c r="A2174" i="7"/>
  <c r="A2175" i="7"/>
  <c r="A2176" i="7"/>
  <c r="A2177" i="7"/>
  <c r="A2178" i="7"/>
  <c r="A2179" i="7"/>
  <c r="A2180" i="7"/>
  <c r="A2181" i="7"/>
  <c r="A2182" i="7"/>
  <c r="A2183" i="7"/>
  <c r="A2184" i="7"/>
  <c r="A2185" i="7"/>
  <c r="A2186" i="7"/>
  <c r="A2187" i="7"/>
  <c r="A2188" i="7"/>
  <c r="A2189" i="7"/>
  <c r="A2190" i="7"/>
  <c r="A2191" i="7"/>
  <c r="A2192" i="7"/>
  <c r="A2193" i="7"/>
  <c r="A2194" i="7"/>
  <c r="A2195" i="7"/>
  <c r="A2196" i="7"/>
  <c r="A2197" i="7"/>
  <c r="A2198" i="7"/>
  <c r="A2199" i="7"/>
  <c r="A2200" i="7"/>
  <c r="A2201" i="7"/>
  <c r="A2202" i="7"/>
  <c r="A2203" i="7"/>
  <c r="A2204" i="7"/>
  <c r="A2205" i="7"/>
  <c r="A2206" i="7"/>
  <c r="A2207" i="7"/>
  <c r="A2208" i="7"/>
  <c r="A2209" i="7"/>
  <c r="A2210" i="7"/>
  <c r="A2211" i="7"/>
  <c r="A2212" i="7"/>
  <c r="A2213" i="7"/>
  <c r="A2214" i="7"/>
  <c r="A2215" i="7"/>
  <c r="A2216" i="7"/>
  <c r="A2217" i="7"/>
  <c r="A2218" i="7"/>
  <c r="A2219" i="7"/>
  <c r="A2220" i="7"/>
  <c r="A2221" i="7"/>
  <c r="A2222" i="7"/>
  <c r="A2223" i="7"/>
  <c r="A2224" i="7"/>
  <c r="A2225" i="7"/>
  <c r="A2226" i="7"/>
  <c r="A2227" i="7"/>
  <c r="A2228" i="7"/>
  <c r="A2229" i="7"/>
  <c r="A2230" i="7"/>
  <c r="A2231" i="7"/>
  <c r="A2232" i="7"/>
  <c r="A2233" i="7"/>
  <c r="A2234" i="7"/>
  <c r="A2235" i="7"/>
  <c r="A2236" i="7"/>
  <c r="A2237" i="7"/>
  <c r="A2238" i="7"/>
  <c r="A2239" i="7"/>
  <c r="A2240" i="7"/>
  <c r="A2241" i="7"/>
  <c r="A2242" i="7"/>
  <c r="A2243" i="7"/>
  <c r="A2244" i="7"/>
  <c r="A2245" i="7"/>
  <c r="A2246" i="7"/>
  <c r="A2247" i="7"/>
  <c r="A2248" i="7"/>
  <c r="A2249" i="7"/>
  <c r="A2250" i="7"/>
  <c r="A2251" i="7"/>
  <c r="A2252" i="7"/>
  <c r="A2253" i="7"/>
  <c r="A2254" i="7"/>
  <c r="A2255" i="7"/>
  <c r="A2256" i="7"/>
  <c r="A2257" i="7"/>
  <c r="A2258" i="7"/>
  <c r="A2259" i="7"/>
  <c r="A2260" i="7"/>
  <c r="A2261" i="7"/>
  <c r="A2262" i="7"/>
  <c r="A2263" i="7"/>
  <c r="A2264" i="7"/>
  <c r="A2265" i="7"/>
  <c r="A2266" i="7"/>
  <c r="A2267" i="7"/>
  <c r="A2268" i="7"/>
  <c r="A2269" i="7"/>
  <c r="A2270" i="7"/>
  <c r="A2271" i="7"/>
  <c r="A2272" i="7"/>
  <c r="A2273" i="7"/>
  <c r="A2274" i="7"/>
  <c r="A2275" i="7"/>
  <c r="A2276" i="7"/>
  <c r="A2277" i="7"/>
  <c r="A2278" i="7"/>
  <c r="A2279" i="7"/>
  <c r="A2280" i="7"/>
  <c r="A2281" i="7"/>
  <c r="A2282" i="7"/>
  <c r="A2283" i="7"/>
  <c r="A2284" i="7"/>
  <c r="A2285" i="7"/>
  <c r="A2286" i="7"/>
  <c r="A2287" i="7"/>
  <c r="A2288" i="7"/>
  <c r="A2289" i="7"/>
  <c r="A2290" i="7"/>
  <c r="A2291" i="7"/>
  <c r="A2292" i="7"/>
  <c r="A2293" i="7"/>
  <c r="A2294" i="7"/>
  <c r="A2295" i="7"/>
  <c r="A2296" i="7"/>
  <c r="A2297" i="7"/>
  <c r="A2298" i="7"/>
  <c r="A2299" i="7"/>
  <c r="A2300" i="7"/>
  <c r="A2301" i="7"/>
  <c r="A2302" i="7"/>
  <c r="A2303" i="7"/>
  <c r="A2304" i="7"/>
  <c r="A2305" i="7"/>
  <c r="A2306" i="7"/>
  <c r="A2307" i="7"/>
  <c r="A2308" i="7"/>
  <c r="A2309" i="7"/>
  <c r="A2310" i="7"/>
  <c r="A2311" i="7"/>
  <c r="A2312" i="7"/>
  <c r="A2313" i="7"/>
  <c r="A2314" i="7"/>
  <c r="A2315" i="7"/>
  <c r="A2316" i="7"/>
  <c r="A2317" i="7"/>
  <c r="A2318" i="7"/>
  <c r="A2319" i="7"/>
  <c r="A2320" i="7"/>
  <c r="A2321" i="7"/>
  <c r="A2322" i="7"/>
  <c r="A2323" i="7"/>
  <c r="A2324" i="7"/>
  <c r="A2325" i="7"/>
  <c r="A2326" i="7"/>
  <c r="A2327" i="7"/>
  <c r="A2328" i="7"/>
  <c r="A2329" i="7"/>
  <c r="A2330" i="7"/>
  <c r="A2331" i="7"/>
  <c r="A2332" i="7"/>
  <c r="A2333" i="7"/>
  <c r="A2334" i="7"/>
  <c r="A2335" i="7"/>
  <c r="A2336" i="7"/>
  <c r="A2337" i="7"/>
  <c r="A2338" i="7"/>
  <c r="A2339" i="7"/>
  <c r="A2340" i="7"/>
  <c r="A2341" i="7"/>
  <c r="A2342" i="7"/>
  <c r="A2343" i="7"/>
  <c r="A2344" i="7"/>
  <c r="A2345" i="7"/>
  <c r="A2346" i="7"/>
  <c r="A2347" i="7"/>
  <c r="A2348" i="7"/>
  <c r="A2349" i="7"/>
  <c r="A2350" i="7"/>
  <c r="A2351" i="7"/>
  <c r="A2352" i="7"/>
  <c r="A2353" i="7"/>
  <c r="A2354" i="7"/>
  <c r="A2355" i="7"/>
  <c r="A2356" i="7"/>
  <c r="A2357" i="7"/>
  <c r="A2358" i="7"/>
  <c r="A2359" i="7"/>
  <c r="A2360" i="7"/>
  <c r="A2361" i="7"/>
  <c r="A2362" i="7"/>
  <c r="A2363" i="7"/>
  <c r="A2364" i="7"/>
  <c r="A2365" i="7"/>
  <c r="A2366" i="7"/>
  <c r="A2367" i="7"/>
  <c r="A2368" i="7"/>
  <c r="A2369" i="7"/>
  <c r="A2370" i="7"/>
  <c r="A2371" i="7"/>
  <c r="A2372" i="7"/>
  <c r="A2373" i="7"/>
  <c r="A2374" i="7"/>
  <c r="A2375" i="7"/>
  <c r="A2376" i="7"/>
  <c r="A2377" i="7"/>
  <c r="A2378" i="7"/>
  <c r="A2379" i="7"/>
  <c r="A2380" i="7"/>
  <c r="A2381" i="7"/>
  <c r="A2382" i="7"/>
  <c r="A2383" i="7"/>
  <c r="A2384" i="7"/>
  <c r="A2385" i="7"/>
  <c r="A2386" i="7"/>
  <c r="A2387" i="7"/>
  <c r="A2388" i="7"/>
  <c r="A2389" i="7"/>
  <c r="A2390" i="7"/>
  <c r="A2391" i="7"/>
  <c r="A2392" i="7"/>
  <c r="A2393" i="7"/>
  <c r="A2394" i="7"/>
  <c r="A2395" i="7"/>
  <c r="A2396" i="7"/>
  <c r="A2397" i="7"/>
  <c r="A2398" i="7"/>
  <c r="A2399" i="7"/>
  <c r="A2400" i="7"/>
  <c r="A2401" i="7"/>
  <c r="A2402" i="7"/>
  <c r="A2403" i="7"/>
  <c r="A2404" i="7"/>
  <c r="A2405" i="7"/>
  <c r="A2406" i="7"/>
  <c r="A2407" i="7"/>
  <c r="A2408" i="7"/>
  <c r="A2409" i="7"/>
  <c r="A2410" i="7"/>
  <c r="A2411" i="7"/>
  <c r="A2412" i="7"/>
  <c r="A2413" i="7"/>
  <c r="A2414" i="7"/>
  <c r="A2415" i="7"/>
  <c r="A2416" i="7"/>
  <c r="A2417" i="7"/>
  <c r="A2418" i="7"/>
  <c r="A2419" i="7"/>
  <c r="A2420" i="7"/>
  <c r="A2421" i="7"/>
  <c r="A2" i="7"/>
  <c r="J651" i="1"/>
  <c r="H748" i="1"/>
  <c r="H749" i="1"/>
  <c r="N749" i="1" s="1"/>
  <c r="H750" i="1"/>
  <c r="N750" i="1" s="1"/>
  <c r="H751" i="1"/>
  <c r="H752" i="1"/>
  <c r="H753" i="1"/>
  <c r="J753" i="1" s="1"/>
  <c r="H754" i="1"/>
  <c r="B754" i="1" s="1"/>
  <c r="H755" i="1"/>
  <c r="H756" i="1"/>
  <c r="H757" i="1"/>
  <c r="N757" i="1" s="1"/>
  <c r="H758" i="1"/>
  <c r="B758" i="1" s="1"/>
  <c r="H759" i="1"/>
  <c r="H760" i="1"/>
  <c r="H761" i="1"/>
  <c r="J761" i="1" s="1"/>
  <c r="H762" i="1"/>
  <c r="J762" i="1" s="1"/>
  <c r="H763" i="1"/>
  <c r="H764" i="1"/>
  <c r="H765" i="1"/>
  <c r="J765" i="1" s="1"/>
  <c r="H766" i="1"/>
  <c r="J766" i="1" s="1"/>
  <c r="H767" i="1"/>
  <c r="H768" i="1"/>
  <c r="H769" i="1"/>
  <c r="J769" i="1" s="1"/>
  <c r="H770" i="1"/>
  <c r="B770" i="1" s="1"/>
  <c r="H771" i="1"/>
  <c r="H772" i="1"/>
  <c r="H773" i="1"/>
  <c r="J773" i="1" s="1"/>
  <c r="H774" i="1"/>
  <c r="B774" i="1" s="1"/>
  <c r="H775" i="1"/>
  <c r="H776" i="1"/>
  <c r="H777" i="1"/>
  <c r="J777" i="1" s="1"/>
  <c r="H778" i="1"/>
  <c r="J778" i="1" s="1"/>
  <c r="H779" i="1"/>
  <c r="H780" i="1"/>
  <c r="H781" i="1"/>
  <c r="J781" i="1" s="1"/>
  <c r="H782" i="1"/>
  <c r="N782" i="1" s="1"/>
  <c r="H783" i="1"/>
  <c r="H784" i="1"/>
  <c r="H785" i="1"/>
  <c r="J785" i="1" s="1"/>
  <c r="H786" i="1"/>
  <c r="B786" i="1" s="1"/>
  <c r="H787" i="1"/>
  <c r="H788" i="1"/>
  <c r="H789" i="1"/>
  <c r="H790" i="1"/>
  <c r="B790" i="1" s="1"/>
  <c r="H791" i="1"/>
  <c r="H792" i="1"/>
  <c r="H793" i="1"/>
  <c r="H794" i="1"/>
  <c r="J794" i="1" s="1"/>
  <c r="H795" i="1"/>
  <c r="H796" i="1"/>
  <c r="H797" i="1"/>
  <c r="J797" i="1" s="1"/>
  <c r="H798" i="1"/>
  <c r="J798" i="1" s="1"/>
  <c r="H799" i="1"/>
  <c r="H800" i="1"/>
  <c r="H801" i="1"/>
  <c r="H802" i="1"/>
  <c r="B802" i="1" s="1"/>
  <c r="H803" i="1"/>
  <c r="H804" i="1"/>
  <c r="H805" i="1"/>
  <c r="B805" i="1" s="1"/>
  <c r="H806" i="1"/>
  <c r="B806" i="1" s="1"/>
  <c r="H807" i="1"/>
  <c r="H808" i="1"/>
  <c r="H809" i="1"/>
  <c r="H810" i="1"/>
  <c r="J810" i="1" s="1"/>
  <c r="H811" i="1"/>
  <c r="H812" i="1"/>
  <c r="H813" i="1"/>
  <c r="J813" i="1" s="1"/>
  <c r="H814" i="1"/>
  <c r="N814" i="1" s="1"/>
  <c r="H815" i="1"/>
  <c r="H816" i="1"/>
  <c r="H817" i="1"/>
  <c r="H818" i="1"/>
  <c r="B818" i="1" s="1"/>
  <c r="H819" i="1"/>
  <c r="H820" i="1"/>
  <c r="H821" i="1"/>
  <c r="J821" i="1" s="1"/>
  <c r="H822" i="1"/>
  <c r="B822" i="1" s="1"/>
  <c r="H823" i="1"/>
  <c r="H824" i="1"/>
  <c r="H825" i="1"/>
  <c r="J825" i="1" s="1"/>
  <c r="H826" i="1"/>
  <c r="J826" i="1" s="1"/>
  <c r="H827" i="1"/>
  <c r="H828" i="1"/>
  <c r="H829" i="1"/>
  <c r="H830" i="1"/>
  <c r="J830" i="1" s="1"/>
  <c r="H831" i="1"/>
  <c r="H832" i="1"/>
  <c r="H833" i="1"/>
  <c r="J833" i="1" s="1"/>
  <c r="H834" i="1"/>
  <c r="B834" i="1" s="1"/>
  <c r="H835" i="1"/>
  <c r="H836" i="1"/>
  <c r="H837" i="1"/>
  <c r="H838" i="1"/>
  <c r="B838" i="1" s="1"/>
  <c r="H839" i="1"/>
  <c r="H840" i="1"/>
  <c r="H841" i="1"/>
  <c r="J841" i="1" s="1"/>
  <c r="H842" i="1"/>
  <c r="J842" i="1" s="1"/>
  <c r="H843" i="1"/>
  <c r="H844" i="1"/>
  <c r="H845" i="1"/>
  <c r="H846" i="1"/>
  <c r="N846" i="1" s="1"/>
  <c r="H847" i="1"/>
  <c r="H848" i="1"/>
  <c r="H849" i="1"/>
  <c r="J849" i="1" s="1"/>
  <c r="H850" i="1"/>
  <c r="B850" i="1" s="1"/>
  <c r="H851" i="1"/>
  <c r="H852" i="1"/>
  <c r="H853" i="1"/>
  <c r="H854" i="1"/>
  <c r="B854" i="1" s="1"/>
  <c r="H855" i="1"/>
  <c r="H856" i="1"/>
  <c r="H857" i="1"/>
  <c r="H858" i="1"/>
  <c r="J858" i="1" s="1"/>
  <c r="H859" i="1"/>
  <c r="H860" i="1"/>
  <c r="H861" i="1"/>
  <c r="J861" i="1" s="1"/>
  <c r="H862" i="1"/>
  <c r="J862" i="1" s="1"/>
  <c r="H863" i="1"/>
  <c r="H864" i="1"/>
  <c r="H865" i="1"/>
  <c r="H866" i="1"/>
  <c r="B866" i="1" s="1"/>
  <c r="H867" i="1"/>
  <c r="H868" i="1"/>
  <c r="H869" i="1"/>
  <c r="B869" i="1" s="1"/>
  <c r="H870" i="1"/>
  <c r="B870" i="1" s="1"/>
  <c r="H871" i="1"/>
  <c r="H872" i="1"/>
  <c r="H873" i="1"/>
  <c r="H874" i="1"/>
  <c r="J874" i="1" s="1"/>
  <c r="H875" i="1"/>
  <c r="H876" i="1"/>
  <c r="H877" i="1"/>
  <c r="B877" i="1" s="1"/>
  <c r="H878" i="1"/>
  <c r="N878" i="1" s="1"/>
  <c r="H879" i="1"/>
  <c r="H880" i="1"/>
  <c r="H881" i="1"/>
  <c r="H882" i="1"/>
  <c r="B882" i="1" s="1"/>
  <c r="H883" i="1"/>
  <c r="H884" i="1"/>
  <c r="H885" i="1"/>
  <c r="H886" i="1"/>
  <c r="B886" i="1" s="1"/>
  <c r="H887" i="1"/>
  <c r="H888" i="1"/>
  <c r="H889" i="1"/>
  <c r="J889" i="1" s="1"/>
  <c r="H890" i="1"/>
  <c r="J890" i="1" s="1"/>
  <c r="H891" i="1"/>
  <c r="H892" i="1"/>
  <c r="H893" i="1"/>
  <c r="B893" i="1" s="1"/>
  <c r="H894" i="1"/>
  <c r="J894" i="1" s="1"/>
  <c r="H895" i="1"/>
  <c r="H896" i="1"/>
  <c r="H897" i="1"/>
  <c r="J897" i="1" s="1"/>
  <c r="H898" i="1"/>
  <c r="B898" i="1" s="1"/>
  <c r="H899" i="1"/>
  <c r="H900" i="1"/>
  <c r="H901" i="1"/>
  <c r="B901" i="1" s="1"/>
  <c r="H902" i="1"/>
  <c r="B902" i="1" s="1"/>
  <c r="H903" i="1"/>
  <c r="H904" i="1"/>
  <c r="H905" i="1"/>
  <c r="J905" i="1" s="1"/>
  <c r="H906" i="1"/>
  <c r="J906" i="1" s="1"/>
  <c r="H907" i="1"/>
  <c r="H908" i="1"/>
  <c r="H909" i="1"/>
  <c r="H910" i="1"/>
  <c r="N910" i="1" s="1"/>
  <c r="H911" i="1"/>
  <c r="H912" i="1"/>
  <c r="H913" i="1"/>
  <c r="J913" i="1" s="1"/>
  <c r="H914" i="1"/>
  <c r="B914" i="1" s="1"/>
  <c r="H915" i="1"/>
  <c r="H916" i="1"/>
  <c r="H917" i="1"/>
  <c r="H918" i="1"/>
  <c r="B918" i="1" s="1"/>
  <c r="H919" i="1"/>
  <c r="H920" i="1"/>
  <c r="H921" i="1"/>
  <c r="N921" i="1" s="1"/>
  <c r="H922" i="1"/>
  <c r="J922" i="1" s="1"/>
  <c r="H923" i="1"/>
  <c r="H924" i="1"/>
  <c r="H925" i="1"/>
  <c r="B925" i="1" s="1"/>
  <c r="H926" i="1"/>
  <c r="J926" i="1" s="1"/>
  <c r="H927" i="1"/>
  <c r="H928" i="1"/>
  <c r="H929" i="1"/>
  <c r="H930" i="1"/>
  <c r="B930" i="1" s="1"/>
  <c r="H931" i="1"/>
  <c r="H932" i="1"/>
  <c r="H933" i="1"/>
  <c r="B933" i="1" s="1"/>
  <c r="H934" i="1"/>
  <c r="B934" i="1" s="1"/>
  <c r="H935" i="1"/>
  <c r="H936" i="1"/>
  <c r="H937" i="1"/>
  <c r="H938" i="1"/>
  <c r="J938" i="1" s="1"/>
  <c r="H939" i="1"/>
  <c r="H940" i="1"/>
  <c r="H941" i="1"/>
  <c r="N941" i="1" s="1"/>
  <c r="H942" i="1"/>
  <c r="N942" i="1" s="1"/>
  <c r="H943" i="1"/>
  <c r="H944" i="1"/>
  <c r="H945" i="1"/>
  <c r="N945" i="1" s="1"/>
  <c r="H946" i="1"/>
  <c r="B946" i="1" s="1"/>
  <c r="H947" i="1"/>
  <c r="H948" i="1"/>
  <c r="H949" i="1"/>
  <c r="N949" i="1" s="1"/>
  <c r="H950" i="1"/>
  <c r="B950" i="1" s="1"/>
  <c r="H951" i="1"/>
  <c r="H952" i="1"/>
  <c r="H953" i="1"/>
  <c r="J953" i="1" s="1"/>
  <c r="H954" i="1"/>
  <c r="J954" i="1" s="1"/>
  <c r="H955" i="1"/>
  <c r="H956" i="1"/>
  <c r="H957" i="1"/>
  <c r="B957" i="1" s="1"/>
  <c r="H958" i="1"/>
  <c r="J958" i="1" s="1"/>
  <c r="H959" i="1"/>
  <c r="H960" i="1"/>
  <c r="H961" i="1"/>
  <c r="J961" i="1" s="1"/>
  <c r="H962" i="1"/>
  <c r="B962" i="1" s="1"/>
  <c r="H963" i="1"/>
  <c r="H964" i="1"/>
  <c r="H965" i="1"/>
  <c r="B965" i="1" s="1"/>
  <c r="H966" i="1"/>
  <c r="B966" i="1" s="1"/>
  <c r="H967" i="1"/>
  <c r="H968" i="1"/>
  <c r="H969" i="1"/>
  <c r="J969" i="1" s="1"/>
  <c r="H970" i="1"/>
  <c r="J970" i="1" s="1"/>
  <c r="H971" i="1"/>
  <c r="H972" i="1"/>
  <c r="H973" i="1"/>
  <c r="H974" i="1"/>
  <c r="N974" i="1" s="1"/>
  <c r="H975" i="1"/>
  <c r="H976" i="1"/>
  <c r="H977" i="1"/>
  <c r="J977" i="1" s="1"/>
  <c r="H978" i="1"/>
  <c r="B978" i="1" s="1"/>
  <c r="H979" i="1"/>
  <c r="H980" i="1"/>
  <c r="H981" i="1"/>
  <c r="H982" i="1"/>
  <c r="B982" i="1" s="1"/>
  <c r="H983" i="1"/>
  <c r="H984" i="1"/>
  <c r="H985" i="1"/>
  <c r="H986" i="1"/>
  <c r="J986" i="1" s="1"/>
  <c r="H987" i="1"/>
  <c r="H988" i="1"/>
  <c r="H989" i="1"/>
  <c r="B989" i="1" s="1"/>
  <c r="H990" i="1"/>
  <c r="B990" i="1" s="1"/>
  <c r="H991" i="1"/>
  <c r="H992" i="1"/>
  <c r="H993" i="1"/>
  <c r="H994" i="1"/>
  <c r="B994" i="1" s="1"/>
  <c r="H995" i="1"/>
  <c r="H996" i="1"/>
  <c r="H997" i="1"/>
  <c r="B997" i="1" s="1"/>
  <c r="H998" i="1"/>
  <c r="B998" i="1" s="1"/>
  <c r="H999" i="1"/>
  <c r="H1000" i="1"/>
  <c r="H1001" i="1"/>
  <c r="H1002" i="1"/>
  <c r="J1002" i="1" s="1"/>
  <c r="H1003" i="1"/>
  <c r="H1004" i="1"/>
  <c r="H1005" i="1"/>
  <c r="N1005" i="1" s="1"/>
  <c r="H1006" i="1"/>
  <c r="N1006" i="1" s="1"/>
  <c r="H1007" i="1"/>
  <c r="H1008" i="1"/>
  <c r="H1009" i="1"/>
  <c r="H1010" i="1"/>
  <c r="B1010" i="1" s="1"/>
  <c r="H1011" i="1"/>
  <c r="H1012" i="1"/>
  <c r="H1013" i="1"/>
  <c r="N1013" i="1" s="1"/>
  <c r="H1014" i="1"/>
  <c r="B1014" i="1" s="1"/>
  <c r="H1015" i="1"/>
  <c r="H1016" i="1"/>
  <c r="H1017" i="1"/>
  <c r="H1018" i="1"/>
  <c r="J1018" i="1" s="1"/>
  <c r="H1019" i="1"/>
  <c r="H1020" i="1"/>
  <c r="H1021" i="1"/>
  <c r="B1021" i="1" s="1"/>
  <c r="H1022" i="1"/>
  <c r="J1022" i="1" s="1"/>
  <c r="H1023" i="1"/>
  <c r="H1024" i="1"/>
  <c r="H1025" i="1"/>
  <c r="H1026" i="1"/>
  <c r="B1026" i="1" s="1"/>
  <c r="H1027" i="1"/>
  <c r="H1028" i="1"/>
  <c r="H1029" i="1"/>
  <c r="B1029" i="1" s="1"/>
  <c r="H1030" i="1"/>
  <c r="B1030" i="1" s="1"/>
  <c r="H1031" i="1"/>
  <c r="H1032" i="1"/>
  <c r="H1033" i="1"/>
  <c r="H1034" i="1"/>
  <c r="J1034" i="1" s="1"/>
  <c r="H1035" i="1"/>
  <c r="H1036" i="1"/>
  <c r="H1037" i="1"/>
  <c r="N1037" i="1" s="1"/>
  <c r="H1038" i="1"/>
  <c r="N1038" i="1" s="1"/>
  <c r="H1039" i="1"/>
  <c r="H1040" i="1"/>
  <c r="H1041" i="1"/>
  <c r="H1042" i="1"/>
  <c r="B1042" i="1" s="1"/>
  <c r="H1043" i="1"/>
  <c r="H1044" i="1"/>
  <c r="H1045" i="1"/>
  <c r="N1045" i="1" s="1"/>
  <c r="H1046" i="1"/>
  <c r="B1046" i="1" s="1"/>
  <c r="H1047" i="1"/>
  <c r="H1048" i="1"/>
  <c r="H1049" i="1"/>
  <c r="H1050" i="1"/>
  <c r="J1050" i="1" s="1"/>
  <c r="H1051" i="1"/>
  <c r="H1052" i="1"/>
  <c r="H1053" i="1"/>
  <c r="B1053" i="1" s="1"/>
  <c r="H1054" i="1"/>
  <c r="B1054" i="1" s="1"/>
  <c r="H1055" i="1"/>
  <c r="H1056" i="1"/>
  <c r="H1057" i="1"/>
  <c r="J1057" i="1" s="1"/>
  <c r="H1058" i="1"/>
  <c r="B1058" i="1" s="1"/>
  <c r="H1059" i="1"/>
  <c r="H1060" i="1"/>
  <c r="H1061" i="1"/>
  <c r="B1061" i="1" s="1"/>
  <c r="H1062" i="1"/>
  <c r="B1062" i="1" s="1"/>
  <c r="H1063" i="1"/>
  <c r="H1064" i="1"/>
  <c r="H1065" i="1"/>
  <c r="J1065" i="1" s="1"/>
  <c r="H1066" i="1"/>
  <c r="J1066" i="1" s="1"/>
  <c r="H1067" i="1"/>
  <c r="H1068" i="1"/>
  <c r="H1069" i="1"/>
  <c r="H1070" i="1"/>
  <c r="N1070" i="1" s="1"/>
  <c r="H1071" i="1"/>
  <c r="H1072" i="1"/>
  <c r="H1073" i="1"/>
  <c r="J1073" i="1" s="1"/>
  <c r="H1074" i="1"/>
  <c r="B1074" i="1" s="1"/>
  <c r="H1075" i="1"/>
  <c r="H1076" i="1"/>
  <c r="H1077" i="1"/>
  <c r="N1077" i="1" s="1"/>
  <c r="H1078" i="1"/>
  <c r="B1078" i="1" s="1"/>
  <c r="H1079" i="1"/>
  <c r="H1080" i="1"/>
  <c r="H1081" i="1"/>
  <c r="H1082" i="1"/>
  <c r="J1082" i="1" s="1"/>
  <c r="H1083" i="1"/>
  <c r="H1084" i="1"/>
  <c r="H1085" i="1"/>
  <c r="B1085" i="1" s="1"/>
  <c r="H1086" i="1"/>
  <c r="J1086" i="1" s="1"/>
  <c r="H1087" i="1"/>
  <c r="H1088" i="1"/>
  <c r="H1089" i="1"/>
  <c r="H1090" i="1"/>
  <c r="B1090" i="1" s="1"/>
  <c r="H1091" i="1"/>
  <c r="H1092" i="1"/>
  <c r="H1093" i="1"/>
  <c r="B1093" i="1" s="1"/>
  <c r="H1094" i="1"/>
  <c r="B1094" i="1" s="1"/>
  <c r="H1095" i="1"/>
  <c r="H1096" i="1"/>
  <c r="H1097" i="1"/>
  <c r="H1098" i="1"/>
  <c r="J1098" i="1" s="1"/>
  <c r="H1099" i="1"/>
  <c r="H1100" i="1"/>
  <c r="H1101" i="1"/>
  <c r="N1101" i="1" s="1"/>
  <c r="H1102" i="1"/>
  <c r="N1102" i="1" s="1"/>
  <c r="H1103" i="1"/>
  <c r="H1104" i="1"/>
  <c r="H1105" i="1"/>
  <c r="H1106" i="1"/>
  <c r="B1106" i="1" s="1"/>
  <c r="H1107" i="1"/>
  <c r="H1108" i="1"/>
  <c r="H1109" i="1"/>
  <c r="N1109" i="1" s="1"/>
  <c r="H1110" i="1"/>
  <c r="H1111" i="1"/>
  <c r="H1112" i="1"/>
  <c r="H1113" i="1"/>
  <c r="H1114" i="1"/>
  <c r="H1115" i="1"/>
  <c r="H1116" i="1"/>
  <c r="H1117" i="1"/>
  <c r="B1117" i="1" s="1"/>
  <c r="H1118" i="1"/>
  <c r="N1118" i="1" s="1"/>
  <c r="H1119" i="1"/>
  <c r="H1120" i="1"/>
  <c r="H1121" i="1"/>
  <c r="H1122" i="1"/>
  <c r="B1122" i="1" s="1"/>
  <c r="H1123" i="1"/>
  <c r="H1124" i="1"/>
  <c r="H1125" i="1"/>
  <c r="B1125" i="1" s="1"/>
  <c r="H1126" i="1"/>
  <c r="B1126" i="1" s="1"/>
  <c r="H1127" i="1"/>
  <c r="H1128" i="1"/>
  <c r="H1129" i="1"/>
  <c r="J1129" i="1" s="1"/>
  <c r="H1130" i="1"/>
  <c r="H1131" i="1"/>
  <c r="H1132" i="1"/>
  <c r="H1133" i="1"/>
  <c r="H1134" i="1"/>
  <c r="H1135" i="1"/>
  <c r="H1136" i="1"/>
  <c r="H1137" i="1"/>
  <c r="B1137" i="1" s="1"/>
  <c r="H1138" i="1"/>
  <c r="B1138" i="1" s="1"/>
  <c r="H1139" i="1"/>
  <c r="H1140" i="1"/>
  <c r="H1141" i="1"/>
  <c r="H1142" i="1"/>
  <c r="H1143" i="1"/>
  <c r="H1144" i="1"/>
  <c r="H1145" i="1"/>
  <c r="J1145" i="1" s="1"/>
  <c r="H1146" i="1"/>
  <c r="H1147" i="1"/>
  <c r="H1148" i="1"/>
  <c r="H1149" i="1"/>
  <c r="B1149" i="1" s="1"/>
  <c r="H1150" i="1"/>
  <c r="H1151" i="1"/>
  <c r="H1152" i="1"/>
  <c r="H1153" i="1"/>
  <c r="J1153" i="1" s="1"/>
  <c r="H1154" i="1"/>
  <c r="H1155" i="1"/>
  <c r="H1156" i="1"/>
  <c r="H1157" i="1"/>
  <c r="B1157" i="1" s="1"/>
  <c r="H1158" i="1"/>
  <c r="B1158" i="1" s="1"/>
  <c r="H1159" i="1"/>
  <c r="H1160" i="1"/>
  <c r="H1161" i="1"/>
  <c r="J1161" i="1" s="1"/>
  <c r="H1162" i="1"/>
  <c r="H1163" i="1"/>
  <c r="H1164" i="1"/>
  <c r="H1165" i="1"/>
  <c r="H1166" i="1"/>
  <c r="H1167" i="1"/>
  <c r="H1168" i="1"/>
  <c r="H1169" i="1"/>
  <c r="J1169" i="1" s="1"/>
  <c r="H1170" i="1"/>
  <c r="H1171" i="1"/>
  <c r="H1172" i="1"/>
  <c r="H1173" i="1"/>
  <c r="H1174" i="1"/>
  <c r="H1175" i="1"/>
  <c r="H1176" i="1"/>
  <c r="H1177" i="1"/>
  <c r="J1177" i="1" s="1"/>
  <c r="H1178" i="1"/>
  <c r="H1179" i="1"/>
  <c r="H1180" i="1"/>
  <c r="H1181" i="1"/>
  <c r="B1181" i="1" s="1"/>
  <c r="H1182" i="1"/>
  <c r="H1183" i="1"/>
  <c r="H1184" i="1"/>
  <c r="H1185" i="1"/>
  <c r="J1185" i="1" s="1"/>
  <c r="H1186" i="1"/>
  <c r="H1187" i="1"/>
  <c r="H1188" i="1"/>
  <c r="H1189" i="1"/>
  <c r="B1189" i="1" s="1"/>
  <c r="H1190" i="1"/>
  <c r="B1190" i="1" s="1"/>
  <c r="H1191" i="1"/>
  <c r="H1192" i="1"/>
  <c r="H1193" i="1"/>
  <c r="J1193" i="1" s="1"/>
  <c r="H1194" i="1"/>
  <c r="H1195" i="1"/>
  <c r="H1196" i="1"/>
  <c r="H1197" i="1"/>
  <c r="H1198" i="1"/>
  <c r="B1198" i="1" s="1"/>
  <c r="H1199" i="1"/>
  <c r="H1200" i="1"/>
  <c r="H1201" i="1"/>
  <c r="J1201" i="1" s="1"/>
  <c r="H1202" i="1"/>
  <c r="H1203" i="1"/>
  <c r="H1204" i="1"/>
  <c r="H1205" i="1"/>
  <c r="H1206" i="1"/>
  <c r="J1206" i="1" s="1"/>
  <c r="H1207" i="1"/>
  <c r="H1208" i="1"/>
  <c r="H1209" i="1"/>
  <c r="J1209" i="1" s="1"/>
  <c r="H1210" i="1"/>
  <c r="H1211" i="1"/>
  <c r="H1212" i="1"/>
  <c r="H1213" i="1"/>
  <c r="H1214" i="1"/>
  <c r="H1215" i="1"/>
  <c r="H1216" i="1"/>
  <c r="H1217" i="1"/>
  <c r="J1217" i="1" s="1"/>
  <c r="H1218" i="1"/>
  <c r="H1219" i="1"/>
  <c r="H1220" i="1"/>
  <c r="H1221" i="1"/>
  <c r="H1222" i="1"/>
  <c r="H1223" i="1"/>
  <c r="H1224" i="1"/>
  <c r="H1225" i="1"/>
  <c r="J1225" i="1" s="1"/>
  <c r="H1226" i="1"/>
  <c r="H1227" i="1"/>
  <c r="H1228" i="1"/>
  <c r="H1229" i="1"/>
  <c r="H1230" i="1"/>
  <c r="H1231" i="1"/>
  <c r="H1232" i="1"/>
  <c r="H1233" i="1"/>
  <c r="J1233" i="1" s="1"/>
  <c r="H1234" i="1"/>
  <c r="H1235" i="1"/>
  <c r="H1236" i="1"/>
  <c r="H1237" i="1"/>
  <c r="H1238" i="1"/>
  <c r="J1238" i="1" s="1"/>
  <c r="H1239" i="1"/>
  <c r="H1240" i="1"/>
  <c r="H1241" i="1"/>
  <c r="J1241" i="1" s="1"/>
  <c r="H1242" i="1"/>
  <c r="H1243" i="1"/>
  <c r="H1244" i="1"/>
  <c r="H1245" i="1"/>
  <c r="N1245" i="1" s="1"/>
  <c r="H1246" i="1"/>
  <c r="H1247" i="1"/>
  <c r="H1248" i="1"/>
  <c r="H1249" i="1"/>
  <c r="J1249" i="1" s="1"/>
  <c r="H1250" i="1"/>
  <c r="H1251" i="1"/>
  <c r="H1252" i="1"/>
  <c r="H1253" i="1"/>
  <c r="H1254" i="1"/>
  <c r="J1254" i="1" s="1"/>
  <c r="H1255" i="1"/>
  <c r="H1256" i="1"/>
  <c r="H1257" i="1"/>
  <c r="J1257" i="1" s="1"/>
  <c r="H1258" i="1"/>
  <c r="J1258" i="1" s="1"/>
  <c r="H1259" i="1"/>
  <c r="H1260" i="1"/>
  <c r="H1261" i="1"/>
  <c r="J1261" i="1" s="1"/>
  <c r="H1262" i="1"/>
  <c r="J1262" i="1" s="1"/>
  <c r="H1263" i="1"/>
  <c r="H1264" i="1"/>
  <c r="H1265" i="1"/>
  <c r="J1265" i="1" s="1"/>
  <c r="H1266" i="1"/>
  <c r="B1266" i="1" s="1"/>
  <c r="H1267" i="1"/>
  <c r="H1268" i="1"/>
  <c r="H1269" i="1"/>
  <c r="N1269" i="1" s="1"/>
  <c r="H1270" i="1"/>
  <c r="J1270" i="1" s="1"/>
  <c r="H1271" i="1"/>
  <c r="H1272" i="1"/>
  <c r="H1273" i="1"/>
  <c r="H1274" i="1"/>
  <c r="J1274" i="1" s="1"/>
  <c r="H1275" i="1"/>
  <c r="H1276" i="1"/>
  <c r="H1277" i="1"/>
  <c r="H1278" i="1"/>
  <c r="H1279" i="1"/>
  <c r="H1280" i="1"/>
  <c r="H1281" i="1"/>
  <c r="H1282" i="1"/>
  <c r="H1283" i="1"/>
  <c r="H1284" i="1"/>
  <c r="H1285" i="1"/>
  <c r="B1285" i="1" s="1"/>
  <c r="H1286" i="1"/>
  <c r="J1286" i="1" s="1"/>
  <c r="H1287" i="1"/>
  <c r="H1288" i="1"/>
  <c r="H1289" i="1"/>
  <c r="H1290" i="1"/>
  <c r="J1290" i="1" s="1"/>
  <c r="H1291" i="1"/>
  <c r="H1292" i="1"/>
  <c r="H1293" i="1"/>
  <c r="J1293" i="1" s="1"/>
  <c r="H1294" i="1"/>
  <c r="H1295" i="1"/>
  <c r="H1296" i="1"/>
  <c r="H1297" i="1"/>
  <c r="H1298" i="1"/>
  <c r="H1299" i="1"/>
  <c r="H1300" i="1"/>
  <c r="H1301" i="1"/>
  <c r="J1301" i="1" s="1"/>
  <c r="H1302" i="1"/>
  <c r="J1302" i="1" s="1"/>
  <c r="H1303" i="1"/>
  <c r="H1304" i="1"/>
  <c r="H1305" i="1"/>
  <c r="H1306" i="1"/>
  <c r="J1306" i="1" s="1"/>
  <c r="H1307" i="1"/>
  <c r="H1308" i="1"/>
  <c r="H1309" i="1"/>
  <c r="J1309" i="1" s="1"/>
  <c r="H1310" i="1"/>
  <c r="H1311" i="1"/>
  <c r="H1312" i="1"/>
  <c r="H1313" i="1"/>
  <c r="H1314" i="1"/>
  <c r="H1315" i="1"/>
  <c r="H1316" i="1"/>
  <c r="H1317" i="1"/>
  <c r="J1317" i="1" s="1"/>
  <c r="H1318" i="1"/>
  <c r="J1318" i="1" s="1"/>
  <c r="H1319" i="1"/>
  <c r="H1320" i="1"/>
  <c r="H1321" i="1"/>
  <c r="H1322" i="1"/>
  <c r="J1322" i="1" s="1"/>
  <c r="H1323" i="1"/>
  <c r="H1324" i="1"/>
  <c r="H1325" i="1"/>
  <c r="J1325" i="1" s="1"/>
  <c r="H1326" i="1"/>
  <c r="H1327" i="1"/>
  <c r="H1328" i="1"/>
  <c r="H1329" i="1"/>
  <c r="H1330" i="1"/>
  <c r="B1330" i="1" s="1"/>
  <c r="H1331" i="1"/>
  <c r="H1332" i="1"/>
  <c r="H1333" i="1"/>
  <c r="J1333" i="1" s="1"/>
  <c r="H1334" i="1"/>
  <c r="J1334" i="1" s="1"/>
  <c r="H1335" i="1"/>
  <c r="H1336" i="1"/>
  <c r="H1337" i="1"/>
  <c r="H1338" i="1"/>
  <c r="J1338" i="1" s="1"/>
  <c r="H1339" i="1"/>
  <c r="H1340" i="1"/>
  <c r="H1341" i="1"/>
  <c r="H1342" i="1"/>
  <c r="H1343" i="1"/>
  <c r="H1344" i="1"/>
  <c r="H1345" i="1"/>
  <c r="H1346" i="1"/>
  <c r="B1346" i="1" s="1"/>
  <c r="H1347" i="1"/>
  <c r="H1348" i="1"/>
  <c r="H1349" i="1"/>
  <c r="H1350" i="1"/>
  <c r="J1350" i="1" s="1"/>
  <c r="H1351" i="1"/>
  <c r="H1352" i="1"/>
  <c r="H1353" i="1"/>
  <c r="J1353" i="1" s="1"/>
  <c r="H1354" i="1"/>
  <c r="J1354" i="1" s="1"/>
  <c r="H1355" i="1"/>
  <c r="H1356" i="1"/>
  <c r="H1357" i="1"/>
  <c r="H1358" i="1"/>
  <c r="N1358" i="1" s="1"/>
  <c r="H1359" i="1"/>
  <c r="H1360" i="1"/>
  <c r="H1361" i="1"/>
  <c r="J1361" i="1" s="1"/>
  <c r="H1362" i="1"/>
  <c r="B1362" i="1" s="1"/>
  <c r="H1363" i="1"/>
  <c r="H1364" i="1"/>
  <c r="H1365" i="1"/>
  <c r="H1366" i="1"/>
  <c r="J1366" i="1" s="1"/>
  <c r="H1367" i="1"/>
  <c r="H1368" i="1"/>
  <c r="H1369" i="1"/>
  <c r="J1369" i="1" s="1"/>
  <c r="H1370" i="1"/>
  <c r="J1370" i="1" s="1"/>
  <c r="H1371" i="1"/>
  <c r="H1372" i="1"/>
  <c r="H1373" i="1"/>
  <c r="N1373" i="1" s="1"/>
  <c r="H1374" i="1"/>
  <c r="B1374" i="1" s="1"/>
  <c r="H1375" i="1"/>
  <c r="H1376" i="1"/>
  <c r="H1377" i="1"/>
  <c r="J1377" i="1" s="1"/>
  <c r="H1378" i="1"/>
  <c r="B1378" i="1" s="1"/>
  <c r="H1379" i="1"/>
  <c r="H1380" i="1"/>
  <c r="H1381" i="1"/>
  <c r="J1381" i="1" s="1"/>
  <c r="H1382" i="1"/>
  <c r="J1382" i="1" s="1"/>
  <c r="H1383" i="1"/>
  <c r="H1384" i="1"/>
  <c r="H1385" i="1"/>
  <c r="H1386" i="1"/>
  <c r="J1386" i="1" s="1"/>
  <c r="H1387" i="1"/>
  <c r="H1388" i="1"/>
  <c r="H1389" i="1"/>
  <c r="H1390" i="1"/>
  <c r="N1390" i="1" s="1"/>
  <c r="H1391" i="1"/>
  <c r="H1392" i="1"/>
  <c r="H1393" i="1"/>
  <c r="H1394" i="1"/>
  <c r="B1394" i="1" s="1"/>
  <c r="H1395" i="1"/>
  <c r="H1396" i="1"/>
  <c r="H1397" i="1"/>
  <c r="H1398" i="1"/>
  <c r="H1399" i="1"/>
  <c r="H1400" i="1"/>
  <c r="H1401" i="1"/>
  <c r="J1401" i="1" s="1"/>
  <c r="H1402" i="1"/>
  <c r="J1402" i="1" s="1"/>
  <c r="H1403" i="1"/>
  <c r="H1404" i="1"/>
  <c r="J1404" i="1" s="1"/>
  <c r="H1405" i="1"/>
  <c r="H1406" i="1"/>
  <c r="B1406" i="1" s="1"/>
  <c r="H1407" i="1"/>
  <c r="H1408" i="1"/>
  <c r="H1409" i="1"/>
  <c r="J1409" i="1" s="1"/>
  <c r="H1410" i="1"/>
  <c r="B1410" i="1" s="1"/>
  <c r="H1411" i="1"/>
  <c r="H1412" i="1"/>
  <c r="B1412" i="1" s="1"/>
  <c r="H1413" i="1"/>
  <c r="H1414" i="1"/>
  <c r="J1414" i="1" s="1"/>
  <c r="H1415" i="1"/>
  <c r="H1416" i="1"/>
  <c r="H1417" i="1"/>
  <c r="J1417" i="1" s="1"/>
  <c r="H1418" i="1"/>
  <c r="J1418" i="1" s="1"/>
  <c r="H1419" i="1"/>
  <c r="H1420" i="1"/>
  <c r="J1420" i="1" s="1"/>
  <c r="H1421" i="1"/>
  <c r="H1422" i="1"/>
  <c r="N1422" i="1" s="1"/>
  <c r="H1423" i="1"/>
  <c r="H1424" i="1"/>
  <c r="H1425" i="1"/>
  <c r="H1426" i="1"/>
  <c r="B1426" i="1" s="1"/>
  <c r="H1427" i="1"/>
  <c r="H1428" i="1"/>
  <c r="B1428" i="1" s="1"/>
  <c r="H1429" i="1"/>
  <c r="J1429" i="1" s="1"/>
  <c r="H1430" i="1"/>
  <c r="J1430" i="1" s="1"/>
  <c r="H1431" i="1"/>
  <c r="H1432" i="1"/>
  <c r="H1433" i="1"/>
  <c r="H1434" i="1"/>
  <c r="J1434" i="1" s="1"/>
  <c r="H1435" i="1"/>
  <c r="H1436" i="1"/>
  <c r="J1436" i="1" s="1"/>
  <c r="H1437" i="1"/>
  <c r="J1437" i="1" s="1"/>
  <c r="H1438" i="1"/>
  <c r="B1438" i="1" s="1"/>
  <c r="H1439" i="1"/>
  <c r="H1440" i="1"/>
  <c r="H1441" i="1"/>
  <c r="H1442" i="1"/>
  <c r="B1442" i="1" s="1"/>
  <c r="H1443" i="1"/>
  <c r="H1444" i="1"/>
  <c r="B1444" i="1" s="1"/>
  <c r="H1445" i="1"/>
  <c r="N1445" i="1" s="1"/>
  <c r="H1446" i="1"/>
  <c r="H1447" i="1"/>
  <c r="H1448" i="1"/>
  <c r="H1449" i="1"/>
  <c r="J1449" i="1" s="1"/>
  <c r="H1450" i="1"/>
  <c r="J1450" i="1" s="1"/>
  <c r="H1451" i="1"/>
  <c r="H1452" i="1"/>
  <c r="J1452" i="1" s="1"/>
  <c r="H1453" i="1"/>
  <c r="H1454" i="1"/>
  <c r="N1454" i="1" s="1"/>
  <c r="H1455" i="1"/>
  <c r="H1456" i="1"/>
  <c r="H1457" i="1"/>
  <c r="H1458" i="1"/>
  <c r="B1458" i="1" s="1"/>
  <c r="H1459" i="1"/>
  <c r="H1460" i="1"/>
  <c r="N1460" i="1" s="1"/>
  <c r="H1461" i="1"/>
  <c r="J1461" i="1" s="1"/>
  <c r="H1462" i="1"/>
  <c r="H1463" i="1"/>
  <c r="H1464" i="1"/>
  <c r="H1465" i="1"/>
  <c r="J1465" i="1" s="1"/>
  <c r="H1466" i="1"/>
  <c r="J1466" i="1" s="1"/>
  <c r="H1467" i="1"/>
  <c r="H1468" i="1"/>
  <c r="J1468" i="1" s="1"/>
  <c r="H1469" i="1"/>
  <c r="J1469" i="1" s="1"/>
  <c r="H1470" i="1"/>
  <c r="B1470" i="1" s="1"/>
  <c r="H1471" i="1"/>
  <c r="H1472" i="1"/>
  <c r="J1472" i="1" s="1"/>
  <c r="H1473" i="1"/>
  <c r="J1473" i="1" s="1"/>
  <c r="H1474" i="1"/>
  <c r="B1474" i="1" s="1"/>
  <c r="H1475" i="1"/>
  <c r="H1476" i="1"/>
  <c r="H1477" i="1"/>
  <c r="N1477" i="1" s="1"/>
  <c r="H1478" i="1"/>
  <c r="J1478" i="1" s="1"/>
  <c r="H1479" i="1"/>
  <c r="H1480" i="1"/>
  <c r="N1480" i="1" s="1"/>
  <c r="H1481" i="1"/>
  <c r="H1482" i="1"/>
  <c r="J1482" i="1" s="1"/>
  <c r="H1483" i="1"/>
  <c r="H1484" i="1"/>
  <c r="J1484" i="1" s="1"/>
  <c r="H1485" i="1"/>
  <c r="J1485" i="1" s="1"/>
  <c r="H1486" i="1"/>
  <c r="N1486" i="1" s="1"/>
  <c r="H1487" i="1"/>
  <c r="H1488" i="1"/>
  <c r="N1488" i="1" s="1"/>
  <c r="H1489" i="1"/>
  <c r="H1490" i="1"/>
  <c r="B1490" i="1" s="1"/>
  <c r="H1491" i="1"/>
  <c r="H1492" i="1"/>
  <c r="J1492" i="1" s="1"/>
  <c r="H1493" i="1"/>
  <c r="J1493" i="1" s="1"/>
  <c r="H1494" i="1"/>
  <c r="H1495" i="1"/>
  <c r="H1496" i="1"/>
  <c r="N1496" i="1" s="1"/>
  <c r="H1497" i="1"/>
  <c r="J1497" i="1" s="1"/>
  <c r="H1498" i="1"/>
  <c r="J1498" i="1" s="1"/>
  <c r="H1499" i="1"/>
  <c r="H1500" i="1"/>
  <c r="J1500" i="1" s="1"/>
  <c r="H1501" i="1"/>
  <c r="N1501" i="1" s="1"/>
  <c r="H1502" i="1"/>
  <c r="B1502" i="1" s="1"/>
  <c r="H1503" i="1"/>
  <c r="H1504" i="1"/>
  <c r="N1504" i="1" s="1"/>
  <c r="H1505" i="1"/>
  <c r="J1505" i="1" s="1"/>
  <c r="H1506" i="1"/>
  <c r="B1506" i="1" s="1"/>
  <c r="H1507" i="1"/>
  <c r="H1508" i="1"/>
  <c r="J1508" i="1" s="1"/>
  <c r="H1509" i="1"/>
  <c r="H1510" i="1"/>
  <c r="J1510" i="1" s="1"/>
  <c r="H1511" i="1"/>
  <c r="H1512" i="1"/>
  <c r="N1512" i="1" s="1"/>
  <c r="H1513" i="1"/>
  <c r="H1514" i="1"/>
  <c r="J1514" i="1" s="1"/>
  <c r="H1515" i="1"/>
  <c r="H1516" i="1"/>
  <c r="J1516" i="1" s="1"/>
  <c r="H1517" i="1"/>
  <c r="J1517" i="1" s="1"/>
  <c r="H1518" i="1"/>
  <c r="N1518" i="1" s="1"/>
  <c r="H1519" i="1"/>
  <c r="H1520" i="1"/>
  <c r="N1520" i="1" s="1"/>
  <c r="H1521" i="1"/>
  <c r="H1522" i="1"/>
  <c r="B1522" i="1" s="1"/>
  <c r="H1523" i="1"/>
  <c r="H1524" i="1"/>
  <c r="J1524" i="1" s="1"/>
  <c r="H1525" i="1"/>
  <c r="H1526" i="1"/>
  <c r="H1527" i="1"/>
  <c r="H1528" i="1"/>
  <c r="N1528" i="1" s="1"/>
  <c r="H1529" i="1"/>
  <c r="J1529" i="1" s="1"/>
  <c r="H1530" i="1"/>
  <c r="J1530" i="1" s="1"/>
  <c r="H1531" i="1"/>
  <c r="H1532" i="1"/>
  <c r="J1532" i="1" s="1"/>
  <c r="H1533" i="1"/>
  <c r="H1534" i="1"/>
  <c r="B1534" i="1" s="1"/>
  <c r="H1535" i="1"/>
  <c r="H1536" i="1"/>
  <c r="N1536" i="1" s="1"/>
  <c r="H1537" i="1"/>
  <c r="H1538" i="1"/>
  <c r="B1538" i="1" s="1"/>
  <c r="H1539" i="1"/>
  <c r="H1540" i="1"/>
  <c r="J1540" i="1" s="1"/>
  <c r="H1541" i="1"/>
  <c r="B1541" i="1" s="1"/>
  <c r="H1542" i="1"/>
  <c r="H1543" i="1"/>
  <c r="H1544" i="1"/>
  <c r="N1544" i="1" s="1"/>
  <c r="H1545" i="1"/>
  <c r="J1545" i="1" s="1"/>
  <c r="H1546" i="1"/>
  <c r="J1546" i="1" s="1"/>
  <c r="H1547" i="1"/>
  <c r="H1548" i="1"/>
  <c r="J1548" i="1" s="1"/>
  <c r="H1549" i="1"/>
  <c r="J1549" i="1" s="1"/>
  <c r="H1550" i="1"/>
  <c r="H1551" i="1"/>
  <c r="H1552" i="1"/>
  <c r="N1552" i="1" s="1"/>
  <c r="H1553" i="1"/>
  <c r="J1553" i="1" s="1"/>
  <c r="H1554" i="1"/>
  <c r="B1554" i="1" s="1"/>
  <c r="H1555" i="1"/>
  <c r="H1556" i="1"/>
  <c r="J1556" i="1" s="1"/>
  <c r="H1557" i="1"/>
  <c r="J1557" i="1" s="1"/>
  <c r="H1558" i="1"/>
  <c r="J1558" i="1" s="1"/>
  <c r="H1559" i="1"/>
  <c r="H1560" i="1"/>
  <c r="N1560" i="1" s="1"/>
  <c r="H1561" i="1"/>
  <c r="H1562" i="1"/>
  <c r="J1562" i="1" s="1"/>
  <c r="H1563" i="1"/>
  <c r="H1564" i="1"/>
  <c r="J1564" i="1" s="1"/>
  <c r="H1565" i="1"/>
  <c r="J1565" i="1" s="1"/>
  <c r="H1566" i="1"/>
  <c r="B1566" i="1" s="1"/>
  <c r="H1567" i="1"/>
  <c r="H1568" i="1"/>
  <c r="N1568" i="1" s="1"/>
  <c r="H1569" i="1"/>
  <c r="J1569" i="1" s="1"/>
  <c r="H1570" i="1"/>
  <c r="B1570" i="1" s="1"/>
  <c r="H1571" i="1"/>
  <c r="H1572" i="1"/>
  <c r="B1572" i="1" s="1"/>
  <c r="H1573" i="1"/>
  <c r="N1573" i="1" s="1"/>
  <c r="H1574" i="1"/>
  <c r="J1574" i="1" s="1"/>
  <c r="H1575" i="1"/>
  <c r="H1576" i="1"/>
  <c r="N1576" i="1" s="1"/>
  <c r="H1577" i="1"/>
  <c r="J1577" i="1" s="1"/>
  <c r="H1578" i="1"/>
  <c r="J1578" i="1" s="1"/>
  <c r="H1579" i="1"/>
  <c r="H1580" i="1"/>
  <c r="J1580" i="1" s="1"/>
  <c r="H1581" i="1"/>
  <c r="J1581" i="1" s="1"/>
  <c r="H1582" i="1"/>
  <c r="N1582" i="1" s="1"/>
  <c r="H1583" i="1"/>
  <c r="H1584" i="1"/>
  <c r="N1584" i="1" s="1"/>
  <c r="H1585" i="1"/>
  <c r="H1586" i="1"/>
  <c r="B1586" i="1" s="1"/>
  <c r="H1587" i="1"/>
  <c r="H1588" i="1"/>
  <c r="B1588" i="1" s="1"/>
  <c r="H1589" i="1"/>
  <c r="J1589" i="1" s="1"/>
  <c r="H1590" i="1"/>
  <c r="H1591" i="1"/>
  <c r="H1592" i="1"/>
  <c r="N1592" i="1" s="1"/>
  <c r="H1593" i="1"/>
  <c r="J1593" i="1" s="1"/>
  <c r="H1594" i="1"/>
  <c r="J1594" i="1" s="1"/>
  <c r="H1595" i="1"/>
  <c r="H1596" i="1"/>
  <c r="J1596" i="1" s="1"/>
  <c r="H1597" i="1"/>
  <c r="J1597" i="1" s="1"/>
  <c r="H1598" i="1"/>
  <c r="B1598" i="1" s="1"/>
  <c r="H1599" i="1"/>
  <c r="H1600" i="1"/>
  <c r="B1600" i="1" s="1"/>
  <c r="H1601" i="1"/>
  <c r="J1601" i="1" s="1"/>
  <c r="H1602" i="1"/>
  <c r="B1602" i="1" s="1"/>
  <c r="H1603" i="1"/>
  <c r="H1604" i="1"/>
  <c r="B1604" i="1" s="1"/>
  <c r="H1605" i="1"/>
  <c r="N1605" i="1" s="1"/>
  <c r="H1606" i="1"/>
  <c r="J1606" i="1" s="1"/>
  <c r="H1607" i="1"/>
  <c r="H1608" i="1"/>
  <c r="N1608" i="1" s="1"/>
  <c r="H1609" i="1"/>
  <c r="J1609" i="1" s="1"/>
  <c r="H1610" i="1"/>
  <c r="J1610" i="1" s="1"/>
  <c r="H1611" i="1"/>
  <c r="H1612" i="1"/>
  <c r="B1612" i="1" s="1"/>
  <c r="H1613" i="1"/>
  <c r="J1613" i="1" s="1"/>
  <c r="H1614" i="1"/>
  <c r="H1615" i="1"/>
  <c r="H1616" i="1"/>
  <c r="N1616" i="1" s="1"/>
  <c r="H1617" i="1"/>
  <c r="J1617" i="1" s="1"/>
  <c r="H1618" i="1"/>
  <c r="B1618" i="1" s="1"/>
  <c r="H1619" i="1"/>
  <c r="H1620" i="1"/>
  <c r="J1620" i="1" s="1"/>
  <c r="H1621" i="1"/>
  <c r="J1621" i="1" s="1"/>
  <c r="H1622" i="1"/>
  <c r="J1622" i="1" s="1"/>
  <c r="H1623" i="1"/>
  <c r="H1624" i="1"/>
  <c r="N1624" i="1" s="1"/>
  <c r="H1625" i="1"/>
  <c r="H1626" i="1"/>
  <c r="J1626" i="1" s="1"/>
  <c r="H1627" i="1"/>
  <c r="H1628" i="1"/>
  <c r="J1628" i="1" s="1"/>
  <c r="H1629" i="1"/>
  <c r="J1629" i="1" s="1"/>
  <c r="H1630" i="1"/>
  <c r="B1630" i="1" s="1"/>
  <c r="H1631" i="1"/>
  <c r="H1632" i="1"/>
  <c r="N1632" i="1" s="1"/>
  <c r="H1633" i="1"/>
  <c r="J1633" i="1" s="1"/>
  <c r="H1634" i="1"/>
  <c r="B1634" i="1" s="1"/>
  <c r="H1635" i="1"/>
  <c r="H1636" i="1"/>
  <c r="J1636" i="1" s="1"/>
  <c r="J648" i="1"/>
  <c r="J649" i="1"/>
  <c r="J650" i="1"/>
  <c r="J652" i="1"/>
  <c r="J653" i="1"/>
  <c r="J654" i="1"/>
  <c r="J656" i="1"/>
  <c r="J657" i="1"/>
  <c r="J658" i="1"/>
  <c r="J660" i="1"/>
  <c r="J661" i="1"/>
  <c r="J662" i="1"/>
  <c r="J664" i="1"/>
  <c r="J665" i="1"/>
  <c r="J666" i="1"/>
  <c r="J668" i="1"/>
  <c r="J669" i="1"/>
  <c r="J670" i="1"/>
  <c r="J672" i="1"/>
  <c r="J673" i="1"/>
  <c r="J674" i="1"/>
  <c r="J676" i="1"/>
  <c r="J677" i="1"/>
  <c r="J678" i="1"/>
  <c r="J680" i="1"/>
  <c r="J681" i="1"/>
  <c r="J682" i="1"/>
  <c r="J684" i="1"/>
  <c r="J685" i="1"/>
  <c r="J686" i="1"/>
  <c r="J688" i="1"/>
  <c r="J689" i="1"/>
  <c r="J690" i="1"/>
  <c r="J692" i="1"/>
  <c r="J693" i="1"/>
  <c r="J694" i="1"/>
  <c r="J696" i="1"/>
  <c r="J697" i="1"/>
  <c r="J698" i="1"/>
  <c r="J700" i="1"/>
  <c r="J701" i="1"/>
  <c r="J702" i="1"/>
  <c r="J704" i="1"/>
  <c r="J705" i="1"/>
  <c r="J706" i="1"/>
  <c r="J708" i="1"/>
  <c r="J709" i="1"/>
  <c r="J710" i="1"/>
  <c r="J712" i="1"/>
  <c r="J713" i="1"/>
  <c r="J714" i="1"/>
  <c r="J716" i="1"/>
  <c r="J717" i="1"/>
  <c r="J718" i="1"/>
  <c r="J720" i="1"/>
  <c r="J721" i="1"/>
  <c r="J722" i="1"/>
  <c r="J724" i="1"/>
  <c r="J725" i="1"/>
  <c r="J726" i="1"/>
  <c r="J728" i="1"/>
  <c r="J729" i="1"/>
  <c r="J730" i="1"/>
  <c r="J732" i="1"/>
  <c r="J733" i="1"/>
  <c r="J734" i="1"/>
  <c r="J736" i="1"/>
  <c r="J737" i="1"/>
  <c r="J738" i="1"/>
  <c r="J740" i="1"/>
  <c r="J741" i="1"/>
  <c r="J742" i="1"/>
  <c r="J744" i="1"/>
  <c r="J745" i="1"/>
  <c r="J746" i="1"/>
  <c r="J748" i="1"/>
  <c r="J749" i="1"/>
  <c r="J750" i="1"/>
  <c r="J752" i="1"/>
  <c r="J756" i="1"/>
  <c r="J757" i="1"/>
  <c r="J760" i="1"/>
  <c r="J764" i="1"/>
  <c r="J768" i="1"/>
  <c r="J772" i="1"/>
  <c r="J776" i="1"/>
  <c r="J780" i="1"/>
  <c r="J784" i="1"/>
  <c r="J788" i="1"/>
  <c r="J792" i="1"/>
  <c r="J796" i="1"/>
  <c r="J800" i="1"/>
  <c r="J804" i="1"/>
  <c r="J808" i="1"/>
  <c r="J812" i="1"/>
  <c r="J816" i="1"/>
  <c r="J820" i="1"/>
  <c r="J824" i="1"/>
  <c r="J828" i="1"/>
  <c r="J832" i="1"/>
  <c r="J836" i="1"/>
  <c r="J840" i="1"/>
  <c r="J844" i="1"/>
  <c r="J848" i="1"/>
  <c r="J852" i="1"/>
  <c r="J856" i="1"/>
  <c r="J860" i="1"/>
  <c r="J864" i="1"/>
  <c r="J868" i="1"/>
  <c r="J872" i="1"/>
  <c r="J876" i="1"/>
  <c r="J880" i="1"/>
  <c r="J884" i="1"/>
  <c r="J888" i="1"/>
  <c r="J892" i="1"/>
  <c r="J896" i="1"/>
  <c r="J900" i="1"/>
  <c r="J904" i="1"/>
  <c r="J908" i="1"/>
  <c r="J912" i="1"/>
  <c r="J916" i="1"/>
  <c r="J920" i="1"/>
  <c r="J924" i="1"/>
  <c r="J928" i="1"/>
  <c r="J932" i="1"/>
  <c r="J936" i="1"/>
  <c r="J940" i="1"/>
  <c r="J944" i="1"/>
  <c r="J948" i="1"/>
  <c r="J952" i="1"/>
  <c r="J956" i="1"/>
  <c r="J960" i="1"/>
  <c r="J964" i="1"/>
  <c r="J968" i="1"/>
  <c r="J972" i="1"/>
  <c r="J976" i="1"/>
  <c r="J980" i="1"/>
  <c r="J984" i="1"/>
  <c r="J988" i="1"/>
  <c r="J992" i="1"/>
  <c r="J996" i="1"/>
  <c r="J1000" i="1"/>
  <c r="J1004" i="1"/>
  <c r="J1008" i="1"/>
  <c r="J1012" i="1"/>
  <c r="J1016" i="1"/>
  <c r="J1020" i="1"/>
  <c r="J1024" i="1"/>
  <c r="J1028" i="1"/>
  <c r="J1032" i="1"/>
  <c r="J1036" i="1"/>
  <c r="J1040" i="1"/>
  <c r="J1044" i="1"/>
  <c r="J1048" i="1"/>
  <c r="J1052" i="1"/>
  <c r="J1056" i="1"/>
  <c r="J1060" i="1"/>
  <c r="J1064" i="1"/>
  <c r="J1068" i="1"/>
  <c r="J1072" i="1"/>
  <c r="J1076" i="1"/>
  <c r="J1080" i="1"/>
  <c r="J1084" i="1"/>
  <c r="J1088" i="1"/>
  <c r="J1092" i="1"/>
  <c r="J1096" i="1"/>
  <c r="J1100" i="1"/>
  <c r="J1104" i="1"/>
  <c r="J1108" i="1"/>
  <c r="J1112" i="1"/>
  <c r="J1116" i="1"/>
  <c r="J1120" i="1"/>
  <c r="J1124" i="1"/>
  <c r="J1128" i="1"/>
  <c r="J1132" i="1"/>
  <c r="J1136" i="1"/>
  <c r="J1140" i="1"/>
  <c r="J1144" i="1"/>
  <c r="J1148" i="1"/>
  <c r="J1152" i="1"/>
  <c r="J1156" i="1"/>
  <c r="J1160" i="1"/>
  <c r="J1164" i="1"/>
  <c r="J1168" i="1"/>
  <c r="J1172" i="1"/>
  <c r="J1176" i="1"/>
  <c r="J1180" i="1"/>
  <c r="J1184" i="1"/>
  <c r="J1188" i="1"/>
  <c r="J1192" i="1"/>
  <c r="J1196" i="1"/>
  <c r="J1200" i="1"/>
  <c r="J1204" i="1"/>
  <c r="J1208" i="1"/>
  <c r="J1212" i="1"/>
  <c r="J1216" i="1"/>
  <c r="J1220" i="1"/>
  <c r="J1224" i="1"/>
  <c r="J1228" i="1"/>
  <c r="J1232" i="1"/>
  <c r="J1236" i="1"/>
  <c r="J1240" i="1"/>
  <c r="J1244" i="1"/>
  <c r="J1248" i="1"/>
  <c r="J1252" i="1"/>
  <c r="J1256" i="1"/>
  <c r="J1260" i="1"/>
  <c r="J1264" i="1"/>
  <c r="J1268" i="1"/>
  <c r="J1272" i="1"/>
  <c r="J1276" i="1"/>
  <c r="J1280" i="1"/>
  <c r="J1284" i="1"/>
  <c r="J1288" i="1"/>
  <c r="J1292" i="1"/>
  <c r="J1296" i="1"/>
  <c r="J1300" i="1"/>
  <c r="J1304" i="1"/>
  <c r="J1308" i="1"/>
  <c r="J1312" i="1"/>
  <c r="J1316" i="1"/>
  <c r="J1320" i="1"/>
  <c r="J1324" i="1"/>
  <c r="J1328" i="1"/>
  <c r="J1332" i="1"/>
  <c r="J1336" i="1"/>
  <c r="J1340" i="1"/>
  <c r="J1344" i="1"/>
  <c r="J1348" i="1"/>
  <c r="J1352" i="1"/>
  <c r="J1356" i="1"/>
  <c r="J1360" i="1"/>
  <c r="J1364" i="1"/>
  <c r="J1368" i="1"/>
  <c r="J1372" i="1"/>
  <c r="J1376" i="1"/>
  <c r="J1380" i="1"/>
  <c r="J1384" i="1"/>
  <c r="J1388" i="1"/>
  <c r="J1392" i="1"/>
  <c r="J1396" i="1"/>
  <c r="J1400" i="1"/>
  <c r="J1408" i="1"/>
  <c r="J1412" i="1"/>
  <c r="J1416" i="1"/>
  <c r="J1424" i="1"/>
  <c r="J1428" i="1"/>
  <c r="J1432" i="1"/>
  <c r="J1440" i="1"/>
  <c r="J1444" i="1"/>
  <c r="J1448" i="1"/>
  <c r="J1456" i="1"/>
  <c r="J1460" i="1"/>
  <c r="J1464" i="1"/>
  <c r="J1476" i="1"/>
  <c r="J1480" i="1"/>
  <c r="J1496" i="1"/>
  <c r="J1512" i="1"/>
  <c r="J1528" i="1"/>
  <c r="J1536" i="1"/>
  <c r="J1560" i="1"/>
  <c r="J1568" i="1"/>
  <c r="J1576" i="1"/>
  <c r="J1604" i="1"/>
  <c r="J1616" i="1"/>
  <c r="J1632" i="1"/>
  <c r="N748" i="1"/>
  <c r="N752" i="1"/>
  <c r="N756" i="1"/>
  <c r="N760" i="1"/>
  <c r="N764" i="1"/>
  <c r="N768" i="1"/>
  <c r="N772" i="1"/>
  <c r="N776" i="1"/>
  <c r="N780" i="1"/>
  <c r="N784" i="1"/>
  <c r="N788" i="1"/>
  <c r="N792" i="1"/>
  <c r="N796" i="1"/>
  <c r="N800" i="1"/>
  <c r="N804" i="1"/>
  <c r="N808" i="1"/>
  <c r="N812" i="1"/>
  <c r="N816" i="1"/>
  <c r="N820" i="1"/>
  <c r="N824" i="1"/>
  <c r="N828" i="1"/>
  <c r="N832" i="1"/>
  <c r="N836" i="1"/>
  <c r="N840" i="1"/>
  <c r="N844" i="1"/>
  <c r="N848" i="1"/>
  <c r="N852" i="1"/>
  <c r="N856" i="1"/>
  <c r="N860" i="1"/>
  <c r="N864" i="1"/>
  <c r="N868" i="1"/>
  <c r="N872" i="1"/>
  <c r="N876" i="1"/>
  <c r="N880" i="1"/>
  <c r="N884" i="1"/>
  <c r="N888" i="1"/>
  <c r="N892" i="1"/>
  <c r="N896" i="1"/>
  <c r="N900" i="1"/>
  <c r="N904" i="1"/>
  <c r="N908" i="1"/>
  <c r="N912" i="1"/>
  <c r="N916" i="1"/>
  <c r="N920" i="1"/>
  <c r="N924" i="1"/>
  <c r="N928" i="1"/>
  <c r="N932" i="1"/>
  <c r="N936" i="1"/>
  <c r="N940" i="1"/>
  <c r="N944" i="1"/>
  <c r="N948" i="1"/>
  <c r="N952" i="1"/>
  <c r="N956" i="1"/>
  <c r="N960" i="1"/>
  <c r="N964" i="1"/>
  <c r="N968" i="1"/>
  <c r="N972" i="1"/>
  <c r="N976" i="1"/>
  <c r="N980" i="1"/>
  <c r="N984" i="1"/>
  <c r="N988" i="1"/>
  <c r="N992" i="1"/>
  <c r="N996" i="1"/>
  <c r="N1000" i="1"/>
  <c r="N1004" i="1"/>
  <c r="N1008" i="1"/>
  <c r="N1012" i="1"/>
  <c r="N1016" i="1"/>
  <c r="N1020" i="1"/>
  <c r="N1024" i="1"/>
  <c r="N1028" i="1"/>
  <c r="N1032" i="1"/>
  <c r="N1036" i="1"/>
  <c r="N1040" i="1"/>
  <c r="N1044" i="1"/>
  <c r="N1048" i="1"/>
  <c r="N1052" i="1"/>
  <c r="N1056" i="1"/>
  <c r="N1060" i="1"/>
  <c r="N1064" i="1"/>
  <c r="N1068" i="1"/>
  <c r="N1072" i="1"/>
  <c r="N1076" i="1"/>
  <c r="N1080" i="1"/>
  <c r="N1084" i="1"/>
  <c r="N1088" i="1"/>
  <c r="N1092" i="1"/>
  <c r="N1096" i="1"/>
  <c r="N1100" i="1"/>
  <c r="N1104" i="1"/>
  <c r="N1108" i="1"/>
  <c r="N1112" i="1"/>
  <c r="N1116" i="1"/>
  <c r="N1120" i="1"/>
  <c r="N1124" i="1"/>
  <c r="N1128" i="1"/>
  <c r="N1132" i="1"/>
  <c r="N1136" i="1"/>
  <c r="N1140" i="1"/>
  <c r="N1144" i="1"/>
  <c r="N1148" i="1"/>
  <c r="N1152" i="1"/>
  <c r="N1156" i="1"/>
  <c r="N1160" i="1"/>
  <c r="N1164" i="1"/>
  <c r="N1168" i="1"/>
  <c r="N1172" i="1"/>
  <c r="N1176" i="1"/>
  <c r="N1180" i="1"/>
  <c r="N1184" i="1"/>
  <c r="N1188" i="1"/>
  <c r="N1192" i="1"/>
  <c r="N1196" i="1"/>
  <c r="N1200" i="1"/>
  <c r="N1204" i="1"/>
  <c r="N1208" i="1"/>
  <c r="N1212" i="1"/>
  <c r="N1216" i="1"/>
  <c r="N1220" i="1"/>
  <c r="N1224" i="1"/>
  <c r="N1228" i="1"/>
  <c r="N1232" i="1"/>
  <c r="N1236" i="1"/>
  <c r="N1240" i="1"/>
  <c r="N1244" i="1"/>
  <c r="N1248" i="1"/>
  <c r="N1252" i="1"/>
  <c r="N1256" i="1"/>
  <c r="N1260" i="1"/>
  <c r="N1264" i="1"/>
  <c r="N1268" i="1"/>
  <c r="N1272" i="1"/>
  <c r="N1276" i="1"/>
  <c r="N1280" i="1"/>
  <c r="N1284" i="1"/>
  <c r="N1288" i="1"/>
  <c r="N1292" i="1"/>
  <c r="N1296" i="1"/>
  <c r="N1300" i="1"/>
  <c r="N1304" i="1"/>
  <c r="N1308" i="1"/>
  <c r="N1312" i="1"/>
  <c r="N1316" i="1"/>
  <c r="N1320" i="1"/>
  <c r="N1324" i="1"/>
  <c r="N1328" i="1"/>
  <c r="N1332" i="1"/>
  <c r="N1336" i="1"/>
  <c r="N1340" i="1"/>
  <c r="N1344" i="1"/>
  <c r="N1348" i="1"/>
  <c r="N1352" i="1"/>
  <c r="N1356" i="1"/>
  <c r="N1360" i="1"/>
  <c r="N1364" i="1"/>
  <c r="N1368" i="1"/>
  <c r="N1372" i="1"/>
  <c r="N1376" i="1"/>
  <c r="N1380" i="1"/>
  <c r="N1384" i="1"/>
  <c r="N1388" i="1"/>
  <c r="N1392" i="1"/>
  <c r="N1396" i="1"/>
  <c r="N1400" i="1"/>
  <c r="N1408" i="1"/>
  <c r="N1412" i="1"/>
  <c r="N1416" i="1"/>
  <c r="N1424" i="1"/>
  <c r="N1428" i="1"/>
  <c r="N1432" i="1"/>
  <c r="N1440" i="1"/>
  <c r="N1444" i="1"/>
  <c r="N1448" i="1"/>
  <c r="N1452" i="1"/>
  <c r="N1456" i="1"/>
  <c r="N1464" i="1"/>
  <c r="N1472" i="1"/>
  <c r="N1476" i="1"/>
  <c r="N1500" i="1"/>
  <c r="N1508" i="1"/>
  <c r="N1516" i="1"/>
  <c r="N1540" i="1"/>
  <c r="N1548" i="1"/>
  <c r="N1564" i="1"/>
  <c r="N1580" i="1"/>
  <c r="N1596" i="1"/>
  <c r="N1604" i="1"/>
  <c r="N1628" i="1"/>
  <c r="N1636" i="1"/>
  <c r="B648" i="1"/>
  <c r="B649" i="1"/>
  <c r="B650" i="1"/>
  <c r="B651" i="1"/>
  <c r="B652" i="1"/>
  <c r="B653" i="1"/>
  <c r="B654" i="1"/>
  <c r="B656" i="1"/>
  <c r="B657" i="1"/>
  <c r="B658" i="1"/>
  <c r="B660" i="1"/>
  <c r="B661" i="1"/>
  <c r="B662" i="1"/>
  <c r="B664" i="1"/>
  <c r="B665" i="1"/>
  <c r="B666" i="1"/>
  <c r="B668" i="1"/>
  <c r="B669" i="1"/>
  <c r="B670" i="1"/>
  <c r="B672" i="1"/>
  <c r="B673" i="1"/>
  <c r="B674" i="1"/>
  <c r="B676" i="1"/>
  <c r="B677" i="1"/>
  <c r="B678" i="1"/>
  <c r="B680" i="1"/>
  <c r="B681" i="1"/>
  <c r="B682" i="1"/>
  <c r="B684" i="1"/>
  <c r="B685" i="1"/>
  <c r="B686" i="1"/>
  <c r="B688" i="1"/>
  <c r="B689" i="1"/>
  <c r="B690" i="1"/>
  <c r="B692" i="1"/>
  <c r="B693" i="1"/>
  <c r="B694" i="1"/>
  <c r="B696" i="1"/>
  <c r="B697" i="1"/>
  <c r="B698" i="1"/>
  <c r="B700" i="1"/>
  <c r="B701" i="1"/>
  <c r="B702" i="1"/>
  <c r="B704" i="1"/>
  <c r="B705" i="1"/>
  <c r="B706" i="1"/>
  <c r="B708" i="1"/>
  <c r="B709" i="1"/>
  <c r="B710" i="1"/>
  <c r="B712" i="1"/>
  <c r="B713" i="1"/>
  <c r="B714" i="1"/>
  <c r="B716" i="1"/>
  <c r="B717" i="1"/>
  <c r="B718" i="1"/>
  <c r="B720" i="1"/>
  <c r="B721" i="1"/>
  <c r="B722" i="1"/>
  <c r="B724" i="1"/>
  <c r="B725" i="1"/>
  <c r="B726" i="1"/>
  <c r="B728" i="1"/>
  <c r="B729" i="1"/>
  <c r="B730" i="1"/>
  <c r="B732" i="1"/>
  <c r="B733" i="1"/>
  <c r="B734" i="1"/>
  <c r="B736" i="1"/>
  <c r="B737" i="1"/>
  <c r="B738" i="1"/>
  <c r="B740" i="1"/>
  <c r="B741" i="1"/>
  <c r="B742" i="1"/>
  <c r="B744" i="1"/>
  <c r="B745" i="1"/>
  <c r="B746" i="1"/>
  <c r="B748" i="1"/>
  <c r="B752" i="1"/>
  <c r="B756" i="1"/>
  <c r="B760" i="1"/>
  <c r="B764" i="1"/>
  <c r="B768" i="1"/>
  <c r="B772" i="1"/>
  <c r="B776" i="1"/>
  <c r="B780" i="1"/>
  <c r="B784" i="1"/>
  <c r="B788" i="1"/>
  <c r="B792" i="1"/>
  <c r="B796" i="1"/>
  <c r="B800" i="1"/>
  <c r="B804" i="1"/>
  <c r="B808" i="1"/>
  <c r="B812" i="1"/>
  <c r="B816" i="1"/>
  <c r="B820" i="1"/>
  <c r="B824" i="1"/>
  <c r="B828" i="1"/>
  <c r="B832" i="1"/>
  <c r="B836" i="1"/>
  <c r="B840" i="1"/>
  <c r="B844" i="1"/>
  <c r="B848" i="1"/>
  <c r="B852" i="1"/>
  <c r="B856" i="1"/>
  <c r="B860" i="1"/>
  <c r="B864" i="1"/>
  <c r="B868" i="1"/>
  <c r="B872" i="1"/>
  <c r="B876" i="1"/>
  <c r="B880" i="1"/>
  <c r="B884" i="1"/>
  <c r="B888" i="1"/>
  <c r="B892" i="1"/>
  <c r="B896" i="1"/>
  <c r="B900" i="1"/>
  <c r="B904" i="1"/>
  <c r="B908" i="1"/>
  <c r="B912" i="1"/>
  <c r="B916" i="1"/>
  <c r="B920" i="1"/>
  <c r="B924" i="1"/>
  <c r="B928" i="1"/>
  <c r="B932" i="1"/>
  <c r="B936" i="1"/>
  <c r="B940" i="1"/>
  <c r="B944" i="1"/>
  <c r="B948" i="1"/>
  <c r="B952" i="1"/>
  <c r="B956" i="1"/>
  <c r="B960" i="1"/>
  <c r="B964" i="1"/>
  <c r="B968" i="1"/>
  <c r="B972" i="1"/>
  <c r="B976" i="1"/>
  <c r="B980" i="1"/>
  <c r="B984" i="1"/>
  <c r="B988" i="1"/>
  <c r="B992" i="1"/>
  <c r="B996" i="1"/>
  <c r="B1000" i="1"/>
  <c r="B1004" i="1"/>
  <c r="B1008" i="1"/>
  <c r="B1012" i="1"/>
  <c r="B1016" i="1"/>
  <c r="B1020" i="1"/>
  <c r="B1024" i="1"/>
  <c r="B1028" i="1"/>
  <c r="B1032" i="1"/>
  <c r="B1036" i="1"/>
  <c r="B1040" i="1"/>
  <c r="B1044" i="1"/>
  <c r="B1048" i="1"/>
  <c r="B1052" i="1"/>
  <c r="B1056" i="1"/>
  <c r="B1060" i="1"/>
  <c r="B1064" i="1"/>
  <c r="B1068" i="1"/>
  <c r="B1072" i="1"/>
  <c r="B1076" i="1"/>
  <c r="B1080" i="1"/>
  <c r="B1084" i="1"/>
  <c r="B1088" i="1"/>
  <c r="B1092" i="1"/>
  <c r="B1096" i="1"/>
  <c r="B1100" i="1"/>
  <c r="B1104" i="1"/>
  <c r="B1108" i="1"/>
  <c r="B1112" i="1"/>
  <c r="B1116" i="1"/>
  <c r="B1120" i="1"/>
  <c r="B1124" i="1"/>
  <c r="B1128" i="1"/>
  <c r="B1132" i="1"/>
  <c r="B1136" i="1"/>
  <c r="B1140" i="1"/>
  <c r="B1144" i="1"/>
  <c r="B1148" i="1"/>
  <c r="B1152" i="1"/>
  <c r="B1156" i="1"/>
  <c r="B1160" i="1"/>
  <c r="B1164" i="1"/>
  <c r="B1168" i="1"/>
  <c r="B1172" i="1"/>
  <c r="B1176" i="1"/>
  <c r="B1180" i="1"/>
  <c r="B1184" i="1"/>
  <c r="B1188" i="1"/>
  <c r="B1192" i="1"/>
  <c r="B1196" i="1"/>
  <c r="B1200" i="1"/>
  <c r="B1204" i="1"/>
  <c r="B1208" i="1"/>
  <c r="B1212" i="1"/>
  <c r="B1216" i="1"/>
  <c r="B1220" i="1"/>
  <c r="B1224" i="1"/>
  <c r="B1228" i="1"/>
  <c r="B1232" i="1"/>
  <c r="B1236" i="1"/>
  <c r="B1240" i="1"/>
  <c r="B1244" i="1"/>
  <c r="B1248" i="1"/>
  <c r="B1252" i="1"/>
  <c r="B1256" i="1"/>
  <c r="B1260" i="1"/>
  <c r="B1264" i="1"/>
  <c r="B1268" i="1"/>
  <c r="B1272" i="1"/>
  <c r="B1276" i="1"/>
  <c r="B1280" i="1"/>
  <c r="B1284" i="1"/>
  <c r="B1288" i="1"/>
  <c r="B1292" i="1"/>
  <c r="B1293" i="1"/>
  <c r="B1296" i="1"/>
  <c r="B1300" i="1"/>
  <c r="B1304" i="1"/>
  <c r="B1308" i="1"/>
  <c r="B1312" i="1"/>
  <c r="B1316" i="1"/>
  <c r="B1320" i="1"/>
  <c r="B1324" i="1"/>
  <c r="B1328" i="1"/>
  <c r="B1332" i="1"/>
  <c r="B1336" i="1"/>
  <c r="B1340" i="1"/>
  <c r="B1344" i="1"/>
  <c r="B1348" i="1"/>
  <c r="B1352" i="1"/>
  <c r="B1356" i="1"/>
  <c r="B1360" i="1"/>
  <c r="B1364" i="1"/>
  <c r="B1368" i="1"/>
  <c r="B1372" i="1"/>
  <c r="B1376" i="1"/>
  <c r="B1380" i="1"/>
  <c r="B1384" i="1"/>
  <c r="B1388" i="1"/>
  <c r="B1392" i="1"/>
  <c r="B1396" i="1"/>
  <c r="B1400" i="1"/>
  <c r="B1404" i="1"/>
  <c r="B1408" i="1"/>
  <c r="B1416" i="1"/>
  <c r="B1420" i="1"/>
  <c r="B1424" i="1"/>
  <c r="B1432" i="1"/>
  <c r="B1436" i="1"/>
  <c r="B1440" i="1"/>
  <c r="B1448" i="1"/>
  <c r="B1452" i="1"/>
  <c r="B1456" i="1"/>
  <c r="B1464" i="1"/>
  <c r="B1468" i="1"/>
  <c r="B1472" i="1"/>
  <c r="B1476" i="1"/>
  <c r="B1480" i="1"/>
  <c r="B1484" i="1"/>
  <c r="B1492" i="1"/>
  <c r="B1500" i="1"/>
  <c r="B1516" i="1"/>
  <c r="B1520" i="1"/>
  <c r="B1532" i="1"/>
  <c r="B1540" i="1"/>
  <c r="B1552" i="1"/>
  <c r="B1556" i="1"/>
  <c r="B1564" i="1"/>
  <c r="B1568" i="1"/>
  <c r="B1576" i="1"/>
  <c r="B1592" i="1"/>
  <c r="B1601" i="1"/>
  <c r="B1608" i="1"/>
  <c r="B1616" i="1"/>
  <c r="B1620" i="1"/>
  <c r="B390" i="1"/>
  <c r="J393" i="1"/>
  <c r="J398" i="1"/>
  <c r="J400" i="1"/>
  <c r="B405" i="1"/>
  <c r="J414" i="1"/>
  <c r="B426" i="1"/>
  <c r="J428" i="1"/>
  <c r="B432" i="1"/>
  <c r="B433" i="1"/>
  <c r="J436" i="1"/>
  <c r="B448" i="1"/>
  <c r="B454" i="1"/>
  <c r="J457" i="1"/>
  <c r="J464" i="1"/>
  <c r="B466" i="1"/>
  <c r="B469" i="1"/>
  <c r="J474" i="1"/>
  <c r="J478" i="1"/>
  <c r="B490" i="1"/>
  <c r="J492" i="1"/>
  <c r="B494" i="1"/>
  <c r="B496" i="1"/>
  <c r="B497" i="1"/>
  <c r="J500" i="1"/>
  <c r="B512" i="1"/>
  <c r="B514" i="1"/>
  <c r="B518" i="1"/>
  <c r="J521" i="1"/>
  <c r="J528" i="1"/>
  <c r="B533" i="1"/>
  <c r="J534" i="1"/>
  <c r="J538" i="1"/>
  <c r="J542" i="1"/>
  <c r="B550" i="1"/>
  <c r="B554" i="1"/>
  <c r="J556" i="1"/>
  <c r="B558" i="1"/>
  <c r="B560" i="1"/>
  <c r="B561" i="1"/>
  <c r="J564" i="1"/>
  <c r="J569" i="1"/>
  <c r="B576" i="1"/>
  <c r="J577" i="1"/>
  <c r="B578" i="1"/>
  <c r="B582" i="1"/>
  <c r="J584" i="1"/>
  <c r="J589" i="1"/>
  <c r="J592" i="1"/>
  <c r="J593" i="1"/>
  <c r="J594" i="1"/>
  <c r="J598" i="1"/>
  <c r="J600" i="1"/>
  <c r="J602" i="1"/>
  <c r="J605" i="1"/>
  <c r="B606" i="1"/>
  <c r="B608" i="1"/>
  <c r="J610" i="1"/>
  <c r="J614" i="1"/>
  <c r="J616" i="1"/>
  <c r="J620" i="1"/>
  <c r="J621" i="1"/>
  <c r="B624" i="1"/>
  <c r="B625" i="1"/>
  <c r="J626" i="1"/>
  <c r="J628" i="1"/>
  <c r="J630" i="1"/>
  <c r="J632" i="1"/>
  <c r="J637" i="1"/>
  <c r="B640" i="1"/>
  <c r="J641" i="1"/>
  <c r="J642" i="1"/>
  <c r="J388" i="1"/>
  <c r="J389" i="1"/>
  <c r="J390" i="1"/>
  <c r="J396" i="1"/>
  <c r="J404" i="1"/>
  <c r="J405" i="1"/>
  <c r="J412" i="1"/>
  <c r="J416" i="1"/>
  <c r="J417" i="1"/>
  <c r="J420" i="1"/>
  <c r="J432" i="1"/>
  <c r="J441" i="1"/>
  <c r="J444" i="1"/>
  <c r="J448" i="1"/>
  <c r="J452" i="1"/>
  <c r="J453" i="1"/>
  <c r="J460" i="1"/>
  <c r="J468" i="1"/>
  <c r="J476" i="1"/>
  <c r="J480" i="1"/>
  <c r="J484" i="1"/>
  <c r="J489" i="1"/>
  <c r="J490" i="1"/>
  <c r="J496" i="1"/>
  <c r="J505" i="1"/>
  <c r="J508" i="1"/>
  <c r="J512" i="1"/>
  <c r="J516" i="1"/>
  <c r="J524" i="1"/>
  <c r="J532" i="1"/>
  <c r="J540" i="1"/>
  <c r="J544" i="1"/>
  <c r="J548" i="1"/>
  <c r="J553" i="1"/>
  <c r="J560" i="1"/>
  <c r="J561" i="1"/>
  <c r="J572" i="1"/>
  <c r="J576" i="1"/>
  <c r="J580" i="1"/>
  <c r="J588" i="1"/>
  <c r="J596" i="1"/>
  <c r="J597" i="1"/>
  <c r="J604" i="1"/>
  <c r="J608" i="1"/>
  <c r="J609" i="1"/>
  <c r="J612" i="1"/>
  <c r="J624" i="1"/>
  <c r="J625" i="1"/>
  <c r="J636" i="1"/>
  <c r="J640" i="1"/>
  <c r="J644" i="1"/>
  <c r="J645" i="1"/>
  <c r="B388" i="1"/>
  <c r="B392" i="1"/>
  <c r="B393" i="1"/>
  <c r="B396" i="1"/>
  <c r="B404" i="1"/>
  <c r="B408" i="1"/>
  <c r="B409" i="1"/>
  <c r="B412" i="1"/>
  <c r="B413" i="1"/>
  <c r="B420" i="1"/>
  <c r="B424" i="1"/>
  <c r="B428" i="1"/>
  <c r="B429" i="1"/>
  <c r="B430" i="1"/>
  <c r="B436" i="1"/>
  <c r="B440" i="1"/>
  <c r="B441" i="1"/>
  <c r="B444" i="1"/>
  <c r="B450" i="1"/>
  <c r="B452" i="1"/>
  <c r="B456" i="1"/>
  <c r="B457" i="1"/>
  <c r="B460" i="1"/>
  <c r="B468" i="1"/>
  <c r="B472" i="1"/>
  <c r="B476" i="1"/>
  <c r="B477" i="1"/>
  <c r="B484" i="1"/>
  <c r="B488" i="1"/>
  <c r="B492" i="1"/>
  <c r="B493" i="1"/>
  <c r="B500" i="1"/>
  <c r="B504" i="1"/>
  <c r="B505" i="1"/>
  <c r="B508" i="1"/>
  <c r="B516" i="1"/>
  <c r="B520" i="1"/>
  <c r="B521" i="1"/>
  <c r="B524" i="1"/>
  <c r="B529" i="1"/>
  <c r="B530" i="1"/>
  <c r="B532" i="1"/>
  <c r="B536" i="1"/>
  <c r="B537" i="1"/>
  <c r="B540" i="1"/>
  <c r="B545" i="1"/>
  <c r="B548" i="1"/>
  <c r="B552" i="1"/>
  <c r="B556" i="1"/>
  <c r="B557" i="1"/>
  <c r="B564" i="1"/>
  <c r="B566" i="1"/>
  <c r="B568" i="1"/>
  <c r="B572" i="1"/>
  <c r="B573" i="1"/>
  <c r="B580" i="1"/>
  <c r="B584" i="1"/>
  <c r="B585" i="1"/>
  <c r="B588" i="1"/>
  <c r="B593" i="1"/>
  <c r="B594" i="1"/>
  <c r="B596" i="1"/>
  <c r="B600" i="1"/>
  <c r="B601" i="1"/>
  <c r="B604" i="1"/>
  <c r="B609" i="1"/>
  <c r="B612" i="1"/>
  <c r="B616" i="1"/>
  <c r="B620" i="1"/>
  <c r="B621" i="1"/>
  <c r="B622" i="1"/>
  <c r="B628" i="1"/>
  <c r="B630" i="1"/>
  <c r="B632" i="1"/>
  <c r="B636" i="1"/>
  <c r="B637" i="1"/>
  <c r="B644" i="1"/>
  <c r="B381" i="1"/>
  <c r="B384" i="1"/>
  <c r="B385" i="1"/>
  <c r="B383" i="1"/>
  <c r="B1593" i="1" l="1"/>
  <c r="B1493" i="1"/>
  <c r="B841" i="1"/>
  <c r="B1409" i="1"/>
  <c r="B1333" i="1"/>
  <c r="B1177" i="1"/>
  <c r="B769" i="1"/>
  <c r="N1177" i="1"/>
  <c r="B1633" i="1"/>
  <c r="B889" i="1"/>
  <c r="B861" i="1"/>
  <c r="N1437" i="1"/>
  <c r="N773" i="1"/>
  <c r="B1628" i="1"/>
  <c r="B1584" i="1"/>
  <c r="B1557" i="1"/>
  <c r="B1536" i="1"/>
  <c r="B1508" i="1"/>
  <c r="B1485" i="1"/>
  <c r="B1473" i="1"/>
  <c r="B1460" i="1"/>
  <c r="B1401" i="1"/>
  <c r="B1241" i="1"/>
  <c r="B1169" i="1"/>
  <c r="B941" i="1"/>
  <c r="B761" i="1"/>
  <c r="B749" i="1"/>
  <c r="L749" i="1" s="1"/>
  <c r="N1612" i="1"/>
  <c r="N1572" i="1"/>
  <c r="N1532" i="1"/>
  <c r="N1484" i="1"/>
  <c r="N1436" i="1"/>
  <c r="N1420" i="1"/>
  <c r="N1404" i="1"/>
  <c r="J1624" i="1"/>
  <c r="J1592" i="1"/>
  <c r="J1544" i="1"/>
  <c r="J1504" i="1"/>
  <c r="B1632" i="1"/>
  <c r="B1613" i="1"/>
  <c r="B1596" i="1"/>
  <c r="B1580" i="1"/>
  <c r="B1560" i="1"/>
  <c r="B1548" i="1"/>
  <c r="L1548" i="1" s="1"/>
  <c r="B1524" i="1"/>
  <c r="B1504" i="1"/>
  <c r="B1488" i="1"/>
  <c r="B1233" i="1"/>
  <c r="B1045" i="1"/>
  <c r="N1620" i="1"/>
  <c r="N1588" i="1"/>
  <c r="N1556" i="1"/>
  <c r="N1524" i="1"/>
  <c r="N1492" i="1"/>
  <c r="N1468" i="1"/>
  <c r="J1608" i="1"/>
  <c r="J1584" i="1"/>
  <c r="J1552" i="1"/>
  <c r="J1520" i="1"/>
  <c r="J1488" i="1"/>
  <c r="J1605" i="1"/>
  <c r="N1600" i="1"/>
  <c r="J1612" i="1"/>
  <c r="J1600" i="1"/>
  <c r="J1588" i="1"/>
  <c r="J1572" i="1"/>
  <c r="B1636" i="1"/>
  <c r="B1624" i="1"/>
  <c r="B1544" i="1"/>
  <c r="B1528" i="1"/>
  <c r="B1512" i="1"/>
  <c r="L1512" i="1" s="1"/>
  <c r="B1496" i="1"/>
  <c r="B1621" i="1"/>
  <c r="B1577" i="1"/>
  <c r="B1565" i="1"/>
  <c r="L1565" i="1" s="1"/>
  <c r="B1545" i="1"/>
  <c r="B1517" i="1"/>
  <c r="B1429" i="1"/>
  <c r="B1417" i="1"/>
  <c r="L1417" i="1" s="1"/>
  <c r="B1381" i="1"/>
  <c r="B1353" i="1"/>
  <c r="B1317" i="1"/>
  <c r="B1265" i="1"/>
  <c r="B1201" i="1"/>
  <c r="B1065" i="1"/>
  <c r="B1013" i="1"/>
  <c r="B961" i="1"/>
  <c r="B949" i="1"/>
  <c r="B913" i="1"/>
  <c r="B813" i="1"/>
  <c r="B777" i="1"/>
  <c r="B757" i="1"/>
  <c r="N1565" i="1"/>
  <c r="N1309" i="1"/>
  <c r="N861" i="1"/>
  <c r="B1629" i="1"/>
  <c r="L1629" i="1" s="1"/>
  <c r="B1553" i="1"/>
  <c r="B1465" i="1"/>
  <c r="B1437" i="1"/>
  <c r="B1325" i="1"/>
  <c r="B1209" i="1"/>
  <c r="B1145" i="1"/>
  <c r="B1073" i="1"/>
  <c r="B969" i="1"/>
  <c r="B833" i="1"/>
  <c r="B821" i="1"/>
  <c r="B785" i="1"/>
  <c r="N1317" i="1"/>
  <c r="J1269" i="1"/>
  <c r="B1510" i="1"/>
  <c r="B1518" i="1"/>
  <c r="B1558" i="1"/>
  <c r="J1590" i="1"/>
  <c r="B1590" i="1"/>
  <c r="N1550" i="1"/>
  <c r="B1550" i="1"/>
  <c r="J1542" i="1"/>
  <c r="B1542" i="1"/>
  <c r="J1446" i="1"/>
  <c r="B1446" i="1"/>
  <c r="J1222" i="1"/>
  <c r="B1222" i="1"/>
  <c r="B1606" i="1"/>
  <c r="B1454" i="1"/>
  <c r="J1405" i="1"/>
  <c r="B1405" i="1"/>
  <c r="N1405" i="1"/>
  <c r="N1397" i="1"/>
  <c r="J1397" i="1"/>
  <c r="N1389" i="1"/>
  <c r="J1389" i="1"/>
  <c r="J1365" i="1"/>
  <c r="B1365" i="1"/>
  <c r="J1349" i="1"/>
  <c r="N1349" i="1"/>
  <c r="B1349" i="1"/>
  <c r="J1341" i="1"/>
  <c r="N1341" i="1"/>
  <c r="J1337" i="1"/>
  <c r="B1337" i="1"/>
  <c r="J1321" i="1"/>
  <c r="B1321" i="1"/>
  <c r="J1305" i="1"/>
  <c r="B1305" i="1"/>
  <c r="J1289" i="1"/>
  <c r="B1289" i="1"/>
  <c r="J1281" i="1"/>
  <c r="B1281" i="1"/>
  <c r="J1273" i="1"/>
  <c r="B1273" i="1"/>
  <c r="J1253" i="1"/>
  <c r="B1253" i="1"/>
  <c r="J1237" i="1"/>
  <c r="B1237" i="1"/>
  <c r="J1221" i="1"/>
  <c r="N1221" i="1"/>
  <c r="B1221" i="1"/>
  <c r="J1197" i="1"/>
  <c r="B1197" i="1"/>
  <c r="N1173" i="1"/>
  <c r="B1173" i="1"/>
  <c r="J1121" i="1"/>
  <c r="B1121" i="1"/>
  <c r="J1105" i="1"/>
  <c r="B1105" i="1"/>
  <c r="J1049" i="1"/>
  <c r="B1049" i="1"/>
  <c r="J1017" i="1"/>
  <c r="B1017" i="1"/>
  <c r="J1009" i="1"/>
  <c r="N1009" i="1"/>
  <c r="B1009" i="1"/>
  <c r="J985" i="1"/>
  <c r="B985" i="1"/>
  <c r="N985" i="1"/>
  <c r="J789" i="1"/>
  <c r="B789" i="1"/>
  <c r="B1605" i="1"/>
  <c r="B1589" i="1"/>
  <c r="B1582" i="1"/>
  <c r="B1569" i="1"/>
  <c r="B1549" i="1"/>
  <c r="B1497" i="1"/>
  <c r="B1461" i="1"/>
  <c r="L1461" i="1" s="1"/>
  <c r="B1397" i="1"/>
  <c r="B1389" i="1"/>
  <c r="B1369" i="1"/>
  <c r="L1369" i="1" s="1"/>
  <c r="B1361" i="1"/>
  <c r="B1341" i="1"/>
  <c r="B1301" i="1"/>
  <c r="B1269" i="1"/>
  <c r="B1249" i="1"/>
  <c r="L1249" i="1" s="1"/>
  <c r="B1217" i="1"/>
  <c r="B1185" i="1"/>
  <c r="B1153" i="1"/>
  <c r="B1101" i="1"/>
  <c r="B1050" i="1"/>
  <c r="B977" i="1"/>
  <c r="B897" i="1"/>
  <c r="B849" i="1"/>
  <c r="L849" i="1" s="1"/>
  <c r="N1629" i="1"/>
  <c r="N1049" i="1"/>
  <c r="N797" i="1"/>
  <c r="J1005" i="1"/>
  <c r="N1614" i="1"/>
  <c r="B1614" i="1"/>
  <c r="J1526" i="1"/>
  <c r="B1526" i="1"/>
  <c r="J1494" i="1"/>
  <c r="B1494" i="1"/>
  <c r="J1462" i="1"/>
  <c r="B1462" i="1"/>
  <c r="J1398" i="1"/>
  <c r="B1398" i="1"/>
  <c r="B1390" i="1"/>
  <c r="J1625" i="1"/>
  <c r="B1625" i="1"/>
  <c r="N1597" i="1"/>
  <c r="B1597" i="1"/>
  <c r="J1585" i="1"/>
  <c r="B1585" i="1"/>
  <c r="J1573" i="1"/>
  <c r="B1573" i="1"/>
  <c r="J1561" i="1"/>
  <c r="B1561" i="1"/>
  <c r="J1541" i="1"/>
  <c r="N1541" i="1"/>
  <c r="J1537" i="1"/>
  <c r="B1537" i="1"/>
  <c r="J1533" i="1"/>
  <c r="N1533" i="1"/>
  <c r="B1533" i="1"/>
  <c r="J1525" i="1"/>
  <c r="B1525" i="1"/>
  <c r="J1521" i="1"/>
  <c r="B1521" i="1"/>
  <c r="J1513" i="1"/>
  <c r="B1513" i="1"/>
  <c r="J1509" i="1"/>
  <c r="B1509" i="1"/>
  <c r="J1501" i="1"/>
  <c r="B1501" i="1"/>
  <c r="J1489" i="1"/>
  <c r="B1489" i="1"/>
  <c r="J1481" i="1"/>
  <c r="B1481" i="1"/>
  <c r="B1469" i="1"/>
  <c r="N1469" i="1"/>
  <c r="J1457" i="1"/>
  <c r="B1457" i="1"/>
  <c r="J1453" i="1"/>
  <c r="B1453" i="1"/>
  <c r="J1445" i="1"/>
  <c r="B1445" i="1"/>
  <c r="J1441" i="1"/>
  <c r="B1441" i="1"/>
  <c r="J1433" i="1"/>
  <c r="B1433" i="1"/>
  <c r="J1425" i="1"/>
  <c r="B1425" i="1"/>
  <c r="J1421" i="1"/>
  <c r="B1421" i="1"/>
  <c r="J1413" i="1"/>
  <c r="N1413" i="1"/>
  <c r="B1413" i="1"/>
  <c r="J1393" i="1"/>
  <c r="B1393" i="1"/>
  <c r="J1385" i="1"/>
  <c r="B1385" i="1"/>
  <c r="J1373" i="1"/>
  <c r="B1373" i="1"/>
  <c r="J1357" i="1"/>
  <c r="B1357" i="1"/>
  <c r="J1345" i="1"/>
  <c r="B1345" i="1"/>
  <c r="J1329" i="1"/>
  <c r="B1329" i="1"/>
  <c r="J1313" i="1"/>
  <c r="B1313" i="1"/>
  <c r="J1297" i="1"/>
  <c r="B1297" i="1"/>
  <c r="J1285" i="1"/>
  <c r="N1285" i="1"/>
  <c r="J1277" i="1"/>
  <c r="N1277" i="1"/>
  <c r="N1261" i="1"/>
  <c r="B1261" i="1"/>
  <c r="J1245" i="1"/>
  <c r="B1245" i="1"/>
  <c r="J1229" i="1"/>
  <c r="B1229" i="1"/>
  <c r="J1213" i="1"/>
  <c r="B1213" i="1"/>
  <c r="N1213" i="1"/>
  <c r="J1205" i="1"/>
  <c r="B1205" i="1"/>
  <c r="N1165" i="1"/>
  <c r="B1165" i="1"/>
  <c r="N1141" i="1"/>
  <c r="J1141" i="1"/>
  <c r="B1141" i="1"/>
  <c r="J1137" i="1"/>
  <c r="N1137" i="1"/>
  <c r="N1133" i="1"/>
  <c r="B1133" i="1"/>
  <c r="J1133" i="1"/>
  <c r="J1113" i="1"/>
  <c r="N1113" i="1"/>
  <c r="B1113" i="1"/>
  <c r="J1097" i="1"/>
  <c r="B1097" i="1"/>
  <c r="J1089" i="1"/>
  <c r="B1089" i="1"/>
  <c r="J1081" i="1"/>
  <c r="B1081" i="1"/>
  <c r="N1069" i="1"/>
  <c r="B1069" i="1"/>
  <c r="J1041" i="1"/>
  <c r="B1041" i="1"/>
  <c r="J1033" i="1"/>
  <c r="B1033" i="1"/>
  <c r="J1025" i="1"/>
  <c r="B1025" i="1"/>
  <c r="J1001" i="1"/>
  <c r="B1001" i="1"/>
  <c r="J993" i="1"/>
  <c r="B993" i="1"/>
  <c r="N981" i="1"/>
  <c r="B981" i="1"/>
  <c r="N973" i="1"/>
  <c r="B973" i="1"/>
  <c r="J945" i="1"/>
  <c r="B945" i="1"/>
  <c r="J937" i="1"/>
  <c r="B937" i="1"/>
  <c r="J929" i="1"/>
  <c r="B929" i="1"/>
  <c r="J921" i="1"/>
  <c r="B921" i="1"/>
  <c r="N917" i="1"/>
  <c r="B917" i="1"/>
  <c r="N909" i="1"/>
  <c r="B909" i="1"/>
  <c r="N885" i="1"/>
  <c r="J885" i="1"/>
  <c r="J881" i="1"/>
  <c r="B881" i="1"/>
  <c r="N877" i="1"/>
  <c r="J877" i="1"/>
  <c r="J873" i="1"/>
  <c r="B873" i="1"/>
  <c r="J869" i="1"/>
  <c r="N869" i="1"/>
  <c r="J865" i="1"/>
  <c r="B865" i="1"/>
  <c r="J857" i="1"/>
  <c r="B857" i="1"/>
  <c r="J853" i="1"/>
  <c r="B853" i="1"/>
  <c r="J845" i="1"/>
  <c r="B845" i="1"/>
  <c r="J837" i="1"/>
  <c r="B837" i="1"/>
  <c r="J829" i="1"/>
  <c r="N829" i="1"/>
  <c r="B829" i="1"/>
  <c r="J817" i="1"/>
  <c r="B817" i="1"/>
  <c r="J809" i="1"/>
  <c r="B809" i="1"/>
  <c r="J805" i="1"/>
  <c r="N805" i="1"/>
  <c r="J801" i="1"/>
  <c r="B801" i="1"/>
  <c r="J793" i="1"/>
  <c r="B793" i="1"/>
  <c r="B1622" i="1"/>
  <c r="B1617" i="1"/>
  <c r="B1609" i="1"/>
  <c r="B1581" i="1"/>
  <c r="B1574" i="1"/>
  <c r="B1529" i="1"/>
  <c r="B1505" i="1"/>
  <c r="B1486" i="1"/>
  <c r="L1486" i="1" s="1"/>
  <c r="B1477" i="1"/>
  <c r="B1449" i="1"/>
  <c r="B1430" i="1"/>
  <c r="B1422" i="1"/>
  <c r="B1377" i="1"/>
  <c r="B1318" i="1"/>
  <c r="B1309" i="1"/>
  <c r="B1277" i="1"/>
  <c r="B1257" i="1"/>
  <c r="B1225" i="1"/>
  <c r="B1193" i="1"/>
  <c r="B1161" i="1"/>
  <c r="B1129" i="1"/>
  <c r="B1109" i="1"/>
  <c r="B1077" i="1"/>
  <c r="B1057" i="1"/>
  <c r="B1037" i="1"/>
  <c r="B1005" i="1"/>
  <c r="B953" i="1"/>
  <c r="B905" i="1"/>
  <c r="B885" i="1"/>
  <c r="B825" i="1"/>
  <c r="B797" i="1"/>
  <c r="N1509" i="1"/>
  <c r="N1381" i="1"/>
  <c r="N1253" i="1"/>
  <c r="N1073" i="1"/>
  <c r="N837" i="1"/>
  <c r="J1477" i="1"/>
  <c r="J1013" i="1"/>
  <c r="B781" i="1"/>
  <c r="B753" i="1"/>
  <c r="B773" i="1"/>
  <c r="B765" i="1"/>
  <c r="N765" i="1"/>
  <c r="L384" i="1"/>
  <c r="L612" i="1"/>
  <c r="L564" i="1"/>
  <c r="L536" i="1"/>
  <c r="L508" i="1"/>
  <c r="L460" i="1"/>
  <c r="L424" i="1"/>
  <c r="L576" i="1"/>
  <c r="L560" i="1"/>
  <c r="L514" i="1"/>
  <c r="L1612" i="1"/>
  <c r="L1593" i="1"/>
  <c r="L1576" i="1"/>
  <c r="L1529" i="1"/>
  <c r="L1468" i="1"/>
  <c r="L1449" i="1"/>
  <c r="L1437" i="1"/>
  <c r="L1397" i="1"/>
  <c r="L1362" i="1"/>
  <c r="L1341" i="1"/>
  <c r="L1312" i="1"/>
  <c r="L1288" i="1"/>
  <c r="L1265" i="1"/>
  <c r="L1225" i="1"/>
  <c r="L1204" i="1"/>
  <c r="L1180" i="1"/>
  <c r="L1156" i="1"/>
  <c r="L1132" i="1"/>
  <c r="L1104" i="1"/>
  <c r="L1080" i="1"/>
  <c r="L1065" i="1"/>
  <c r="L1045" i="1"/>
  <c r="L1024" i="1"/>
  <c r="L1000" i="1"/>
  <c r="L984" i="1"/>
  <c r="L964" i="1"/>
  <c r="L934" i="1"/>
  <c r="L920" i="1"/>
  <c r="L892" i="1"/>
  <c r="L870" i="1"/>
  <c r="L828" i="1"/>
  <c r="L792" i="1"/>
  <c r="L772" i="1"/>
  <c r="L764" i="1"/>
  <c r="L733" i="1"/>
  <c r="L717" i="1"/>
  <c r="L701" i="1"/>
  <c r="L685" i="1"/>
  <c r="L669" i="1"/>
  <c r="L649" i="1"/>
  <c r="L1502" i="1"/>
  <c r="L1406" i="1"/>
  <c r="L1330" i="1"/>
  <c r="L1198" i="1"/>
  <c r="L1138" i="1"/>
  <c r="L1090" i="1"/>
  <c r="L1058" i="1"/>
  <c r="L1042" i="1"/>
  <c r="L1014" i="1"/>
  <c r="L990" i="1"/>
  <c r="L946" i="1"/>
  <c r="L898" i="1"/>
  <c r="L850" i="1"/>
  <c r="L834" i="1"/>
  <c r="L770" i="1"/>
  <c r="L381" i="1"/>
  <c r="L632" i="1"/>
  <c r="L621" i="1"/>
  <c r="L609" i="1"/>
  <c r="L596" i="1"/>
  <c r="L585" i="1"/>
  <c r="L572" i="1"/>
  <c r="L557" i="1"/>
  <c r="L545" i="1"/>
  <c r="L532" i="1"/>
  <c r="L521" i="1"/>
  <c r="L622" i="1"/>
  <c r="L588" i="1"/>
  <c r="L524" i="1"/>
  <c r="L477" i="1"/>
  <c r="L436" i="1"/>
  <c r="L393" i="1"/>
  <c r="L533" i="1"/>
  <c r="L426" i="1"/>
  <c r="L1622" i="1"/>
  <c r="L1605" i="1"/>
  <c r="L1588" i="1"/>
  <c r="L1570" i="1"/>
  <c r="L1553" i="1"/>
  <c r="L1536" i="1"/>
  <c r="L1518" i="1"/>
  <c r="L1500" i="1"/>
  <c r="L1480" i="1"/>
  <c r="L1444" i="1"/>
  <c r="L1424" i="1"/>
  <c r="L1404" i="1"/>
  <c r="L1377" i="1"/>
  <c r="L1356" i="1"/>
  <c r="L1325" i="1"/>
  <c r="L1304" i="1"/>
  <c r="L1280" i="1"/>
  <c r="L1257" i="1"/>
  <c r="L1233" i="1"/>
  <c r="L1212" i="1"/>
  <c r="L1188" i="1"/>
  <c r="L1164" i="1"/>
  <c r="L1140" i="1"/>
  <c r="L1117" i="1"/>
  <c r="L1096" i="1"/>
  <c r="L1073" i="1"/>
  <c r="L1052" i="1"/>
  <c r="L1029" i="1"/>
  <c r="L1008" i="1"/>
  <c r="L969" i="1"/>
  <c r="L949" i="1"/>
  <c r="L928" i="1"/>
  <c r="L905" i="1"/>
  <c r="L885" i="1"/>
  <c r="L864" i="1"/>
  <c r="L841" i="1"/>
  <c r="L821" i="1"/>
  <c r="L806" i="1"/>
  <c r="L785" i="1"/>
  <c r="L757" i="1"/>
  <c r="L738" i="1"/>
  <c r="L722" i="1"/>
  <c r="L706" i="1"/>
  <c r="L690" i="1"/>
  <c r="L674" i="1"/>
  <c r="L658" i="1"/>
  <c r="L1438" i="1"/>
  <c r="L1374" i="1"/>
  <c r="L1190" i="1"/>
  <c r="L1094" i="1"/>
  <c r="L1054" i="1"/>
  <c r="L1030" i="1"/>
  <c r="L998" i="1"/>
  <c r="L978" i="1"/>
  <c r="L930" i="1"/>
  <c r="L882" i="1"/>
  <c r="L802" i="1"/>
  <c r="L754" i="1"/>
  <c r="L644" i="1"/>
  <c r="L630" i="1"/>
  <c r="L620" i="1"/>
  <c r="L604" i="1"/>
  <c r="L594" i="1"/>
  <c r="L584" i="1"/>
  <c r="L568" i="1"/>
  <c r="L556" i="1"/>
  <c r="L540" i="1"/>
  <c r="L530" i="1"/>
  <c r="L520" i="1"/>
  <c r="L504" i="1"/>
  <c r="L636" i="1"/>
  <c r="L600" i="1"/>
  <c r="L573" i="1"/>
  <c r="L548" i="1"/>
  <c r="L493" i="1"/>
  <c r="L450" i="1"/>
  <c r="L409" i="1"/>
  <c r="L624" i="1"/>
  <c r="L550" i="1"/>
  <c r="L496" i="1"/>
  <c r="L1634" i="1"/>
  <c r="L1617" i="1"/>
  <c r="L1600" i="1"/>
  <c r="L1582" i="1"/>
  <c r="L1558" i="1"/>
  <c r="L1541" i="1"/>
  <c r="L1524" i="1"/>
  <c r="L1506" i="1"/>
  <c r="L1493" i="1"/>
  <c r="L1473" i="1"/>
  <c r="L1456" i="1"/>
  <c r="L1430" i="1"/>
  <c r="L1410" i="1"/>
  <c r="L1390" i="1"/>
  <c r="L1384" i="1"/>
  <c r="L1348" i="1"/>
  <c r="L1333" i="1"/>
  <c r="L1318" i="1"/>
  <c r="L1296" i="1"/>
  <c r="L1272" i="1"/>
  <c r="L1241" i="1"/>
  <c r="L1220" i="1"/>
  <c r="L1196" i="1"/>
  <c r="L1172" i="1"/>
  <c r="L1148" i="1"/>
  <c r="L1125" i="1"/>
  <c r="L1109" i="1"/>
  <c r="L1088" i="1"/>
  <c r="L1060" i="1"/>
  <c r="L1037" i="1"/>
  <c r="L1016" i="1"/>
  <c r="L992" i="1"/>
  <c r="L977" i="1"/>
  <c r="L956" i="1"/>
  <c r="L941" i="1"/>
  <c r="L913" i="1"/>
  <c r="L900" i="1"/>
  <c r="L877" i="1"/>
  <c r="L856" i="1"/>
  <c r="L836" i="1"/>
  <c r="L813" i="1"/>
  <c r="L800" i="1"/>
  <c r="L777" i="1"/>
  <c r="L744" i="1"/>
  <c r="L728" i="1"/>
  <c r="L712" i="1"/>
  <c r="L696" i="1"/>
  <c r="L680" i="1"/>
  <c r="L664" i="1"/>
  <c r="L653" i="1"/>
  <c r="L1490" i="1"/>
  <c r="L1426" i="1"/>
  <c r="L1394" i="1"/>
  <c r="L1158" i="1"/>
  <c r="L1122" i="1"/>
  <c r="L1078" i="1"/>
  <c r="L1046" i="1"/>
  <c r="L1010" i="1"/>
  <c r="L994" i="1"/>
  <c r="L962" i="1"/>
  <c r="L914" i="1"/>
  <c r="L866" i="1"/>
  <c r="L818" i="1"/>
  <c r="L786" i="1"/>
  <c r="L383" i="1"/>
  <c r="L385" i="1"/>
  <c r="L637" i="1"/>
  <c r="L628" i="1"/>
  <c r="L616" i="1"/>
  <c r="L601" i="1"/>
  <c r="L593" i="1"/>
  <c r="L580" i="1"/>
  <c r="L566" i="1"/>
  <c r="L552" i="1"/>
  <c r="L537" i="1"/>
  <c r="L529" i="1"/>
  <c r="L516" i="1"/>
  <c r="L500" i="1"/>
  <c r="L505" i="1"/>
  <c r="L492" i="1"/>
  <c r="L476" i="1"/>
  <c r="L457" i="1"/>
  <c r="L444" i="1"/>
  <c r="L430" i="1"/>
  <c r="L420" i="1"/>
  <c r="L408" i="1"/>
  <c r="L392" i="1"/>
  <c r="L640" i="1"/>
  <c r="L582" i="1"/>
  <c r="L558" i="1"/>
  <c r="L512" i="1"/>
  <c r="L494" i="1"/>
  <c r="L433" i="1"/>
  <c r="L1633" i="1"/>
  <c r="L1628" i="1"/>
  <c r="L1621" i="1"/>
  <c r="L1616" i="1"/>
  <c r="L1609" i="1"/>
  <c r="L1604" i="1"/>
  <c r="L1598" i="1"/>
  <c r="L1592" i="1"/>
  <c r="L1586" i="1"/>
  <c r="L1581" i="1"/>
  <c r="L1574" i="1"/>
  <c r="L1569" i="1"/>
  <c r="L1564" i="1"/>
  <c r="L1557" i="1"/>
  <c r="L1552" i="1"/>
  <c r="L1545" i="1"/>
  <c r="L1540" i="1"/>
  <c r="L1534" i="1"/>
  <c r="L1528" i="1"/>
  <c r="L1522" i="1"/>
  <c r="L1517" i="1"/>
  <c r="L1510" i="1"/>
  <c r="L1505" i="1"/>
  <c r="L1497" i="1"/>
  <c r="L1492" i="1"/>
  <c r="L1485" i="1"/>
  <c r="L1477" i="1"/>
  <c r="L1472" i="1"/>
  <c r="L1465" i="1"/>
  <c r="L1460" i="1"/>
  <c r="L1454" i="1"/>
  <c r="L1448" i="1"/>
  <c r="L1442" i="1"/>
  <c r="L1436" i="1"/>
  <c r="L1429" i="1"/>
  <c r="L1422" i="1"/>
  <c r="L1416" i="1"/>
  <c r="L1409" i="1"/>
  <c r="L1401" i="1"/>
  <c r="L1396" i="1"/>
  <c r="L1389" i="1"/>
  <c r="L1381" i="1"/>
  <c r="L1376" i="1"/>
  <c r="L1368" i="1"/>
  <c r="L1361" i="1"/>
  <c r="L1353" i="1"/>
  <c r="L1346" i="1"/>
  <c r="L1340" i="1"/>
  <c r="L1332" i="1"/>
  <c r="L1324" i="1"/>
  <c r="L1317" i="1"/>
  <c r="L1309" i="1"/>
  <c r="L1301" i="1"/>
  <c r="L1293" i="1"/>
  <c r="L1285" i="1"/>
  <c r="L1277" i="1"/>
  <c r="L1269" i="1"/>
  <c r="L1264" i="1"/>
  <c r="L1256" i="1"/>
  <c r="L1248" i="1"/>
  <c r="L1240" i="1"/>
  <c r="L1232" i="1"/>
  <c r="L488" i="1"/>
  <c r="L472" i="1"/>
  <c r="L456" i="1"/>
  <c r="L441" i="1"/>
  <c r="L429" i="1"/>
  <c r="L413" i="1"/>
  <c r="L404" i="1"/>
  <c r="L388" i="1"/>
  <c r="L608" i="1"/>
  <c r="L578" i="1"/>
  <c r="L469" i="1"/>
  <c r="L454" i="1"/>
  <c r="L432" i="1"/>
  <c r="L405" i="1"/>
  <c r="L390" i="1"/>
  <c r="L1632" i="1"/>
  <c r="L1625" i="1"/>
  <c r="L1620" i="1"/>
  <c r="L1614" i="1"/>
  <c r="L1608" i="1"/>
  <c r="L1602" i="1"/>
  <c r="L1597" i="1"/>
  <c r="L1590" i="1"/>
  <c r="L1585" i="1"/>
  <c r="L1580" i="1"/>
  <c r="L1573" i="1"/>
  <c r="L1568" i="1"/>
  <c r="L1561" i="1"/>
  <c r="L1556" i="1"/>
  <c r="L1550" i="1"/>
  <c r="L1544" i="1"/>
  <c r="L1538" i="1"/>
  <c r="L1533" i="1"/>
  <c r="L1526" i="1"/>
  <c r="L1521" i="1"/>
  <c r="L1516" i="1"/>
  <c r="L1509" i="1"/>
  <c r="L1504" i="1"/>
  <c r="L1496" i="1"/>
  <c r="L1489" i="1"/>
  <c r="L1484" i="1"/>
  <c r="L1476" i="1"/>
  <c r="L1470" i="1"/>
  <c r="L1464" i="1"/>
  <c r="L1458" i="1"/>
  <c r="L1453" i="1"/>
  <c r="L1446" i="1"/>
  <c r="L1441" i="1"/>
  <c r="L1433" i="1"/>
  <c r="L1428" i="1"/>
  <c r="L1421" i="1"/>
  <c r="L1413" i="1"/>
  <c r="L1408" i="1"/>
  <c r="L1400" i="1"/>
  <c r="L1393" i="1"/>
  <c r="L1388" i="1"/>
  <c r="L1380" i="1"/>
  <c r="L1373" i="1"/>
  <c r="L1365" i="1"/>
  <c r="L1360" i="1"/>
  <c r="L1352" i="1"/>
  <c r="L1345" i="1"/>
  <c r="L1337" i="1"/>
  <c r="L1329" i="1"/>
  <c r="L1321" i="1"/>
  <c r="L1316" i="1"/>
  <c r="L1308" i="1"/>
  <c r="L1300" i="1"/>
  <c r="L1292" i="1"/>
  <c r="L1284" i="1"/>
  <c r="L1276" i="1"/>
  <c r="L1268" i="1"/>
  <c r="L1261" i="1"/>
  <c r="L1253" i="1"/>
  <c r="L1245" i="1"/>
  <c r="L1237" i="1"/>
  <c r="L484" i="1"/>
  <c r="L468" i="1"/>
  <c r="L452" i="1"/>
  <c r="L440" i="1"/>
  <c r="L428" i="1"/>
  <c r="L412" i="1"/>
  <c r="L396" i="1"/>
  <c r="L625" i="1"/>
  <c r="L606" i="1"/>
  <c r="L561" i="1"/>
  <c r="L554" i="1"/>
  <c r="L518" i="1"/>
  <c r="L497" i="1"/>
  <c r="L490" i="1"/>
  <c r="L466" i="1"/>
  <c r="L448" i="1"/>
  <c r="L1636" i="1"/>
  <c r="L1630" i="1"/>
  <c r="L1624" i="1"/>
  <c r="L1618" i="1"/>
  <c r="L1613" i="1"/>
  <c r="L1606" i="1"/>
  <c r="L1601" i="1"/>
  <c r="L1596" i="1"/>
  <c r="L1589" i="1"/>
  <c r="L1584" i="1"/>
  <c r="L1577" i="1"/>
  <c r="L1572" i="1"/>
  <c r="L1566" i="1"/>
  <c r="L1560" i="1"/>
  <c r="L1554" i="1"/>
  <c r="L1549" i="1"/>
  <c r="L1542" i="1"/>
  <c r="L1537" i="1"/>
  <c r="L1532" i="1"/>
  <c r="L1525" i="1"/>
  <c r="L1520" i="1"/>
  <c r="L1513" i="1"/>
  <c r="L1508" i="1"/>
  <c r="L1501" i="1"/>
  <c r="L1494" i="1"/>
  <c r="L1488" i="1"/>
  <c r="L1481" i="1"/>
  <c r="L1474" i="1"/>
  <c r="L1469" i="1"/>
  <c r="L1462" i="1"/>
  <c r="L1457" i="1"/>
  <c r="L1452" i="1"/>
  <c r="L1445" i="1"/>
  <c r="L1440" i="1"/>
  <c r="L1432" i="1"/>
  <c r="L1425" i="1"/>
  <c r="L1420" i="1"/>
  <c r="L1412" i="1"/>
  <c r="L1405" i="1"/>
  <c r="L1398" i="1"/>
  <c r="L1392" i="1"/>
  <c r="L1385" i="1"/>
  <c r="L1378" i="1"/>
  <c r="L1372" i="1"/>
  <c r="L1364" i="1"/>
  <c r="L1357" i="1"/>
  <c r="L1349" i="1"/>
  <c r="L1344" i="1"/>
  <c r="L1336" i="1"/>
  <c r="L1328" i="1"/>
  <c r="L1320" i="1"/>
  <c r="L1313" i="1"/>
  <c r="L1305" i="1"/>
  <c r="L1297" i="1"/>
  <c r="L1289" i="1"/>
  <c r="L1281" i="1"/>
  <c r="L1273" i="1"/>
  <c r="L1266" i="1"/>
  <c r="L1260" i="1"/>
  <c r="L1252" i="1"/>
  <c r="L1244" i="1"/>
  <c r="L1236" i="1"/>
  <c r="L1228" i="1"/>
  <c r="L1221" i="1"/>
  <c r="L1213" i="1"/>
  <c r="L1205" i="1"/>
  <c r="L1197" i="1"/>
  <c r="L1189" i="1"/>
  <c r="L1181" i="1"/>
  <c r="L1224" i="1"/>
  <c r="L1217" i="1"/>
  <c r="L1209" i="1"/>
  <c r="L1201" i="1"/>
  <c r="L1193" i="1"/>
  <c r="L1185" i="1"/>
  <c r="L1177" i="1"/>
  <c r="L1169" i="1"/>
  <c r="L1161" i="1"/>
  <c r="L1153" i="1"/>
  <c r="L1145" i="1"/>
  <c r="L1137" i="1"/>
  <c r="L1129" i="1"/>
  <c r="L1124" i="1"/>
  <c r="L1116" i="1"/>
  <c r="L1108" i="1"/>
  <c r="L1101" i="1"/>
  <c r="L1093" i="1"/>
  <c r="L1085" i="1"/>
  <c r="L1077" i="1"/>
  <c r="L1072" i="1"/>
  <c r="L1064" i="1"/>
  <c r="L1057" i="1"/>
  <c r="L1050" i="1"/>
  <c r="L1044" i="1"/>
  <c r="L1036" i="1"/>
  <c r="L1028" i="1"/>
  <c r="L1021" i="1"/>
  <c r="L1013" i="1"/>
  <c r="L1005" i="1"/>
  <c r="L997" i="1"/>
  <c r="L989" i="1"/>
  <c r="L982" i="1"/>
  <c r="L976" i="1"/>
  <c r="L968" i="1"/>
  <c r="L961" i="1"/>
  <c r="L953" i="1"/>
  <c r="L948" i="1"/>
  <c r="L940" i="1"/>
  <c r="L933" i="1"/>
  <c r="L925" i="1"/>
  <c r="L918" i="1"/>
  <c r="L912" i="1"/>
  <c r="L904" i="1"/>
  <c r="L897" i="1"/>
  <c r="L889" i="1"/>
  <c r="L884" i="1"/>
  <c r="L876" i="1"/>
  <c r="L869" i="1"/>
  <c r="L861" i="1"/>
  <c r="L854" i="1"/>
  <c r="L848" i="1"/>
  <c r="L840" i="1"/>
  <c r="L833" i="1"/>
  <c r="L825" i="1"/>
  <c r="L820" i="1"/>
  <c r="L812" i="1"/>
  <c r="L805" i="1"/>
  <c r="L797" i="1"/>
  <c r="L790" i="1"/>
  <c r="L784" i="1"/>
  <c r="L776" i="1"/>
  <c r="L769" i="1"/>
  <c r="L761" i="1"/>
  <c r="L756" i="1"/>
  <c r="L748" i="1"/>
  <c r="L742" i="1"/>
  <c r="L737" i="1"/>
  <c r="L732" i="1"/>
  <c r="L726" i="1"/>
  <c r="L721" i="1"/>
  <c r="L716" i="1"/>
  <c r="L710" i="1"/>
  <c r="L705" i="1"/>
  <c r="L700" i="1"/>
  <c r="L694" i="1"/>
  <c r="L689" i="1"/>
  <c r="L684" i="1"/>
  <c r="L678" i="1"/>
  <c r="L673" i="1"/>
  <c r="L668" i="1"/>
  <c r="L662" i="1"/>
  <c r="L657" i="1"/>
  <c r="L652" i="1"/>
  <c r="L648" i="1"/>
  <c r="L1229" i="1"/>
  <c r="L1222" i="1"/>
  <c r="L1216" i="1"/>
  <c r="L1208" i="1"/>
  <c r="L1200" i="1"/>
  <c r="L1192" i="1"/>
  <c r="L1184" i="1"/>
  <c r="L1176" i="1"/>
  <c r="L1168" i="1"/>
  <c r="L1160" i="1"/>
  <c r="L1152" i="1"/>
  <c r="L1144" i="1"/>
  <c r="L1136" i="1"/>
  <c r="L1128" i="1"/>
  <c r="L1121" i="1"/>
  <c r="L1113" i="1"/>
  <c r="L1106" i="1"/>
  <c r="L1100" i="1"/>
  <c r="L1092" i="1"/>
  <c r="L1084" i="1"/>
  <c r="L1076" i="1"/>
  <c r="L1069" i="1"/>
  <c r="L1062" i="1"/>
  <c r="L1056" i="1"/>
  <c r="L1049" i="1"/>
  <c r="L1041" i="1"/>
  <c r="L1033" i="1"/>
  <c r="L1026" i="1"/>
  <c r="L1020" i="1"/>
  <c r="L1012" i="1"/>
  <c r="L1004" i="1"/>
  <c r="L996" i="1"/>
  <c r="L988" i="1"/>
  <c r="L981" i="1"/>
  <c r="L973" i="1"/>
  <c r="L966" i="1"/>
  <c r="L960" i="1"/>
  <c r="L952" i="1"/>
  <c r="L945" i="1"/>
  <c r="L937" i="1"/>
  <c r="L932" i="1"/>
  <c r="L924" i="1"/>
  <c r="L917" i="1"/>
  <c r="L909" i="1"/>
  <c r="L902" i="1"/>
  <c r="L896" i="1"/>
  <c r="L888" i="1"/>
  <c r="L881" i="1"/>
  <c r="L873" i="1"/>
  <c r="L868" i="1"/>
  <c r="L860" i="1"/>
  <c r="L853" i="1"/>
  <c r="L845" i="1"/>
  <c r="L838" i="1"/>
  <c r="L832" i="1"/>
  <c r="L824" i="1"/>
  <c r="L817" i="1"/>
  <c r="L809" i="1"/>
  <c r="L804" i="1"/>
  <c r="L796" i="1"/>
  <c r="L789" i="1"/>
  <c r="L781" i="1"/>
  <c r="L774" i="1"/>
  <c r="L768" i="1"/>
  <c r="L760" i="1"/>
  <c r="L753" i="1"/>
  <c r="L746" i="1"/>
  <c r="L741" i="1"/>
  <c r="L736" i="1"/>
  <c r="L730" i="1"/>
  <c r="L725" i="1"/>
  <c r="L720" i="1"/>
  <c r="L714" i="1"/>
  <c r="L709" i="1"/>
  <c r="L704" i="1"/>
  <c r="L698" i="1"/>
  <c r="L693" i="1"/>
  <c r="L688" i="1"/>
  <c r="L682" i="1"/>
  <c r="L677" i="1"/>
  <c r="L672" i="1"/>
  <c r="L666" i="1"/>
  <c r="L661" i="1"/>
  <c r="L656" i="1"/>
  <c r="L651" i="1"/>
  <c r="L1173" i="1"/>
  <c r="L1165" i="1"/>
  <c r="L1157" i="1"/>
  <c r="L1149" i="1"/>
  <c r="L1141" i="1"/>
  <c r="L1133" i="1"/>
  <c r="L1126" i="1"/>
  <c r="L1120" i="1"/>
  <c r="L1112" i="1"/>
  <c r="L1105" i="1"/>
  <c r="L1097" i="1"/>
  <c r="L1089" i="1"/>
  <c r="L1081" i="1"/>
  <c r="L1074" i="1"/>
  <c r="L1068" i="1"/>
  <c r="L1061" i="1"/>
  <c r="L1053" i="1"/>
  <c r="L1048" i="1"/>
  <c r="L1040" i="1"/>
  <c r="L1032" i="1"/>
  <c r="L1025" i="1"/>
  <c r="L1017" i="1"/>
  <c r="L1009" i="1"/>
  <c r="L1001" i="1"/>
  <c r="L993" i="1"/>
  <c r="L985" i="1"/>
  <c r="L980" i="1"/>
  <c r="L972" i="1"/>
  <c r="L965" i="1"/>
  <c r="L957" i="1"/>
  <c r="L950" i="1"/>
  <c r="L944" i="1"/>
  <c r="L936" i="1"/>
  <c r="L929" i="1"/>
  <c r="L921" i="1"/>
  <c r="L916" i="1"/>
  <c r="L908" i="1"/>
  <c r="L901" i="1"/>
  <c r="L893" i="1"/>
  <c r="L886" i="1"/>
  <c r="L880" i="1"/>
  <c r="L872" i="1"/>
  <c r="L865" i="1"/>
  <c r="L857" i="1"/>
  <c r="L852" i="1"/>
  <c r="L844" i="1"/>
  <c r="L837" i="1"/>
  <c r="L829" i="1"/>
  <c r="L822" i="1"/>
  <c r="L816" i="1"/>
  <c r="L808" i="1"/>
  <c r="L801" i="1"/>
  <c r="L793" i="1"/>
  <c r="L788" i="1"/>
  <c r="L780" i="1"/>
  <c r="L773" i="1"/>
  <c r="L765" i="1"/>
  <c r="L758" i="1"/>
  <c r="L752" i="1"/>
  <c r="L745" i="1"/>
  <c r="L740" i="1"/>
  <c r="L734" i="1"/>
  <c r="L729" i="1"/>
  <c r="L724" i="1"/>
  <c r="L718" i="1"/>
  <c r="L713" i="1"/>
  <c r="L708" i="1"/>
  <c r="L702" i="1"/>
  <c r="L697" i="1"/>
  <c r="L692" i="1"/>
  <c r="L686" i="1"/>
  <c r="L681" i="1"/>
  <c r="L676" i="1"/>
  <c r="L670" i="1"/>
  <c r="L665" i="1"/>
  <c r="L660" i="1"/>
  <c r="L654" i="1"/>
  <c r="L650" i="1"/>
  <c r="N1613" i="1"/>
  <c r="N1581" i="1"/>
  <c r="N1549" i="1"/>
  <c r="N1517" i="1"/>
  <c r="N1485" i="1"/>
  <c r="N1453" i="1"/>
  <c r="N1421" i="1"/>
  <c r="N1357" i="1"/>
  <c r="N1325" i="1"/>
  <c r="N1293" i="1"/>
  <c r="N1229" i="1"/>
  <c r="N1197" i="1"/>
  <c r="N1145" i="1"/>
  <c r="N1081" i="1"/>
  <c r="N1017" i="1"/>
  <c r="N953" i="1"/>
  <c r="N845" i="1"/>
  <c r="N813" i="1"/>
  <c r="N781" i="1"/>
  <c r="J1069" i="1"/>
  <c r="J941" i="1"/>
  <c r="N1621" i="1"/>
  <c r="N1589" i="1"/>
  <c r="N1557" i="1"/>
  <c r="N1525" i="1"/>
  <c r="N1493" i="1"/>
  <c r="N1461" i="1"/>
  <c r="N1429" i="1"/>
  <c r="N1365" i="1"/>
  <c r="N1333" i="1"/>
  <c r="N1301" i="1"/>
  <c r="N1237" i="1"/>
  <c r="N1205" i="1"/>
  <c r="N1169" i="1"/>
  <c r="N1105" i="1"/>
  <c r="N1041" i="1"/>
  <c r="N977" i="1"/>
  <c r="N913" i="1"/>
  <c r="N853" i="1"/>
  <c r="N821" i="1"/>
  <c r="N789" i="1"/>
  <c r="J1077" i="1"/>
  <c r="J949" i="1"/>
  <c r="N890" i="1"/>
  <c r="J1189" i="1"/>
  <c r="N1189" i="1"/>
  <c r="N1181" i="1"/>
  <c r="J1181" i="1"/>
  <c r="J1157" i="1"/>
  <c r="N1157" i="1"/>
  <c r="N1149" i="1"/>
  <c r="J1149" i="1"/>
  <c r="J1125" i="1"/>
  <c r="N1125" i="1"/>
  <c r="N1117" i="1"/>
  <c r="J1117" i="1"/>
  <c r="J1093" i="1"/>
  <c r="N1093" i="1"/>
  <c r="N1085" i="1"/>
  <c r="J1085" i="1"/>
  <c r="J1061" i="1"/>
  <c r="N1061" i="1"/>
  <c r="N1053" i="1"/>
  <c r="J1053" i="1"/>
  <c r="J1029" i="1"/>
  <c r="N1029" i="1"/>
  <c r="N1021" i="1"/>
  <c r="J1021" i="1"/>
  <c r="J997" i="1"/>
  <c r="N997" i="1"/>
  <c r="N989" i="1"/>
  <c r="J989" i="1"/>
  <c r="J965" i="1"/>
  <c r="N965" i="1"/>
  <c r="N957" i="1"/>
  <c r="J957" i="1"/>
  <c r="J933" i="1"/>
  <c r="N933" i="1"/>
  <c r="N925" i="1"/>
  <c r="J925" i="1"/>
  <c r="J901" i="1"/>
  <c r="N901" i="1"/>
  <c r="N893" i="1"/>
  <c r="J893" i="1"/>
  <c r="N1185" i="1"/>
  <c r="N1153" i="1"/>
  <c r="N1121" i="1"/>
  <c r="N1089" i="1"/>
  <c r="N1057" i="1"/>
  <c r="N1025" i="1"/>
  <c r="N993" i="1"/>
  <c r="N961" i="1"/>
  <c r="N929" i="1"/>
  <c r="N897" i="1"/>
  <c r="N889" i="1"/>
  <c r="N881" i="1"/>
  <c r="N873" i="1"/>
  <c r="N865" i="1"/>
  <c r="N857" i="1"/>
  <c r="N849" i="1"/>
  <c r="N841" i="1"/>
  <c r="N833" i="1"/>
  <c r="N825" i="1"/>
  <c r="N817" i="1"/>
  <c r="N809" i="1"/>
  <c r="N801" i="1"/>
  <c r="N793" i="1"/>
  <c r="N785" i="1"/>
  <c r="N777" i="1"/>
  <c r="N769" i="1"/>
  <c r="N761" i="1"/>
  <c r="N753" i="1"/>
  <c r="J1165" i="1"/>
  <c r="J1101" i="1"/>
  <c r="J1037" i="1"/>
  <c r="J973" i="1"/>
  <c r="J909" i="1"/>
  <c r="N1633" i="1"/>
  <c r="N1625" i="1"/>
  <c r="N1617" i="1"/>
  <c r="N1609" i="1"/>
  <c r="N1601" i="1"/>
  <c r="N1593" i="1"/>
  <c r="N1585" i="1"/>
  <c r="N1577" i="1"/>
  <c r="N1569" i="1"/>
  <c r="N1561" i="1"/>
  <c r="N1553" i="1"/>
  <c r="N1545" i="1"/>
  <c r="N1537" i="1"/>
  <c r="N1529" i="1"/>
  <c r="N1521" i="1"/>
  <c r="N1513" i="1"/>
  <c r="N1505" i="1"/>
  <c r="N1497" i="1"/>
  <c r="N1489" i="1"/>
  <c r="N1481" i="1"/>
  <c r="N1473" i="1"/>
  <c r="N1465" i="1"/>
  <c r="N1457" i="1"/>
  <c r="N1449" i="1"/>
  <c r="N1441" i="1"/>
  <c r="N1433" i="1"/>
  <c r="N1425" i="1"/>
  <c r="N1417" i="1"/>
  <c r="N1409" i="1"/>
  <c r="N1401" i="1"/>
  <c r="N1393" i="1"/>
  <c r="N1385" i="1"/>
  <c r="N1377" i="1"/>
  <c r="N1369" i="1"/>
  <c r="N1361" i="1"/>
  <c r="N1353" i="1"/>
  <c r="N1345" i="1"/>
  <c r="N1337" i="1"/>
  <c r="N1329" i="1"/>
  <c r="N1321" i="1"/>
  <c r="N1313" i="1"/>
  <c r="N1305" i="1"/>
  <c r="N1297" i="1"/>
  <c r="N1289" i="1"/>
  <c r="N1281" i="1"/>
  <c r="N1273" i="1"/>
  <c r="N1265" i="1"/>
  <c r="N1257" i="1"/>
  <c r="N1249" i="1"/>
  <c r="N1241" i="1"/>
  <c r="N1233" i="1"/>
  <c r="N1225" i="1"/>
  <c r="N1217" i="1"/>
  <c r="N1209" i="1"/>
  <c r="N1201" i="1"/>
  <c r="N1193" i="1"/>
  <c r="N1161" i="1"/>
  <c r="N1129" i="1"/>
  <c r="N1097" i="1"/>
  <c r="N1065" i="1"/>
  <c r="N1033" i="1"/>
  <c r="N1001" i="1"/>
  <c r="N969" i="1"/>
  <c r="N937" i="1"/>
  <c r="N905" i="1"/>
  <c r="J1173" i="1"/>
  <c r="J1109" i="1"/>
  <c r="J1045" i="1"/>
  <c r="J981" i="1"/>
  <c r="J917" i="1"/>
  <c r="N1574" i="1"/>
  <c r="B1382" i="1"/>
  <c r="L1382" i="1" s="1"/>
  <c r="B1358" i="1"/>
  <c r="L1358" i="1" s="1"/>
  <c r="B1066" i="1"/>
  <c r="L1066" i="1" s="1"/>
  <c r="B970" i="1"/>
  <c r="L970" i="1" s="1"/>
  <c r="B954" i="1"/>
  <c r="L954" i="1" s="1"/>
  <c r="B938" i="1"/>
  <c r="L938" i="1" s="1"/>
  <c r="B922" i="1"/>
  <c r="L922" i="1" s="1"/>
  <c r="B906" i="1"/>
  <c r="L906" i="1" s="1"/>
  <c r="B890" i="1"/>
  <c r="L890" i="1" s="1"/>
  <c r="B874" i="1"/>
  <c r="L874" i="1" s="1"/>
  <c r="B858" i="1"/>
  <c r="L858" i="1" s="1"/>
  <c r="B842" i="1"/>
  <c r="L842" i="1" s="1"/>
  <c r="B826" i="1"/>
  <c r="L826" i="1" s="1"/>
  <c r="B810" i="1"/>
  <c r="L810" i="1" s="1"/>
  <c r="B794" i="1"/>
  <c r="L794" i="1" s="1"/>
  <c r="B778" i="1"/>
  <c r="L778" i="1" s="1"/>
  <c r="B762" i="1"/>
  <c r="L762" i="1" s="1"/>
  <c r="N1446" i="1"/>
  <c r="N826" i="1"/>
  <c r="B974" i="1"/>
  <c r="L974" i="1" s="1"/>
  <c r="B958" i="1"/>
  <c r="L958" i="1" s="1"/>
  <c r="B942" i="1"/>
  <c r="L942" i="1" s="1"/>
  <c r="B926" i="1"/>
  <c r="L926" i="1" s="1"/>
  <c r="B910" i="1"/>
  <c r="L910" i="1" s="1"/>
  <c r="B894" i="1"/>
  <c r="L894" i="1" s="1"/>
  <c r="B878" i="1"/>
  <c r="L878" i="1" s="1"/>
  <c r="B862" i="1"/>
  <c r="L862" i="1" s="1"/>
  <c r="B846" i="1"/>
  <c r="L846" i="1" s="1"/>
  <c r="B830" i="1"/>
  <c r="L830" i="1" s="1"/>
  <c r="B814" i="1"/>
  <c r="L814" i="1" s="1"/>
  <c r="B798" i="1"/>
  <c r="L798" i="1" s="1"/>
  <c r="B782" i="1"/>
  <c r="L782" i="1" s="1"/>
  <c r="B766" i="1"/>
  <c r="L766" i="1" s="1"/>
  <c r="B750" i="1"/>
  <c r="L750" i="1" s="1"/>
  <c r="N1318" i="1"/>
  <c r="N1082" i="1"/>
  <c r="N762" i="1"/>
  <c r="J1518" i="1"/>
  <c r="B1478" i="1"/>
  <c r="L1478" i="1" s="1"/>
  <c r="B1414" i="1"/>
  <c r="L1414" i="1" s="1"/>
  <c r="B1306" i="1"/>
  <c r="L1306" i="1" s="1"/>
  <c r="B1254" i="1"/>
  <c r="L1254" i="1" s="1"/>
  <c r="B1002" i="1"/>
  <c r="L1002" i="1" s="1"/>
  <c r="N1018" i="1"/>
  <c r="J1006" i="1"/>
  <c r="N1542" i="1"/>
  <c r="N1414" i="1"/>
  <c r="N1286" i="1"/>
  <c r="N1086" i="1"/>
  <c r="N1022" i="1"/>
  <c r="N986" i="1"/>
  <c r="N830" i="1"/>
  <c r="N766" i="1"/>
  <c r="J1390" i="1"/>
  <c r="J942" i="1"/>
  <c r="N1510" i="1"/>
  <c r="N1382" i="1"/>
  <c r="N1254" i="1"/>
  <c r="N1050" i="1"/>
  <c r="N954" i="1"/>
  <c r="N858" i="1"/>
  <c r="N794" i="1"/>
  <c r="J878" i="1"/>
  <c r="N1478" i="1"/>
  <c r="N1350" i="1"/>
  <c r="N1222" i="1"/>
  <c r="N1054" i="1"/>
  <c r="N922" i="1"/>
  <c r="N862" i="1"/>
  <c r="N798" i="1"/>
  <c r="J1070" i="1"/>
  <c r="J814" i="1"/>
  <c r="N1606" i="1"/>
  <c r="J1634" i="1"/>
  <c r="N1634" i="1"/>
  <c r="J1630" i="1"/>
  <c r="N1630" i="1"/>
  <c r="J1618" i="1"/>
  <c r="N1618" i="1"/>
  <c r="J1602" i="1"/>
  <c r="N1602" i="1"/>
  <c r="J1598" i="1"/>
  <c r="N1598" i="1"/>
  <c r="J1586" i="1"/>
  <c r="N1586" i="1"/>
  <c r="J1570" i="1"/>
  <c r="N1570" i="1"/>
  <c r="J1566" i="1"/>
  <c r="N1566" i="1"/>
  <c r="J1554" i="1"/>
  <c r="N1554" i="1"/>
  <c r="J1538" i="1"/>
  <c r="N1538" i="1"/>
  <c r="J1534" i="1"/>
  <c r="N1534" i="1"/>
  <c r="J1522" i="1"/>
  <c r="N1522" i="1"/>
  <c r="J1506" i="1"/>
  <c r="N1506" i="1"/>
  <c r="J1502" i="1"/>
  <c r="N1502" i="1"/>
  <c r="J1490" i="1"/>
  <c r="N1490" i="1"/>
  <c r="J1474" i="1"/>
  <c r="N1474" i="1"/>
  <c r="J1470" i="1"/>
  <c r="N1470" i="1"/>
  <c r="J1458" i="1"/>
  <c r="N1458" i="1"/>
  <c r="J1442" i="1"/>
  <c r="N1442" i="1"/>
  <c r="J1438" i="1"/>
  <c r="N1438" i="1"/>
  <c r="J1426" i="1"/>
  <c r="N1426" i="1"/>
  <c r="J1410" i="1"/>
  <c r="N1410" i="1"/>
  <c r="J1406" i="1"/>
  <c r="N1406" i="1"/>
  <c r="J1394" i="1"/>
  <c r="N1394" i="1"/>
  <c r="J1378" i="1"/>
  <c r="N1378" i="1"/>
  <c r="J1374" i="1"/>
  <c r="N1374" i="1"/>
  <c r="J1362" i="1"/>
  <c r="N1362" i="1"/>
  <c r="J1346" i="1"/>
  <c r="N1346" i="1"/>
  <c r="B1342" i="1"/>
  <c r="L1342" i="1" s="1"/>
  <c r="J1342" i="1"/>
  <c r="N1342" i="1"/>
  <c r="J1330" i="1"/>
  <c r="N1330" i="1"/>
  <c r="B1326" i="1"/>
  <c r="L1326" i="1" s="1"/>
  <c r="N1326" i="1"/>
  <c r="J1314" i="1"/>
  <c r="N1314" i="1"/>
  <c r="B1310" i="1"/>
  <c r="L1310" i="1" s="1"/>
  <c r="J1310" i="1"/>
  <c r="N1310" i="1"/>
  <c r="J1298" i="1"/>
  <c r="N1298" i="1"/>
  <c r="B1294" i="1"/>
  <c r="L1294" i="1" s="1"/>
  <c r="N1294" i="1"/>
  <c r="J1282" i="1"/>
  <c r="N1282" i="1"/>
  <c r="B1278" i="1"/>
  <c r="L1278" i="1" s="1"/>
  <c r="J1278" i="1"/>
  <c r="N1278" i="1"/>
  <c r="J1266" i="1"/>
  <c r="N1266" i="1"/>
  <c r="B1262" i="1"/>
  <c r="L1262" i="1" s="1"/>
  <c r="N1262" i="1"/>
  <c r="J1250" i="1"/>
  <c r="N1250" i="1"/>
  <c r="B1246" i="1"/>
  <c r="L1246" i="1" s="1"/>
  <c r="N1246" i="1"/>
  <c r="J1246" i="1"/>
  <c r="J1242" i="1"/>
  <c r="B1242" i="1"/>
  <c r="L1242" i="1" s="1"/>
  <c r="J1234" i="1"/>
  <c r="N1234" i="1"/>
  <c r="B1230" i="1"/>
  <c r="L1230" i="1" s="1"/>
  <c r="J1230" i="1"/>
  <c r="N1230" i="1"/>
  <c r="J1226" i="1"/>
  <c r="B1226" i="1"/>
  <c r="L1226" i="1" s="1"/>
  <c r="J1218" i="1"/>
  <c r="N1218" i="1"/>
  <c r="J1214" i="1"/>
  <c r="B1214" i="1"/>
  <c r="L1214" i="1" s="1"/>
  <c r="N1214" i="1"/>
  <c r="J1210" i="1"/>
  <c r="B1210" i="1"/>
  <c r="L1210" i="1" s="1"/>
  <c r="J1202" i="1"/>
  <c r="N1202" i="1"/>
  <c r="J1194" i="1"/>
  <c r="B1194" i="1"/>
  <c r="L1194" i="1" s="1"/>
  <c r="J1190" i="1"/>
  <c r="N1190" i="1"/>
  <c r="J1186" i="1"/>
  <c r="N1186" i="1"/>
  <c r="B1182" i="1"/>
  <c r="L1182" i="1" s="1"/>
  <c r="J1182" i="1"/>
  <c r="J1178" i="1"/>
  <c r="N1178" i="1"/>
  <c r="B1178" i="1"/>
  <c r="L1178" i="1" s="1"/>
  <c r="J1174" i="1"/>
  <c r="N1174" i="1"/>
  <c r="J1170" i="1"/>
  <c r="N1170" i="1"/>
  <c r="N1166" i="1"/>
  <c r="B1166" i="1"/>
  <c r="L1166" i="1" s="1"/>
  <c r="J1166" i="1"/>
  <c r="J1162" i="1"/>
  <c r="N1162" i="1"/>
  <c r="B1162" i="1"/>
  <c r="L1162" i="1" s="1"/>
  <c r="J1158" i="1"/>
  <c r="N1158" i="1"/>
  <c r="J1154" i="1"/>
  <c r="N1154" i="1"/>
  <c r="J1150" i="1"/>
  <c r="B1150" i="1"/>
  <c r="L1150" i="1" s="1"/>
  <c r="J1146" i="1"/>
  <c r="B1146" i="1"/>
  <c r="L1146" i="1" s="1"/>
  <c r="J1142" i="1"/>
  <c r="N1142" i="1"/>
  <c r="J1138" i="1"/>
  <c r="N1138" i="1"/>
  <c r="N1134" i="1"/>
  <c r="B1134" i="1"/>
  <c r="L1134" i="1" s="1"/>
  <c r="J1130" i="1"/>
  <c r="N1130" i="1"/>
  <c r="B1130" i="1"/>
  <c r="L1130" i="1" s="1"/>
  <c r="J1126" i="1"/>
  <c r="N1126" i="1"/>
  <c r="J1122" i="1"/>
  <c r="N1122" i="1"/>
  <c r="B1118" i="1"/>
  <c r="L1118" i="1" s="1"/>
  <c r="J1118" i="1"/>
  <c r="J1114" i="1"/>
  <c r="B1114" i="1"/>
  <c r="L1114" i="1" s="1"/>
  <c r="J1110" i="1"/>
  <c r="N1110" i="1"/>
  <c r="J1106" i="1"/>
  <c r="N1106" i="1"/>
  <c r="B1334" i="1"/>
  <c r="L1334" i="1" s="1"/>
  <c r="B1322" i="1"/>
  <c r="L1322" i="1" s="1"/>
  <c r="B1282" i="1"/>
  <c r="L1282" i="1" s="1"/>
  <c r="B1270" i="1"/>
  <c r="L1270" i="1" s="1"/>
  <c r="B1258" i="1"/>
  <c r="L1258" i="1" s="1"/>
  <c r="B1234" i="1"/>
  <c r="L1234" i="1" s="1"/>
  <c r="B1202" i="1"/>
  <c r="L1202" i="1" s="1"/>
  <c r="B1170" i="1"/>
  <c r="L1170" i="1" s="1"/>
  <c r="N1610" i="1"/>
  <c r="N1578" i="1"/>
  <c r="N1546" i="1"/>
  <c r="N1514" i="1"/>
  <c r="N1482" i="1"/>
  <c r="N1450" i="1"/>
  <c r="N1418" i="1"/>
  <c r="N1386" i="1"/>
  <c r="N1354" i="1"/>
  <c r="N1322" i="1"/>
  <c r="N1290" i="1"/>
  <c r="N1258" i="1"/>
  <c r="N1226" i="1"/>
  <c r="N1182" i="1"/>
  <c r="N1146" i="1"/>
  <c r="J1614" i="1"/>
  <c r="J1486" i="1"/>
  <c r="J1358" i="1"/>
  <c r="J1198" i="1"/>
  <c r="B1366" i="1"/>
  <c r="L1366" i="1" s="1"/>
  <c r="B1350" i="1"/>
  <c r="L1350" i="1" s="1"/>
  <c r="B1338" i="1"/>
  <c r="L1338" i="1" s="1"/>
  <c r="B1298" i="1"/>
  <c r="L1298" i="1" s="1"/>
  <c r="B1286" i="1"/>
  <c r="L1286" i="1" s="1"/>
  <c r="B1274" i="1"/>
  <c r="L1274" i="1" s="1"/>
  <c r="B1238" i="1"/>
  <c r="L1238" i="1" s="1"/>
  <c r="B1206" i="1"/>
  <c r="L1206" i="1" s="1"/>
  <c r="B1174" i="1"/>
  <c r="L1174" i="1" s="1"/>
  <c r="B1142" i="1"/>
  <c r="L1142" i="1" s="1"/>
  <c r="B1110" i="1"/>
  <c r="L1110" i="1" s="1"/>
  <c r="N1622" i="1"/>
  <c r="N1590" i="1"/>
  <c r="N1558" i="1"/>
  <c r="N1526" i="1"/>
  <c r="N1494" i="1"/>
  <c r="N1462" i="1"/>
  <c r="N1430" i="1"/>
  <c r="N1398" i="1"/>
  <c r="N1366" i="1"/>
  <c r="N1334" i="1"/>
  <c r="N1302" i="1"/>
  <c r="N1270" i="1"/>
  <c r="N1238" i="1"/>
  <c r="N1206" i="1"/>
  <c r="N1194" i="1"/>
  <c r="N1150" i="1"/>
  <c r="J1582" i="1"/>
  <c r="J1454" i="1"/>
  <c r="J1326" i="1"/>
  <c r="J1134" i="1"/>
  <c r="B1626" i="1"/>
  <c r="L1626" i="1" s="1"/>
  <c r="B1610" i="1"/>
  <c r="L1610" i="1" s="1"/>
  <c r="B1594" i="1"/>
  <c r="L1594" i="1" s="1"/>
  <c r="B1578" i="1"/>
  <c r="L1578" i="1" s="1"/>
  <c r="B1562" i="1"/>
  <c r="L1562" i="1" s="1"/>
  <c r="B1546" i="1"/>
  <c r="L1546" i="1" s="1"/>
  <c r="B1530" i="1"/>
  <c r="L1530" i="1" s="1"/>
  <c r="B1514" i="1"/>
  <c r="L1514" i="1" s="1"/>
  <c r="B1498" i="1"/>
  <c r="L1498" i="1" s="1"/>
  <c r="B1482" i="1"/>
  <c r="L1482" i="1" s="1"/>
  <c r="B1466" i="1"/>
  <c r="L1466" i="1" s="1"/>
  <c r="B1450" i="1"/>
  <c r="L1450" i="1" s="1"/>
  <c r="B1434" i="1"/>
  <c r="L1434" i="1" s="1"/>
  <c r="B1418" i="1"/>
  <c r="L1418" i="1" s="1"/>
  <c r="B1402" i="1"/>
  <c r="L1402" i="1" s="1"/>
  <c r="B1386" i="1"/>
  <c r="L1386" i="1" s="1"/>
  <c r="B1370" i="1"/>
  <c r="L1370" i="1" s="1"/>
  <c r="B1354" i="1"/>
  <c r="L1354" i="1" s="1"/>
  <c r="B1314" i="1"/>
  <c r="L1314" i="1" s="1"/>
  <c r="B1302" i="1"/>
  <c r="L1302" i="1" s="1"/>
  <c r="B1290" i="1"/>
  <c r="L1290" i="1" s="1"/>
  <c r="B1250" i="1"/>
  <c r="L1250" i="1" s="1"/>
  <c r="B1218" i="1"/>
  <c r="L1218" i="1" s="1"/>
  <c r="B1186" i="1"/>
  <c r="L1186" i="1" s="1"/>
  <c r="B1154" i="1"/>
  <c r="L1154" i="1" s="1"/>
  <c r="N1626" i="1"/>
  <c r="N1594" i="1"/>
  <c r="N1562" i="1"/>
  <c r="N1530" i="1"/>
  <c r="N1498" i="1"/>
  <c r="N1466" i="1"/>
  <c r="N1434" i="1"/>
  <c r="N1402" i="1"/>
  <c r="N1370" i="1"/>
  <c r="N1338" i="1"/>
  <c r="N1306" i="1"/>
  <c r="N1274" i="1"/>
  <c r="N1242" i="1"/>
  <c r="N1210" i="1"/>
  <c r="N1198" i="1"/>
  <c r="N1114" i="1"/>
  <c r="J1550" i="1"/>
  <c r="J1422" i="1"/>
  <c r="J1294" i="1"/>
  <c r="J1094" i="1"/>
  <c r="N1094" i="1"/>
  <c r="J1090" i="1"/>
  <c r="N1090" i="1"/>
  <c r="J1078" i="1"/>
  <c r="N1078" i="1"/>
  <c r="J1074" i="1"/>
  <c r="N1074" i="1"/>
  <c r="J1062" i="1"/>
  <c r="N1062" i="1"/>
  <c r="J1058" i="1"/>
  <c r="N1058" i="1"/>
  <c r="J1046" i="1"/>
  <c r="N1046" i="1"/>
  <c r="J1042" i="1"/>
  <c r="N1042" i="1"/>
  <c r="J1030" i="1"/>
  <c r="N1030" i="1"/>
  <c r="J1026" i="1"/>
  <c r="N1026" i="1"/>
  <c r="J1014" i="1"/>
  <c r="N1014" i="1"/>
  <c r="J1010" i="1"/>
  <c r="N1010" i="1"/>
  <c r="J998" i="1"/>
  <c r="N998" i="1"/>
  <c r="J994" i="1"/>
  <c r="N994" i="1"/>
  <c r="J982" i="1"/>
  <c r="N982" i="1"/>
  <c r="J978" i="1"/>
  <c r="N978" i="1"/>
  <c r="J966" i="1"/>
  <c r="N966" i="1"/>
  <c r="J962" i="1"/>
  <c r="N962" i="1"/>
  <c r="J950" i="1"/>
  <c r="N950" i="1"/>
  <c r="J946" i="1"/>
  <c r="N946" i="1"/>
  <c r="J934" i="1"/>
  <c r="N934" i="1"/>
  <c r="J930" i="1"/>
  <c r="N930" i="1"/>
  <c r="J918" i="1"/>
  <c r="N918" i="1"/>
  <c r="J914" i="1"/>
  <c r="N914" i="1"/>
  <c r="J902" i="1"/>
  <c r="N902" i="1"/>
  <c r="J898" i="1"/>
  <c r="N898" i="1"/>
  <c r="J886" i="1"/>
  <c r="N886" i="1"/>
  <c r="J882" i="1"/>
  <c r="N882" i="1"/>
  <c r="J870" i="1"/>
  <c r="N870" i="1"/>
  <c r="J866" i="1"/>
  <c r="N866" i="1"/>
  <c r="J854" i="1"/>
  <c r="N854" i="1"/>
  <c r="J850" i="1"/>
  <c r="N850" i="1"/>
  <c r="J838" i="1"/>
  <c r="N838" i="1"/>
  <c r="J834" i="1"/>
  <c r="N834" i="1"/>
  <c r="J822" i="1"/>
  <c r="N822" i="1"/>
  <c r="J818" i="1"/>
  <c r="N818" i="1"/>
  <c r="J806" i="1"/>
  <c r="N806" i="1"/>
  <c r="J802" i="1"/>
  <c r="N802" i="1"/>
  <c r="J790" i="1"/>
  <c r="N790" i="1"/>
  <c r="J786" i="1"/>
  <c r="N786" i="1"/>
  <c r="J774" i="1"/>
  <c r="N774" i="1"/>
  <c r="J770" i="1"/>
  <c r="N770" i="1"/>
  <c r="J758" i="1"/>
  <c r="N758" i="1"/>
  <c r="J754" i="1"/>
  <c r="N754" i="1"/>
  <c r="N990" i="1"/>
  <c r="N958" i="1"/>
  <c r="N926" i="1"/>
  <c r="N894" i="1"/>
  <c r="J1054" i="1"/>
  <c r="J990" i="1"/>
  <c r="B1098" i="1"/>
  <c r="L1098" i="1" s="1"/>
  <c r="B1082" i="1"/>
  <c r="L1082" i="1" s="1"/>
  <c r="B1034" i="1"/>
  <c r="L1034" i="1" s="1"/>
  <c r="B1018" i="1"/>
  <c r="L1018" i="1" s="1"/>
  <c r="B986" i="1"/>
  <c r="L986" i="1" s="1"/>
  <c r="N1098" i="1"/>
  <c r="N1066" i="1"/>
  <c r="N1034" i="1"/>
  <c r="N1002" i="1"/>
  <c r="N970" i="1"/>
  <c r="N938" i="1"/>
  <c r="N906" i="1"/>
  <c r="N874" i="1"/>
  <c r="N842" i="1"/>
  <c r="N810" i="1"/>
  <c r="N778" i="1"/>
  <c r="J1102" i="1"/>
  <c r="J1038" i="1"/>
  <c r="J974" i="1"/>
  <c r="J910" i="1"/>
  <c r="J846" i="1"/>
  <c r="J782" i="1"/>
  <c r="B1102" i="1"/>
  <c r="L1102" i="1" s="1"/>
  <c r="B1086" i="1"/>
  <c r="L1086" i="1" s="1"/>
  <c r="B1070" i="1"/>
  <c r="L1070" i="1" s="1"/>
  <c r="B1038" i="1"/>
  <c r="L1038" i="1" s="1"/>
  <c r="B1022" i="1"/>
  <c r="L1022" i="1" s="1"/>
  <c r="B1006" i="1"/>
  <c r="L1006" i="1" s="1"/>
  <c r="J1635" i="1"/>
  <c r="B1635" i="1"/>
  <c r="L1635" i="1" s="1"/>
  <c r="J1631" i="1"/>
  <c r="B1631" i="1"/>
  <c r="L1631" i="1" s="1"/>
  <c r="J1627" i="1"/>
  <c r="B1627" i="1"/>
  <c r="L1627" i="1" s="1"/>
  <c r="J1623" i="1"/>
  <c r="B1623" i="1"/>
  <c r="L1623" i="1" s="1"/>
  <c r="J1619" i="1"/>
  <c r="B1619" i="1"/>
  <c r="L1619" i="1" s="1"/>
  <c r="J1615" i="1"/>
  <c r="B1615" i="1"/>
  <c r="L1615" i="1" s="1"/>
  <c r="J1611" i="1"/>
  <c r="B1611" i="1"/>
  <c r="L1611" i="1" s="1"/>
  <c r="J1607" i="1"/>
  <c r="B1607" i="1"/>
  <c r="L1607" i="1" s="1"/>
  <c r="J1603" i="1"/>
  <c r="B1603" i="1"/>
  <c r="L1603" i="1" s="1"/>
  <c r="J1599" i="1"/>
  <c r="B1599" i="1"/>
  <c r="L1599" i="1" s="1"/>
  <c r="J1595" i="1"/>
  <c r="B1595" i="1"/>
  <c r="L1595" i="1" s="1"/>
  <c r="J1591" i="1"/>
  <c r="B1591" i="1"/>
  <c r="L1591" i="1" s="1"/>
  <c r="J1587" i="1"/>
  <c r="B1587" i="1"/>
  <c r="L1587" i="1" s="1"/>
  <c r="J1583" i="1"/>
  <c r="B1583" i="1"/>
  <c r="L1583" i="1" s="1"/>
  <c r="J1579" i="1"/>
  <c r="B1579" i="1"/>
  <c r="L1579" i="1" s="1"/>
  <c r="J1575" i="1"/>
  <c r="B1575" i="1"/>
  <c r="L1575" i="1" s="1"/>
  <c r="J1571" i="1"/>
  <c r="B1571" i="1"/>
  <c r="L1571" i="1" s="1"/>
  <c r="J1567" i="1"/>
  <c r="B1567" i="1"/>
  <c r="L1567" i="1" s="1"/>
  <c r="J1563" i="1"/>
  <c r="B1563" i="1"/>
  <c r="L1563" i="1" s="1"/>
  <c r="J1559" i="1"/>
  <c r="B1559" i="1"/>
  <c r="L1559" i="1" s="1"/>
  <c r="J1555" i="1"/>
  <c r="B1555" i="1"/>
  <c r="L1555" i="1" s="1"/>
  <c r="J1551" i="1"/>
  <c r="B1551" i="1"/>
  <c r="L1551" i="1" s="1"/>
  <c r="J1547" i="1"/>
  <c r="B1547" i="1"/>
  <c r="L1547" i="1" s="1"/>
  <c r="J1543" i="1"/>
  <c r="B1543" i="1"/>
  <c r="L1543" i="1" s="1"/>
  <c r="J1539" i="1"/>
  <c r="B1539" i="1"/>
  <c r="L1539" i="1" s="1"/>
  <c r="J1535" i="1"/>
  <c r="B1535" i="1"/>
  <c r="L1535" i="1" s="1"/>
  <c r="J1531" i="1"/>
  <c r="B1531" i="1"/>
  <c r="L1531" i="1" s="1"/>
  <c r="J1527" i="1"/>
  <c r="B1527" i="1"/>
  <c r="L1527" i="1" s="1"/>
  <c r="J1523" i="1"/>
  <c r="B1523" i="1"/>
  <c r="L1523" i="1" s="1"/>
  <c r="J1519" i="1"/>
  <c r="B1519" i="1"/>
  <c r="L1519" i="1" s="1"/>
  <c r="J1515" i="1"/>
  <c r="B1515" i="1"/>
  <c r="L1515" i="1" s="1"/>
  <c r="J1511" i="1"/>
  <c r="B1511" i="1"/>
  <c r="L1511" i="1" s="1"/>
  <c r="J1507" i="1"/>
  <c r="B1507" i="1"/>
  <c r="L1507" i="1" s="1"/>
  <c r="J1503" i="1"/>
  <c r="B1503" i="1"/>
  <c r="L1503" i="1" s="1"/>
  <c r="J1499" i="1"/>
  <c r="B1499" i="1"/>
  <c r="L1499" i="1" s="1"/>
  <c r="J1495" i="1"/>
  <c r="B1495" i="1"/>
  <c r="L1495" i="1" s="1"/>
  <c r="J1491" i="1"/>
  <c r="B1491" i="1"/>
  <c r="L1491" i="1" s="1"/>
  <c r="J1487" i="1"/>
  <c r="B1487" i="1"/>
  <c r="L1487" i="1" s="1"/>
  <c r="J1483" i="1"/>
  <c r="B1483" i="1"/>
  <c r="L1483" i="1" s="1"/>
  <c r="J1479" i="1"/>
  <c r="B1479" i="1"/>
  <c r="L1479" i="1" s="1"/>
  <c r="J1475" i="1"/>
  <c r="B1475" i="1"/>
  <c r="L1475" i="1" s="1"/>
  <c r="J1471" i="1"/>
  <c r="B1471" i="1"/>
  <c r="L1471" i="1" s="1"/>
  <c r="J1467" i="1"/>
  <c r="B1467" i="1"/>
  <c r="L1467" i="1" s="1"/>
  <c r="J1463" i="1"/>
  <c r="B1463" i="1"/>
  <c r="L1463" i="1" s="1"/>
  <c r="J1459" i="1"/>
  <c r="B1459" i="1"/>
  <c r="L1459" i="1" s="1"/>
  <c r="J1455" i="1"/>
  <c r="B1455" i="1"/>
  <c r="L1455" i="1" s="1"/>
  <c r="J1451" i="1"/>
  <c r="B1451" i="1"/>
  <c r="L1451" i="1" s="1"/>
  <c r="J1447" i="1"/>
  <c r="B1447" i="1"/>
  <c r="L1447" i="1" s="1"/>
  <c r="J1443" i="1"/>
  <c r="B1443" i="1"/>
  <c r="L1443" i="1" s="1"/>
  <c r="J1439" i="1"/>
  <c r="B1439" i="1"/>
  <c r="L1439" i="1" s="1"/>
  <c r="J1435" i="1"/>
  <c r="B1435" i="1"/>
  <c r="L1435" i="1" s="1"/>
  <c r="J1431" i="1"/>
  <c r="B1431" i="1"/>
  <c r="L1431" i="1" s="1"/>
  <c r="J1427" i="1"/>
  <c r="B1427" i="1"/>
  <c r="L1427" i="1" s="1"/>
  <c r="J1423" i="1"/>
  <c r="B1423" i="1"/>
  <c r="L1423" i="1" s="1"/>
  <c r="J1419" i="1"/>
  <c r="B1419" i="1"/>
  <c r="L1419" i="1" s="1"/>
  <c r="J1415" i="1"/>
  <c r="B1415" i="1"/>
  <c r="L1415" i="1" s="1"/>
  <c r="J1411" i="1"/>
  <c r="B1411" i="1"/>
  <c r="L1411" i="1" s="1"/>
  <c r="J1407" i="1"/>
  <c r="B1407" i="1"/>
  <c r="L1407" i="1" s="1"/>
  <c r="J1403" i="1"/>
  <c r="B1403" i="1"/>
  <c r="L1403" i="1" s="1"/>
  <c r="J1399" i="1"/>
  <c r="B1399" i="1"/>
  <c r="L1399" i="1" s="1"/>
  <c r="J1395" i="1"/>
  <c r="B1395" i="1"/>
  <c r="L1395" i="1" s="1"/>
  <c r="J1391" i="1"/>
  <c r="B1391" i="1"/>
  <c r="L1391" i="1" s="1"/>
  <c r="J1387" i="1"/>
  <c r="B1387" i="1"/>
  <c r="L1387" i="1" s="1"/>
  <c r="J1383" i="1"/>
  <c r="B1383" i="1"/>
  <c r="L1383" i="1" s="1"/>
  <c r="J1379" i="1"/>
  <c r="B1379" i="1"/>
  <c r="L1379" i="1" s="1"/>
  <c r="J1375" i="1"/>
  <c r="B1375" i="1"/>
  <c r="L1375" i="1" s="1"/>
  <c r="J1371" i="1"/>
  <c r="B1371" i="1"/>
  <c r="L1371" i="1" s="1"/>
  <c r="J1367" i="1"/>
  <c r="B1367" i="1"/>
  <c r="L1367" i="1" s="1"/>
  <c r="J1363" i="1"/>
  <c r="B1363" i="1"/>
  <c r="L1363" i="1" s="1"/>
  <c r="J1359" i="1"/>
  <c r="B1359" i="1"/>
  <c r="L1359" i="1" s="1"/>
  <c r="J1355" i="1"/>
  <c r="B1355" i="1"/>
  <c r="L1355" i="1" s="1"/>
  <c r="J1351" i="1"/>
  <c r="B1351" i="1"/>
  <c r="L1351" i="1" s="1"/>
  <c r="J1347" i="1"/>
  <c r="B1347" i="1"/>
  <c r="L1347" i="1" s="1"/>
  <c r="J1343" i="1"/>
  <c r="B1343" i="1"/>
  <c r="L1343" i="1" s="1"/>
  <c r="J1339" i="1"/>
  <c r="B1339" i="1"/>
  <c r="L1339" i="1" s="1"/>
  <c r="J1335" i="1"/>
  <c r="B1335" i="1"/>
  <c r="L1335" i="1" s="1"/>
  <c r="J1331" i="1"/>
  <c r="B1331" i="1"/>
  <c r="L1331" i="1" s="1"/>
  <c r="J1327" i="1"/>
  <c r="B1327" i="1"/>
  <c r="L1327" i="1" s="1"/>
  <c r="J1323" i="1"/>
  <c r="B1323" i="1"/>
  <c r="L1323" i="1" s="1"/>
  <c r="J1319" i="1"/>
  <c r="B1319" i="1"/>
  <c r="L1319" i="1" s="1"/>
  <c r="J1315" i="1"/>
  <c r="B1315" i="1"/>
  <c r="L1315" i="1" s="1"/>
  <c r="J1311" i="1"/>
  <c r="B1311" i="1"/>
  <c r="L1311" i="1" s="1"/>
  <c r="J1307" i="1"/>
  <c r="B1307" i="1"/>
  <c r="L1307" i="1" s="1"/>
  <c r="J1303" i="1"/>
  <c r="B1303" i="1"/>
  <c r="L1303" i="1" s="1"/>
  <c r="J1299" i="1"/>
  <c r="B1299" i="1"/>
  <c r="L1299" i="1" s="1"/>
  <c r="J1295" i="1"/>
  <c r="B1295" i="1"/>
  <c r="L1295" i="1" s="1"/>
  <c r="J1291" i="1"/>
  <c r="B1291" i="1"/>
  <c r="L1291" i="1" s="1"/>
  <c r="J1287" i="1"/>
  <c r="B1287" i="1"/>
  <c r="L1287" i="1" s="1"/>
  <c r="J1283" i="1"/>
  <c r="B1283" i="1"/>
  <c r="L1283" i="1" s="1"/>
  <c r="J1279" i="1"/>
  <c r="B1279" i="1"/>
  <c r="L1279" i="1" s="1"/>
  <c r="J1275" i="1"/>
  <c r="B1275" i="1"/>
  <c r="L1275" i="1" s="1"/>
  <c r="J1271" i="1"/>
  <c r="B1271" i="1"/>
  <c r="L1271" i="1" s="1"/>
  <c r="J1267" i="1"/>
  <c r="B1267" i="1"/>
  <c r="L1267" i="1" s="1"/>
  <c r="J1263" i="1"/>
  <c r="B1263" i="1"/>
  <c r="L1263" i="1" s="1"/>
  <c r="J1259" i="1"/>
  <c r="B1259" i="1"/>
  <c r="L1259" i="1" s="1"/>
  <c r="J1255" i="1"/>
  <c r="B1255" i="1"/>
  <c r="L1255" i="1" s="1"/>
  <c r="J1251" i="1"/>
  <c r="B1251" i="1"/>
  <c r="L1251" i="1" s="1"/>
  <c r="J1247" i="1"/>
  <c r="B1247" i="1"/>
  <c r="L1247" i="1" s="1"/>
  <c r="J1243" i="1"/>
  <c r="B1243" i="1"/>
  <c r="L1243" i="1" s="1"/>
  <c r="J1239" i="1"/>
  <c r="B1239" i="1"/>
  <c r="L1239" i="1" s="1"/>
  <c r="J1235" i="1"/>
  <c r="B1235" i="1"/>
  <c r="L1235" i="1" s="1"/>
  <c r="J1231" i="1"/>
  <c r="B1231" i="1"/>
  <c r="L1231" i="1" s="1"/>
  <c r="J1227" i="1"/>
  <c r="B1227" i="1"/>
  <c r="L1227" i="1" s="1"/>
  <c r="J1223" i="1"/>
  <c r="B1223" i="1"/>
  <c r="L1223" i="1" s="1"/>
  <c r="J1219" i="1"/>
  <c r="B1219" i="1"/>
  <c r="L1219" i="1" s="1"/>
  <c r="J1215" i="1"/>
  <c r="B1215" i="1"/>
  <c r="L1215" i="1" s="1"/>
  <c r="J1211" i="1"/>
  <c r="B1211" i="1"/>
  <c r="L1211" i="1" s="1"/>
  <c r="J1207" i="1"/>
  <c r="B1207" i="1"/>
  <c r="L1207" i="1" s="1"/>
  <c r="J1203" i="1"/>
  <c r="B1203" i="1"/>
  <c r="L1203" i="1" s="1"/>
  <c r="J1199" i="1"/>
  <c r="B1199" i="1"/>
  <c r="L1199" i="1" s="1"/>
  <c r="J1195" i="1"/>
  <c r="B1195" i="1"/>
  <c r="L1195" i="1" s="1"/>
  <c r="J1191" i="1"/>
  <c r="B1191" i="1"/>
  <c r="L1191" i="1" s="1"/>
  <c r="J1187" i="1"/>
  <c r="B1187" i="1"/>
  <c r="L1187" i="1" s="1"/>
  <c r="J1183" i="1"/>
  <c r="B1183" i="1"/>
  <c r="L1183" i="1" s="1"/>
  <c r="J1179" i="1"/>
  <c r="B1179" i="1"/>
  <c r="L1179" i="1" s="1"/>
  <c r="J1175" i="1"/>
  <c r="B1175" i="1"/>
  <c r="L1175" i="1" s="1"/>
  <c r="J1171" i="1"/>
  <c r="B1171" i="1"/>
  <c r="L1171" i="1" s="1"/>
  <c r="J1167" i="1"/>
  <c r="B1167" i="1"/>
  <c r="L1167" i="1" s="1"/>
  <c r="J1163" i="1"/>
  <c r="B1163" i="1"/>
  <c r="L1163" i="1" s="1"/>
  <c r="J1159" i="1"/>
  <c r="B1159" i="1"/>
  <c r="L1159" i="1" s="1"/>
  <c r="J1155" i="1"/>
  <c r="B1155" i="1"/>
  <c r="L1155" i="1" s="1"/>
  <c r="J1151" i="1"/>
  <c r="B1151" i="1"/>
  <c r="L1151" i="1" s="1"/>
  <c r="J1147" i="1"/>
  <c r="B1147" i="1"/>
  <c r="L1147" i="1" s="1"/>
  <c r="J1143" i="1"/>
  <c r="B1143" i="1"/>
  <c r="L1143" i="1" s="1"/>
  <c r="J1139" i="1"/>
  <c r="B1139" i="1"/>
  <c r="L1139" i="1" s="1"/>
  <c r="J1135" i="1"/>
  <c r="B1135" i="1"/>
  <c r="L1135" i="1" s="1"/>
  <c r="J1131" i="1"/>
  <c r="B1131" i="1"/>
  <c r="L1131" i="1" s="1"/>
  <c r="J1127" i="1"/>
  <c r="B1127" i="1"/>
  <c r="L1127" i="1" s="1"/>
  <c r="J1123" i="1"/>
  <c r="B1123" i="1"/>
  <c r="L1123" i="1" s="1"/>
  <c r="J1119" i="1"/>
  <c r="B1119" i="1"/>
  <c r="L1119" i="1" s="1"/>
  <c r="J1115" i="1"/>
  <c r="B1115" i="1"/>
  <c r="L1115" i="1" s="1"/>
  <c r="J1111" i="1"/>
  <c r="B1111" i="1"/>
  <c r="L1111" i="1" s="1"/>
  <c r="J1107" i="1"/>
  <c r="B1107" i="1"/>
  <c r="L1107" i="1" s="1"/>
  <c r="J1103" i="1"/>
  <c r="B1103" i="1"/>
  <c r="L1103" i="1" s="1"/>
  <c r="J1099" i="1"/>
  <c r="B1099" i="1"/>
  <c r="L1099" i="1" s="1"/>
  <c r="J1095" i="1"/>
  <c r="B1095" i="1"/>
  <c r="L1095" i="1" s="1"/>
  <c r="J1091" i="1"/>
  <c r="B1091" i="1"/>
  <c r="L1091" i="1" s="1"/>
  <c r="J1087" i="1"/>
  <c r="B1087" i="1"/>
  <c r="L1087" i="1" s="1"/>
  <c r="J1083" i="1"/>
  <c r="B1083" i="1"/>
  <c r="L1083" i="1" s="1"/>
  <c r="J1079" i="1"/>
  <c r="B1079" i="1"/>
  <c r="L1079" i="1" s="1"/>
  <c r="J1075" i="1"/>
  <c r="B1075" i="1"/>
  <c r="L1075" i="1" s="1"/>
  <c r="J1071" i="1"/>
  <c r="B1071" i="1"/>
  <c r="L1071" i="1" s="1"/>
  <c r="J1067" i="1"/>
  <c r="B1067" i="1"/>
  <c r="L1067" i="1" s="1"/>
  <c r="J1063" i="1"/>
  <c r="B1063" i="1"/>
  <c r="L1063" i="1" s="1"/>
  <c r="J1059" i="1"/>
  <c r="B1059" i="1"/>
  <c r="L1059" i="1" s="1"/>
  <c r="J1055" i="1"/>
  <c r="B1055" i="1"/>
  <c r="L1055" i="1" s="1"/>
  <c r="J1051" i="1"/>
  <c r="B1051" i="1"/>
  <c r="L1051" i="1" s="1"/>
  <c r="J1047" i="1"/>
  <c r="B1047" i="1"/>
  <c r="L1047" i="1" s="1"/>
  <c r="J1043" i="1"/>
  <c r="B1043" i="1"/>
  <c r="L1043" i="1" s="1"/>
  <c r="J1039" i="1"/>
  <c r="B1039" i="1"/>
  <c r="L1039" i="1" s="1"/>
  <c r="J1035" i="1"/>
  <c r="B1035" i="1"/>
  <c r="L1035" i="1" s="1"/>
  <c r="J1031" i="1"/>
  <c r="B1031" i="1"/>
  <c r="L1031" i="1" s="1"/>
  <c r="J1027" i="1"/>
  <c r="B1027" i="1"/>
  <c r="L1027" i="1" s="1"/>
  <c r="J1023" i="1"/>
  <c r="B1023" i="1"/>
  <c r="L1023" i="1" s="1"/>
  <c r="J1019" i="1"/>
  <c r="B1019" i="1"/>
  <c r="L1019" i="1" s="1"/>
  <c r="J1015" i="1"/>
  <c r="B1015" i="1"/>
  <c r="L1015" i="1" s="1"/>
  <c r="J1011" i="1"/>
  <c r="B1011" i="1"/>
  <c r="L1011" i="1" s="1"/>
  <c r="J1007" i="1"/>
  <c r="B1007" i="1"/>
  <c r="L1007" i="1" s="1"/>
  <c r="J1003" i="1"/>
  <c r="B1003" i="1"/>
  <c r="L1003" i="1" s="1"/>
  <c r="J999" i="1"/>
  <c r="B999" i="1"/>
  <c r="L999" i="1" s="1"/>
  <c r="J995" i="1"/>
  <c r="B995" i="1"/>
  <c r="L995" i="1" s="1"/>
  <c r="J991" i="1"/>
  <c r="B991" i="1"/>
  <c r="L991" i="1" s="1"/>
  <c r="J987" i="1"/>
  <c r="B987" i="1"/>
  <c r="L987" i="1" s="1"/>
  <c r="J983" i="1"/>
  <c r="B983" i="1"/>
  <c r="L983" i="1" s="1"/>
  <c r="J979" i="1"/>
  <c r="B979" i="1"/>
  <c r="L979" i="1" s="1"/>
  <c r="J975" i="1"/>
  <c r="B975" i="1"/>
  <c r="L975" i="1" s="1"/>
  <c r="J971" i="1"/>
  <c r="B971" i="1"/>
  <c r="L971" i="1" s="1"/>
  <c r="J967" i="1"/>
  <c r="B967" i="1"/>
  <c r="L967" i="1" s="1"/>
  <c r="J963" i="1"/>
  <c r="B963" i="1"/>
  <c r="L963" i="1" s="1"/>
  <c r="J959" i="1"/>
  <c r="B959" i="1"/>
  <c r="L959" i="1" s="1"/>
  <c r="J955" i="1"/>
  <c r="B955" i="1"/>
  <c r="L955" i="1" s="1"/>
  <c r="J951" i="1"/>
  <c r="B951" i="1"/>
  <c r="L951" i="1" s="1"/>
  <c r="J947" i="1"/>
  <c r="B947" i="1"/>
  <c r="L947" i="1" s="1"/>
  <c r="J943" i="1"/>
  <c r="B943" i="1"/>
  <c r="L943" i="1" s="1"/>
  <c r="J939" i="1"/>
  <c r="B939" i="1"/>
  <c r="L939" i="1" s="1"/>
  <c r="J935" i="1"/>
  <c r="B935" i="1"/>
  <c r="L935" i="1" s="1"/>
  <c r="J931" i="1"/>
  <c r="B931" i="1"/>
  <c r="L931" i="1" s="1"/>
  <c r="J927" i="1"/>
  <c r="B927" i="1"/>
  <c r="L927" i="1" s="1"/>
  <c r="J923" i="1"/>
  <c r="B923" i="1"/>
  <c r="L923" i="1" s="1"/>
  <c r="J919" i="1"/>
  <c r="B919" i="1"/>
  <c r="L919" i="1" s="1"/>
  <c r="J915" i="1"/>
  <c r="B915" i="1"/>
  <c r="L915" i="1" s="1"/>
  <c r="J911" i="1"/>
  <c r="B911" i="1"/>
  <c r="L911" i="1" s="1"/>
  <c r="J907" i="1"/>
  <c r="B907" i="1"/>
  <c r="L907" i="1" s="1"/>
  <c r="J903" i="1"/>
  <c r="B903" i="1"/>
  <c r="L903" i="1" s="1"/>
  <c r="J899" i="1"/>
  <c r="B899" i="1"/>
  <c r="L899" i="1" s="1"/>
  <c r="J895" i="1"/>
  <c r="B895" i="1"/>
  <c r="L895" i="1" s="1"/>
  <c r="J891" i="1"/>
  <c r="B891" i="1"/>
  <c r="L891" i="1" s="1"/>
  <c r="J887" i="1"/>
  <c r="B887" i="1"/>
  <c r="L887" i="1" s="1"/>
  <c r="J883" i="1"/>
  <c r="B883" i="1"/>
  <c r="L883" i="1" s="1"/>
  <c r="J879" i="1"/>
  <c r="B879" i="1"/>
  <c r="L879" i="1" s="1"/>
  <c r="J875" i="1"/>
  <c r="B875" i="1"/>
  <c r="L875" i="1" s="1"/>
  <c r="J871" i="1"/>
  <c r="B871" i="1"/>
  <c r="L871" i="1" s="1"/>
  <c r="J867" i="1"/>
  <c r="B867" i="1"/>
  <c r="L867" i="1" s="1"/>
  <c r="J863" i="1"/>
  <c r="B863" i="1"/>
  <c r="L863" i="1" s="1"/>
  <c r="J859" i="1"/>
  <c r="B859" i="1"/>
  <c r="L859" i="1" s="1"/>
  <c r="J855" i="1"/>
  <c r="B855" i="1"/>
  <c r="L855" i="1" s="1"/>
  <c r="J851" i="1"/>
  <c r="B851" i="1"/>
  <c r="L851" i="1" s="1"/>
  <c r="J847" i="1"/>
  <c r="B847" i="1"/>
  <c r="L847" i="1" s="1"/>
  <c r="J843" i="1"/>
  <c r="B843" i="1"/>
  <c r="L843" i="1" s="1"/>
  <c r="J839" i="1"/>
  <c r="B839" i="1"/>
  <c r="L839" i="1" s="1"/>
  <c r="J835" i="1"/>
  <c r="B835" i="1"/>
  <c r="L835" i="1" s="1"/>
  <c r="J831" i="1"/>
  <c r="B831" i="1"/>
  <c r="L831" i="1" s="1"/>
  <c r="J827" i="1"/>
  <c r="B827" i="1"/>
  <c r="L827" i="1" s="1"/>
  <c r="J823" i="1"/>
  <c r="B823" i="1"/>
  <c r="L823" i="1" s="1"/>
  <c r="J819" i="1"/>
  <c r="B819" i="1"/>
  <c r="L819" i="1" s="1"/>
  <c r="J815" i="1"/>
  <c r="B815" i="1"/>
  <c r="L815" i="1" s="1"/>
  <c r="J811" i="1"/>
  <c r="B811" i="1"/>
  <c r="L811" i="1" s="1"/>
  <c r="J807" i="1"/>
  <c r="B807" i="1"/>
  <c r="L807" i="1" s="1"/>
  <c r="J803" i="1"/>
  <c r="B803" i="1"/>
  <c r="L803" i="1" s="1"/>
  <c r="J799" i="1"/>
  <c r="B799" i="1"/>
  <c r="L799" i="1" s="1"/>
  <c r="J795" i="1"/>
  <c r="B795" i="1"/>
  <c r="L795" i="1" s="1"/>
  <c r="J791" i="1"/>
  <c r="B791" i="1"/>
  <c r="L791" i="1" s="1"/>
  <c r="J787" i="1"/>
  <c r="B787" i="1"/>
  <c r="L787" i="1" s="1"/>
  <c r="J783" i="1"/>
  <c r="B783" i="1"/>
  <c r="L783" i="1" s="1"/>
  <c r="J779" i="1"/>
  <c r="B779" i="1"/>
  <c r="L779" i="1" s="1"/>
  <c r="J775" i="1"/>
  <c r="B775" i="1"/>
  <c r="L775" i="1" s="1"/>
  <c r="J771" i="1"/>
  <c r="B771" i="1"/>
  <c r="L771" i="1" s="1"/>
  <c r="J767" i="1"/>
  <c r="B767" i="1"/>
  <c r="L767" i="1" s="1"/>
  <c r="J763" i="1"/>
  <c r="B763" i="1"/>
  <c r="L763" i="1" s="1"/>
  <c r="J759" i="1"/>
  <c r="B759" i="1"/>
  <c r="L759" i="1" s="1"/>
  <c r="J755" i="1"/>
  <c r="B755" i="1"/>
  <c r="L755" i="1" s="1"/>
  <c r="J751" i="1"/>
  <c r="B751" i="1"/>
  <c r="L751" i="1" s="1"/>
  <c r="J747" i="1"/>
  <c r="B747" i="1"/>
  <c r="L747" i="1" s="1"/>
  <c r="J743" i="1"/>
  <c r="B743" i="1"/>
  <c r="L743" i="1" s="1"/>
  <c r="J739" i="1"/>
  <c r="B739" i="1"/>
  <c r="L739" i="1" s="1"/>
  <c r="J735" i="1"/>
  <c r="B735" i="1"/>
  <c r="L735" i="1" s="1"/>
  <c r="J731" i="1"/>
  <c r="B731" i="1"/>
  <c r="L731" i="1" s="1"/>
  <c r="J727" i="1"/>
  <c r="B727" i="1"/>
  <c r="L727" i="1" s="1"/>
  <c r="J723" i="1"/>
  <c r="B723" i="1"/>
  <c r="L723" i="1" s="1"/>
  <c r="J719" i="1"/>
  <c r="B719" i="1"/>
  <c r="L719" i="1" s="1"/>
  <c r="J715" i="1"/>
  <c r="B715" i="1"/>
  <c r="L715" i="1" s="1"/>
  <c r="J711" i="1"/>
  <c r="B711" i="1"/>
  <c r="L711" i="1" s="1"/>
  <c r="J707" i="1"/>
  <c r="B707" i="1"/>
  <c r="L707" i="1" s="1"/>
  <c r="J703" i="1"/>
  <c r="B703" i="1"/>
  <c r="L703" i="1" s="1"/>
  <c r="J699" i="1"/>
  <c r="B699" i="1"/>
  <c r="L699" i="1" s="1"/>
  <c r="J695" i="1"/>
  <c r="B695" i="1"/>
  <c r="L695" i="1" s="1"/>
  <c r="J691" i="1"/>
  <c r="B691" i="1"/>
  <c r="L691" i="1" s="1"/>
  <c r="J687" i="1"/>
  <c r="B687" i="1"/>
  <c r="L687" i="1" s="1"/>
  <c r="J683" i="1"/>
  <c r="B683" i="1"/>
  <c r="L683" i="1" s="1"/>
  <c r="J679" i="1"/>
  <c r="B679" i="1"/>
  <c r="L679" i="1" s="1"/>
  <c r="J675" i="1"/>
  <c r="B675" i="1"/>
  <c r="L675" i="1" s="1"/>
  <c r="J671" i="1"/>
  <c r="B671" i="1"/>
  <c r="L671" i="1" s="1"/>
  <c r="J667" i="1"/>
  <c r="B667" i="1"/>
  <c r="L667" i="1" s="1"/>
  <c r="J663" i="1"/>
  <c r="B663" i="1"/>
  <c r="L663" i="1" s="1"/>
  <c r="J659" i="1"/>
  <c r="B659" i="1"/>
  <c r="L659" i="1" s="1"/>
  <c r="J655" i="1"/>
  <c r="B655" i="1"/>
  <c r="L655" i="1" s="1"/>
  <c r="J386" i="1"/>
  <c r="B382" i="1"/>
  <c r="L382" i="1" s="1"/>
  <c r="J382" i="1"/>
  <c r="B380" i="1"/>
  <c r="L380" i="1" s="1"/>
  <c r="B646" i="1"/>
  <c r="L646" i="1" s="1"/>
  <c r="J646" i="1"/>
  <c r="J638" i="1"/>
  <c r="J566" i="1"/>
  <c r="J526" i="1"/>
  <c r="N1635" i="1"/>
  <c r="N1631" i="1"/>
  <c r="N1627" i="1"/>
  <c r="N1623" i="1"/>
  <c r="N1619" i="1"/>
  <c r="N1615" i="1"/>
  <c r="N1611" i="1"/>
  <c r="N1607" i="1"/>
  <c r="N1603" i="1"/>
  <c r="N1599" i="1"/>
  <c r="N1595" i="1"/>
  <c r="N1591" i="1"/>
  <c r="N1587" i="1"/>
  <c r="N1583" i="1"/>
  <c r="N1579" i="1"/>
  <c r="N1575" i="1"/>
  <c r="N1571" i="1"/>
  <c r="N1567" i="1"/>
  <c r="N1563" i="1"/>
  <c r="N1559" i="1"/>
  <c r="N1555" i="1"/>
  <c r="N1551" i="1"/>
  <c r="N1547" i="1"/>
  <c r="N1543" i="1"/>
  <c r="N1539" i="1"/>
  <c r="N1535" i="1"/>
  <c r="N1531" i="1"/>
  <c r="N1527" i="1"/>
  <c r="N1523" i="1"/>
  <c r="N1519" i="1"/>
  <c r="N1515" i="1"/>
  <c r="N1511" i="1"/>
  <c r="N1507" i="1"/>
  <c r="N1503" i="1"/>
  <c r="N1499" i="1"/>
  <c r="N1495" i="1"/>
  <c r="N1491" i="1"/>
  <c r="N1487" i="1"/>
  <c r="N1483" i="1"/>
  <c r="N1479" i="1"/>
  <c r="N1475" i="1"/>
  <c r="N1471" i="1"/>
  <c r="N1467" i="1"/>
  <c r="N1463" i="1"/>
  <c r="N1459" i="1"/>
  <c r="N1455" i="1"/>
  <c r="N1451" i="1"/>
  <c r="N1447" i="1"/>
  <c r="N1443" i="1"/>
  <c r="N1439" i="1"/>
  <c r="N1435" i="1"/>
  <c r="N1431" i="1"/>
  <c r="N1427" i="1"/>
  <c r="N1423" i="1"/>
  <c r="N1419" i="1"/>
  <c r="N1415" i="1"/>
  <c r="N1411" i="1"/>
  <c r="N1407" i="1"/>
  <c r="N1403" i="1"/>
  <c r="N1399" i="1"/>
  <c r="N1395" i="1"/>
  <c r="N1391" i="1"/>
  <c r="N1387" i="1"/>
  <c r="N1383" i="1"/>
  <c r="N1379" i="1"/>
  <c r="N1375" i="1"/>
  <c r="N1371" i="1"/>
  <c r="N1367" i="1"/>
  <c r="N1363" i="1"/>
  <c r="N1359" i="1"/>
  <c r="N1355" i="1"/>
  <c r="N1351" i="1"/>
  <c r="N1347" i="1"/>
  <c r="N1343" i="1"/>
  <c r="N1339" i="1"/>
  <c r="N1335" i="1"/>
  <c r="N1331" i="1"/>
  <c r="N1327" i="1"/>
  <c r="N1323" i="1"/>
  <c r="N1319" i="1"/>
  <c r="N1315" i="1"/>
  <c r="N1311" i="1"/>
  <c r="N1307" i="1"/>
  <c r="N1303" i="1"/>
  <c r="N1299" i="1"/>
  <c r="N1295" i="1"/>
  <c r="N1291" i="1"/>
  <c r="N1287" i="1"/>
  <c r="N1283" i="1"/>
  <c r="N1279" i="1"/>
  <c r="N1275" i="1"/>
  <c r="N1271" i="1"/>
  <c r="N1267" i="1"/>
  <c r="N1263" i="1"/>
  <c r="N1259" i="1"/>
  <c r="N1255" i="1"/>
  <c r="N1251" i="1"/>
  <c r="N1247" i="1"/>
  <c r="N1243" i="1"/>
  <c r="N1239" i="1"/>
  <c r="N1235" i="1"/>
  <c r="N1231" i="1"/>
  <c r="N1227" i="1"/>
  <c r="N1223" i="1"/>
  <c r="N1219" i="1"/>
  <c r="N1215" i="1"/>
  <c r="N1211" i="1"/>
  <c r="N1207" i="1"/>
  <c r="N1203" i="1"/>
  <c r="N1199" i="1"/>
  <c r="N1195" i="1"/>
  <c r="N1191" i="1"/>
  <c r="N1187" i="1"/>
  <c r="N1183" i="1"/>
  <c r="N1179" i="1"/>
  <c r="N1175" i="1"/>
  <c r="N1171" i="1"/>
  <c r="N1167" i="1"/>
  <c r="N1163" i="1"/>
  <c r="N1159" i="1"/>
  <c r="N1155" i="1"/>
  <c r="N1151" i="1"/>
  <c r="N1147" i="1"/>
  <c r="N1143" i="1"/>
  <c r="N1139" i="1"/>
  <c r="N1135" i="1"/>
  <c r="N1131" i="1"/>
  <c r="N1127" i="1"/>
  <c r="N1123" i="1"/>
  <c r="N1119" i="1"/>
  <c r="N1115" i="1"/>
  <c r="N1111" i="1"/>
  <c r="N1107" i="1"/>
  <c r="N1103" i="1"/>
  <c r="N1099" i="1"/>
  <c r="N1095" i="1"/>
  <c r="N1091" i="1"/>
  <c r="N1087" i="1"/>
  <c r="N1083" i="1"/>
  <c r="N1079" i="1"/>
  <c r="N1075" i="1"/>
  <c r="N1071" i="1"/>
  <c r="N1067" i="1"/>
  <c r="N1063" i="1"/>
  <c r="N1059" i="1"/>
  <c r="N1055" i="1"/>
  <c r="N1051" i="1"/>
  <c r="N1047" i="1"/>
  <c r="N1043" i="1"/>
  <c r="N1039" i="1"/>
  <c r="N1035" i="1"/>
  <c r="N1031" i="1"/>
  <c r="N1027" i="1"/>
  <c r="N1023" i="1"/>
  <c r="N1019" i="1"/>
  <c r="N1015" i="1"/>
  <c r="N1011" i="1"/>
  <c r="N1007" i="1"/>
  <c r="N1003" i="1"/>
  <c r="N999" i="1"/>
  <c r="N995" i="1"/>
  <c r="N991" i="1"/>
  <c r="N987" i="1"/>
  <c r="N983" i="1"/>
  <c r="N979" i="1"/>
  <c r="N975" i="1"/>
  <c r="N971" i="1"/>
  <c r="N967" i="1"/>
  <c r="N963" i="1"/>
  <c r="N959" i="1"/>
  <c r="N955" i="1"/>
  <c r="N951" i="1"/>
  <c r="N947" i="1"/>
  <c r="N943" i="1"/>
  <c r="N939" i="1"/>
  <c r="N935" i="1"/>
  <c r="N931" i="1"/>
  <c r="N927" i="1"/>
  <c r="N923" i="1"/>
  <c r="N919" i="1"/>
  <c r="N915" i="1"/>
  <c r="N911" i="1"/>
  <c r="N907" i="1"/>
  <c r="N903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J570" i="1"/>
  <c r="B570" i="1"/>
  <c r="L570" i="1" s="1"/>
  <c r="B502" i="1"/>
  <c r="L502" i="1" s="1"/>
  <c r="J494" i="1"/>
  <c r="J470" i="1"/>
  <c r="B470" i="1"/>
  <c r="L470" i="1" s="1"/>
  <c r="J450" i="1"/>
  <c r="B438" i="1"/>
  <c r="L438" i="1" s="1"/>
  <c r="J402" i="1"/>
  <c r="B542" i="1"/>
  <c r="L542" i="1" s="1"/>
  <c r="B510" i="1"/>
  <c r="L510" i="1" s="1"/>
  <c r="B446" i="1"/>
  <c r="L446" i="1" s="1"/>
  <c r="B402" i="1"/>
  <c r="L402" i="1" s="1"/>
  <c r="J582" i="1"/>
  <c r="J574" i="1"/>
  <c r="J613" i="1"/>
  <c r="B613" i="1"/>
  <c r="L613" i="1" s="1"/>
  <c r="J601" i="1"/>
  <c r="B581" i="1"/>
  <c r="L581" i="1" s="1"/>
  <c r="B453" i="1"/>
  <c r="L453" i="1" s="1"/>
  <c r="J449" i="1"/>
  <c r="B449" i="1"/>
  <c r="L449" i="1" s="1"/>
  <c r="J445" i="1"/>
  <c r="B437" i="1"/>
  <c r="L437" i="1" s="1"/>
  <c r="J437" i="1"/>
  <c r="J429" i="1"/>
  <c r="J421" i="1"/>
  <c r="B421" i="1"/>
  <c r="L421" i="1" s="1"/>
  <c r="B417" i="1"/>
  <c r="L417" i="1" s="1"/>
  <c r="J413" i="1"/>
  <c r="J409" i="1"/>
  <c r="B401" i="1"/>
  <c r="L401" i="1" s="1"/>
  <c r="J401" i="1"/>
  <c r="J397" i="1"/>
  <c r="B389" i="1"/>
  <c r="L389" i="1" s="1"/>
  <c r="J634" i="1"/>
  <c r="B634" i="1"/>
  <c r="L634" i="1" s="1"/>
  <c r="B618" i="1"/>
  <c r="L618" i="1" s="1"/>
  <c r="B614" i="1"/>
  <c r="L614" i="1" s="1"/>
  <c r="J502" i="1"/>
  <c r="J462" i="1"/>
  <c r="J426" i="1"/>
  <c r="B645" i="1"/>
  <c r="L645" i="1" s="1"/>
  <c r="B629" i="1"/>
  <c r="L629" i="1" s="1"/>
  <c r="J629" i="1"/>
  <c r="B597" i="1"/>
  <c r="L597" i="1" s="1"/>
  <c r="J585" i="1"/>
  <c r="J573" i="1"/>
  <c r="B565" i="1"/>
  <c r="L565" i="1" s="1"/>
  <c r="J565" i="1"/>
  <c r="J557" i="1"/>
  <c r="J549" i="1"/>
  <c r="B549" i="1"/>
  <c r="L549" i="1" s="1"/>
  <c r="J541" i="1"/>
  <c r="J537" i="1"/>
  <c r="J529" i="1"/>
  <c r="J525" i="1"/>
  <c r="B517" i="1"/>
  <c r="L517" i="1" s="1"/>
  <c r="J513" i="1"/>
  <c r="B513" i="1"/>
  <c r="L513" i="1" s="1"/>
  <c r="J509" i="1"/>
  <c r="B501" i="1"/>
  <c r="L501" i="1" s="1"/>
  <c r="J501" i="1"/>
  <c r="J493" i="1"/>
  <c r="J485" i="1"/>
  <c r="B485" i="1"/>
  <c r="L485" i="1" s="1"/>
  <c r="B481" i="1"/>
  <c r="L481" i="1" s="1"/>
  <c r="J477" i="1"/>
  <c r="J473" i="1"/>
  <c r="B465" i="1"/>
  <c r="L465" i="1" s="1"/>
  <c r="J465" i="1"/>
  <c r="J461" i="1"/>
  <c r="B633" i="1"/>
  <c r="L633" i="1" s="1"/>
  <c r="B598" i="1"/>
  <c r="L598" i="1" s="1"/>
  <c r="B590" i="1"/>
  <c r="L590" i="1" s="1"/>
  <c r="B577" i="1"/>
  <c r="L577" i="1" s="1"/>
  <c r="B541" i="1"/>
  <c r="L541" i="1" s="1"/>
  <c r="B509" i="1"/>
  <c r="L509" i="1" s="1"/>
  <c r="B473" i="1"/>
  <c r="L473" i="1" s="1"/>
  <c r="B445" i="1"/>
  <c r="L445" i="1" s="1"/>
  <c r="B398" i="1"/>
  <c r="L398" i="1" s="1"/>
  <c r="J581" i="1"/>
  <c r="J533" i="1"/>
  <c r="J438" i="1"/>
  <c r="J425" i="1"/>
  <c r="J622" i="1"/>
  <c r="J606" i="1"/>
  <c r="B602" i="1"/>
  <c r="L602" i="1" s="1"/>
  <c r="B586" i="1"/>
  <c r="L586" i="1" s="1"/>
  <c r="J586" i="1"/>
  <c r="J578" i="1"/>
  <c r="J562" i="1"/>
  <c r="J558" i="1"/>
  <c r="J550" i="1"/>
  <c r="J546" i="1"/>
  <c r="B538" i="1"/>
  <c r="L538" i="1" s="1"/>
  <c r="J530" i="1"/>
  <c r="B522" i="1"/>
  <c r="L522" i="1" s="1"/>
  <c r="J522" i="1"/>
  <c r="J514" i="1"/>
  <c r="J506" i="1"/>
  <c r="B506" i="1"/>
  <c r="L506" i="1" s="1"/>
  <c r="J498" i="1"/>
  <c r="B486" i="1"/>
  <c r="L486" i="1" s="1"/>
  <c r="J486" i="1"/>
  <c r="J482" i="1"/>
  <c r="B474" i="1"/>
  <c r="L474" i="1" s="1"/>
  <c r="J466" i="1"/>
  <c r="B458" i="1"/>
  <c r="L458" i="1" s="1"/>
  <c r="J458" i="1"/>
  <c r="J442" i="1"/>
  <c r="B442" i="1"/>
  <c r="L442" i="1" s="1"/>
  <c r="J434" i="1"/>
  <c r="J430" i="1"/>
  <c r="B422" i="1"/>
  <c r="L422" i="1" s="1"/>
  <c r="J422" i="1"/>
  <c r="J418" i="1"/>
  <c r="B410" i="1"/>
  <c r="L410" i="1" s="1"/>
  <c r="J406" i="1"/>
  <c r="B406" i="1"/>
  <c r="L406" i="1" s="1"/>
  <c r="B394" i="1"/>
  <c r="L394" i="1" s="1"/>
  <c r="J394" i="1"/>
  <c r="B387" i="1"/>
  <c r="L387" i="1" s="1"/>
  <c r="B642" i="1"/>
  <c r="L642" i="1" s="1"/>
  <c r="J387" i="1"/>
  <c r="B641" i="1"/>
  <c r="L641" i="1" s="1"/>
  <c r="B626" i="1"/>
  <c r="L626" i="1" s="1"/>
  <c r="B605" i="1"/>
  <c r="L605" i="1" s="1"/>
  <c r="B569" i="1"/>
  <c r="L569" i="1" s="1"/>
  <c r="B562" i="1"/>
  <c r="L562" i="1" s="1"/>
  <c r="B534" i="1"/>
  <c r="L534" i="1" s="1"/>
  <c r="B526" i="1"/>
  <c r="L526" i="1" s="1"/>
  <c r="B482" i="1"/>
  <c r="L482" i="1" s="1"/>
  <c r="B462" i="1"/>
  <c r="L462" i="1" s="1"/>
  <c r="B418" i="1"/>
  <c r="L418" i="1" s="1"/>
  <c r="J633" i="1"/>
  <c r="J618" i="1"/>
  <c r="J545" i="1"/>
  <c r="J518" i="1"/>
  <c r="J510" i="1"/>
  <c r="J497" i="1"/>
  <c r="J383" i="1"/>
  <c r="B638" i="1"/>
  <c r="L638" i="1" s="1"/>
  <c r="B617" i="1"/>
  <c r="L617" i="1" s="1"/>
  <c r="B610" i="1"/>
  <c r="L610" i="1" s="1"/>
  <c r="B589" i="1"/>
  <c r="L589" i="1" s="1"/>
  <c r="B574" i="1"/>
  <c r="L574" i="1" s="1"/>
  <c r="B553" i="1"/>
  <c r="L553" i="1" s="1"/>
  <c r="B546" i="1"/>
  <c r="L546" i="1" s="1"/>
  <c r="B525" i="1"/>
  <c r="L525" i="1" s="1"/>
  <c r="B498" i="1"/>
  <c r="L498" i="1" s="1"/>
  <c r="B489" i="1"/>
  <c r="L489" i="1" s="1"/>
  <c r="B478" i="1"/>
  <c r="L478" i="1" s="1"/>
  <c r="B461" i="1"/>
  <c r="L461" i="1" s="1"/>
  <c r="B434" i="1"/>
  <c r="L434" i="1" s="1"/>
  <c r="B425" i="1"/>
  <c r="L425" i="1" s="1"/>
  <c r="B414" i="1"/>
  <c r="L414" i="1" s="1"/>
  <c r="B397" i="1"/>
  <c r="L397" i="1" s="1"/>
  <c r="J617" i="1"/>
  <c r="J590" i="1"/>
  <c r="J554" i="1"/>
  <c r="J517" i="1"/>
  <c r="J481" i="1"/>
  <c r="J469" i="1"/>
  <c r="J454" i="1"/>
  <c r="J446" i="1"/>
  <c r="J433" i="1"/>
  <c r="J410" i="1"/>
  <c r="J568" i="1"/>
  <c r="J552" i="1"/>
  <c r="J536" i="1"/>
  <c r="J520" i="1"/>
  <c r="J504" i="1"/>
  <c r="J488" i="1"/>
  <c r="J472" i="1"/>
  <c r="J456" i="1"/>
  <c r="J440" i="1"/>
  <c r="J424" i="1"/>
  <c r="J408" i="1"/>
  <c r="J392" i="1"/>
  <c r="B592" i="1"/>
  <c r="L592" i="1" s="1"/>
  <c r="B544" i="1"/>
  <c r="L544" i="1" s="1"/>
  <c r="B528" i="1"/>
  <c r="L528" i="1" s="1"/>
  <c r="B480" i="1"/>
  <c r="L480" i="1" s="1"/>
  <c r="B464" i="1"/>
  <c r="L464" i="1" s="1"/>
  <c r="B416" i="1"/>
  <c r="L416" i="1" s="1"/>
  <c r="B400" i="1"/>
  <c r="L400" i="1" s="1"/>
  <c r="B386" i="1"/>
  <c r="L386" i="1" s="1"/>
  <c r="J647" i="1"/>
  <c r="J643" i="1"/>
  <c r="J639" i="1"/>
  <c r="J635" i="1"/>
  <c r="J631" i="1"/>
  <c r="J627" i="1"/>
  <c r="J623" i="1"/>
  <c r="J619" i="1"/>
  <c r="J615" i="1"/>
  <c r="J611" i="1"/>
  <c r="J607" i="1"/>
  <c r="J603" i="1"/>
  <c r="J599" i="1"/>
  <c r="J595" i="1"/>
  <c r="J591" i="1"/>
  <c r="J587" i="1"/>
  <c r="J583" i="1"/>
  <c r="J579" i="1"/>
  <c r="J575" i="1"/>
  <c r="J571" i="1"/>
  <c r="J567" i="1"/>
  <c r="J563" i="1"/>
  <c r="J559" i="1"/>
  <c r="J555" i="1"/>
  <c r="J551" i="1"/>
  <c r="J547" i="1"/>
  <c r="J543" i="1"/>
  <c r="J539" i="1"/>
  <c r="J535" i="1"/>
  <c r="J531" i="1"/>
  <c r="J527" i="1"/>
  <c r="J523" i="1"/>
  <c r="J519" i="1"/>
  <c r="J515" i="1"/>
  <c r="J511" i="1"/>
  <c r="J507" i="1"/>
  <c r="J503" i="1"/>
  <c r="B503" i="1"/>
  <c r="L503" i="1" s="1"/>
  <c r="J499" i="1"/>
  <c r="B499" i="1"/>
  <c r="L499" i="1" s="1"/>
  <c r="J495" i="1"/>
  <c r="B495" i="1"/>
  <c r="L495" i="1" s="1"/>
  <c r="J491" i="1"/>
  <c r="B491" i="1"/>
  <c r="L491" i="1" s="1"/>
  <c r="J487" i="1"/>
  <c r="B487" i="1"/>
  <c r="L487" i="1" s="1"/>
  <c r="J483" i="1"/>
  <c r="B483" i="1"/>
  <c r="L483" i="1" s="1"/>
  <c r="J479" i="1"/>
  <c r="B479" i="1"/>
  <c r="L479" i="1" s="1"/>
  <c r="J475" i="1"/>
  <c r="B475" i="1"/>
  <c r="L475" i="1" s="1"/>
  <c r="J471" i="1"/>
  <c r="B471" i="1"/>
  <c r="L471" i="1" s="1"/>
  <c r="J467" i="1"/>
  <c r="B467" i="1"/>
  <c r="L467" i="1" s="1"/>
  <c r="J463" i="1"/>
  <c r="B463" i="1"/>
  <c r="L463" i="1" s="1"/>
  <c r="J459" i="1"/>
  <c r="B459" i="1"/>
  <c r="L459" i="1" s="1"/>
  <c r="J455" i="1"/>
  <c r="B455" i="1"/>
  <c r="L455" i="1" s="1"/>
  <c r="J451" i="1"/>
  <c r="B451" i="1"/>
  <c r="L451" i="1" s="1"/>
  <c r="J447" i="1"/>
  <c r="B447" i="1"/>
  <c r="L447" i="1" s="1"/>
  <c r="J443" i="1"/>
  <c r="B443" i="1"/>
  <c r="L443" i="1" s="1"/>
  <c r="J439" i="1"/>
  <c r="B439" i="1"/>
  <c r="L439" i="1" s="1"/>
  <c r="J435" i="1"/>
  <c r="B435" i="1"/>
  <c r="L435" i="1" s="1"/>
  <c r="J431" i="1"/>
  <c r="B431" i="1"/>
  <c r="L431" i="1" s="1"/>
  <c r="J427" i="1"/>
  <c r="B427" i="1"/>
  <c r="L427" i="1" s="1"/>
  <c r="J423" i="1"/>
  <c r="B423" i="1"/>
  <c r="L423" i="1" s="1"/>
  <c r="J419" i="1"/>
  <c r="B419" i="1"/>
  <c r="L419" i="1" s="1"/>
  <c r="J415" i="1"/>
  <c r="B415" i="1"/>
  <c r="L415" i="1" s="1"/>
  <c r="J411" i="1"/>
  <c r="B411" i="1"/>
  <c r="L411" i="1" s="1"/>
  <c r="J407" i="1"/>
  <c r="B407" i="1"/>
  <c r="L407" i="1" s="1"/>
  <c r="J403" i="1"/>
  <c r="B403" i="1"/>
  <c r="L403" i="1" s="1"/>
  <c r="J399" i="1"/>
  <c r="B399" i="1"/>
  <c r="L399" i="1" s="1"/>
  <c r="J395" i="1"/>
  <c r="B395" i="1"/>
  <c r="L395" i="1" s="1"/>
  <c r="J391" i="1"/>
  <c r="B391" i="1"/>
  <c r="L391" i="1" s="1"/>
  <c r="B647" i="1"/>
  <c r="L647" i="1" s="1"/>
  <c r="B643" i="1"/>
  <c r="L643" i="1" s="1"/>
  <c r="B639" i="1"/>
  <c r="L639" i="1" s="1"/>
  <c r="B635" i="1"/>
  <c r="L635" i="1" s="1"/>
  <c r="B631" i="1"/>
  <c r="L631" i="1" s="1"/>
  <c r="B627" i="1"/>
  <c r="L627" i="1" s="1"/>
  <c r="B623" i="1"/>
  <c r="L623" i="1" s="1"/>
  <c r="B619" i="1"/>
  <c r="L619" i="1" s="1"/>
  <c r="B615" i="1"/>
  <c r="L615" i="1" s="1"/>
  <c r="B611" i="1"/>
  <c r="L611" i="1" s="1"/>
  <c r="B607" i="1"/>
  <c r="L607" i="1" s="1"/>
  <c r="B603" i="1"/>
  <c r="L603" i="1" s="1"/>
  <c r="B599" i="1"/>
  <c r="L599" i="1" s="1"/>
  <c r="B595" i="1"/>
  <c r="L595" i="1" s="1"/>
  <c r="B591" i="1"/>
  <c r="L591" i="1" s="1"/>
  <c r="B587" i="1"/>
  <c r="L587" i="1" s="1"/>
  <c r="B583" i="1"/>
  <c r="L583" i="1" s="1"/>
  <c r="B579" i="1"/>
  <c r="L579" i="1" s="1"/>
  <c r="B575" i="1"/>
  <c r="L575" i="1" s="1"/>
  <c r="B571" i="1"/>
  <c r="L571" i="1" s="1"/>
  <c r="B567" i="1"/>
  <c r="L567" i="1" s="1"/>
  <c r="B563" i="1"/>
  <c r="L563" i="1" s="1"/>
  <c r="B559" i="1"/>
  <c r="L559" i="1" s="1"/>
  <c r="B555" i="1"/>
  <c r="L555" i="1" s="1"/>
  <c r="B551" i="1"/>
  <c r="L551" i="1" s="1"/>
  <c r="B547" i="1"/>
  <c r="L547" i="1" s="1"/>
  <c r="B543" i="1"/>
  <c r="L543" i="1" s="1"/>
  <c r="B539" i="1"/>
  <c r="L539" i="1" s="1"/>
  <c r="B535" i="1"/>
  <c r="L535" i="1" s="1"/>
  <c r="B531" i="1"/>
  <c r="L531" i="1" s="1"/>
  <c r="B527" i="1"/>
  <c r="L527" i="1" s="1"/>
  <c r="B523" i="1"/>
  <c r="L523" i="1" s="1"/>
  <c r="B519" i="1"/>
  <c r="L519" i="1" s="1"/>
  <c r="B515" i="1"/>
  <c r="L515" i="1" s="1"/>
  <c r="B511" i="1"/>
  <c r="L511" i="1" s="1"/>
  <c r="B507" i="1"/>
  <c r="L507" i="1" s="1"/>
  <c r="J385" i="1"/>
  <c r="J381" i="1"/>
  <c r="J384" i="1"/>
  <c r="J380" i="1"/>
  <c r="H180" i="1"/>
  <c r="B180" i="1" s="1"/>
  <c r="L180" i="1" s="1"/>
  <c r="H79" i="1"/>
  <c r="B79" i="1" s="1"/>
  <c r="L79" i="1" s="1"/>
  <c r="J180" i="1" l="1"/>
  <c r="J79" i="1"/>
  <c r="H308" i="1" l="1"/>
  <c r="B308" i="1" s="1"/>
  <c r="L308" i="1" s="1"/>
  <c r="J308" i="1" l="1"/>
  <c r="H307" i="1" l="1"/>
  <c r="B307" i="1" s="1"/>
  <c r="L307" i="1" s="1"/>
  <c r="J307" i="1" l="1"/>
  <c r="H229" i="1" l="1"/>
  <c r="B229" i="1" s="1"/>
  <c r="L229" i="1" s="1"/>
  <c r="J229" i="1" l="1"/>
  <c r="H204" i="1" l="1"/>
  <c r="B204" i="1" s="1"/>
  <c r="L204" i="1" s="1"/>
  <c r="J204" i="1" l="1"/>
  <c r="H20" i="1" l="1"/>
  <c r="J20" i="1" s="1"/>
  <c r="B20" i="1" l="1"/>
  <c r="L20" i="1" s="1"/>
  <c r="H335" i="1"/>
  <c r="B335" i="1" s="1"/>
  <c r="L335" i="1" s="1"/>
  <c r="H336" i="1"/>
  <c r="B336" i="1" s="1"/>
  <c r="L336" i="1" s="1"/>
  <c r="H337" i="1"/>
  <c r="J337" i="1" s="1"/>
  <c r="H338" i="1"/>
  <c r="B338" i="1" s="1"/>
  <c r="L338" i="1" s="1"/>
  <c r="H339" i="1"/>
  <c r="B339" i="1" s="1"/>
  <c r="L339" i="1" s="1"/>
  <c r="H340" i="1"/>
  <c r="B340" i="1" s="1"/>
  <c r="L340" i="1" s="1"/>
  <c r="H341" i="1"/>
  <c r="B341" i="1" s="1"/>
  <c r="L341" i="1" s="1"/>
  <c r="H342" i="1"/>
  <c r="B342" i="1" s="1"/>
  <c r="L342" i="1" s="1"/>
  <c r="H343" i="1"/>
  <c r="B343" i="1" s="1"/>
  <c r="L343" i="1" s="1"/>
  <c r="H344" i="1"/>
  <c r="B344" i="1" s="1"/>
  <c r="L344" i="1" s="1"/>
  <c r="H345" i="1"/>
  <c r="J345" i="1" s="1"/>
  <c r="H346" i="1"/>
  <c r="B346" i="1" s="1"/>
  <c r="L346" i="1" s="1"/>
  <c r="B347" i="1"/>
  <c r="L347" i="1" s="1"/>
  <c r="H348" i="1"/>
  <c r="B348" i="1" s="1"/>
  <c r="L348" i="1" s="1"/>
  <c r="B349" i="1"/>
  <c r="L349" i="1" s="1"/>
  <c r="B350" i="1"/>
  <c r="L350" i="1" s="1"/>
  <c r="B351" i="1"/>
  <c r="L351" i="1" s="1"/>
  <c r="H352" i="1"/>
  <c r="B352" i="1" s="1"/>
  <c r="L352" i="1" s="1"/>
  <c r="H353" i="1"/>
  <c r="J353" i="1" s="1"/>
  <c r="H354" i="1"/>
  <c r="B354" i="1" s="1"/>
  <c r="L354" i="1" s="1"/>
  <c r="H355" i="1"/>
  <c r="B355" i="1" s="1"/>
  <c r="L355" i="1" s="1"/>
  <c r="H356" i="1"/>
  <c r="B356" i="1" s="1"/>
  <c r="L356" i="1" s="1"/>
  <c r="H357" i="1"/>
  <c r="B357" i="1" s="1"/>
  <c r="L357" i="1" s="1"/>
  <c r="H358" i="1"/>
  <c r="B358" i="1" s="1"/>
  <c r="L358" i="1" s="1"/>
  <c r="H359" i="1"/>
  <c r="B359" i="1" s="1"/>
  <c r="L359" i="1" s="1"/>
  <c r="H360" i="1"/>
  <c r="B360" i="1" s="1"/>
  <c r="L360" i="1" s="1"/>
  <c r="H361" i="1"/>
  <c r="J361" i="1" s="1"/>
  <c r="H362" i="1"/>
  <c r="B362" i="1" s="1"/>
  <c r="L362" i="1" s="1"/>
  <c r="H363" i="1"/>
  <c r="B363" i="1" s="1"/>
  <c r="L363" i="1" s="1"/>
  <c r="H364" i="1"/>
  <c r="B364" i="1" s="1"/>
  <c r="L364" i="1" s="1"/>
  <c r="H365" i="1"/>
  <c r="B365" i="1" s="1"/>
  <c r="L365" i="1" s="1"/>
  <c r="H366" i="1"/>
  <c r="B366" i="1" s="1"/>
  <c r="L366" i="1" s="1"/>
  <c r="H367" i="1"/>
  <c r="B367" i="1" s="1"/>
  <c r="L367" i="1" s="1"/>
  <c r="H368" i="1"/>
  <c r="B368" i="1" s="1"/>
  <c r="L368" i="1" s="1"/>
  <c r="H369" i="1"/>
  <c r="J369" i="1" s="1"/>
  <c r="H370" i="1"/>
  <c r="B370" i="1" s="1"/>
  <c r="L370" i="1" s="1"/>
  <c r="H371" i="1"/>
  <c r="B371" i="1" s="1"/>
  <c r="L371" i="1" s="1"/>
  <c r="H372" i="1"/>
  <c r="B372" i="1" s="1"/>
  <c r="L372" i="1" s="1"/>
  <c r="H373" i="1"/>
  <c r="B373" i="1" s="1"/>
  <c r="L373" i="1" s="1"/>
  <c r="H374" i="1"/>
  <c r="B374" i="1" s="1"/>
  <c r="L374" i="1" s="1"/>
  <c r="H375" i="1"/>
  <c r="B375" i="1" s="1"/>
  <c r="L375" i="1" s="1"/>
  <c r="H376" i="1"/>
  <c r="B376" i="1" s="1"/>
  <c r="L376" i="1" s="1"/>
  <c r="H377" i="1"/>
  <c r="B377" i="1" s="1"/>
  <c r="L377" i="1" s="1"/>
  <c r="H378" i="1"/>
  <c r="B378" i="1" s="1"/>
  <c r="L378" i="1" s="1"/>
  <c r="H379" i="1"/>
  <c r="B379" i="1" s="1"/>
  <c r="L379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4" i="1"/>
  <c r="B324" i="1"/>
  <c r="L324" i="1" s="1"/>
  <c r="B325" i="1"/>
  <c r="L325" i="1" s="1"/>
  <c r="B327" i="1" l="1"/>
  <c r="L327" i="1" s="1"/>
  <c r="B328" i="1"/>
  <c r="L328" i="1" s="1"/>
  <c r="B326" i="1"/>
  <c r="L326" i="1" s="1"/>
  <c r="J362" i="1"/>
  <c r="B334" i="1"/>
  <c r="L334" i="1" s="1"/>
  <c r="B330" i="1"/>
  <c r="L330" i="1" s="1"/>
  <c r="J346" i="1"/>
  <c r="J374" i="1"/>
  <c r="B332" i="1"/>
  <c r="L332" i="1" s="1"/>
  <c r="B331" i="1"/>
  <c r="L331" i="1" s="1"/>
  <c r="J365" i="1"/>
  <c r="B333" i="1"/>
  <c r="L333" i="1" s="1"/>
  <c r="J375" i="1"/>
  <c r="J367" i="1"/>
  <c r="J354" i="1"/>
  <c r="J338" i="1"/>
  <c r="J339" i="1"/>
  <c r="B329" i="1"/>
  <c r="L329" i="1" s="1"/>
  <c r="J366" i="1"/>
  <c r="J347" i="1"/>
  <c r="J378" i="1"/>
  <c r="J359" i="1"/>
  <c r="J351" i="1"/>
  <c r="J377" i="1"/>
  <c r="J371" i="1"/>
  <c r="J358" i="1"/>
  <c r="J350" i="1"/>
  <c r="J343" i="1"/>
  <c r="J335" i="1"/>
  <c r="J376" i="1"/>
  <c r="J370" i="1"/>
  <c r="J363" i="1"/>
  <c r="J355" i="1"/>
  <c r="J349" i="1"/>
  <c r="J342" i="1"/>
  <c r="B369" i="1"/>
  <c r="L369" i="1" s="1"/>
  <c r="B361" i="1"/>
  <c r="L361" i="1" s="1"/>
  <c r="B353" i="1"/>
  <c r="L353" i="1" s="1"/>
  <c r="B345" i="1"/>
  <c r="L345" i="1" s="1"/>
  <c r="B337" i="1"/>
  <c r="L337" i="1" s="1"/>
  <c r="J373" i="1"/>
  <c r="J357" i="1"/>
  <c r="J341" i="1"/>
  <c r="J379" i="1"/>
  <c r="J372" i="1"/>
  <c r="J368" i="1"/>
  <c r="J364" i="1"/>
  <c r="J360" i="1"/>
  <c r="J356" i="1"/>
  <c r="J352" i="1"/>
  <c r="J348" i="1"/>
  <c r="J344" i="1"/>
  <c r="J340" i="1"/>
  <c r="J336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B323" i="1" l="1"/>
  <c r="L323" i="1" s="1"/>
  <c r="B322" i="1"/>
  <c r="L322" i="1" s="1"/>
  <c r="B321" i="1"/>
  <c r="L321" i="1" s="1"/>
  <c r="B320" i="1"/>
  <c r="L320" i="1" s="1"/>
  <c r="B319" i="1"/>
  <c r="L319" i="1" s="1"/>
  <c r="B318" i="1"/>
  <c r="L318" i="1" s="1"/>
  <c r="B317" i="1"/>
  <c r="L317" i="1" s="1"/>
  <c r="B316" i="1"/>
  <c r="L316" i="1" s="1"/>
  <c r="B315" i="1"/>
  <c r="L315" i="1" s="1"/>
  <c r="B314" i="1"/>
  <c r="L314" i="1" s="1"/>
  <c r="B313" i="1"/>
  <c r="L313" i="1" s="1"/>
  <c r="B312" i="1"/>
  <c r="L312" i="1" s="1"/>
  <c r="B311" i="1"/>
  <c r="L311" i="1" s="1"/>
  <c r="B310" i="1"/>
  <c r="L310" i="1" s="1"/>
  <c r="B309" i="1"/>
  <c r="L309" i="1" s="1"/>
  <c r="B306" i="1"/>
  <c r="L306" i="1" s="1"/>
  <c r="B305" i="1"/>
  <c r="L305" i="1" s="1"/>
  <c r="B304" i="1"/>
  <c r="L304" i="1" s="1"/>
  <c r="B303" i="1"/>
  <c r="L303" i="1" s="1"/>
  <c r="B302" i="1"/>
  <c r="L302" i="1" s="1"/>
  <c r="B301" i="1"/>
  <c r="L301" i="1" s="1"/>
  <c r="B300" i="1"/>
  <c r="L300" i="1" s="1"/>
  <c r="B299" i="1"/>
  <c r="L299" i="1" s="1"/>
  <c r="B298" i="1"/>
  <c r="L298" i="1" s="1"/>
  <c r="B297" i="1"/>
  <c r="L297" i="1" s="1"/>
  <c r="B296" i="1"/>
  <c r="L296" i="1" s="1"/>
  <c r="B295" i="1"/>
  <c r="L295" i="1" s="1"/>
  <c r="B294" i="1"/>
  <c r="L294" i="1" s="1"/>
  <c r="B293" i="1"/>
  <c r="L293" i="1" s="1"/>
  <c r="B292" i="1"/>
  <c r="L292" i="1" s="1"/>
  <c r="B291" i="1"/>
  <c r="L291" i="1" s="1"/>
  <c r="B290" i="1"/>
  <c r="L290" i="1" s="1"/>
  <c r="B289" i="1"/>
  <c r="L289" i="1" s="1"/>
  <c r="B288" i="1"/>
  <c r="L288" i="1" s="1"/>
  <c r="B287" i="1"/>
  <c r="L287" i="1" s="1"/>
  <c r="B286" i="1"/>
  <c r="L286" i="1" s="1"/>
  <c r="B285" i="1"/>
  <c r="L285" i="1" s="1"/>
  <c r="B284" i="1"/>
  <c r="L284" i="1" s="1"/>
  <c r="B283" i="1"/>
  <c r="L283" i="1" s="1"/>
  <c r="B282" i="1"/>
  <c r="L282" i="1" s="1"/>
  <c r="B281" i="1"/>
  <c r="L281" i="1" s="1"/>
  <c r="B280" i="1"/>
  <c r="L280" i="1" s="1"/>
  <c r="B279" i="1"/>
  <c r="L279" i="1" s="1"/>
  <c r="B278" i="1"/>
  <c r="L278" i="1" s="1"/>
  <c r="B277" i="1"/>
  <c r="L277" i="1" s="1"/>
  <c r="B276" i="1"/>
  <c r="L276" i="1" s="1"/>
  <c r="B275" i="1"/>
  <c r="L275" i="1" s="1"/>
  <c r="B274" i="1"/>
  <c r="L274" i="1" s="1"/>
  <c r="B273" i="1"/>
  <c r="L273" i="1" s="1"/>
  <c r="B272" i="1"/>
  <c r="L272" i="1" s="1"/>
  <c r="B271" i="1"/>
  <c r="L271" i="1" s="1"/>
  <c r="B270" i="1"/>
  <c r="L270" i="1" s="1"/>
  <c r="B269" i="1"/>
  <c r="L269" i="1" s="1"/>
  <c r="B268" i="1"/>
  <c r="L268" i="1" s="1"/>
  <c r="B267" i="1"/>
  <c r="L267" i="1" s="1"/>
  <c r="B266" i="1"/>
  <c r="L266" i="1" s="1"/>
  <c r="B265" i="1"/>
  <c r="L265" i="1" s="1"/>
  <c r="B264" i="1"/>
  <c r="L264" i="1" s="1"/>
  <c r="B263" i="1"/>
  <c r="L263" i="1" s="1"/>
  <c r="B262" i="1"/>
  <c r="L262" i="1" s="1"/>
  <c r="B261" i="1"/>
  <c r="L261" i="1" s="1"/>
  <c r="B260" i="1"/>
  <c r="L260" i="1" s="1"/>
  <c r="B259" i="1"/>
  <c r="L259" i="1" s="1"/>
  <c r="B258" i="1"/>
  <c r="L258" i="1" s="1"/>
  <c r="B257" i="1"/>
  <c r="L257" i="1" s="1"/>
  <c r="B256" i="1"/>
  <c r="L256" i="1" s="1"/>
  <c r="B255" i="1"/>
  <c r="L255" i="1" s="1"/>
  <c r="B254" i="1"/>
  <c r="L254" i="1" s="1"/>
  <c r="B253" i="1"/>
  <c r="L253" i="1" s="1"/>
  <c r="B252" i="1"/>
  <c r="L252" i="1" s="1"/>
  <c r="B251" i="1"/>
  <c r="L251" i="1" s="1"/>
  <c r="B250" i="1"/>
  <c r="L250" i="1" s="1"/>
  <c r="B249" i="1"/>
  <c r="L249" i="1" s="1"/>
  <c r="B248" i="1"/>
  <c r="L248" i="1" s="1"/>
  <c r="B247" i="1"/>
  <c r="L247" i="1" s="1"/>
  <c r="B246" i="1"/>
  <c r="L246" i="1" s="1"/>
  <c r="B245" i="1"/>
  <c r="L245" i="1" s="1"/>
  <c r="B244" i="1"/>
  <c r="L244" i="1" s="1"/>
  <c r="B243" i="1"/>
  <c r="L243" i="1" s="1"/>
  <c r="B242" i="1"/>
  <c r="L242" i="1" s="1"/>
  <c r="B241" i="1"/>
  <c r="L241" i="1" s="1"/>
  <c r="B240" i="1"/>
  <c r="L240" i="1" s="1"/>
  <c r="B239" i="1"/>
  <c r="L239" i="1" s="1"/>
  <c r="B238" i="1"/>
  <c r="L238" i="1" s="1"/>
  <c r="B237" i="1"/>
  <c r="L237" i="1" s="1"/>
  <c r="B236" i="1"/>
  <c r="L236" i="1" s="1"/>
  <c r="B235" i="1"/>
  <c r="L235" i="1" s="1"/>
  <c r="B234" i="1"/>
  <c r="L234" i="1" s="1"/>
  <c r="B233" i="1"/>
  <c r="L233" i="1" s="1"/>
  <c r="B232" i="1"/>
  <c r="L232" i="1" s="1"/>
  <c r="B231" i="1"/>
  <c r="L231" i="1" s="1"/>
  <c r="B230" i="1"/>
  <c r="L230" i="1" s="1"/>
  <c r="B228" i="1"/>
  <c r="L228" i="1" s="1"/>
  <c r="B227" i="1"/>
  <c r="L227" i="1" s="1"/>
  <c r="B226" i="1"/>
  <c r="L226" i="1" s="1"/>
  <c r="B225" i="1"/>
  <c r="L225" i="1" s="1"/>
  <c r="B224" i="1"/>
  <c r="L224" i="1" s="1"/>
  <c r="B223" i="1"/>
  <c r="L223" i="1" s="1"/>
  <c r="B222" i="1"/>
  <c r="L222" i="1" s="1"/>
  <c r="B221" i="1"/>
  <c r="L221" i="1" s="1"/>
  <c r="B220" i="1"/>
  <c r="L220" i="1" s="1"/>
  <c r="B219" i="1"/>
  <c r="L219" i="1" s="1"/>
  <c r="B218" i="1"/>
  <c r="L218" i="1" s="1"/>
  <c r="B217" i="1"/>
  <c r="L217" i="1" s="1"/>
  <c r="B216" i="1"/>
  <c r="L216" i="1" s="1"/>
  <c r="B215" i="1"/>
  <c r="L215" i="1" s="1"/>
  <c r="B214" i="1"/>
  <c r="L214" i="1" s="1"/>
  <c r="B213" i="1"/>
  <c r="L213" i="1" s="1"/>
  <c r="B212" i="1"/>
  <c r="L212" i="1" s="1"/>
  <c r="B211" i="1"/>
  <c r="L211" i="1" s="1"/>
  <c r="B210" i="1"/>
  <c r="L210" i="1" s="1"/>
  <c r="B209" i="1"/>
  <c r="L209" i="1" s="1"/>
  <c r="B208" i="1"/>
  <c r="L208" i="1" s="1"/>
  <c r="B207" i="1"/>
  <c r="L207" i="1" s="1"/>
  <c r="B206" i="1"/>
  <c r="L206" i="1" s="1"/>
  <c r="B205" i="1"/>
  <c r="L205" i="1" s="1"/>
  <c r="B203" i="1"/>
  <c r="L203" i="1" s="1"/>
  <c r="B202" i="1"/>
  <c r="L202" i="1" s="1"/>
  <c r="B201" i="1"/>
  <c r="L201" i="1" s="1"/>
  <c r="B200" i="1"/>
  <c r="L200" i="1" s="1"/>
  <c r="B199" i="1"/>
  <c r="L199" i="1" s="1"/>
  <c r="B198" i="1"/>
  <c r="L198" i="1" s="1"/>
  <c r="B197" i="1"/>
  <c r="L197" i="1" s="1"/>
  <c r="B196" i="1"/>
  <c r="L196" i="1" s="1"/>
  <c r="B195" i="1"/>
  <c r="L195" i="1" s="1"/>
  <c r="B194" i="1"/>
  <c r="L194" i="1" s="1"/>
  <c r="B193" i="1"/>
  <c r="L193" i="1" s="1"/>
  <c r="B192" i="1"/>
  <c r="L192" i="1" s="1"/>
  <c r="B191" i="1"/>
  <c r="L191" i="1" s="1"/>
  <c r="B190" i="1"/>
  <c r="L190" i="1" s="1"/>
  <c r="B189" i="1"/>
  <c r="L189" i="1" s="1"/>
  <c r="B188" i="1"/>
  <c r="L188" i="1" s="1"/>
  <c r="B187" i="1"/>
  <c r="L187" i="1" s="1"/>
  <c r="B186" i="1"/>
  <c r="L186" i="1" s="1"/>
  <c r="B185" i="1"/>
  <c r="L185" i="1" s="1"/>
  <c r="B184" i="1"/>
  <c r="L184" i="1" s="1"/>
  <c r="B183" i="1"/>
  <c r="L183" i="1" s="1"/>
  <c r="B182" i="1"/>
  <c r="L182" i="1" s="1"/>
  <c r="B181" i="1"/>
  <c r="L181" i="1" s="1"/>
  <c r="B179" i="1"/>
  <c r="L179" i="1" s="1"/>
  <c r="B178" i="1"/>
  <c r="L178" i="1" s="1"/>
  <c r="B177" i="1"/>
  <c r="L177" i="1" s="1"/>
  <c r="B176" i="1"/>
  <c r="L176" i="1" s="1"/>
  <c r="B175" i="1"/>
  <c r="L175" i="1" s="1"/>
  <c r="B174" i="1"/>
  <c r="L174" i="1" s="1"/>
  <c r="B173" i="1"/>
  <c r="L173" i="1" s="1"/>
  <c r="B172" i="1"/>
  <c r="L172" i="1" s="1"/>
  <c r="B171" i="1"/>
  <c r="L171" i="1" s="1"/>
  <c r="B170" i="1"/>
  <c r="L170" i="1" s="1"/>
  <c r="B169" i="1"/>
  <c r="L169" i="1" s="1"/>
  <c r="B168" i="1"/>
  <c r="L168" i="1" s="1"/>
  <c r="B167" i="1"/>
  <c r="L167" i="1" s="1"/>
  <c r="B166" i="1"/>
  <c r="L166" i="1" s="1"/>
  <c r="B165" i="1"/>
  <c r="L165" i="1" s="1"/>
  <c r="B164" i="1"/>
  <c r="L164" i="1" s="1"/>
  <c r="B163" i="1"/>
  <c r="L163" i="1" s="1"/>
  <c r="B162" i="1"/>
  <c r="L162" i="1" s="1"/>
  <c r="B161" i="1"/>
  <c r="L161" i="1" s="1"/>
  <c r="B160" i="1"/>
  <c r="L160" i="1" s="1"/>
  <c r="B159" i="1"/>
  <c r="L159" i="1" s="1"/>
  <c r="B158" i="1"/>
  <c r="L158" i="1" s="1"/>
  <c r="B157" i="1"/>
  <c r="L157" i="1" s="1"/>
  <c r="B156" i="1"/>
  <c r="L156" i="1" s="1"/>
  <c r="B155" i="1"/>
  <c r="L155" i="1" s="1"/>
  <c r="B154" i="1"/>
  <c r="L154" i="1" s="1"/>
  <c r="B153" i="1"/>
  <c r="L153" i="1" s="1"/>
  <c r="B152" i="1"/>
  <c r="L152" i="1" s="1"/>
  <c r="B151" i="1"/>
  <c r="L151" i="1" s="1"/>
  <c r="B150" i="1"/>
  <c r="L150" i="1" s="1"/>
  <c r="B149" i="1"/>
  <c r="L149" i="1" s="1"/>
  <c r="B148" i="1"/>
  <c r="L148" i="1" s="1"/>
  <c r="B147" i="1"/>
  <c r="L147" i="1" s="1"/>
  <c r="B146" i="1"/>
  <c r="L146" i="1" s="1"/>
  <c r="B145" i="1"/>
  <c r="L145" i="1" s="1"/>
  <c r="B144" i="1"/>
  <c r="L144" i="1" s="1"/>
  <c r="B143" i="1"/>
  <c r="L143" i="1" s="1"/>
  <c r="B142" i="1"/>
  <c r="L142" i="1" s="1"/>
  <c r="B141" i="1"/>
  <c r="L141" i="1" s="1"/>
  <c r="B140" i="1"/>
  <c r="L140" i="1" s="1"/>
  <c r="B139" i="1"/>
  <c r="L139" i="1" s="1"/>
  <c r="B138" i="1"/>
  <c r="L138" i="1" s="1"/>
  <c r="B137" i="1"/>
  <c r="L137" i="1" s="1"/>
  <c r="B136" i="1"/>
  <c r="L136" i="1" s="1"/>
  <c r="B135" i="1"/>
  <c r="L135" i="1" s="1"/>
  <c r="B134" i="1"/>
  <c r="L134" i="1" s="1"/>
  <c r="B133" i="1"/>
  <c r="L133" i="1" s="1"/>
  <c r="B132" i="1"/>
  <c r="L132" i="1" s="1"/>
  <c r="B131" i="1"/>
  <c r="L131" i="1" s="1"/>
  <c r="B130" i="1"/>
  <c r="L130" i="1" s="1"/>
  <c r="B129" i="1"/>
  <c r="L129" i="1" s="1"/>
  <c r="B128" i="1"/>
  <c r="L128" i="1" s="1"/>
  <c r="B127" i="1"/>
  <c r="L127" i="1" s="1"/>
  <c r="B126" i="1"/>
  <c r="L126" i="1" s="1"/>
  <c r="B125" i="1"/>
  <c r="L125" i="1" s="1"/>
  <c r="B124" i="1"/>
  <c r="L124" i="1" s="1"/>
  <c r="B123" i="1"/>
  <c r="L123" i="1" s="1"/>
  <c r="B122" i="1"/>
  <c r="L122" i="1" s="1"/>
  <c r="B121" i="1"/>
  <c r="L121" i="1" s="1"/>
  <c r="B120" i="1"/>
  <c r="L120" i="1" s="1"/>
  <c r="B119" i="1"/>
  <c r="L119" i="1" s="1"/>
  <c r="B118" i="1"/>
  <c r="L118" i="1" s="1"/>
  <c r="B117" i="1"/>
  <c r="L117" i="1" s="1"/>
  <c r="B116" i="1"/>
  <c r="L116" i="1" s="1"/>
  <c r="B115" i="1"/>
  <c r="L115" i="1" s="1"/>
  <c r="B114" i="1"/>
  <c r="L114" i="1" s="1"/>
  <c r="B113" i="1"/>
  <c r="L113" i="1" s="1"/>
  <c r="B112" i="1"/>
  <c r="L112" i="1" s="1"/>
  <c r="B111" i="1"/>
  <c r="L111" i="1" s="1"/>
  <c r="B110" i="1"/>
  <c r="L110" i="1" s="1"/>
  <c r="B109" i="1"/>
  <c r="L109" i="1" s="1"/>
  <c r="B108" i="1"/>
  <c r="L108" i="1" s="1"/>
  <c r="B107" i="1"/>
  <c r="L107" i="1" s="1"/>
  <c r="B106" i="1"/>
  <c r="L106" i="1" s="1"/>
  <c r="B105" i="1"/>
  <c r="L105" i="1" s="1"/>
  <c r="B104" i="1"/>
  <c r="L104" i="1" s="1"/>
  <c r="B103" i="1"/>
  <c r="L103" i="1" s="1"/>
  <c r="B102" i="1"/>
  <c r="L102" i="1" s="1"/>
  <c r="B101" i="1"/>
  <c r="L101" i="1" s="1"/>
  <c r="B100" i="1"/>
  <c r="L100" i="1" s="1"/>
  <c r="B99" i="1"/>
  <c r="L99" i="1" s="1"/>
  <c r="B98" i="1"/>
  <c r="L98" i="1" s="1"/>
  <c r="B97" i="1"/>
  <c r="L97" i="1" s="1"/>
  <c r="B96" i="1"/>
  <c r="L96" i="1" s="1"/>
  <c r="B95" i="1"/>
  <c r="L95" i="1" s="1"/>
  <c r="B94" i="1"/>
  <c r="L94" i="1" s="1"/>
  <c r="B93" i="1"/>
  <c r="L93" i="1" s="1"/>
  <c r="B92" i="1"/>
  <c r="L92" i="1" s="1"/>
  <c r="B91" i="1"/>
  <c r="L91" i="1" s="1"/>
  <c r="B90" i="1"/>
  <c r="L90" i="1" s="1"/>
  <c r="B89" i="1"/>
  <c r="L89" i="1" s="1"/>
  <c r="B88" i="1"/>
  <c r="L88" i="1" s="1"/>
  <c r="B87" i="1"/>
  <c r="L87" i="1" s="1"/>
  <c r="B86" i="1"/>
  <c r="L86" i="1" s="1"/>
  <c r="B85" i="1"/>
  <c r="L85" i="1" s="1"/>
  <c r="B84" i="1"/>
  <c r="L84" i="1" s="1"/>
  <c r="B83" i="1"/>
  <c r="L83" i="1" s="1"/>
  <c r="B82" i="1"/>
  <c r="L82" i="1" s="1"/>
  <c r="B81" i="1"/>
  <c r="L81" i="1" s="1"/>
  <c r="B80" i="1"/>
  <c r="L80" i="1" s="1"/>
  <c r="B78" i="1"/>
  <c r="L78" i="1" s="1"/>
  <c r="B77" i="1"/>
  <c r="L77" i="1" s="1"/>
  <c r="B76" i="1"/>
  <c r="L76" i="1" s="1"/>
  <c r="B75" i="1"/>
  <c r="L75" i="1" s="1"/>
  <c r="B74" i="1"/>
  <c r="L74" i="1" s="1"/>
  <c r="B73" i="1"/>
  <c r="L73" i="1" s="1"/>
  <c r="B72" i="1"/>
  <c r="L72" i="1" s="1"/>
  <c r="B71" i="1"/>
  <c r="L71" i="1" s="1"/>
  <c r="B70" i="1"/>
  <c r="L70" i="1" s="1"/>
  <c r="B69" i="1"/>
  <c r="L69" i="1" s="1"/>
  <c r="B68" i="1"/>
  <c r="L68" i="1" s="1"/>
  <c r="B67" i="1"/>
  <c r="L67" i="1" s="1"/>
  <c r="B66" i="1"/>
  <c r="L66" i="1" s="1"/>
  <c r="B65" i="1"/>
  <c r="L65" i="1" s="1"/>
  <c r="B64" i="1"/>
  <c r="L64" i="1" s="1"/>
  <c r="B63" i="1"/>
  <c r="L63" i="1" s="1"/>
  <c r="B62" i="1"/>
  <c r="L62" i="1" s="1"/>
  <c r="B61" i="1"/>
  <c r="L61" i="1" s="1"/>
  <c r="B60" i="1"/>
  <c r="L60" i="1" s="1"/>
  <c r="B59" i="1"/>
  <c r="L59" i="1" s="1"/>
  <c r="B58" i="1"/>
  <c r="L58" i="1" s="1"/>
  <c r="B57" i="1"/>
  <c r="L57" i="1" s="1"/>
  <c r="B56" i="1"/>
  <c r="L56" i="1" s="1"/>
  <c r="B55" i="1"/>
  <c r="L55" i="1" s="1"/>
  <c r="B54" i="1"/>
  <c r="L54" i="1" s="1"/>
  <c r="B53" i="1"/>
  <c r="L53" i="1" s="1"/>
  <c r="B52" i="1"/>
  <c r="L52" i="1" s="1"/>
  <c r="B51" i="1"/>
  <c r="L51" i="1" s="1"/>
  <c r="B50" i="1"/>
  <c r="L50" i="1" s="1"/>
  <c r="B49" i="1"/>
  <c r="L49" i="1" s="1"/>
  <c r="B48" i="1"/>
  <c r="L48" i="1" s="1"/>
  <c r="B47" i="1"/>
  <c r="L47" i="1" s="1"/>
  <c r="B46" i="1"/>
  <c r="L46" i="1" s="1"/>
  <c r="B45" i="1"/>
  <c r="L45" i="1" s="1"/>
  <c r="B44" i="1"/>
  <c r="L44" i="1" s="1"/>
  <c r="B43" i="1"/>
  <c r="L43" i="1" s="1"/>
  <c r="B42" i="1"/>
  <c r="L42" i="1" s="1"/>
  <c r="B41" i="1"/>
  <c r="L41" i="1" s="1"/>
  <c r="B40" i="1"/>
  <c r="L40" i="1" s="1"/>
  <c r="B39" i="1"/>
  <c r="L39" i="1" s="1"/>
  <c r="B38" i="1"/>
  <c r="L38" i="1" s="1"/>
  <c r="B37" i="1"/>
  <c r="L37" i="1" s="1"/>
  <c r="B36" i="1"/>
  <c r="L36" i="1" s="1"/>
  <c r="B35" i="1"/>
  <c r="L35" i="1" s="1"/>
  <c r="B34" i="1"/>
  <c r="L34" i="1" s="1"/>
  <c r="B33" i="1"/>
  <c r="L33" i="1" s="1"/>
  <c r="B32" i="1"/>
  <c r="L32" i="1" s="1"/>
  <c r="B31" i="1"/>
  <c r="L31" i="1" s="1"/>
  <c r="B30" i="1"/>
  <c r="L30" i="1" s="1"/>
  <c r="B29" i="1"/>
  <c r="L29" i="1" s="1"/>
  <c r="B28" i="1"/>
  <c r="L28" i="1" s="1"/>
  <c r="B27" i="1"/>
  <c r="L27" i="1" s="1"/>
  <c r="B26" i="1"/>
  <c r="L26" i="1" s="1"/>
  <c r="B25" i="1"/>
  <c r="L25" i="1" s="1"/>
  <c r="B24" i="1"/>
  <c r="L24" i="1" s="1"/>
  <c r="B23" i="1"/>
  <c r="L23" i="1" s="1"/>
  <c r="B22" i="1"/>
  <c r="L22" i="1" s="1"/>
  <c r="B21" i="1"/>
  <c r="L21" i="1" s="1"/>
  <c r="B19" i="1"/>
  <c r="L19" i="1" s="1"/>
  <c r="B18" i="1"/>
  <c r="L18" i="1" s="1"/>
  <c r="B17" i="1"/>
  <c r="L17" i="1" s="1"/>
  <c r="B16" i="1"/>
  <c r="L16" i="1" s="1"/>
  <c r="B15" i="1"/>
  <c r="L15" i="1" s="1"/>
  <c r="B14" i="1"/>
  <c r="L14" i="1" s="1"/>
  <c r="B13" i="1"/>
  <c r="L13" i="1" s="1"/>
  <c r="B12" i="1"/>
  <c r="L12" i="1" s="1"/>
  <c r="B11" i="1"/>
  <c r="L11" i="1" s="1"/>
  <c r="B10" i="1"/>
  <c r="L10" i="1" s="1"/>
  <c r="B9" i="1"/>
  <c r="L9" i="1" s="1"/>
  <c r="B8" i="1"/>
  <c r="L8" i="1" s="1"/>
  <c r="B7" i="1"/>
  <c r="L7" i="1" s="1"/>
  <c r="B6" i="1"/>
  <c r="L6" i="1" s="1"/>
  <c r="B5" i="1"/>
  <c r="L5" i="1" s="1"/>
  <c r="B4" i="1"/>
  <c r="L4" i="1" s="1"/>
  <c r="I1347" i="1" l="1"/>
  <c r="K1347" i="1" s="1"/>
  <c r="M1347" i="1" s="1"/>
  <c r="I1339" i="1"/>
  <c r="K1339" i="1" s="1"/>
  <c r="M1339" i="1" s="1"/>
  <c r="I1315" i="1"/>
  <c r="K1315" i="1" s="1"/>
  <c r="M1315" i="1" s="1"/>
  <c r="I1287" i="1"/>
  <c r="K1287" i="1" s="1"/>
  <c r="M1287" i="1" s="1"/>
  <c r="I1211" i="1"/>
  <c r="K1211" i="1" s="1"/>
  <c r="M1211" i="1" s="1"/>
  <c r="I1171" i="1"/>
  <c r="K1171" i="1" s="1"/>
  <c r="M1171" i="1" s="1"/>
  <c r="I1103" i="1"/>
  <c r="K1103" i="1" s="1"/>
  <c r="M1103" i="1" s="1"/>
  <c r="I1075" i="1"/>
  <c r="K1075" i="1" s="1"/>
  <c r="M1075" i="1" s="1"/>
  <c r="I1047" i="1"/>
  <c r="K1047" i="1" s="1"/>
  <c r="M1047" i="1" s="1"/>
  <c r="I1023" i="1"/>
  <c r="K1023" i="1" s="1"/>
  <c r="M1023" i="1" s="1"/>
  <c r="I1003" i="1"/>
  <c r="K1003" i="1" s="1"/>
  <c r="M1003" i="1" s="1"/>
  <c r="I979" i="1"/>
  <c r="K979" i="1" s="1"/>
  <c r="M979" i="1" s="1"/>
  <c r="I955" i="1"/>
  <c r="K955" i="1" s="1"/>
  <c r="M955" i="1" s="1"/>
  <c r="I931" i="1"/>
  <c r="K931" i="1" s="1"/>
  <c r="M931" i="1" s="1"/>
  <c r="I903" i="1"/>
  <c r="K903" i="1" s="1"/>
  <c r="M903" i="1" s="1"/>
  <c r="I879" i="1"/>
  <c r="K879" i="1" s="1"/>
  <c r="M879" i="1" s="1"/>
  <c r="I859" i="1"/>
  <c r="K859" i="1" s="1"/>
  <c r="M859" i="1" s="1"/>
  <c r="I839" i="1"/>
  <c r="K839" i="1" s="1"/>
  <c r="M839" i="1" s="1"/>
  <c r="I815" i="1"/>
  <c r="K815" i="1" s="1"/>
  <c r="M815" i="1" s="1"/>
  <c r="I787" i="1"/>
  <c r="K787" i="1" s="1"/>
  <c r="M787" i="1" s="1"/>
  <c r="I767" i="1"/>
  <c r="K767" i="1" s="1"/>
  <c r="M767" i="1" s="1"/>
  <c r="I739" i="1"/>
  <c r="K739" i="1" s="1"/>
  <c r="M739" i="1" s="1"/>
  <c r="I711" i="1"/>
  <c r="K711" i="1" s="1"/>
  <c r="M711" i="1" s="1"/>
  <c r="I687" i="1"/>
  <c r="K687" i="1" s="1"/>
  <c r="M687" i="1" s="1"/>
  <c r="I667" i="1"/>
  <c r="K667" i="1" s="1"/>
  <c r="M667" i="1" s="1"/>
  <c r="I1354" i="1"/>
  <c r="K1354" i="1" s="1"/>
  <c r="M1354" i="1" s="1"/>
  <c r="I1346" i="1"/>
  <c r="K1346" i="1" s="1"/>
  <c r="M1346" i="1" s="1"/>
  <c r="I1326" i="1"/>
  <c r="K1326" i="1" s="1"/>
  <c r="M1326" i="1" s="1"/>
  <c r="I1318" i="1"/>
  <c r="K1318" i="1" s="1"/>
  <c r="M1318" i="1" s="1"/>
  <c r="I1310" i="1"/>
  <c r="K1310" i="1" s="1"/>
  <c r="M1310" i="1" s="1"/>
  <c r="I1302" i="1"/>
  <c r="K1302" i="1" s="1"/>
  <c r="M1302" i="1" s="1"/>
  <c r="I1294" i="1"/>
  <c r="K1294" i="1" s="1"/>
  <c r="M1294" i="1" s="1"/>
  <c r="I1286" i="1"/>
  <c r="K1286" i="1" s="1"/>
  <c r="M1286" i="1" s="1"/>
  <c r="I1278" i="1"/>
  <c r="K1278" i="1" s="1"/>
  <c r="M1278" i="1" s="1"/>
  <c r="I1270" i="1"/>
  <c r="K1270" i="1" s="1"/>
  <c r="M1270" i="1" s="1"/>
  <c r="I1262" i="1"/>
  <c r="K1262" i="1" s="1"/>
  <c r="M1262" i="1" s="1"/>
  <c r="I1254" i="1"/>
  <c r="K1254" i="1" s="1"/>
  <c r="M1254" i="1" s="1"/>
  <c r="I1246" i="1"/>
  <c r="K1246" i="1" s="1"/>
  <c r="M1246" i="1" s="1"/>
  <c r="I1238" i="1"/>
  <c r="K1238" i="1" s="1"/>
  <c r="M1238" i="1" s="1"/>
  <c r="I1230" i="1"/>
  <c r="K1230" i="1" s="1"/>
  <c r="M1230" i="1" s="1"/>
  <c r="I1222" i="1"/>
  <c r="K1222" i="1" s="1"/>
  <c r="M1222" i="1" s="1"/>
  <c r="I1214" i="1"/>
  <c r="K1214" i="1" s="1"/>
  <c r="M1214" i="1" s="1"/>
  <c r="I1206" i="1"/>
  <c r="K1206" i="1" s="1"/>
  <c r="M1206" i="1" s="1"/>
  <c r="I1198" i="1"/>
  <c r="K1198" i="1" s="1"/>
  <c r="M1198" i="1" s="1"/>
  <c r="I1190" i="1"/>
  <c r="K1190" i="1" s="1"/>
  <c r="M1190" i="1" s="1"/>
  <c r="I1182" i="1"/>
  <c r="K1182" i="1" s="1"/>
  <c r="M1182" i="1" s="1"/>
  <c r="I1174" i="1"/>
  <c r="K1174" i="1" s="1"/>
  <c r="M1174" i="1" s="1"/>
  <c r="I1166" i="1"/>
  <c r="K1166" i="1" s="1"/>
  <c r="M1166" i="1" s="1"/>
  <c r="I1158" i="1"/>
  <c r="K1158" i="1" s="1"/>
  <c r="M1158" i="1" s="1"/>
  <c r="I1150" i="1"/>
  <c r="K1150" i="1" s="1"/>
  <c r="M1150" i="1" s="1"/>
  <c r="I1142" i="1"/>
  <c r="K1142" i="1" s="1"/>
  <c r="M1142" i="1" s="1"/>
  <c r="I1134" i="1"/>
  <c r="K1134" i="1" s="1"/>
  <c r="M1134" i="1" s="1"/>
  <c r="I1126" i="1"/>
  <c r="K1126" i="1" s="1"/>
  <c r="M1126" i="1" s="1"/>
  <c r="I1118" i="1"/>
  <c r="K1118" i="1" s="1"/>
  <c r="M1118" i="1" s="1"/>
  <c r="I1110" i="1"/>
  <c r="K1110" i="1" s="1"/>
  <c r="M1110" i="1" s="1"/>
  <c r="I1102" i="1"/>
  <c r="K1102" i="1" s="1"/>
  <c r="M1102" i="1" s="1"/>
  <c r="I1094" i="1"/>
  <c r="K1094" i="1" s="1"/>
  <c r="M1094" i="1" s="1"/>
  <c r="I1086" i="1"/>
  <c r="K1086" i="1" s="1"/>
  <c r="M1086" i="1" s="1"/>
  <c r="I1078" i="1"/>
  <c r="K1078" i="1" s="1"/>
  <c r="M1078" i="1" s="1"/>
  <c r="I1070" i="1"/>
  <c r="K1070" i="1" s="1"/>
  <c r="M1070" i="1" s="1"/>
  <c r="I1062" i="1"/>
  <c r="K1062" i="1" s="1"/>
  <c r="M1062" i="1" s="1"/>
  <c r="I1054" i="1"/>
  <c r="K1054" i="1" s="1"/>
  <c r="M1054" i="1" s="1"/>
  <c r="I1018" i="1"/>
  <c r="K1018" i="1" s="1"/>
  <c r="M1018" i="1" s="1"/>
  <c r="I1010" i="1"/>
  <c r="K1010" i="1" s="1"/>
  <c r="M1010" i="1" s="1"/>
  <c r="I990" i="1"/>
  <c r="K990" i="1" s="1"/>
  <c r="M990" i="1" s="1"/>
  <c r="I982" i="1"/>
  <c r="K982" i="1" s="1"/>
  <c r="M982" i="1" s="1"/>
  <c r="I1627" i="1"/>
  <c r="K1627" i="1" s="1"/>
  <c r="M1627" i="1" s="1"/>
  <c r="I1611" i="1"/>
  <c r="K1611" i="1" s="1"/>
  <c r="M1611" i="1" s="1"/>
  <c r="I1591" i="1"/>
  <c r="K1591" i="1" s="1"/>
  <c r="M1591" i="1" s="1"/>
  <c r="I1575" i="1"/>
  <c r="K1575" i="1" s="1"/>
  <c r="M1575" i="1" s="1"/>
  <c r="I1559" i="1"/>
  <c r="K1559" i="1" s="1"/>
  <c r="M1559" i="1" s="1"/>
  <c r="I1547" i="1"/>
  <c r="K1547" i="1" s="1"/>
  <c r="M1547" i="1" s="1"/>
  <c r="I1531" i="1"/>
  <c r="K1531" i="1" s="1"/>
  <c r="M1531" i="1" s="1"/>
  <c r="I1511" i="1"/>
  <c r="K1511" i="1" s="1"/>
  <c r="M1511" i="1" s="1"/>
  <c r="I1495" i="1"/>
  <c r="K1495" i="1" s="1"/>
  <c r="M1495" i="1" s="1"/>
  <c r="I1483" i="1"/>
  <c r="K1483" i="1" s="1"/>
  <c r="M1483" i="1" s="1"/>
  <c r="I1463" i="1"/>
  <c r="K1463" i="1" s="1"/>
  <c r="M1463" i="1" s="1"/>
  <c r="I1447" i="1"/>
  <c r="K1447" i="1" s="1"/>
  <c r="M1447" i="1" s="1"/>
  <c r="I1431" i="1"/>
  <c r="K1431" i="1" s="1"/>
  <c r="M1431" i="1" s="1"/>
  <c r="I1419" i="1"/>
  <c r="K1419" i="1" s="1"/>
  <c r="M1419" i="1" s="1"/>
  <c r="I1403" i="1"/>
  <c r="K1403" i="1" s="1"/>
  <c r="M1403" i="1" s="1"/>
  <c r="I1387" i="1"/>
  <c r="K1387" i="1" s="1"/>
  <c r="M1387" i="1" s="1"/>
  <c r="I1375" i="1"/>
  <c r="K1375" i="1" s="1"/>
  <c r="M1375" i="1" s="1"/>
  <c r="I1311" i="1"/>
  <c r="K1311" i="1" s="1"/>
  <c r="M1311" i="1" s="1"/>
  <c r="I1243" i="1"/>
  <c r="K1243" i="1" s="1"/>
  <c r="M1243" i="1" s="1"/>
  <c r="I1203" i="1"/>
  <c r="K1203" i="1" s="1"/>
  <c r="M1203" i="1" s="1"/>
  <c r="I1147" i="1"/>
  <c r="K1147" i="1" s="1"/>
  <c r="M1147" i="1" s="1"/>
  <c r="I1059" i="1"/>
  <c r="K1059" i="1" s="1"/>
  <c r="M1059" i="1" s="1"/>
  <c r="I1634" i="1"/>
  <c r="K1634" i="1" s="1"/>
  <c r="M1634" i="1" s="1"/>
  <c r="I1626" i="1"/>
  <c r="K1626" i="1" s="1"/>
  <c r="M1626" i="1" s="1"/>
  <c r="I1618" i="1"/>
  <c r="K1618" i="1" s="1"/>
  <c r="M1618" i="1" s="1"/>
  <c r="I1610" i="1"/>
  <c r="K1610" i="1" s="1"/>
  <c r="M1610" i="1" s="1"/>
  <c r="I1602" i="1"/>
  <c r="K1602" i="1" s="1"/>
  <c r="M1602" i="1" s="1"/>
  <c r="I1594" i="1"/>
  <c r="K1594" i="1" s="1"/>
  <c r="M1594" i="1" s="1"/>
  <c r="I1586" i="1"/>
  <c r="K1586" i="1" s="1"/>
  <c r="M1586" i="1" s="1"/>
  <c r="I1578" i="1"/>
  <c r="K1578" i="1" s="1"/>
  <c r="M1578" i="1" s="1"/>
  <c r="I1570" i="1"/>
  <c r="K1570" i="1" s="1"/>
  <c r="M1570" i="1" s="1"/>
  <c r="I1562" i="1"/>
  <c r="K1562" i="1" s="1"/>
  <c r="M1562" i="1" s="1"/>
  <c r="I1554" i="1"/>
  <c r="K1554" i="1" s="1"/>
  <c r="M1554" i="1" s="1"/>
  <c r="I1546" i="1"/>
  <c r="K1546" i="1" s="1"/>
  <c r="M1546" i="1" s="1"/>
  <c r="I1538" i="1"/>
  <c r="K1538" i="1" s="1"/>
  <c r="M1538" i="1" s="1"/>
  <c r="I1530" i="1"/>
  <c r="K1530" i="1" s="1"/>
  <c r="M1530" i="1" s="1"/>
  <c r="I1522" i="1"/>
  <c r="K1522" i="1" s="1"/>
  <c r="M1522" i="1" s="1"/>
  <c r="I1514" i="1"/>
  <c r="K1514" i="1" s="1"/>
  <c r="M1514" i="1" s="1"/>
  <c r="I1506" i="1"/>
  <c r="K1506" i="1" s="1"/>
  <c r="M1506" i="1" s="1"/>
  <c r="I1498" i="1"/>
  <c r="K1498" i="1" s="1"/>
  <c r="M1498" i="1" s="1"/>
  <c r="I1490" i="1"/>
  <c r="K1490" i="1" s="1"/>
  <c r="M1490" i="1" s="1"/>
  <c r="I1482" i="1"/>
  <c r="K1482" i="1" s="1"/>
  <c r="M1482" i="1" s="1"/>
  <c r="I1474" i="1"/>
  <c r="K1474" i="1" s="1"/>
  <c r="M1474" i="1" s="1"/>
  <c r="I1466" i="1"/>
  <c r="K1466" i="1" s="1"/>
  <c r="M1466" i="1" s="1"/>
  <c r="I1458" i="1"/>
  <c r="K1458" i="1" s="1"/>
  <c r="M1458" i="1" s="1"/>
  <c r="I1450" i="1"/>
  <c r="K1450" i="1" s="1"/>
  <c r="M1450" i="1" s="1"/>
  <c r="I1442" i="1"/>
  <c r="K1442" i="1" s="1"/>
  <c r="M1442" i="1" s="1"/>
  <c r="I1434" i="1"/>
  <c r="K1434" i="1" s="1"/>
  <c r="M1434" i="1" s="1"/>
  <c r="I1426" i="1"/>
  <c r="K1426" i="1" s="1"/>
  <c r="M1426" i="1" s="1"/>
  <c r="I1418" i="1"/>
  <c r="K1418" i="1" s="1"/>
  <c r="M1418" i="1" s="1"/>
  <c r="I1410" i="1"/>
  <c r="K1410" i="1" s="1"/>
  <c r="M1410" i="1" s="1"/>
  <c r="I1402" i="1"/>
  <c r="K1402" i="1" s="1"/>
  <c r="M1402" i="1" s="1"/>
  <c r="I1394" i="1"/>
  <c r="K1394" i="1" s="1"/>
  <c r="M1394" i="1" s="1"/>
  <c r="I1386" i="1"/>
  <c r="K1386" i="1" s="1"/>
  <c r="M1386" i="1" s="1"/>
  <c r="I1378" i="1"/>
  <c r="K1378" i="1" s="1"/>
  <c r="M1378" i="1" s="1"/>
  <c r="I1370" i="1"/>
  <c r="K1370" i="1" s="1"/>
  <c r="M1370" i="1" s="1"/>
  <c r="I1362" i="1"/>
  <c r="K1362" i="1" s="1"/>
  <c r="M1362" i="1" s="1"/>
  <c r="I1342" i="1"/>
  <c r="K1342" i="1" s="1"/>
  <c r="M1342" i="1" s="1"/>
  <c r="I1334" i="1"/>
  <c r="K1334" i="1" s="1"/>
  <c r="M1334" i="1" s="1"/>
  <c r="I1343" i="1"/>
  <c r="K1343" i="1" s="1"/>
  <c r="M1343" i="1" s="1"/>
  <c r="I1331" i="1"/>
  <c r="K1331" i="1" s="1"/>
  <c r="M1331" i="1" s="1"/>
  <c r="I1267" i="1"/>
  <c r="K1267" i="1" s="1"/>
  <c r="M1267" i="1" s="1"/>
  <c r="I1239" i="1"/>
  <c r="K1239" i="1" s="1"/>
  <c r="M1239" i="1" s="1"/>
  <c r="I1199" i="1"/>
  <c r="K1199" i="1" s="1"/>
  <c r="M1199" i="1" s="1"/>
  <c r="I1123" i="1"/>
  <c r="K1123" i="1" s="1"/>
  <c r="M1123" i="1" s="1"/>
  <c r="I1095" i="1"/>
  <c r="K1095" i="1" s="1"/>
  <c r="M1095" i="1" s="1"/>
  <c r="I1051" i="1"/>
  <c r="K1051" i="1" s="1"/>
  <c r="M1051" i="1" s="1"/>
  <c r="I1035" i="1"/>
  <c r="K1035" i="1" s="1"/>
  <c r="M1035" i="1" s="1"/>
  <c r="I1015" i="1"/>
  <c r="K1015" i="1" s="1"/>
  <c r="M1015" i="1" s="1"/>
  <c r="I991" i="1"/>
  <c r="K991" i="1" s="1"/>
  <c r="M991" i="1" s="1"/>
  <c r="I967" i="1"/>
  <c r="K967" i="1" s="1"/>
  <c r="M967" i="1" s="1"/>
  <c r="I943" i="1"/>
  <c r="K943" i="1" s="1"/>
  <c r="M943" i="1" s="1"/>
  <c r="I915" i="1"/>
  <c r="K915" i="1" s="1"/>
  <c r="M915" i="1" s="1"/>
  <c r="I891" i="1"/>
  <c r="K891" i="1" s="1"/>
  <c r="M891" i="1" s="1"/>
  <c r="I867" i="1"/>
  <c r="K867" i="1" s="1"/>
  <c r="M867" i="1" s="1"/>
  <c r="I847" i="1"/>
  <c r="K847" i="1" s="1"/>
  <c r="M847" i="1" s="1"/>
  <c r="I827" i="1"/>
  <c r="K827" i="1" s="1"/>
  <c r="M827" i="1" s="1"/>
  <c r="I803" i="1"/>
  <c r="K803" i="1" s="1"/>
  <c r="M803" i="1" s="1"/>
  <c r="I779" i="1"/>
  <c r="K779" i="1" s="1"/>
  <c r="M779" i="1" s="1"/>
  <c r="I751" i="1"/>
  <c r="K751" i="1" s="1"/>
  <c r="M751" i="1" s="1"/>
  <c r="I723" i="1"/>
  <c r="K723" i="1" s="1"/>
  <c r="M723" i="1" s="1"/>
  <c r="I699" i="1"/>
  <c r="K699" i="1" s="1"/>
  <c r="M699" i="1" s="1"/>
  <c r="I679" i="1"/>
  <c r="K679" i="1" s="1"/>
  <c r="M679" i="1" s="1"/>
  <c r="I651" i="1"/>
  <c r="K651" i="1" s="1"/>
  <c r="M651" i="1" s="1"/>
  <c r="I1358" i="1"/>
  <c r="K1358" i="1" s="1"/>
  <c r="M1358" i="1" s="1"/>
  <c r="I1350" i="1"/>
  <c r="K1350" i="1" s="1"/>
  <c r="M1350" i="1" s="1"/>
  <c r="I1322" i="1"/>
  <c r="K1322" i="1" s="1"/>
  <c r="M1322" i="1" s="1"/>
  <c r="I1314" i="1"/>
  <c r="K1314" i="1" s="1"/>
  <c r="M1314" i="1" s="1"/>
  <c r="I1306" i="1"/>
  <c r="K1306" i="1" s="1"/>
  <c r="M1306" i="1" s="1"/>
  <c r="I1298" i="1"/>
  <c r="K1298" i="1" s="1"/>
  <c r="M1298" i="1" s="1"/>
  <c r="I1290" i="1"/>
  <c r="K1290" i="1" s="1"/>
  <c r="M1290" i="1" s="1"/>
  <c r="I1282" i="1"/>
  <c r="K1282" i="1" s="1"/>
  <c r="M1282" i="1" s="1"/>
  <c r="I1274" i="1"/>
  <c r="K1274" i="1" s="1"/>
  <c r="M1274" i="1" s="1"/>
  <c r="I1266" i="1"/>
  <c r="K1266" i="1" s="1"/>
  <c r="M1266" i="1" s="1"/>
  <c r="I1258" i="1"/>
  <c r="K1258" i="1" s="1"/>
  <c r="M1258" i="1" s="1"/>
  <c r="I1250" i="1"/>
  <c r="K1250" i="1" s="1"/>
  <c r="M1250" i="1" s="1"/>
  <c r="I1242" i="1"/>
  <c r="K1242" i="1" s="1"/>
  <c r="M1242" i="1" s="1"/>
  <c r="I1234" i="1"/>
  <c r="K1234" i="1" s="1"/>
  <c r="M1234" i="1" s="1"/>
  <c r="I1226" i="1"/>
  <c r="K1226" i="1" s="1"/>
  <c r="M1226" i="1" s="1"/>
  <c r="I1218" i="1"/>
  <c r="K1218" i="1" s="1"/>
  <c r="M1218" i="1" s="1"/>
  <c r="I1210" i="1"/>
  <c r="K1210" i="1" s="1"/>
  <c r="M1210" i="1" s="1"/>
  <c r="I1202" i="1"/>
  <c r="K1202" i="1" s="1"/>
  <c r="M1202" i="1" s="1"/>
  <c r="I1194" i="1"/>
  <c r="K1194" i="1" s="1"/>
  <c r="M1194" i="1" s="1"/>
  <c r="I1186" i="1"/>
  <c r="K1186" i="1" s="1"/>
  <c r="M1186" i="1" s="1"/>
  <c r="I1178" i="1"/>
  <c r="K1178" i="1" s="1"/>
  <c r="M1178" i="1" s="1"/>
  <c r="I1170" i="1"/>
  <c r="K1170" i="1" s="1"/>
  <c r="M1170" i="1" s="1"/>
  <c r="I1162" i="1"/>
  <c r="K1162" i="1" s="1"/>
  <c r="M1162" i="1" s="1"/>
  <c r="I1154" i="1"/>
  <c r="K1154" i="1" s="1"/>
  <c r="M1154" i="1" s="1"/>
  <c r="I1146" i="1"/>
  <c r="K1146" i="1" s="1"/>
  <c r="M1146" i="1" s="1"/>
  <c r="I1138" i="1"/>
  <c r="K1138" i="1" s="1"/>
  <c r="M1138" i="1" s="1"/>
  <c r="I1130" i="1"/>
  <c r="K1130" i="1" s="1"/>
  <c r="M1130" i="1" s="1"/>
  <c r="I1122" i="1"/>
  <c r="K1122" i="1" s="1"/>
  <c r="M1122" i="1" s="1"/>
  <c r="I1114" i="1"/>
  <c r="K1114" i="1" s="1"/>
  <c r="M1114" i="1" s="1"/>
  <c r="I1106" i="1"/>
  <c r="K1106" i="1" s="1"/>
  <c r="M1106" i="1" s="1"/>
  <c r="I1098" i="1"/>
  <c r="K1098" i="1" s="1"/>
  <c r="M1098" i="1" s="1"/>
  <c r="I1090" i="1"/>
  <c r="K1090" i="1" s="1"/>
  <c r="M1090" i="1" s="1"/>
  <c r="I1082" i="1"/>
  <c r="K1082" i="1" s="1"/>
  <c r="M1082" i="1" s="1"/>
  <c r="I1074" i="1"/>
  <c r="K1074" i="1" s="1"/>
  <c r="M1074" i="1" s="1"/>
  <c r="I1066" i="1"/>
  <c r="K1066" i="1" s="1"/>
  <c r="M1066" i="1" s="1"/>
  <c r="I1058" i="1"/>
  <c r="K1058" i="1" s="1"/>
  <c r="M1058" i="1" s="1"/>
  <c r="I1050" i="1"/>
  <c r="K1050" i="1" s="1"/>
  <c r="M1050" i="1" s="1"/>
  <c r="I1022" i="1"/>
  <c r="K1022" i="1" s="1"/>
  <c r="M1022" i="1" s="1"/>
  <c r="I1014" i="1"/>
  <c r="K1014" i="1" s="1"/>
  <c r="M1014" i="1" s="1"/>
  <c r="I986" i="1"/>
  <c r="K986" i="1" s="1"/>
  <c r="M986" i="1" s="1"/>
  <c r="I978" i="1"/>
  <c r="K978" i="1" s="1"/>
  <c r="M978" i="1" s="1"/>
  <c r="I958" i="1"/>
  <c r="K958" i="1" s="1"/>
  <c r="M958" i="1" s="1"/>
  <c r="I950" i="1"/>
  <c r="K950" i="1" s="1"/>
  <c r="M950" i="1" s="1"/>
  <c r="I1635" i="1"/>
  <c r="K1635" i="1" s="1"/>
  <c r="M1635" i="1" s="1"/>
  <c r="I1619" i="1"/>
  <c r="K1619" i="1" s="1"/>
  <c r="M1619" i="1" s="1"/>
  <c r="I1603" i="1"/>
  <c r="K1603" i="1" s="1"/>
  <c r="M1603" i="1" s="1"/>
  <c r="I1583" i="1"/>
  <c r="K1583" i="1" s="1"/>
  <c r="M1583" i="1" s="1"/>
  <c r="I1567" i="1"/>
  <c r="K1567" i="1" s="1"/>
  <c r="M1567" i="1" s="1"/>
  <c r="I1551" i="1"/>
  <c r="K1551" i="1" s="1"/>
  <c r="M1551" i="1" s="1"/>
  <c r="I1539" i="1"/>
  <c r="K1539" i="1" s="1"/>
  <c r="M1539" i="1" s="1"/>
  <c r="I1519" i="1"/>
  <c r="K1519" i="1" s="1"/>
  <c r="M1519" i="1" s="1"/>
  <c r="I1503" i="1"/>
  <c r="K1503" i="1" s="1"/>
  <c r="M1503" i="1" s="1"/>
  <c r="I1491" i="1"/>
  <c r="K1491" i="1" s="1"/>
  <c r="M1491" i="1" s="1"/>
  <c r="I1471" i="1"/>
  <c r="K1471" i="1" s="1"/>
  <c r="M1471" i="1" s="1"/>
  <c r="I1455" i="1"/>
  <c r="K1455" i="1" s="1"/>
  <c r="M1455" i="1" s="1"/>
  <c r="I1439" i="1"/>
  <c r="K1439" i="1" s="1"/>
  <c r="M1439" i="1" s="1"/>
  <c r="I1427" i="1"/>
  <c r="K1427" i="1" s="1"/>
  <c r="M1427" i="1" s="1"/>
  <c r="I1411" i="1"/>
  <c r="K1411" i="1" s="1"/>
  <c r="M1411" i="1" s="1"/>
  <c r="I1395" i="1"/>
  <c r="K1395" i="1" s="1"/>
  <c r="M1395" i="1" s="1"/>
  <c r="I1383" i="1"/>
  <c r="K1383" i="1" s="1"/>
  <c r="M1383" i="1" s="1"/>
  <c r="I1351" i="1"/>
  <c r="K1351" i="1" s="1"/>
  <c r="M1351" i="1" s="1"/>
  <c r="I1291" i="1"/>
  <c r="K1291" i="1" s="1"/>
  <c r="M1291" i="1" s="1"/>
  <c r="I1263" i="1"/>
  <c r="K1263" i="1" s="1"/>
  <c r="M1263" i="1" s="1"/>
  <c r="I1630" i="1"/>
  <c r="K1630" i="1" s="1"/>
  <c r="M1630" i="1" s="1"/>
  <c r="I1622" i="1"/>
  <c r="K1622" i="1" s="1"/>
  <c r="M1622" i="1" s="1"/>
  <c r="I1614" i="1"/>
  <c r="K1614" i="1" s="1"/>
  <c r="M1614" i="1" s="1"/>
  <c r="I1606" i="1"/>
  <c r="K1606" i="1" s="1"/>
  <c r="M1606" i="1" s="1"/>
  <c r="I1598" i="1"/>
  <c r="K1598" i="1" s="1"/>
  <c r="M1598" i="1" s="1"/>
  <c r="I1590" i="1"/>
  <c r="K1590" i="1" s="1"/>
  <c r="M1590" i="1" s="1"/>
  <c r="I1582" i="1"/>
  <c r="K1582" i="1" s="1"/>
  <c r="M1582" i="1" s="1"/>
  <c r="I1574" i="1"/>
  <c r="K1574" i="1" s="1"/>
  <c r="M1574" i="1" s="1"/>
  <c r="I1566" i="1"/>
  <c r="K1566" i="1" s="1"/>
  <c r="M1566" i="1" s="1"/>
  <c r="I1558" i="1"/>
  <c r="K1558" i="1" s="1"/>
  <c r="M1558" i="1" s="1"/>
  <c r="I1550" i="1"/>
  <c r="K1550" i="1" s="1"/>
  <c r="M1550" i="1" s="1"/>
  <c r="I1542" i="1"/>
  <c r="K1542" i="1" s="1"/>
  <c r="M1542" i="1" s="1"/>
  <c r="I1534" i="1"/>
  <c r="K1534" i="1" s="1"/>
  <c r="M1534" i="1" s="1"/>
  <c r="I1526" i="1"/>
  <c r="K1526" i="1" s="1"/>
  <c r="M1526" i="1" s="1"/>
  <c r="I1518" i="1"/>
  <c r="K1518" i="1" s="1"/>
  <c r="M1518" i="1" s="1"/>
  <c r="I1510" i="1"/>
  <c r="K1510" i="1" s="1"/>
  <c r="M1510" i="1" s="1"/>
  <c r="I1502" i="1"/>
  <c r="K1502" i="1" s="1"/>
  <c r="M1502" i="1" s="1"/>
  <c r="I1494" i="1"/>
  <c r="K1494" i="1" s="1"/>
  <c r="M1494" i="1" s="1"/>
  <c r="I1486" i="1"/>
  <c r="K1486" i="1" s="1"/>
  <c r="M1486" i="1" s="1"/>
  <c r="I1478" i="1"/>
  <c r="K1478" i="1" s="1"/>
  <c r="M1478" i="1" s="1"/>
  <c r="I1470" i="1"/>
  <c r="K1470" i="1" s="1"/>
  <c r="M1470" i="1" s="1"/>
  <c r="I1462" i="1"/>
  <c r="K1462" i="1" s="1"/>
  <c r="M1462" i="1" s="1"/>
  <c r="I1454" i="1"/>
  <c r="K1454" i="1" s="1"/>
  <c r="M1454" i="1" s="1"/>
  <c r="I1446" i="1"/>
  <c r="K1446" i="1" s="1"/>
  <c r="M1446" i="1" s="1"/>
  <c r="I1438" i="1"/>
  <c r="K1438" i="1" s="1"/>
  <c r="M1438" i="1" s="1"/>
  <c r="I1430" i="1"/>
  <c r="K1430" i="1" s="1"/>
  <c r="M1430" i="1" s="1"/>
  <c r="I1422" i="1"/>
  <c r="K1422" i="1" s="1"/>
  <c r="M1422" i="1" s="1"/>
  <c r="I1414" i="1"/>
  <c r="K1414" i="1" s="1"/>
  <c r="M1414" i="1" s="1"/>
  <c r="I1406" i="1"/>
  <c r="K1406" i="1" s="1"/>
  <c r="M1406" i="1" s="1"/>
  <c r="I1398" i="1"/>
  <c r="K1398" i="1" s="1"/>
  <c r="M1398" i="1" s="1"/>
  <c r="I1390" i="1"/>
  <c r="K1390" i="1" s="1"/>
  <c r="M1390" i="1" s="1"/>
  <c r="I1382" i="1"/>
  <c r="K1382" i="1" s="1"/>
  <c r="M1382" i="1" s="1"/>
  <c r="I1374" i="1"/>
  <c r="K1374" i="1" s="1"/>
  <c r="M1374" i="1" s="1"/>
  <c r="I1366" i="1"/>
  <c r="K1366" i="1" s="1"/>
  <c r="M1366" i="1" s="1"/>
  <c r="I1338" i="1"/>
  <c r="K1338" i="1" s="1"/>
  <c r="M1338" i="1" s="1"/>
  <c r="I1330" i="1"/>
  <c r="K1330" i="1" s="1"/>
  <c r="M1330" i="1" s="1"/>
  <c r="I1046" i="1"/>
  <c r="K1046" i="1" s="1"/>
  <c r="M1046" i="1" s="1"/>
  <c r="I1038" i="1"/>
  <c r="K1038" i="1" s="1"/>
  <c r="M1038" i="1" s="1"/>
  <c r="I1030" i="1"/>
  <c r="K1030" i="1" s="1"/>
  <c r="M1030" i="1" s="1"/>
  <c r="I1002" i="1"/>
  <c r="K1002" i="1" s="1"/>
  <c r="M1002" i="1" s="1"/>
  <c r="I994" i="1"/>
  <c r="K994" i="1" s="1"/>
  <c r="M994" i="1" s="1"/>
  <c r="I974" i="1"/>
  <c r="K974" i="1" s="1"/>
  <c r="M974" i="1" s="1"/>
  <c r="I966" i="1"/>
  <c r="K966" i="1" s="1"/>
  <c r="M966" i="1" s="1"/>
  <c r="I938" i="1"/>
  <c r="K938" i="1" s="1"/>
  <c r="M938" i="1" s="1"/>
  <c r="I930" i="1"/>
  <c r="K930" i="1" s="1"/>
  <c r="M930" i="1" s="1"/>
  <c r="I910" i="1"/>
  <c r="K910" i="1" s="1"/>
  <c r="M910" i="1" s="1"/>
  <c r="I902" i="1"/>
  <c r="K902" i="1" s="1"/>
  <c r="M902" i="1" s="1"/>
  <c r="I874" i="1"/>
  <c r="K874" i="1" s="1"/>
  <c r="M874" i="1" s="1"/>
  <c r="I866" i="1"/>
  <c r="K866" i="1" s="1"/>
  <c r="M866" i="1" s="1"/>
  <c r="I858" i="1"/>
  <c r="K858" i="1" s="1"/>
  <c r="M858" i="1" s="1"/>
  <c r="I850" i="1"/>
  <c r="K850" i="1" s="1"/>
  <c r="M850" i="1" s="1"/>
  <c r="I814" i="1"/>
  <c r="K814" i="1" s="1"/>
  <c r="M814" i="1" s="1"/>
  <c r="I806" i="1"/>
  <c r="K806" i="1" s="1"/>
  <c r="M806" i="1" s="1"/>
  <c r="I1026" i="1"/>
  <c r="K1026" i="1" s="1"/>
  <c r="M1026" i="1" s="1"/>
  <c r="I1006" i="1"/>
  <c r="K1006" i="1" s="1"/>
  <c r="M1006" i="1" s="1"/>
  <c r="I962" i="1"/>
  <c r="K962" i="1" s="1"/>
  <c r="M962" i="1" s="1"/>
  <c r="I862" i="1"/>
  <c r="K862" i="1" s="1"/>
  <c r="M862" i="1" s="1"/>
  <c r="I802" i="1"/>
  <c r="K802" i="1" s="1"/>
  <c r="M802" i="1" s="1"/>
  <c r="I794" i="1"/>
  <c r="K794" i="1" s="1"/>
  <c r="M794" i="1" s="1"/>
  <c r="I786" i="1"/>
  <c r="K786" i="1" s="1"/>
  <c r="M786" i="1" s="1"/>
  <c r="I750" i="1"/>
  <c r="K750" i="1" s="1"/>
  <c r="M750" i="1" s="1"/>
  <c r="I742" i="1"/>
  <c r="K742" i="1" s="1"/>
  <c r="M742" i="1" s="1"/>
  <c r="I734" i="1"/>
  <c r="K734" i="1" s="1"/>
  <c r="M734" i="1" s="1"/>
  <c r="I726" i="1"/>
  <c r="K726" i="1" s="1"/>
  <c r="M726" i="1" s="1"/>
  <c r="I682" i="1"/>
  <c r="K682" i="1" s="1"/>
  <c r="M682" i="1" s="1"/>
  <c r="I674" i="1"/>
  <c r="K674" i="1" s="1"/>
  <c r="M674" i="1" s="1"/>
  <c r="I666" i="1"/>
  <c r="K666" i="1" s="1"/>
  <c r="M666" i="1" s="1"/>
  <c r="I658" i="1"/>
  <c r="K658" i="1" s="1"/>
  <c r="M658" i="1" s="1"/>
  <c r="I1363" i="1"/>
  <c r="K1363" i="1" s="1"/>
  <c r="M1363" i="1" s="1"/>
  <c r="I1355" i="1"/>
  <c r="K1355" i="1" s="1"/>
  <c r="M1355" i="1" s="1"/>
  <c r="I1275" i="1"/>
  <c r="K1275" i="1" s="1"/>
  <c r="M1275" i="1" s="1"/>
  <c r="I1215" i="1"/>
  <c r="K1215" i="1" s="1"/>
  <c r="M1215" i="1" s="1"/>
  <c r="I1195" i="1"/>
  <c r="K1195" i="1" s="1"/>
  <c r="M1195" i="1" s="1"/>
  <c r="I1183" i="1"/>
  <c r="K1183" i="1" s="1"/>
  <c r="M1183" i="1" s="1"/>
  <c r="I1115" i="1"/>
  <c r="K1115" i="1" s="1"/>
  <c r="M1115" i="1" s="1"/>
  <c r="I1087" i="1"/>
  <c r="K1087" i="1" s="1"/>
  <c r="M1087" i="1" s="1"/>
  <c r="I1067" i="1"/>
  <c r="K1067" i="1" s="1"/>
  <c r="M1067" i="1" s="1"/>
  <c r="I1034" i="1"/>
  <c r="K1034" i="1" s="1"/>
  <c r="M1034" i="1" s="1"/>
  <c r="I970" i="1"/>
  <c r="K970" i="1" s="1"/>
  <c r="M970" i="1" s="1"/>
  <c r="I946" i="1"/>
  <c r="K946" i="1" s="1"/>
  <c r="M946" i="1" s="1"/>
  <c r="I934" i="1"/>
  <c r="K934" i="1" s="1"/>
  <c r="M934" i="1" s="1"/>
  <c r="I922" i="1"/>
  <c r="K922" i="1" s="1"/>
  <c r="M922" i="1" s="1"/>
  <c r="I914" i="1"/>
  <c r="K914" i="1" s="1"/>
  <c r="M914" i="1" s="1"/>
  <c r="I890" i="1"/>
  <c r="K890" i="1" s="1"/>
  <c r="M890" i="1" s="1"/>
  <c r="I882" i="1"/>
  <c r="K882" i="1" s="1"/>
  <c r="M882" i="1" s="1"/>
  <c r="I870" i="1"/>
  <c r="K870" i="1" s="1"/>
  <c r="M870" i="1" s="1"/>
  <c r="I846" i="1"/>
  <c r="K846" i="1" s="1"/>
  <c r="M846" i="1" s="1"/>
  <c r="I838" i="1"/>
  <c r="K838" i="1" s="1"/>
  <c r="M838" i="1" s="1"/>
  <c r="I830" i="1"/>
  <c r="K830" i="1" s="1"/>
  <c r="M830" i="1" s="1"/>
  <c r="I822" i="1"/>
  <c r="K822" i="1" s="1"/>
  <c r="M822" i="1" s="1"/>
  <c r="I810" i="1"/>
  <c r="K810" i="1" s="1"/>
  <c r="M810" i="1" s="1"/>
  <c r="I782" i="1"/>
  <c r="K782" i="1" s="1"/>
  <c r="M782" i="1" s="1"/>
  <c r="I774" i="1"/>
  <c r="K774" i="1" s="1"/>
  <c r="M774" i="1" s="1"/>
  <c r="I766" i="1"/>
  <c r="K766" i="1" s="1"/>
  <c r="M766" i="1" s="1"/>
  <c r="I758" i="1"/>
  <c r="K758" i="1" s="1"/>
  <c r="M758" i="1" s="1"/>
  <c r="I714" i="1"/>
  <c r="K714" i="1" s="1"/>
  <c r="M714" i="1" s="1"/>
  <c r="I706" i="1"/>
  <c r="K706" i="1" s="1"/>
  <c r="M706" i="1" s="1"/>
  <c r="I698" i="1"/>
  <c r="K698" i="1" s="1"/>
  <c r="M698" i="1" s="1"/>
  <c r="I690" i="1"/>
  <c r="K690" i="1" s="1"/>
  <c r="M690" i="1" s="1"/>
  <c r="I654" i="1"/>
  <c r="K654" i="1" s="1"/>
  <c r="M654" i="1" s="1"/>
  <c r="I1299" i="1"/>
  <c r="K1299" i="1" s="1"/>
  <c r="M1299" i="1" s="1"/>
  <c r="I1271" i="1"/>
  <c r="K1271" i="1" s="1"/>
  <c r="M1271" i="1" s="1"/>
  <c r="I1191" i="1"/>
  <c r="K1191" i="1" s="1"/>
  <c r="M1191" i="1" s="1"/>
  <c r="I1139" i="1"/>
  <c r="K1139" i="1" s="1"/>
  <c r="M1139" i="1" s="1"/>
  <c r="I1111" i="1"/>
  <c r="K1111" i="1" s="1"/>
  <c r="M1111" i="1" s="1"/>
  <c r="I1063" i="1"/>
  <c r="K1063" i="1" s="1"/>
  <c r="M1063" i="1" s="1"/>
  <c r="I1043" i="1"/>
  <c r="K1043" i="1" s="1"/>
  <c r="M1043" i="1" s="1"/>
  <c r="I1019" i="1"/>
  <c r="K1019" i="1" s="1"/>
  <c r="M1019" i="1" s="1"/>
  <c r="I995" i="1"/>
  <c r="K995" i="1" s="1"/>
  <c r="M995" i="1" s="1"/>
  <c r="I971" i="1"/>
  <c r="K971" i="1" s="1"/>
  <c r="M971" i="1" s="1"/>
  <c r="I947" i="1"/>
  <c r="K947" i="1" s="1"/>
  <c r="M947" i="1" s="1"/>
  <c r="I923" i="1"/>
  <c r="K923" i="1" s="1"/>
  <c r="M923" i="1" s="1"/>
  <c r="I899" i="1"/>
  <c r="K899" i="1" s="1"/>
  <c r="M899" i="1" s="1"/>
  <c r="I871" i="1"/>
  <c r="K871" i="1" s="1"/>
  <c r="M871" i="1" s="1"/>
  <c r="I843" i="1"/>
  <c r="K843" i="1" s="1"/>
  <c r="M843" i="1" s="1"/>
  <c r="I819" i="1"/>
  <c r="K819" i="1" s="1"/>
  <c r="M819" i="1" s="1"/>
  <c r="I795" i="1"/>
  <c r="K795" i="1" s="1"/>
  <c r="M795" i="1" s="1"/>
  <c r="I771" i="1"/>
  <c r="K771" i="1" s="1"/>
  <c r="M771" i="1" s="1"/>
  <c r="I747" i="1"/>
  <c r="K747" i="1" s="1"/>
  <c r="M747" i="1" s="1"/>
  <c r="I727" i="1"/>
  <c r="K727" i="1" s="1"/>
  <c r="M727" i="1" s="1"/>
  <c r="I703" i="1"/>
  <c r="K703" i="1" s="1"/>
  <c r="M703" i="1" s="1"/>
  <c r="I675" i="1"/>
  <c r="K675" i="1" s="1"/>
  <c r="M675" i="1" s="1"/>
  <c r="I1633" i="1"/>
  <c r="K1633" i="1" s="1"/>
  <c r="M1633" i="1" s="1"/>
  <c r="I1625" i="1"/>
  <c r="K1625" i="1" s="1"/>
  <c r="M1625" i="1" s="1"/>
  <c r="I1617" i="1"/>
  <c r="K1617" i="1" s="1"/>
  <c r="M1617" i="1" s="1"/>
  <c r="I1609" i="1"/>
  <c r="K1609" i="1" s="1"/>
  <c r="M1609" i="1" s="1"/>
  <c r="I1601" i="1"/>
  <c r="K1601" i="1" s="1"/>
  <c r="M1601" i="1" s="1"/>
  <c r="I1593" i="1"/>
  <c r="K1593" i="1" s="1"/>
  <c r="M1593" i="1" s="1"/>
  <c r="I1585" i="1"/>
  <c r="K1585" i="1" s="1"/>
  <c r="M1585" i="1" s="1"/>
  <c r="I1577" i="1"/>
  <c r="K1577" i="1" s="1"/>
  <c r="M1577" i="1" s="1"/>
  <c r="I1569" i="1"/>
  <c r="K1569" i="1" s="1"/>
  <c r="M1569" i="1" s="1"/>
  <c r="I1561" i="1"/>
  <c r="K1561" i="1" s="1"/>
  <c r="M1561" i="1" s="1"/>
  <c r="I1553" i="1"/>
  <c r="K1553" i="1" s="1"/>
  <c r="M1553" i="1" s="1"/>
  <c r="I1545" i="1"/>
  <c r="K1545" i="1" s="1"/>
  <c r="M1545" i="1" s="1"/>
  <c r="I1537" i="1"/>
  <c r="K1537" i="1" s="1"/>
  <c r="M1537" i="1" s="1"/>
  <c r="I1529" i="1"/>
  <c r="K1529" i="1" s="1"/>
  <c r="M1529" i="1" s="1"/>
  <c r="I1521" i="1"/>
  <c r="K1521" i="1" s="1"/>
  <c r="M1521" i="1" s="1"/>
  <c r="I1513" i="1"/>
  <c r="K1513" i="1" s="1"/>
  <c r="M1513" i="1" s="1"/>
  <c r="I1505" i="1"/>
  <c r="K1505" i="1" s="1"/>
  <c r="M1505" i="1" s="1"/>
  <c r="I1497" i="1"/>
  <c r="K1497" i="1" s="1"/>
  <c r="M1497" i="1" s="1"/>
  <c r="I1489" i="1"/>
  <c r="K1489" i="1" s="1"/>
  <c r="M1489" i="1" s="1"/>
  <c r="I1481" i="1"/>
  <c r="K1481" i="1" s="1"/>
  <c r="M1481" i="1" s="1"/>
  <c r="I1473" i="1"/>
  <c r="K1473" i="1" s="1"/>
  <c r="M1473" i="1" s="1"/>
  <c r="I1465" i="1"/>
  <c r="K1465" i="1" s="1"/>
  <c r="M1465" i="1" s="1"/>
  <c r="I1457" i="1"/>
  <c r="K1457" i="1" s="1"/>
  <c r="M1457" i="1" s="1"/>
  <c r="I1449" i="1"/>
  <c r="K1449" i="1" s="1"/>
  <c r="M1449" i="1" s="1"/>
  <c r="I1441" i="1"/>
  <c r="K1441" i="1" s="1"/>
  <c r="M1441" i="1" s="1"/>
  <c r="I1433" i="1"/>
  <c r="K1433" i="1" s="1"/>
  <c r="M1433" i="1" s="1"/>
  <c r="I1425" i="1"/>
  <c r="K1425" i="1" s="1"/>
  <c r="M1425" i="1" s="1"/>
  <c r="I1417" i="1"/>
  <c r="K1417" i="1" s="1"/>
  <c r="M1417" i="1" s="1"/>
  <c r="I1409" i="1"/>
  <c r="K1409" i="1" s="1"/>
  <c r="M1409" i="1" s="1"/>
  <c r="I1401" i="1"/>
  <c r="K1401" i="1" s="1"/>
  <c r="M1401" i="1" s="1"/>
  <c r="I1393" i="1"/>
  <c r="K1393" i="1" s="1"/>
  <c r="M1393" i="1" s="1"/>
  <c r="I1385" i="1"/>
  <c r="K1385" i="1" s="1"/>
  <c r="M1385" i="1" s="1"/>
  <c r="I1377" i="1"/>
  <c r="K1377" i="1" s="1"/>
  <c r="M1377" i="1" s="1"/>
  <c r="I1369" i="1"/>
  <c r="K1369" i="1" s="1"/>
  <c r="M1369" i="1" s="1"/>
  <c r="I1361" i="1"/>
  <c r="K1361" i="1" s="1"/>
  <c r="M1361" i="1" s="1"/>
  <c r="I1353" i="1"/>
  <c r="K1353" i="1" s="1"/>
  <c r="M1353" i="1" s="1"/>
  <c r="I1345" i="1"/>
  <c r="K1345" i="1" s="1"/>
  <c r="M1345" i="1" s="1"/>
  <c r="I1337" i="1"/>
  <c r="K1337" i="1" s="1"/>
  <c r="M1337" i="1" s="1"/>
  <c r="I1329" i="1"/>
  <c r="K1329" i="1" s="1"/>
  <c r="M1329" i="1" s="1"/>
  <c r="I1042" i="1"/>
  <c r="K1042" i="1" s="1"/>
  <c r="M1042" i="1" s="1"/>
  <c r="I954" i="1"/>
  <c r="K954" i="1" s="1"/>
  <c r="M954" i="1" s="1"/>
  <c r="I942" i="1"/>
  <c r="K942" i="1" s="1"/>
  <c r="M942" i="1" s="1"/>
  <c r="I898" i="1"/>
  <c r="K898" i="1" s="1"/>
  <c r="M898" i="1" s="1"/>
  <c r="I878" i="1"/>
  <c r="K878" i="1" s="1"/>
  <c r="M878" i="1" s="1"/>
  <c r="I798" i="1"/>
  <c r="K798" i="1" s="1"/>
  <c r="M798" i="1" s="1"/>
  <c r="I790" i="1"/>
  <c r="K790" i="1" s="1"/>
  <c r="M790" i="1" s="1"/>
  <c r="I746" i="1"/>
  <c r="K746" i="1" s="1"/>
  <c r="M746" i="1" s="1"/>
  <c r="I738" i="1"/>
  <c r="K738" i="1" s="1"/>
  <c r="M738" i="1" s="1"/>
  <c r="I730" i="1"/>
  <c r="K730" i="1" s="1"/>
  <c r="M730" i="1" s="1"/>
  <c r="I722" i="1"/>
  <c r="K722" i="1" s="1"/>
  <c r="M722" i="1" s="1"/>
  <c r="I686" i="1"/>
  <c r="K686" i="1" s="1"/>
  <c r="M686" i="1" s="1"/>
  <c r="I678" i="1"/>
  <c r="K678" i="1" s="1"/>
  <c r="M678" i="1" s="1"/>
  <c r="I670" i="1"/>
  <c r="K670" i="1" s="1"/>
  <c r="M670" i="1" s="1"/>
  <c r="I662" i="1"/>
  <c r="K662" i="1" s="1"/>
  <c r="M662" i="1" s="1"/>
  <c r="I1359" i="1"/>
  <c r="K1359" i="1" s="1"/>
  <c r="M1359" i="1" s="1"/>
  <c r="I1323" i="1"/>
  <c r="K1323" i="1" s="1"/>
  <c r="M1323" i="1" s="1"/>
  <c r="I1295" i="1"/>
  <c r="K1295" i="1" s="1"/>
  <c r="M1295" i="1" s="1"/>
  <c r="I1207" i="1"/>
  <c r="K1207" i="1" s="1"/>
  <c r="M1207" i="1" s="1"/>
  <c r="I1163" i="1"/>
  <c r="K1163" i="1" s="1"/>
  <c r="M1163" i="1" s="1"/>
  <c r="I1135" i="1"/>
  <c r="K1135" i="1" s="1"/>
  <c r="M1135" i="1" s="1"/>
  <c r="I1079" i="1"/>
  <c r="K1079" i="1" s="1"/>
  <c r="M1079" i="1" s="1"/>
  <c r="I998" i="1"/>
  <c r="K998" i="1" s="1"/>
  <c r="M998" i="1" s="1"/>
  <c r="I926" i="1"/>
  <c r="K926" i="1" s="1"/>
  <c r="M926" i="1" s="1"/>
  <c r="I918" i="1"/>
  <c r="K918" i="1" s="1"/>
  <c r="M918" i="1" s="1"/>
  <c r="I906" i="1"/>
  <c r="K906" i="1" s="1"/>
  <c r="M906" i="1" s="1"/>
  <c r="I894" i="1"/>
  <c r="K894" i="1" s="1"/>
  <c r="M894" i="1" s="1"/>
  <c r="I886" i="1"/>
  <c r="K886" i="1" s="1"/>
  <c r="M886" i="1" s="1"/>
  <c r="I854" i="1"/>
  <c r="K854" i="1" s="1"/>
  <c r="M854" i="1" s="1"/>
  <c r="I842" i="1"/>
  <c r="K842" i="1" s="1"/>
  <c r="M842" i="1" s="1"/>
  <c r="I834" i="1"/>
  <c r="K834" i="1" s="1"/>
  <c r="M834" i="1" s="1"/>
  <c r="I826" i="1"/>
  <c r="K826" i="1" s="1"/>
  <c r="M826" i="1" s="1"/>
  <c r="I818" i="1"/>
  <c r="K818" i="1" s="1"/>
  <c r="M818" i="1" s="1"/>
  <c r="I778" i="1"/>
  <c r="K778" i="1" s="1"/>
  <c r="M778" i="1" s="1"/>
  <c r="I770" i="1"/>
  <c r="K770" i="1" s="1"/>
  <c r="M770" i="1" s="1"/>
  <c r="I762" i="1"/>
  <c r="K762" i="1" s="1"/>
  <c r="M762" i="1" s="1"/>
  <c r="I754" i="1"/>
  <c r="K754" i="1" s="1"/>
  <c r="M754" i="1" s="1"/>
  <c r="I718" i="1"/>
  <c r="K718" i="1" s="1"/>
  <c r="M718" i="1" s="1"/>
  <c r="I710" i="1"/>
  <c r="K710" i="1" s="1"/>
  <c r="M710" i="1" s="1"/>
  <c r="I702" i="1"/>
  <c r="K702" i="1" s="1"/>
  <c r="M702" i="1" s="1"/>
  <c r="I694" i="1"/>
  <c r="K694" i="1" s="1"/>
  <c r="M694" i="1" s="1"/>
  <c r="I650" i="1"/>
  <c r="K650" i="1" s="1"/>
  <c r="M650" i="1" s="1"/>
  <c r="I1319" i="1"/>
  <c r="K1319" i="1" s="1"/>
  <c r="M1319" i="1" s="1"/>
  <c r="I1219" i="1"/>
  <c r="K1219" i="1" s="1"/>
  <c r="M1219" i="1" s="1"/>
  <c r="I1187" i="1"/>
  <c r="K1187" i="1" s="1"/>
  <c r="M1187" i="1" s="1"/>
  <c r="I1159" i="1"/>
  <c r="K1159" i="1" s="1"/>
  <c r="M1159" i="1" s="1"/>
  <c r="I1091" i="1"/>
  <c r="K1091" i="1" s="1"/>
  <c r="M1091" i="1" s="1"/>
  <c r="I1055" i="1"/>
  <c r="K1055" i="1" s="1"/>
  <c r="M1055" i="1" s="1"/>
  <c r="I1031" i="1"/>
  <c r="K1031" i="1" s="1"/>
  <c r="M1031" i="1" s="1"/>
  <c r="I1007" i="1"/>
  <c r="K1007" i="1" s="1"/>
  <c r="M1007" i="1" s="1"/>
  <c r="I983" i="1"/>
  <c r="K983" i="1" s="1"/>
  <c r="M983" i="1" s="1"/>
  <c r="I959" i="1"/>
  <c r="K959" i="1" s="1"/>
  <c r="M959" i="1" s="1"/>
  <c r="I935" i="1"/>
  <c r="K935" i="1" s="1"/>
  <c r="M935" i="1" s="1"/>
  <c r="I911" i="1"/>
  <c r="K911" i="1" s="1"/>
  <c r="M911" i="1" s="1"/>
  <c r="I887" i="1"/>
  <c r="K887" i="1" s="1"/>
  <c r="M887" i="1" s="1"/>
  <c r="I855" i="1"/>
  <c r="K855" i="1" s="1"/>
  <c r="M855" i="1" s="1"/>
  <c r="I831" i="1"/>
  <c r="K831" i="1" s="1"/>
  <c r="M831" i="1" s="1"/>
  <c r="I807" i="1"/>
  <c r="K807" i="1" s="1"/>
  <c r="M807" i="1" s="1"/>
  <c r="I783" i="1"/>
  <c r="K783" i="1" s="1"/>
  <c r="M783" i="1" s="1"/>
  <c r="I759" i="1"/>
  <c r="K759" i="1" s="1"/>
  <c r="M759" i="1" s="1"/>
  <c r="I735" i="1"/>
  <c r="K735" i="1" s="1"/>
  <c r="M735" i="1" s="1"/>
  <c r="I715" i="1"/>
  <c r="K715" i="1" s="1"/>
  <c r="M715" i="1" s="1"/>
  <c r="I691" i="1"/>
  <c r="K691" i="1" s="1"/>
  <c r="M691" i="1" s="1"/>
  <c r="I659" i="1"/>
  <c r="K659" i="1" s="1"/>
  <c r="M659" i="1" s="1"/>
  <c r="I1629" i="1"/>
  <c r="K1629" i="1" s="1"/>
  <c r="M1629" i="1" s="1"/>
  <c r="I1621" i="1"/>
  <c r="K1621" i="1" s="1"/>
  <c r="M1621" i="1" s="1"/>
  <c r="I1613" i="1"/>
  <c r="K1613" i="1" s="1"/>
  <c r="M1613" i="1" s="1"/>
  <c r="I1605" i="1"/>
  <c r="K1605" i="1" s="1"/>
  <c r="M1605" i="1" s="1"/>
  <c r="I1597" i="1"/>
  <c r="K1597" i="1" s="1"/>
  <c r="M1597" i="1" s="1"/>
  <c r="I1589" i="1"/>
  <c r="K1589" i="1" s="1"/>
  <c r="M1589" i="1" s="1"/>
  <c r="I1581" i="1"/>
  <c r="K1581" i="1" s="1"/>
  <c r="M1581" i="1" s="1"/>
  <c r="I1573" i="1"/>
  <c r="K1573" i="1" s="1"/>
  <c r="M1573" i="1" s="1"/>
  <c r="I1565" i="1"/>
  <c r="K1565" i="1" s="1"/>
  <c r="M1565" i="1" s="1"/>
  <c r="I1557" i="1"/>
  <c r="K1557" i="1" s="1"/>
  <c r="M1557" i="1" s="1"/>
  <c r="I1549" i="1"/>
  <c r="K1549" i="1" s="1"/>
  <c r="M1549" i="1" s="1"/>
  <c r="I1541" i="1"/>
  <c r="K1541" i="1" s="1"/>
  <c r="M1541" i="1" s="1"/>
  <c r="I1533" i="1"/>
  <c r="K1533" i="1" s="1"/>
  <c r="M1533" i="1" s="1"/>
  <c r="I1525" i="1"/>
  <c r="K1525" i="1" s="1"/>
  <c r="M1525" i="1" s="1"/>
  <c r="I1517" i="1"/>
  <c r="K1517" i="1" s="1"/>
  <c r="M1517" i="1" s="1"/>
  <c r="I1509" i="1"/>
  <c r="K1509" i="1" s="1"/>
  <c r="M1509" i="1" s="1"/>
  <c r="I1501" i="1"/>
  <c r="K1501" i="1" s="1"/>
  <c r="M1501" i="1" s="1"/>
  <c r="I1493" i="1"/>
  <c r="K1493" i="1" s="1"/>
  <c r="M1493" i="1" s="1"/>
  <c r="I1485" i="1"/>
  <c r="K1485" i="1" s="1"/>
  <c r="M1485" i="1" s="1"/>
  <c r="I1477" i="1"/>
  <c r="K1477" i="1" s="1"/>
  <c r="M1477" i="1" s="1"/>
  <c r="I1469" i="1"/>
  <c r="K1469" i="1" s="1"/>
  <c r="M1469" i="1" s="1"/>
  <c r="I1461" i="1"/>
  <c r="K1461" i="1" s="1"/>
  <c r="M1461" i="1" s="1"/>
  <c r="I1453" i="1"/>
  <c r="K1453" i="1" s="1"/>
  <c r="M1453" i="1" s="1"/>
  <c r="I1445" i="1"/>
  <c r="K1445" i="1" s="1"/>
  <c r="M1445" i="1" s="1"/>
  <c r="I1437" i="1"/>
  <c r="K1437" i="1" s="1"/>
  <c r="M1437" i="1" s="1"/>
  <c r="I1429" i="1"/>
  <c r="K1429" i="1" s="1"/>
  <c r="M1429" i="1" s="1"/>
  <c r="I1421" i="1"/>
  <c r="K1421" i="1" s="1"/>
  <c r="M1421" i="1" s="1"/>
  <c r="I1413" i="1"/>
  <c r="K1413" i="1" s="1"/>
  <c r="M1413" i="1" s="1"/>
  <c r="I1405" i="1"/>
  <c r="K1405" i="1" s="1"/>
  <c r="M1405" i="1" s="1"/>
  <c r="I1397" i="1"/>
  <c r="K1397" i="1" s="1"/>
  <c r="M1397" i="1" s="1"/>
  <c r="I1389" i="1"/>
  <c r="K1389" i="1" s="1"/>
  <c r="M1389" i="1" s="1"/>
  <c r="I1381" i="1"/>
  <c r="K1381" i="1" s="1"/>
  <c r="M1381" i="1" s="1"/>
  <c r="I1373" i="1"/>
  <c r="K1373" i="1" s="1"/>
  <c r="M1373" i="1" s="1"/>
  <c r="I1365" i="1"/>
  <c r="K1365" i="1" s="1"/>
  <c r="M1365" i="1" s="1"/>
  <c r="I1357" i="1"/>
  <c r="K1357" i="1" s="1"/>
  <c r="M1357" i="1" s="1"/>
  <c r="I1349" i="1"/>
  <c r="K1349" i="1" s="1"/>
  <c r="M1349" i="1" s="1"/>
  <c r="I1341" i="1"/>
  <c r="K1341" i="1" s="1"/>
  <c r="M1341" i="1" s="1"/>
  <c r="I1333" i="1"/>
  <c r="K1333" i="1" s="1"/>
  <c r="M1333" i="1" s="1"/>
  <c r="I1325" i="1"/>
  <c r="K1325" i="1" s="1"/>
  <c r="M1325" i="1" s="1"/>
  <c r="I1317" i="1"/>
  <c r="K1317" i="1" s="1"/>
  <c r="M1317" i="1" s="1"/>
  <c r="I1309" i="1"/>
  <c r="K1309" i="1" s="1"/>
  <c r="M1309" i="1" s="1"/>
  <c r="I1301" i="1"/>
  <c r="K1301" i="1" s="1"/>
  <c r="M1301" i="1" s="1"/>
  <c r="I1293" i="1"/>
  <c r="K1293" i="1" s="1"/>
  <c r="M1293" i="1" s="1"/>
  <c r="I1285" i="1"/>
  <c r="K1285" i="1" s="1"/>
  <c r="M1285" i="1" s="1"/>
  <c r="I1277" i="1"/>
  <c r="K1277" i="1" s="1"/>
  <c r="M1277" i="1" s="1"/>
  <c r="I1269" i="1"/>
  <c r="K1269" i="1" s="1"/>
  <c r="M1269" i="1" s="1"/>
  <c r="I1261" i="1"/>
  <c r="K1261" i="1" s="1"/>
  <c r="M1261" i="1" s="1"/>
  <c r="I1253" i="1"/>
  <c r="K1253" i="1" s="1"/>
  <c r="M1253" i="1" s="1"/>
  <c r="I1245" i="1"/>
  <c r="K1245" i="1" s="1"/>
  <c r="M1245" i="1" s="1"/>
  <c r="I1237" i="1"/>
  <c r="K1237" i="1" s="1"/>
  <c r="M1237" i="1" s="1"/>
  <c r="I1229" i="1"/>
  <c r="K1229" i="1" s="1"/>
  <c r="M1229" i="1" s="1"/>
  <c r="I1221" i="1"/>
  <c r="K1221" i="1" s="1"/>
  <c r="M1221" i="1" s="1"/>
  <c r="I1213" i="1"/>
  <c r="K1213" i="1" s="1"/>
  <c r="M1213" i="1" s="1"/>
  <c r="I1205" i="1"/>
  <c r="K1205" i="1" s="1"/>
  <c r="M1205" i="1" s="1"/>
  <c r="I1197" i="1"/>
  <c r="K1197" i="1" s="1"/>
  <c r="M1197" i="1" s="1"/>
  <c r="I1189" i="1"/>
  <c r="K1189" i="1" s="1"/>
  <c r="M1189" i="1" s="1"/>
  <c r="I1181" i="1"/>
  <c r="K1181" i="1" s="1"/>
  <c r="M1181" i="1" s="1"/>
  <c r="I1173" i="1"/>
  <c r="K1173" i="1" s="1"/>
  <c r="M1173" i="1" s="1"/>
  <c r="I1165" i="1"/>
  <c r="K1165" i="1" s="1"/>
  <c r="M1165" i="1" s="1"/>
  <c r="I1157" i="1"/>
  <c r="K1157" i="1" s="1"/>
  <c r="M1157" i="1" s="1"/>
  <c r="I1149" i="1"/>
  <c r="K1149" i="1" s="1"/>
  <c r="M1149" i="1" s="1"/>
  <c r="I1141" i="1"/>
  <c r="K1141" i="1" s="1"/>
  <c r="M1141" i="1" s="1"/>
  <c r="I1133" i="1"/>
  <c r="K1133" i="1" s="1"/>
  <c r="M1133" i="1" s="1"/>
  <c r="I1125" i="1"/>
  <c r="K1125" i="1" s="1"/>
  <c r="M1125" i="1" s="1"/>
  <c r="I1117" i="1"/>
  <c r="K1117" i="1" s="1"/>
  <c r="M1117" i="1" s="1"/>
  <c r="I1109" i="1"/>
  <c r="K1109" i="1" s="1"/>
  <c r="M1109" i="1" s="1"/>
  <c r="I1101" i="1"/>
  <c r="K1101" i="1" s="1"/>
  <c r="M1101" i="1" s="1"/>
  <c r="I1093" i="1"/>
  <c r="K1093" i="1" s="1"/>
  <c r="M1093" i="1" s="1"/>
  <c r="I1085" i="1"/>
  <c r="K1085" i="1" s="1"/>
  <c r="M1085" i="1" s="1"/>
  <c r="I1077" i="1"/>
  <c r="K1077" i="1" s="1"/>
  <c r="M1077" i="1" s="1"/>
  <c r="I1069" i="1"/>
  <c r="K1069" i="1" s="1"/>
  <c r="M1069" i="1" s="1"/>
  <c r="I1061" i="1"/>
  <c r="K1061" i="1" s="1"/>
  <c r="M1061" i="1" s="1"/>
  <c r="I1053" i="1"/>
  <c r="K1053" i="1" s="1"/>
  <c r="M1053" i="1" s="1"/>
  <c r="I1045" i="1"/>
  <c r="K1045" i="1" s="1"/>
  <c r="M1045" i="1" s="1"/>
  <c r="I1037" i="1"/>
  <c r="K1037" i="1" s="1"/>
  <c r="M1037" i="1" s="1"/>
  <c r="I1029" i="1"/>
  <c r="K1029" i="1" s="1"/>
  <c r="M1029" i="1" s="1"/>
  <c r="I1021" i="1"/>
  <c r="K1021" i="1" s="1"/>
  <c r="M1021" i="1" s="1"/>
  <c r="I1013" i="1"/>
  <c r="K1013" i="1" s="1"/>
  <c r="M1013" i="1" s="1"/>
  <c r="I1005" i="1"/>
  <c r="K1005" i="1" s="1"/>
  <c r="M1005" i="1" s="1"/>
  <c r="I997" i="1"/>
  <c r="K997" i="1" s="1"/>
  <c r="M997" i="1" s="1"/>
  <c r="I989" i="1"/>
  <c r="K989" i="1" s="1"/>
  <c r="M989" i="1" s="1"/>
  <c r="I981" i="1"/>
  <c r="K981" i="1" s="1"/>
  <c r="M981" i="1" s="1"/>
  <c r="I973" i="1"/>
  <c r="K973" i="1" s="1"/>
  <c r="M973" i="1" s="1"/>
  <c r="I965" i="1"/>
  <c r="K965" i="1" s="1"/>
  <c r="M965" i="1" s="1"/>
  <c r="I957" i="1"/>
  <c r="K957" i="1" s="1"/>
  <c r="M957" i="1" s="1"/>
  <c r="I949" i="1"/>
  <c r="K949" i="1" s="1"/>
  <c r="M949" i="1" s="1"/>
  <c r="I941" i="1"/>
  <c r="K941" i="1" s="1"/>
  <c r="M941" i="1" s="1"/>
  <c r="I933" i="1"/>
  <c r="K933" i="1" s="1"/>
  <c r="M933" i="1" s="1"/>
  <c r="I925" i="1"/>
  <c r="K925" i="1" s="1"/>
  <c r="M925" i="1" s="1"/>
  <c r="I917" i="1"/>
  <c r="K917" i="1" s="1"/>
  <c r="M917" i="1" s="1"/>
  <c r="I909" i="1"/>
  <c r="K909" i="1" s="1"/>
  <c r="M909" i="1" s="1"/>
  <c r="I901" i="1"/>
  <c r="K901" i="1" s="1"/>
  <c r="M901" i="1" s="1"/>
  <c r="I893" i="1"/>
  <c r="K893" i="1" s="1"/>
  <c r="M893" i="1" s="1"/>
  <c r="I885" i="1"/>
  <c r="K885" i="1" s="1"/>
  <c r="M885" i="1" s="1"/>
  <c r="I877" i="1"/>
  <c r="K877" i="1" s="1"/>
  <c r="M877" i="1" s="1"/>
  <c r="I869" i="1"/>
  <c r="K869" i="1" s="1"/>
  <c r="M869" i="1" s="1"/>
  <c r="I861" i="1"/>
  <c r="K861" i="1" s="1"/>
  <c r="M861" i="1" s="1"/>
  <c r="I853" i="1"/>
  <c r="K853" i="1" s="1"/>
  <c r="M853" i="1" s="1"/>
  <c r="I845" i="1"/>
  <c r="K845" i="1" s="1"/>
  <c r="M845" i="1" s="1"/>
  <c r="I837" i="1"/>
  <c r="K837" i="1" s="1"/>
  <c r="M837" i="1" s="1"/>
  <c r="I829" i="1"/>
  <c r="K829" i="1" s="1"/>
  <c r="M829" i="1" s="1"/>
  <c r="I821" i="1"/>
  <c r="K821" i="1" s="1"/>
  <c r="M821" i="1" s="1"/>
  <c r="I813" i="1"/>
  <c r="K813" i="1" s="1"/>
  <c r="M813" i="1" s="1"/>
  <c r="I805" i="1"/>
  <c r="K805" i="1" s="1"/>
  <c r="M805" i="1" s="1"/>
  <c r="I797" i="1"/>
  <c r="K797" i="1" s="1"/>
  <c r="M797" i="1" s="1"/>
  <c r="I789" i="1"/>
  <c r="K789" i="1" s="1"/>
  <c r="M789" i="1" s="1"/>
  <c r="I781" i="1"/>
  <c r="K781" i="1" s="1"/>
  <c r="M781" i="1" s="1"/>
  <c r="I773" i="1"/>
  <c r="K773" i="1" s="1"/>
  <c r="M773" i="1" s="1"/>
  <c r="I765" i="1"/>
  <c r="K765" i="1" s="1"/>
  <c r="M765" i="1" s="1"/>
  <c r="I757" i="1"/>
  <c r="K757" i="1" s="1"/>
  <c r="M757" i="1" s="1"/>
  <c r="I749" i="1"/>
  <c r="K749" i="1" s="1"/>
  <c r="M749" i="1" s="1"/>
  <c r="I741" i="1"/>
  <c r="K741" i="1" s="1"/>
  <c r="M741" i="1" s="1"/>
  <c r="I733" i="1"/>
  <c r="K733" i="1" s="1"/>
  <c r="M733" i="1" s="1"/>
  <c r="I725" i="1"/>
  <c r="K725" i="1" s="1"/>
  <c r="M725" i="1" s="1"/>
  <c r="I717" i="1"/>
  <c r="K717" i="1" s="1"/>
  <c r="M717" i="1" s="1"/>
  <c r="I709" i="1"/>
  <c r="K709" i="1" s="1"/>
  <c r="M709" i="1" s="1"/>
  <c r="I701" i="1"/>
  <c r="K701" i="1" s="1"/>
  <c r="M701" i="1" s="1"/>
  <c r="I693" i="1"/>
  <c r="K693" i="1" s="1"/>
  <c r="M693" i="1" s="1"/>
  <c r="I685" i="1"/>
  <c r="K685" i="1" s="1"/>
  <c r="M685" i="1" s="1"/>
  <c r="I677" i="1"/>
  <c r="K677" i="1" s="1"/>
  <c r="M677" i="1" s="1"/>
  <c r="I669" i="1"/>
  <c r="K669" i="1" s="1"/>
  <c r="M669" i="1" s="1"/>
  <c r="I661" i="1"/>
  <c r="K661" i="1" s="1"/>
  <c r="M661" i="1" s="1"/>
  <c r="I653" i="1"/>
  <c r="K653" i="1" s="1"/>
  <c r="M653" i="1" s="1"/>
  <c r="I1305" i="1"/>
  <c r="K1305" i="1" s="1"/>
  <c r="M1305" i="1" s="1"/>
  <c r="I1273" i="1"/>
  <c r="K1273" i="1" s="1"/>
  <c r="M1273" i="1" s="1"/>
  <c r="I1241" i="1"/>
  <c r="K1241" i="1" s="1"/>
  <c r="M1241" i="1" s="1"/>
  <c r="I1209" i="1"/>
  <c r="K1209" i="1" s="1"/>
  <c r="M1209" i="1" s="1"/>
  <c r="I1177" i="1"/>
  <c r="K1177" i="1" s="1"/>
  <c r="M1177" i="1" s="1"/>
  <c r="I1145" i="1"/>
  <c r="K1145" i="1" s="1"/>
  <c r="M1145" i="1" s="1"/>
  <c r="I1113" i="1"/>
  <c r="K1113" i="1" s="1"/>
  <c r="M1113" i="1" s="1"/>
  <c r="I1081" i="1"/>
  <c r="K1081" i="1" s="1"/>
  <c r="M1081" i="1" s="1"/>
  <c r="I1049" i="1"/>
  <c r="K1049" i="1" s="1"/>
  <c r="M1049" i="1" s="1"/>
  <c r="I1017" i="1"/>
  <c r="K1017" i="1" s="1"/>
  <c r="M1017" i="1" s="1"/>
  <c r="I985" i="1"/>
  <c r="K985" i="1" s="1"/>
  <c r="M985" i="1" s="1"/>
  <c r="I953" i="1"/>
  <c r="K953" i="1" s="1"/>
  <c r="M953" i="1" s="1"/>
  <c r="I921" i="1"/>
  <c r="K921" i="1" s="1"/>
  <c r="M921" i="1" s="1"/>
  <c r="I889" i="1"/>
  <c r="K889" i="1" s="1"/>
  <c r="M889" i="1" s="1"/>
  <c r="I857" i="1"/>
  <c r="K857" i="1" s="1"/>
  <c r="M857" i="1" s="1"/>
  <c r="I825" i="1"/>
  <c r="K825" i="1" s="1"/>
  <c r="M825" i="1" s="1"/>
  <c r="I793" i="1"/>
  <c r="K793" i="1" s="1"/>
  <c r="M793" i="1" s="1"/>
  <c r="I761" i="1"/>
  <c r="K761" i="1" s="1"/>
  <c r="M761" i="1" s="1"/>
  <c r="I729" i="1"/>
  <c r="K729" i="1" s="1"/>
  <c r="M729" i="1" s="1"/>
  <c r="I697" i="1"/>
  <c r="K697" i="1" s="1"/>
  <c r="M697" i="1" s="1"/>
  <c r="I665" i="1"/>
  <c r="K665" i="1" s="1"/>
  <c r="M665" i="1" s="1"/>
  <c r="I1307" i="1"/>
  <c r="K1307" i="1" s="1"/>
  <c r="M1307" i="1" s="1"/>
  <c r="I1279" i="1"/>
  <c r="K1279" i="1" s="1"/>
  <c r="M1279" i="1" s="1"/>
  <c r="I1235" i="1"/>
  <c r="K1235" i="1" s="1"/>
  <c r="M1235" i="1" s="1"/>
  <c r="I1223" i="1"/>
  <c r="K1223" i="1" s="1"/>
  <c r="M1223" i="1" s="1"/>
  <c r="I1151" i="1"/>
  <c r="K1151" i="1" s="1"/>
  <c r="M1151" i="1" s="1"/>
  <c r="I1131" i="1"/>
  <c r="K1131" i="1" s="1"/>
  <c r="M1131" i="1" s="1"/>
  <c r="I1011" i="1"/>
  <c r="K1011" i="1" s="1"/>
  <c r="M1011" i="1" s="1"/>
  <c r="I987" i="1"/>
  <c r="K987" i="1" s="1"/>
  <c r="M987" i="1" s="1"/>
  <c r="I963" i="1"/>
  <c r="K963" i="1" s="1"/>
  <c r="M963" i="1" s="1"/>
  <c r="I939" i="1"/>
  <c r="K939" i="1" s="1"/>
  <c r="M939" i="1" s="1"/>
  <c r="I919" i="1"/>
  <c r="K919" i="1" s="1"/>
  <c r="M919" i="1" s="1"/>
  <c r="I895" i="1"/>
  <c r="K895" i="1" s="1"/>
  <c r="M895" i="1" s="1"/>
  <c r="I875" i="1"/>
  <c r="K875" i="1" s="1"/>
  <c r="M875" i="1" s="1"/>
  <c r="I851" i="1"/>
  <c r="K851" i="1" s="1"/>
  <c r="M851" i="1" s="1"/>
  <c r="I823" i="1"/>
  <c r="K823" i="1" s="1"/>
  <c r="M823" i="1" s="1"/>
  <c r="I799" i="1"/>
  <c r="K799" i="1" s="1"/>
  <c r="M799" i="1" s="1"/>
  <c r="I775" i="1"/>
  <c r="K775" i="1" s="1"/>
  <c r="M775" i="1" s="1"/>
  <c r="I755" i="1"/>
  <c r="K755" i="1" s="1"/>
  <c r="M755" i="1" s="1"/>
  <c r="I731" i="1"/>
  <c r="K731" i="1" s="1"/>
  <c r="M731" i="1" s="1"/>
  <c r="I707" i="1"/>
  <c r="K707" i="1" s="1"/>
  <c r="M707" i="1" s="1"/>
  <c r="I683" i="1"/>
  <c r="K683" i="1" s="1"/>
  <c r="M683" i="1" s="1"/>
  <c r="I663" i="1"/>
  <c r="K663" i="1" s="1"/>
  <c r="M663" i="1" s="1"/>
  <c r="I1624" i="1"/>
  <c r="K1624" i="1" s="1"/>
  <c r="M1624" i="1" s="1"/>
  <c r="I1608" i="1"/>
  <c r="K1608" i="1" s="1"/>
  <c r="M1608" i="1" s="1"/>
  <c r="I1592" i="1"/>
  <c r="K1592" i="1" s="1"/>
  <c r="M1592" i="1" s="1"/>
  <c r="I1576" i="1"/>
  <c r="K1576" i="1" s="1"/>
  <c r="M1576" i="1" s="1"/>
  <c r="I1560" i="1"/>
  <c r="K1560" i="1" s="1"/>
  <c r="M1560" i="1" s="1"/>
  <c r="I1544" i="1"/>
  <c r="K1544" i="1" s="1"/>
  <c r="M1544" i="1" s="1"/>
  <c r="I1528" i="1"/>
  <c r="K1528" i="1" s="1"/>
  <c r="M1528" i="1" s="1"/>
  <c r="I1512" i="1"/>
  <c r="K1512" i="1" s="1"/>
  <c r="M1512" i="1" s="1"/>
  <c r="I1496" i="1"/>
  <c r="K1496" i="1" s="1"/>
  <c r="M1496" i="1" s="1"/>
  <c r="I1480" i="1"/>
  <c r="K1480" i="1" s="1"/>
  <c r="M1480" i="1" s="1"/>
  <c r="I1464" i="1"/>
  <c r="K1464" i="1" s="1"/>
  <c r="M1464" i="1" s="1"/>
  <c r="I1448" i="1"/>
  <c r="K1448" i="1" s="1"/>
  <c r="M1448" i="1" s="1"/>
  <c r="I1432" i="1"/>
  <c r="K1432" i="1" s="1"/>
  <c r="M1432" i="1" s="1"/>
  <c r="I1416" i="1"/>
  <c r="K1416" i="1" s="1"/>
  <c r="M1416" i="1" s="1"/>
  <c r="I1400" i="1"/>
  <c r="K1400" i="1" s="1"/>
  <c r="M1400" i="1" s="1"/>
  <c r="I1384" i="1"/>
  <c r="K1384" i="1" s="1"/>
  <c r="M1384" i="1" s="1"/>
  <c r="I1368" i="1"/>
  <c r="K1368" i="1" s="1"/>
  <c r="M1368" i="1" s="1"/>
  <c r="I1360" i="1"/>
  <c r="K1360" i="1" s="1"/>
  <c r="M1360" i="1" s="1"/>
  <c r="I1332" i="1"/>
  <c r="K1332" i="1" s="1"/>
  <c r="M1332" i="1" s="1"/>
  <c r="I1324" i="1"/>
  <c r="K1324" i="1" s="1"/>
  <c r="M1324" i="1" s="1"/>
  <c r="I1316" i="1"/>
  <c r="K1316" i="1" s="1"/>
  <c r="M1316" i="1" s="1"/>
  <c r="I1308" i="1"/>
  <c r="K1308" i="1" s="1"/>
  <c r="M1308" i="1" s="1"/>
  <c r="I1300" i="1"/>
  <c r="K1300" i="1" s="1"/>
  <c r="M1300" i="1" s="1"/>
  <c r="I1292" i="1"/>
  <c r="K1292" i="1" s="1"/>
  <c r="M1292" i="1" s="1"/>
  <c r="I1284" i="1"/>
  <c r="K1284" i="1" s="1"/>
  <c r="M1284" i="1" s="1"/>
  <c r="I1276" i="1"/>
  <c r="K1276" i="1" s="1"/>
  <c r="M1276" i="1" s="1"/>
  <c r="I1268" i="1"/>
  <c r="K1268" i="1" s="1"/>
  <c r="M1268" i="1" s="1"/>
  <c r="I1260" i="1"/>
  <c r="K1260" i="1" s="1"/>
  <c r="M1260" i="1" s="1"/>
  <c r="I1252" i="1"/>
  <c r="K1252" i="1" s="1"/>
  <c r="M1252" i="1" s="1"/>
  <c r="I1244" i="1"/>
  <c r="K1244" i="1" s="1"/>
  <c r="M1244" i="1" s="1"/>
  <c r="I1236" i="1"/>
  <c r="K1236" i="1" s="1"/>
  <c r="M1236" i="1" s="1"/>
  <c r="I1228" i="1"/>
  <c r="K1228" i="1" s="1"/>
  <c r="M1228" i="1" s="1"/>
  <c r="I1220" i="1"/>
  <c r="K1220" i="1" s="1"/>
  <c r="M1220" i="1" s="1"/>
  <c r="I1212" i="1"/>
  <c r="K1212" i="1" s="1"/>
  <c r="M1212" i="1" s="1"/>
  <c r="I1204" i="1"/>
  <c r="K1204" i="1" s="1"/>
  <c r="M1204" i="1" s="1"/>
  <c r="I1196" i="1"/>
  <c r="K1196" i="1" s="1"/>
  <c r="M1196" i="1" s="1"/>
  <c r="I1188" i="1"/>
  <c r="K1188" i="1" s="1"/>
  <c r="M1188" i="1" s="1"/>
  <c r="I1180" i="1"/>
  <c r="K1180" i="1" s="1"/>
  <c r="M1180" i="1" s="1"/>
  <c r="I1172" i="1"/>
  <c r="K1172" i="1" s="1"/>
  <c r="M1172" i="1" s="1"/>
  <c r="I1164" i="1"/>
  <c r="K1164" i="1" s="1"/>
  <c r="M1164" i="1" s="1"/>
  <c r="I1156" i="1"/>
  <c r="K1156" i="1" s="1"/>
  <c r="M1156" i="1" s="1"/>
  <c r="I1148" i="1"/>
  <c r="K1148" i="1" s="1"/>
  <c r="M1148" i="1" s="1"/>
  <c r="I1313" i="1"/>
  <c r="K1313" i="1" s="1"/>
  <c r="M1313" i="1" s="1"/>
  <c r="I1281" i="1"/>
  <c r="K1281" i="1" s="1"/>
  <c r="M1281" i="1" s="1"/>
  <c r="I1249" i="1"/>
  <c r="K1249" i="1" s="1"/>
  <c r="M1249" i="1" s="1"/>
  <c r="I1217" i="1"/>
  <c r="K1217" i="1" s="1"/>
  <c r="M1217" i="1" s="1"/>
  <c r="I1185" i="1"/>
  <c r="K1185" i="1" s="1"/>
  <c r="M1185" i="1" s="1"/>
  <c r="I1153" i="1"/>
  <c r="K1153" i="1" s="1"/>
  <c r="M1153" i="1" s="1"/>
  <c r="I1121" i="1"/>
  <c r="K1121" i="1" s="1"/>
  <c r="M1121" i="1" s="1"/>
  <c r="I1089" i="1"/>
  <c r="K1089" i="1" s="1"/>
  <c r="M1089" i="1" s="1"/>
  <c r="I1057" i="1"/>
  <c r="K1057" i="1" s="1"/>
  <c r="M1057" i="1" s="1"/>
  <c r="I1025" i="1"/>
  <c r="K1025" i="1" s="1"/>
  <c r="M1025" i="1" s="1"/>
  <c r="I993" i="1"/>
  <c r="K993" i="1" s="1"/>
  <c r="M993" i="1" s="1"/>
  <c r="I961" i="1"/>
  <c r="K961" i="1" s="1"/>
  <c r="M961" i="1" s="1"/>
  <c r="I929" i="1"/>
  <c r="K929" i="1" s="1"/>
  <c r="M929" i="1" s="1"/>
  <c r="I897" i="1"/>
  <c r="K897" i="1" s="1"/>
  <c r="M897" i="1" s="1"/>
  <c r="I865" i="1"/>
  <c r="K865" i="1" s="1"/>
  <c r="M865" i="1" s="1"/>
  <c r="I833" i="1"/>
  <c r="K833" i="1" s="1"/>
  <c r="M833" i="1" s="1"/>
  <c r="I801" i="1"/>
  <c r="K801" i="1" s="1"/>
  <c r="M801" i="1" s="1"/>
  <c r="I769" i="1"/>
  <c r="K769" i="1" s="1"/>
  <c r="M769" i="1" s="1"/>
  <c r="I737" i="1"/>
  <c r="K737" i="1" s="1"/>
  <c r="M737" i="1" s="1"/>
  <c r="I705" i="1"/>
  <c r="K705" i="1" s="1"/>
  <c r="M705" i="1" s="1"/>
  <c r="I673" i="1"/>
  <c r="K673" i="1" s="1"/>
  <c r="M673" i="1" s="1"/>
  <c r="I1623" i="1"/>
  <c r="K1623" i="1" s="1"/>
  <c r="M1623" i="1" s="1"/>
  <c r="I1607" i="1"/>
  <c r="K1607" i="1" s="1"/>
  <c r="M1607" i="1" s="1"/>
  <c r="I1595" i="1"/>
  <c r="K1595" i="1" s="1"/>
  <c r="M1595" i="1" s="1"/>
  <c r="I1579" i="1"/>
  <c r="K1579" i="1" s="1"/>
  <c r="M1579" i="1" s="1"/>
  <c r="I1563" i="1"/>
  <c r="K1563" i="1" s="1"/>
  <c r="M1563" i="1" s="1"/>
  <c r="I1543" i="1"/>
  <c r="K1543" i="1" s="1"/>
  <c r="M1543" i="1" s="1"/>
  <c r="I1527" i="1"/>
  <c r="K1527" i="1" s="1"/>
  <c r="M1527" i="1" s="1"/>
  <c r="I1515" i="1"/>
  <c r="K1515" i="1" s="1"/>
  <c r="M1515" i="1" s="1"/>
  <c r="I1499" i="1"/>
  <c r="K1499" i="1" s="1"/>
  <c r="M1499" i="1" s="1"/>
  <c r="I1479" i="1"/>
  <c r="K1479" i="1" s="1"/>
  <c r="M1479" i="1" s="1"/>
  <c r="I1467" i="1"/>
  <c r="K1467" i="1" s="1"/>
  <c r="M1467" i="1" s="1"/>
  <c r="I1451" i="1"/>
  <c r="K1451" i="1" s="1"/>
  <c r="M1451" i="1" s="1"/>
  <c r="I1435" i="1"/>
  <c r="K1435" i="1" s="1"/>
  <c r="M1435" i="1" s="1"/>
  <c r="I1415" i="1"/>
  <c r="K1415" i="1" s="1"/>
  <c r="M1415" i="1" s="1"/>
  <c r="I1399" i="1"/>
  <c r="K1399" i="1" s="1"/>
  <c r="M1399" i="1" s="1"/>
  <c r="I1379" i="1"/>
  <c r="K1379" i="1" s="1"/>
  <c r="M1379" i="1" s="1"/>
  <c r="I1335" i="1"/>
  <c r="K1335" i="1" s="1"/>
  <c r="M1335" i="1" s="1"/>
  <c r="I1303" i="1"/>
  <c r="K1303" i="1" s="1"/>
  <c r="M1303" i="1" s="1"/>
  <c r="I1251" i="1"/>
  <c r="K1251" i="1" s="1"/>
  <c r="M1251" i="1" s="1"/>
  <c r="I1231" i="1"/>
  <c r="K1231" i="1" s="1"/>
  <c r="M1231" i="1" s="1"/>
  <c r="I1167" i="1"/>
  <c r="K1167" i="1" s="1"/>
  <c r="M1167" i="1" s="1"/>
  <c r="I1127" i="1"/>
  <c r="K1127" i="1" s="1"/>
  <c r="M1127" i="1" s="1"/>
  <c r="I1099" i="1"/>
  <c r="K1099" i="1" s="1"/>
  <c r="M1099" i="1" s="1"/>
  <c r="I1039" i="1"/>
  <c r="K1039" i="1" s="1"/>
  <c r="M1039" i="1" s="1"/>
  <c r="I1321" i="1"/>
  <c r="K1321" i="1" s="1"/>
  <c r="M1321" i="1" s="1"/>
  <c r="I1257" i="1"/>
  <c r="K1257" i="1" s="1"/>
  <c r="M1257" i="1" s="1"/>
  <c r="I1225" i="1"/>
  <c r="K1225" i="1" s="1"/>
  <c r="M1225" i="1" s="1"/>
  <c r="I1193" i="1"/>
  <c r="K1193" i="1" s="1"/>
  <c r="M1193" i="1" s="1"/>
  <c r="I1129" i="1"/>
  <c r="K1129" i="1" s="1"/>
  <c r="M1129" i="1" s="1"/>
  <c r="I1097" i="1"/>
  <c r="K1097" i="1" s="1"/>
  <c r="M1097" i="1" s="1"/>
  <c r="I1065" i="1"/>
  <c r="K1065" i="1" s="1"/>
  <c r="M1065" i="1" s="1"/>
  <c r="I1033" i="1"/>
  <c r="K1033" i="1" s="1"/>
  <c r="M1033" i="1" s="1"/>
  <c r="I1001" i="1"/>
  <c r="K1001" i="1" s="1"/>
  <c r="M1001" i="1" s="1"/>
  <c r="I969" i="1"/>
  <c r="K969" i="1" s="1"/>
  <c r="M969" i="1" s="1"/>
  <c r="I937" i="1"/>
  <c r="K937" i="1" s="1"/>
  <c r="M937" i="1" s="1"/>
  <c r="I905" i="1"/>
  <c r="K905" i="1" s="1"/>
  <c r="M905" i="1" s="1"/>
  <c r="I873" i="1"/>
  <c r="K873" i="1" s="1"/>
  <c r="M873" i="1" s="1"/>
  <c r="I841" i="1"/>
  <c r="K841" i="1" s="1"/>
  <c r="M841" i="1" s="1"/>
  <c r="I809" i="1"/>
  <c r="K809" i="1" s="1"/>
  <c r="M809" i="1" s="1"/>
  <c r="I777" i="1"/>
  <c r="K777" i="1" s="1"/>
  <c r="M777" i="1" s="1"/>
  <c r="I745" i="1"/>
  <c r="K745" i="1" s="1"/>
  <c r="M745" i="1" s="1"/>
  <c r="I713" i="1"/>
  <c r="K713" i="1" s="1"/>
  <c r="M713" i="1" s="1"/>
  <c r="I681" i="1"/>
  <c r="K681" i="1" s="1"/>
  <c r="M681" i="1" s="1"/>
  <c r="I649" i="1"/>
  <c r="K649" i="1" s="1"/>
  <c r="M649" i="1" s="1"/>
  <c r="I1297" i="1"/>
  <c r="K1297" i="1" s="1"/>
  <c r="M1297" i="1" s="1"/>
  <c r="I1289" i="1"/>
  <c r="K1289" i="1" s="1"/>
  <c r="M1289" i="1" s="1"/>
  <c r="I1265" i="1"/>
  <c r="K1265" i="1" s="1"/>
  <c r="M1265" i="1" s="1"/>
  <c r="I1233" i="1"/>
  <c r="K1233" i="1" s="1"/>
  <c r="M1233" i="1" s="1"/>
  <c r="I1201" i="1"/>
  <c r="K1201" i="1" s="1"/>
  <c r="M1201" i="1" s="1"/>
  <c r="I1169" i="1"/>
  <c r="K1169" i="1" s="1"/>
  <c r="M1169" i="1" s="1"/>
  <c r="I1161" i="1"/>
  <c r="K1161" i="1" s="1"/>
  <c r="M1161" i="1" s="1"/>
  <c r="I1137" i="1"/>
  <c r="K1137" i="1" s="1"/>
  <c r="M1137" i="1" s="1"/>
  <c r="I1105" i="1"/>
  <c r="K1105" i="1" s="1"/>
  <c r="M1105" i="1" s="1"/>
  <c r="I1073" i="1"/>
  <c r="K1073" i="1" s="1"/>
  <c r="M1073" i="1" s="1"/>
  <c r="I1041" i="1"/>
  <c r="K1041" i="1" s="1"/>
  <c r="M1041" i="1" s="1"/>
  <c r="I1009" i="1"/>
  <c r="K1009" i="1" s="1"/>
  <c r="M1009" i="1" s="1"/>
  <c r="I977" i="1"/>
  <c r="K977" i="1" s="1"/>
  <c r="M977" i="1" s="1"/>
  <c r="I945" i="1"/>
  <c r="K945" i="1" s="1"/>
  <c r="M945" i="1" s="1"/>
  <c r="I913" i="1"/>
  <c r="K913" i="1" s="1"/>
  <c r="M913" i="1" s="1"/>
  <c r="I881" i="1"/>
  <c r="K881" i="1" s="1"/>
  <c r="M881" i="1" s="1"/>
  <c r="I849" i="1"/>
  <c r="K849" i="1" s="1"/>
  <c r="M849" i="1" s="1"/>
  <c r="I817" i="1"/>
  <c r="K817" i="1" s="1"/>
  <c r="M817" i="1" s="1"/>
  <c r="I785" i="1"/>
  <c r="K785" i="1" s="1"/>
  <c r="M785" i="1" s="1"/>
  <c r="I753" i="1"/>
  <c r="K753" i="1" s="1"/>
  <c r="M753" i="1" s="1"/>
  <c r="I721" i="1"/>
  <c r="K721" i="1" s="1"/>
  <c r="M721" i="1" s="1"/>
  <c r="I689" i="1"/>
  <c r="K689" i="1" s="1"/>
  <c r="M689" i="1" s="1"/>
  <c r="I657" i="1"/>
  <c r="K657" i="1" s="1"/>
  <c r="M657" i="1" s="1"/>
  <c r="I1631" i="1"/>
  <c r="K1631" i="1" s="1"/>
  <c r="M1631" i="1" s="1"/>
  <c r="I1615" i="1"/>
  <c r="K1615" i="1" s="1"/>
  <c r="M1615" i="1" s="1"/>
  <c r="I1599" i="1"/>
  <c r="K1599" i="1" s="1"/>
  <c r="M1599" i="1" s="1"/>
  <c r="I1587" i="1"/>
  <c r="K1587" i="1" s="1"/>
  <c r="M1587" i="1" s="1"/>
  <c r="I1571" i="1"/>
  <c r="K1571" i="1" s="1"/>
  <c r="M1571" i="1" s="1"/>
  <c r="I1555" i="1"/>
  <c r="K1555" i="1" s="1"/>
  <c r="M1555" i="1" s="1"/>
  <c r="I1535" i="1"/>
  <c r="K1535" i="1" s="1"/>
  <c r="M1535" i="1" s="1"/>
  <c r="I1523" i="1"/>
  <c r="K1523" i="1" s="1"/>
  <c r="M1523" i="1" s="1"/>
  <c r="I1507" i="1"/>
  <c r="K1507" i="1" s="1"/>
  <c r="M1507" i="1" s="1"/>
  <c r="I1487" i="1"/>
  <c r="K1487" i="1" s="1"/>
  <c r="M1487" i="1" s="1"/>
  <c r="I1475" i="1"/>
  <c r="K1475" i="1" s="1"/>
  <c r="M1475" i="1" s="1"/>
  <c r="I1459" i="1"/>
  <c r="K1459" i="1" s="1"/>
  <c r="M1459" i="1" s="1"/>
  <c r="I1443" i="1"/>
  <c r="K1443" i="1" s="1"/>
  <c r="M1443" i="1" s="1"/>
  <c r="I1423" i="1"/>
  <c r="K1423" i="1" s="1"/>
  <c r="M1423" i="1" s="1"/>
  <c r="I1407" i="1"/>
  <c r="K1407" i="1" s="1"/>
  <c r="M1407" i="1" s="1"/>
  <c r="I1391" i="1"/>
  <c r="K1391" i="1" s="1"/>
  <c r="M1391" i="1" s="1"/>
  <c r="I1371" i="1"/>
  <c r="K1371" i="1" s="1"/>
  <c r="M1371" i="1" s="1"/>
  <c r="I1283" i="1"/>
  <c r="K1283" i="1" s="1"/>
  <c r="M1283" i="1" s="1"/>
  <c r="I1255" i="1"/>
  <c r="K1255" i="1" s="1"/>
  <c r="M1255" i="1" s="1"/>
  <c r="I1227" i="1"/>
  <c r="K1227" i="1" s="1"/>
  <c r="M1227" i="1" s="1"/>
  <c r="I1175" i="1"/>
  <c r="K1175" i="1" s="1"/>
  <c r="M1175" i="1" s="1"/>
  <c r="I1155" i="1"/>
  <c r="K1155" i="1" s="1"/>
  <c r="M1155" i="1" s="1"/>
  <c r="I1119" i="1"/>
  <c r="K1119" i="1" s="1"/>
  <c r="M1119" i="1" s="1"/>
  <c r="I1071" i="1"/>
  <c r="K1071" i="1" s="1"/>
  <c r="M1071" i="1" s="1"/>
  <c r="I1628" i="1"/>
  <c r="K1628" i="1" s="1"/>
  <c r="M1628" i="1" s="1"/>
  <c r="I1612" i="1"/>
  <c r="K1612" i="1" s="1"/>
  <c r="M1612" i="1" s="1"/>
  <c r="I1596" i="1"/>
  <c r="K1596" i="1" s="1"/>
  <c r="M1596" i="1" s="1"/>
  <c r="I1580" i="1"/>
  <c r="K1580" i="1" s="1"/>
  <c r="M1580" i="1" s="1"/>
  <c r="I1564" i="1"/>
  <c r="K1564" i="1" s="1"/>
  <c r="M1564" i="1" s="1"/>
  <c r="I1548" i="1"/>
  <c r="K1548" i="1" s="1"/>
  <c r="M1548" i="1" s="1"/>
  <c r="I1532" i="1"/>
  <c r="K1532" i="1" s="1"/>
  <c r="M1532" i="1" s="1"/>
  <c r="I1516" i="1"/>
  <c r="K1516" i="1" s="1"/>
  <c r="M1516" i="1" s="1"/>
  <c r="I1500" i="1"/>
  <c r="K1500" i="1" s="1"/>
  <c r="M1500" i="1" s="1"/>
  <c r="I1484" i="1"/>
  <c r="K1484" i="1" s="1"/>
  <c r="M1484" i="1" s="1"/>
  <c r="I1468" i="1"/>
  <c r="K1468" i="1" s="1"/>
  <c r="M1468" i="1" s="1"/>
  <c r="I1452" i="1"/>
  <c r="K1452" i="1" s="1"/>
  <c r="M1452" i="1" s="1"/>
  <c r="I1436" i="1"/>
  <c r="K1436" i="1" s="1"/>
  <c r="M1436" i="1" s="1"/>
  <c r="I1420" i="1"/>
  <c r="K1420" i="1" s="1"/>
  <c r="M1420" i="1" s="1"/>
  <c r="I1404" i="1"/>
  <c r="K1404" i="1" s="1"/>
  <c r="M1404" i="1" s="1"/>
  <c r="I1388" i="1"/>
  <c r="K1388" i="1" s="1"/>
  <c r="M1388" i="1" s="1"/>
  <c r="I1372" i="1"/>
  <c r="K1372" i="1" s="1"/>
  <c r="M1372" i="1" s="1"/>
  <c r="I951" i="1"/>
  <c r="K951" i="1" s="1"/>
  <c r="M951" i="1" s="1"/>
  <c r="I863" i="1"/>
  <c r="K863" i="1" s="1"/>
  <c r="M863" i="1" s="1"/>
  <c r="I763" i="1"/>
  <c r="K763" i="1" s="1"/>
  <c r="M763" i="1" s="1"/>
  <c r="I671" i="1"/>
  <c r="K671" i="1" s="1"/>
  <c r="M671" i="1" s="1"/>
  <c r="I1620" i="1"/>
  <c r="K1620" i="1" s="1"/>
  <c r="M1620" i="1" s="1"/>
  <c r="I1588" i="1"/>
  <c r="K1588" i="1" s="1"/>
  <c r="M1588" i="1" s="1"/>
  <c r="I1556" i="1"/>
  <c r="K1556" i="1" s="1"/>
  <c r="M1556" i="1" s="1"/>
  <c r="I1524" i="1"/>
  <c r="K1524" i="1" s="1"/>
  <c r="M1524" i="1" s="1"/>
  <c r="I1492" i="1"/>
  <c r="K1492" i="1" s="1"/>
  <c r="M1492" i="1" s="1"/>
  <c r="I1460" i="1"/>
  <c r="K1460" i="1" s="1"/>
  <c r="M1460" i="1" s="1"/>
  <c r="I1428" i="1"/>
  <c r="K1428" i="1" s="1"/>
  <c r="M1428" i="1" s="1"/>
  <c r="I1396" i="1"/>
  <c r="K1396" i="1" s="1"/>
  <c r="M1396" i="1" s="1"/>
  <c r="I1356" i="1"/>
  <c r="K1356" i="1" s="1"/>
  <c r="M1356" i="1" s="1"/>
  <c r="I1336" i="1"/>
  <c r="K1336" i="1" s="1"/>
  <c r="M1336" i="1" s="1"/>
  <c r="I1304" i="1"/>
  <c r="K1304" i="1" s="1"/>
  <c r="M1304" i="1" s="1"/>
  <c r="I1272" i="1"/>
  <c r="K1272" i="1" s="1"/>
  <c r="M1272" i="1" s="1"/>
  <c r="I1240" i="1"/>
  <c r="K1240" i="1" s="1"/>
  <c r="M1240" i="1" s="1"/>
  <c r="I1208" i="1"/>
  <c r="K1208" i="1" s="1"/>
  <c r="M1208" i="1" s="1"/>
  <c r="I1176" i="1"/>
  <c r="K1176" i="1" s="1"/>
  <c r="M1176" i="1" s="1"/>
  <c r="I1144" i="1"/>
  <c r="K1144" i="1" s="1"/>
  <c r="M1144" i="1" s="1"/>
  <c r="I1136" i="1"/>
  <c r="K1136" i="1" s="1"/>
  <c r="M1136" i="1" s="1"/>
  <c r="I1128" i="1"/>
  <c r="K1128" i="1" s="1"/>
  <c r="M1128" i="1" s="1"/>
  <c r="I1120" i="1"/>
  <c r="K1120" i="1" s="1"/>
  <c r="M1120" i="1" s="1"/>
  <c r="I1112" i="1"/>
  <c r="K1112" i="1" s="1"/>
  <c r="M1112" i="1" s="1"/>
  <c r="I1104" i="1"/>
  <c r="K1104" i="1" s="1"/>
  <c r="M1104" i="1" s="1"/>
  <c r="I1096" i="1"/>
  <c r="K1096" i="1" s="1"/>
  <c r="M1096" i="1" s="1"/>
  <c r="I1088" i="1"/>
  <c r="K1088" i="1" s="1"/>
  <c r="M1088" i="1" s="1"/>
  <c r="I1080" i="1"/>
  <c r="K1080" i="1" s="1"/>
  <c r="M1080" i="1" s="1"/>
  <c r="I1072" i="1"/>
  <c r="K1072" i="1" s="1"/>
  <c r="M1072" i="1" s="1"/>
  <c r="I1064" i="1"/>
  <c r="K1064" i="1" s="1"/>
  <c r="M1064" i="1" s="1"/>
  <c r="I1056" i="1"/>
  <c r="K1056" i="1" s="1"/>
  <c r="M1056" i="1" s="1"/>
  <c r="I1048" i="1"/>
  <c r="K1048" i="1" s="1"/>
  <c r="M1048" i="1" s="1"/>
  <c r="I1040" i="1"/>
  <c r="K1040" i="1" s="1"/>
  <c r="M1040" i="1" s="1"/>
  <c r="I1032" i="1"/>
  <c r="K1032" i="1" s="1"/>
  <c r="M1032" i="1" s="1"/>
  <c r="I1024" i="1"/>
  <c r="K1024" i="1" s="1"/>
  <c r="M1024" i="1" s="1"/>
  <c r="I1016" i="1"/>
  <c r="K1016" i="1" s="1"/>
  <c r="M1016" i="1" s="1"/>
  <c r="I1008" i="1"/>
  <c r="K1008" i="1" s="1"/>
  <c r="M1008" i="1" s="1"/>
  <c r="I1000" i="1"/>
  <c r="K1000" i="1" s="1"/>
  <c r="M1000" i="1" s="1"/>
  <c r="I992" i="1"/>
  <c r="K992" i="1" s="1"/>
  <c r="M992" i="1" s="1"/>
  <c r="I984" i="1"/>
  <c r="K984" i="1" s="1"/>
  <c r="M984" i="1" s="1"/>
  <c r="I976" i="1"/>
  <c r="K976" i="1" s="1"/>
  <c r="M976" i="1" s="1"/>
  <c r="I968" i="1"/>
  <c r="K968" i="1" s="1"/>
  <c r="M968" i="1" s="1"/>
  <c r="I960" i="1"/>
  <c r="K960" i="1" s="1"/>
  <c r="M960" i="1" s="1"/>
  <c r="I952" i="1"/>
  <c r="K952" i="1" s="1"/>
  <c r="M952" i="1" s="1"/>
  <c r="I944" i="1"/>
  <c r="K944" i="1" s="1"/>
  <c r="M944" i="1" s="1"/>
  <c r="I936" i="1"/>
  <c r="K936" i="1" s="1"/>
  <c r="M936" i="1" s="1"/>
  <c r="I928" i="1"/>
  <c r="K928" i="1" s="1"/>
  <c r="M928" i="1" s="1"/>
  <c r="I920" i="1"/>
  <c r="K920" i="1" s="1"/>
  <c r="M920" i="1" s="1"/>
  <c r="I912" i="1"/>
  <c r="K912" i="1" s="1"/>
  <c r="M912" i="1" s="1"/>
  <c r="I904" i="1"/>
  <c r="K904" i="1" s="1"/>
  <c r="M904" i="1" s="1"/>
  <c r="I896" i="1"/>
  <c r="K896" i="1" s="1"/>
  <c r="M896" i="1" s="1"/>
  <c r="I888" i="1"/>
  <c r="K888" i="1" s="1"/>
  <c r="M888" i="1" s="1"/>
  <c r="I880" i="1"/>
  <c r="K880" i="1" s="1"/>
  <c r="M880" i="1" s="1"/>
  <c r="I872" i="1"/>
  <c r="K872" i="1" s="1"/>
  <c r="M872" i="1" s="1"/>
  <c r="I864" i="1"/>
  <c r="K864" i="1" s="1"/>
  <c r="M864" i="1" s="1"/>
  <c r="I856" i="1"/>
  <c r="K856" i="1" s="1"/>
  <c r="M856" i="1" s="1"/>
  <c r="I848" i="1"/>
  <c r="K848" i="1" s="1"/>
  <c r="M848" i="1" s="1"/>
  <c r="I840" i="1"/>
  <c r="K840" i="1" s="1"/>
  <c r="M840" i="1" s="1"/>
  <c r="I832" i="1"/>
  <c r="K832" i="1" s="1"/>
  <c r="M832" i="1" s="1"/>
  <c r="I824" i="1"/>
  <c r="K824" i="1" s="1"/>
  <c r="M824" i="1" s="1"/>
  <c r="I816" i="1"/>
  <c r="K816" i="1" s="1"/>
  <c r="M816" i="1" s="1"/>
  <c r="I808" i="1"/>
  <c r="K808" i="1" s="1"/>
  <c r="M808" i="1" s="1"/>
  <c r="I800" i="1"/>
  <c r="K800" i="1" s="1"/>
  <c r="M800" i="1" s="1"/>
  <c r="I792" i="1"/>
  <c r="K792" i="1" s="1"/>
  <c r="M792" i="1" s="1"/>
  <c r="I784" i="1"/>
  <c r="K784" i="1" s="1"/>
  <c r="M784" i="1" s="1"/>
  <c r="I776" i="1"/>
  <c r="K776" i="1" s="1"/>
  <c r="M776" i="1" s="1"/>
  <c r="I768" i="1"/>
  <c r="K768" i="1" s="1"/>
  <c r="M768" i="1" s="1"/>
  <c r="I760" i="1"/>
  <c r="K760" i="1" s="1"/>
  <c r="M760" i="1" s="1"/>
  <c r="I752" i="1"/>
  <c r="K752" i="1" s="1"/>
  <c r="M752" i="1" s="1"/>
  <c r="I744" i="1"/>
  <c r="K744" i="1" s="1"/>
  <c r="M744" i="1" s="1"/>
  <c r="I736" i="1"/>
  <c r="K736" i="1" s="1"/>
  <c r="M736" i="1" s="1"/>
  <c r="I728" i="1"/>
  <c r="K728" i="1" s="1"/>
  <c r="M728" i="1" s="1"/>
  <c r="I720" i="1"/>
  <c r="K720" i="1" s="1"/>
  <c r="M720" i="1" s="1"/>
  <c r="I712" i="1"/>
  <c r="K712" i="1" s="1"/>
  <c r="M712" i="1" s="1"/>
  <c r="I704" i="1"/>
  <c r="K704" i="1" s="1"/>
  <c r="M704" i="1" s="1"/>
  <c r="I696" i="1"/>
  <c r="K696" i="1" s="1"/>
  <c r="M696" i="1" s="1"/>
  <c r="I688" i="1"/>
  <c r="K688" i="1" s="1"/>
  <c r="M688" i="1" s="1"/>
  <c r="I680" i="1"/>
  <c r="K680" i="1" s="1"/>
  <c r="M680" i="1" s="1"/>
  <c r="I672" i="1"/>
  <c r="K672" i="1" s="1"/>
  <c r="M672" i="1" s="1"/>
  <c r="I664" i="1"/>
  <c r="K664" i="1" s="1"/>
  <c r="M664" i="1" s="1"/>
  <c r="I656" i="1"/>
  <c r="K656" i="1" s="1"/>
  <c r="M656" i="1" s="1"/>
  <c r="I648" i="1"/>
  <c r="K648" i="1" s="1"/>
  <c r="M648" i="1" s="1"/>
  <c r="I1247" i="1"/>
  <c r="K1247" i="1" s="1"/>
  <c r="M1247" i="1" s="1"/>
  <c r="I1179" i="1"/>
  <c r="K1179" i="1" s="1"/>
  <c r="M1179" i="1" s="1"/>
  <c r="I1143" i="1"/>
  <c r="K1143" i="1" s="1"/>
  <c r="M1143" i="1" s="1"/>
  <c r="I1083" i="1"/>
  <c r="K1083" i="1" s="1"/>
  <c r="M1083" i="1" s="1"/>
  <c r="I975" i="1"/>
  <c r="K975" i="1" s="1"/>
  <c r="M975" i="1" s="1"/>
  <c r="I883" i="1"/>
  <c r="K883" i="1" s="1"/>
  <c r="M883" i="1" s="1"/>
  <c r="I791" i="1"/>
  <c r="K791" i="1" s="1"/>
  <c r="M791" i="1" s="1"/>
  <c r="I695" i="1"/>
  <c r="K695" i="1" s="1"/>
  <c r="M695" i="1" s="1"/>
  <c r="I1616" i="1"/>
  <c r="K1616" i="1" s="1"/>
  <c r="M1616" i="1" s="1"/>
  <c r="I1584" i="1"/>
  <c r="K1584" i="1" s="1"/>
  <c r="M1584" i="1" s="1"/>
  <c r="I1552" i="1"/>
  <c r="K1552" i="1" s="1"/>
  <c r="M1552" i="1" s="1"/>
  <c r="I1520" i="1"/>
  <c r="K1520" i="1" s="1"/>
  <c r="M1520" i="1" s="1"/>
  <c r="I1488" i="1"/>
  <c r="K1488" i="1" s="1"/>
  <c r="M1488" i="1" s="1"/>
  <c r="I1456" i="1"/>
  <c r="K1456" i="1" s="1"/>
  <c r="M1456" i="1" s="1"/>
  <c r="I1424" i="1"/>
  <c r="K1424" i="1" s="1"/>
  <c r="M1424" i="1" s="1"/>
  <c r="I1392" i="1"/>
  <c r="K1392" i="1" s="1"/>
  <c r="M1392" i="1" s="1"/>
  <c r="I1364" i="1"/>
  <c r="K1364" i="1" s="1"/>
  <c r="M1364" i="1" s="1"/>
  <c r="I1352" i="1"/>
  <c r="K1352" i="1" s="1"/>
  <c r="M1352" i="1" s="1"/>
  <c r="I1344" i="1"/>
  <c r="K1344" i="1" s="1"/>
  <c r="M1344" i="1" s="1"/>
  <c r="I1312" i="1"/>
  <c r="K1312" i="1" s="1"/>
  <c r="M1312" i="1" s="1"/>
  <c r="I1280" i="1"/>
  <c r="K1280" i="1" s="1"/>
  <c r="M1280" i="1" s="1"/>
  <c r="I1248" i="1"/>
  <c r="K1248" i="1" s="1"/>
  <c r="M1248" i="1" s="1"/>
  <c r="I1216" i="1"/>
  <c r="K1216" i="1" s="1"/>
  <c r="M1216" i="1" s="1"/>
  <c r="I1184" i="1"/>
  <c r="K1184" i="1" s="1"/>
  <c r="M1184" i="1" s="1"/>
  <c r="I1152" i="1"/>
  <c r="K1152" i="1" s="1"/>
  <c r="M1152" i="1" s="1"/>
  <c r="I999" i="1"/>
  <c r="K999" i="1" s="1"/>
  <c r="M999" i="1" s="1"/>
  <c r="I907" i="1"/>
  <c r="K907" i="1" s="1"/>
  <c r="M907" i="1" s="1"/>
  <c r="I811" i="1"/>
  <c r="K811" i="1" s="1"/>
  <c r="M811" i="1" s="1"/>
  <c r="I719" i="1"/>
  <c r="K719" i="1" s="1"/>
  <c r="M719" i="1" s="1"/>
  <c r="I1636" i="1"/>
  <c r="K1636" i="1" s="1"/>
  <c r="M1636" i="1" s="1"/>
  <c r="I1604" i="1"/>
  <c r="K1604" i="1" s="1"/>
  <c r="M1604" i="1" s="1"/>
  <c r="I1572" i="1"/>
  <c r="K1572" i="1" s="1"/>
  <c r="M1572" i="1" s="1"/>
  <c r="I1540" i="1"/>
  <c r="K1540" i="1" s="1"/>
  <c r="M1540" i="1" s="1"/>
  <c r="I1508" i="1"/>
  <c r="K1508" i="1" s="1"/>
  <c r="M1508" i="1" s="1"/>
  <c r="I1476" i="1"/>
  <c r="K1476" i="1" s="1"/>
  <c r="M1476" i="1" s="1"/>
  <c r="I1444" i="1"/>
  <c r="K1444" i="1" s="1"/>
  <c r="M1444" i="1" s="1"/>
  <c r="I1412" i="1"/>
  <c r="K1412" i="1" s="1"/>
  <c r="M1412" i="1" s="1"/>
  <c r="I1380" i="1"/>
  <c r="K1380" i="1" s="1"/>
  <c r="M1380" i="1" s="1"/>
  <c r="I1320" i="1"/>
  <c r="K1320" i="1" s="1"/>
  <c r="M1320" i="1" s="1"/>
  <c r="I1288" i="1"/>
  <c r="K1288" i="1" s="1"/>
  <c r="M1288" i="1" s="1"/>
  <c r="I1256" i="1"/>
  <c r="K1256" i="1" s="1"/>
  <c r="M1256" i="1" s="1"/>
  <c r="I1224" i="1"/>
  <c r="K1224" i="1" s="1"/>
  <c r="M1224" i="1" s="1"/>
  <c r="I1192" i="1"/>
  <c r="K1192" i="1" s="1"/>
  <c r="M1192" i="1" s="1"/>
  <c r="I1160" i="1"/>
  <c r="K1160" i="1" s="1"/>
  <c r="M1160" i="1" s="1"/>
  <c r="I1140" i="1"/>
  <c r="K1140" i="1" s="1"/>
  <c r="M1140" i="1" s="1"/>
  <c r="I1132" i="1"/>
  <c r="K1132" i="1" s="1"/>
  <c r="M1132" i="1" s="1"/>
  <c r="I1124" i="1"/>
  <c r="K1124" i="1" s="1"/>
  <c r="M1124" i="1" s="1"/>
  <c r="I1116" i="1"/>
  <c r="K1116" i="1" s="1"/>
  <c r="M1116" i="1" s="1"/>
  <c r="I1108" i="1"/>
  <c r="K1108" i="1" s="1"/>
  <c r="M1108" i="1" s="1"/>
  <c r="I1100" i="1"/>
  <c r="K1100" i="1" s="1"/>
  <c r="M1100" i="1" s="1"/>
  <c r="I1092" i="1"/>
  <c r="K1092" i="1" s="1"/>
  <c r="M1092" i="1" s="1"/>
  <c r="I1084" i="1"/>
  <c r="K1084" i="1" s="1"/>
  <c r="M1084" i="1" s="1"/>
  <c r="I1076" i="1"/>
  <c r="K1076" i="1" s="1"/>
  <c r="M1076" i="1" s="1"/>
  <c r="I1068" i="1"/>
  <c r="K1068" i="1" s="1"/>
  <c r="M1068" i="1" s="1"/>
  <c r="I1060" i="1"/>
  <c r="K1060" i="1" s="1"/>
  <c r="M1060" i="1" s="1"/>
  <c r="I1052" i="1"/>
  <c r="K1052" i="1" s="1"/>
  <c r="M1052" i="1" s="1"/>
  <c r="I1044" i="1"/>
  <c r="K1044" i="1" s="1"/>
  <c r="M1044" i="1" s="1"/>
  <c r="I1036" i="1"/>
  <c r="K1036" i="1" s="1"/>
  <c r="M1036" i="1" s="1"/>
  <c r="I1028" i="1"/>
  <c r="K1028" i="1" s="1"/>
  <c r="M1028" i="1" s="1"/>
  <c r="I1020" i="1"/>
  <c r="K1020" i="1" s="1"/>
  <c r="M1020" i="1" s="1"/>
  <c r="I1012" i="1"/>
  <c r="K1012" i="1" s="1"/>
  <c r="M1012" i="1" s="1"/>
  <c r="I1004" i="1"/>
  <c r="K1004" i="1" s="1"/>
  <c r="M1004" i="1" s="1"/>
  <c r="I996" i="1"/>
  <c r="K996" i="1" s="1"/>
  <c r="M996" i="1" s="1"/>
  <c r="I988" i="1"/>
  <c r="K988" i="1" s="1"/>
  <c r="M988" i="1" s="1"/>
  <c r="I980" i="1"/>
  <c r="K980" i="1" s="1"/>
  <c r="M980" i="1" s="1"/>
  <c r="I972" i="1"/>
  <c r="K972" i="1" s="1"/>
  <c r="M972" i="1" s="1"/>
  <c r="I964" i="1"/>
  <c r="K964" i="1" s="1"/>
  <c r="M964" i="1" s="1"/>
  <c r="I956" i="1"/>
  <c r="K956" i="1" s="1"/>
  <c r="M956" i="1" s="1"/>
  <c r="I948" i="1"/>
  <c r="K948" i="1" s="1"/>
  <c r="M948" i="1" s="1"/>
  <c r="I940" i="1"/>
  <c r="K940" i="1" s="1"/>
  <c r="M940" i="1" s="1"/>
  <c r="I924" i="1"/>
  <c r="K924" i="1" s="1"/>
  <c r="M924" i="1" s="1"/>
  <c r="I916" i="1"/>
  <c r="K916" i="1" s="1"/>
  <c r="M916" i="1" s="1"/>
  <c r="I908" i="1"/>
  <c r="K908" i="1" s="1"/>
  <c r="M908" i="1" s="1"/>
  <c r="I900" i="1"/>
  <c r="K900" i="1" s="1"/>
  <c r="M900" i="1" s="1"/>
  <c r="I892" i="1"/>
  <c r="K892" i="1" s="1"/>
  <c r="M892" i="1" s="1"/>
  <c r="I884" i="1"/>
  <c r="K884" i="1" s="1"/>
  <c r="M884" i="1" s="1"/>
  <c r="I876" i="1"/>
  <c r="K876" i="1" s="1"/>
  <c r="M876" i="1" s="1"/>
  <c r="I868" i="1"/>
  <c r="K868" i="1" s="1"/>
  <c r="M868" i="1" s="1"/>
  <c r="I860" i="1"/>
  <c r="K860" i="1" s="1"/>
  <c r="M860" i="1" s="1"/>
  <c r="I852" i="1"/>
  <c r="K852" i="1" s="1"/>
  <c r="M852" i="1" s="1"/>
  <c r="I844" i="1"/>
  <c r="K844" i="1" s="1"/>
  <c r="M844" i="1" s="1"/>
  <c r="I836" i="1"/>
  <c r="K836" i="1" s="1"/>
  <c r="M836" i="1" s="1"/>
  <c r="I828" i="1"/>
  <c r="K828" i="1" s="1"/>
  <c r="M828" i="1" s="1"/>
  <c r="I820" i="1"/>
  <c r="K820" i="1" s="1"/>
  <c r="M820" i="1" s="1"/>
  <c r="I812" i="1"/>
  <c r="K812" i="1" s="1"/>
  <c r="M812" i="1" s="1"/>
  <c r="I804" i="1"/>
  <c r="K804" i="1" s="1"/>
  <c r="M804" i="1" s="1"/>
  <c r="I796" i="1"/>
  <c r="K796" i="1" s="1"/>
  <c r="M796" i="1" s="1"/>
  <c r="I788" i="1"/>
  <c r="K788" i="1" s="1"/>
  <c r="M788" i="1" s="1"/>
  <c r="I780" i="1"/>
  <c r="K780" i="1" s="1"/>
  <c r="M780" i="1" s="1"/>
  <c r="I772" i="1"/>
  <c r="K772" i="1" s="1"/>
  <c r="M772" i="1" s="1"/>
  <c r="I764" i="1"/>
  <c r="K764" i="1" s="1"/>
  <c r="M764" i="1" s="1"/>
  <c r="I756" i="1"/>
  <c r="K756" i="1" s="1"/>
  <c r="M756" i="1" s="1"/>
  <c r="I748" i="1"/>
  <c r="K748" i="1" s="1"/>
  <c r="M748" i="1" s="1"/>
  <c r="I740" i="1"/>
  <c r="K740" i="1" s="1"/>
  <c r="M740" i="1" s="1"/>
  <c r="I732" i="1"/>
  <c r="K732" i="1" s="1"/>
  <c r="M732" i="1" s="1"/>
  <c r="I724" i="1"/>
  <c r="K724" i="1" s="1"/>
  <c r="M724" i="1" s="1"/>
  <c r="I716" i="1"/>
  <c r="K716" i="1" s="1"/>
  <c r="M716" i="1" s="1"/>
  <c r="I708" i="1"/>
  <c r="K708" i="1" s="1"/>
  <c r="M708" i="1" s="1"/>
  <c r="I700" i="1"/>
  <c r="K700" i="1" s="1"/>
  <c r="M700" i="1" s="1"/>
  <c r="I692" i="1"/>
  <c r="K692" i="1" s="1"/>
  <c r="M692" i="1" s="1"/>
  <c r="I684" i="1"/>
  <c r="K684" i="1" s="1"/>
  <c r="M684" i="1" s="1"/>
  <c r="I676" i="1"/>
  <c r="K676" i="1" s="1"/>
  <c r="M676" i="1" s="1"/>
  <c r="I668" i="1"/>
  <c r="K668" i="1" s="1"/>
  <c r="M668" i="1" s="1"/>
  <c r="I660" i="1"/>
  <c r="K660" i="1" s="1"/>
  <c r="M660" i="1" s="1"/>
  <c r="I652" i="1"/>
  <c r="K652" i="1" s="1"/>
  <c r="M652" i="1" s="1"/>
  <c r="I1327" i="1"/>
  <c r="K1327" i="1" s="1"/>
  <c r="M1327" i="1" s="1"/>
  <c r="I1259" i="1"/>
  <c r="K1259" i="1" s="1"/>
  <c r="M1259" i="1" s="1"/>
  <c r="I1027" i="1"/>
  <c r="K1027" i="1" s="1"/>
  <c r="M1027" i="1" s="1"/>
  <c r="I927" i="1"/>
  <c r="K927" i="1" s="1"/>
  <c r="M927" i="1" s="1"/>
  <c r="I835" i="1"/>
  <c r="K835" i="1" s="1"/>
  <c r="M835" i="1" s="1"/>
  <c r="I743" i="1"/>
  <c r="K743" i="1" s="1"/>
  <c r="M743" i="1" s="1"/>
  <c r="I655" i="1"/>
  <c r="K655" i="1" s="1"/>
  <c r="M655" i="1" s="1"/>
  <c r="I1632" i="1"/>
  <c r="K1632" i="1" s="1"/>
  <c r="M1632" i="1" s="1"/>
  <c r="I1600" i="1"/>
  <c r="K1600" i="1" s="1"/>
  <c r="M1600" i="1" s="1"/>
  <c r="I1568" i="1"/>
  <c r="K1568" i="1" s="1"/>
  <c r="M1568" i="1" s="1"/>
  <c r="I1536" i="1"/>
  <c r="K1536" i="1" s="1"/>
  <c r="M1536" i="1" s="1"/>
  <c r="I1504" i="1"/>
  <c r="K1504" i="1" s="1"/>
  <c r="M1504" i="1" s="1"/>
  <c r="I1472" i="1"/>
  <c r="K1472" i="1" s="1"/>
  <c r="M1472" i="1" s="1"/>
  <c r="I1440" i="1"/>
  <c r="K1440" i="1" s="1"/>
  <c r="M1440" i="1" s="1"/>
  <c r="I1408" i="1"/>
  <c r="K1408" i="1" s="1"/>
  <c r="M1408" i="1" s="1"/>
  <c r="I1376" i="1"/>
  <c r="K1376" i="1" s="1"/>
  <c r="M1376" i="1" s="1"/>
  <c r="I1348" i="1"/>
  <c r="K1348" i="1" s="1"/>
  <c r="M1348" i="1" s="1"/>
  <c r="I1340" i="1"/>
  <c r="K1340" i="1" s="1"/>
  <c r="M1340" i="1" s="1"/>
  <c r="I1328" i="1"/>
  <c r="K1328" i="1" s="1"/>
  <c r="M1328" i="1" s="1"/>
  <c r="I1296" i="1"/>
  <c r="K1296" i="1" s="1"/>
  <c r="M1296" i="1" s="1"/>
  <c r="I1264" i="1"/>
  <c r="K1264" i="1" s="1"/>
  <c r="M1264" i="1" s="1"/>
  <c r="I1232" i="1"/>
  <c r="K1232" i="1" s="1"/>
  <c r="M1232" i="1" s="1"/>
  <c r="I1200" i="1"/>
  <c r="K1200" i="1" s="1"/>
  <c r="M1200" i="1" s="1"/>
  <c r="I1168" i="1"/>
  <c r="K1168" i="1" s="1"/>
  <c r="M1168" i="1" s="1"/>
  <c r="I932" i="1"/>
  <c r="K932" i="1" s="1"/>
  <c r="M932" i="1" s="1"/>
  <c r="I1107" i="1"/>
  <c r="K1107" i="1" s="1"/>
  <c r="M1107" i="1" s="1"/>
  <c r="I1367" i="1"/>
  <c r="K1367" i="1" s="1"/>
  <c r="M1367" i="1" s="1"/>
  <c r="I633" i="1"/>
  <c r="K633" i="1" s="1"/>
  <c r="M633" i="1" s="1"/>
  <c r="I537" i="1"/>
  <c r="K537" i="1" s="1"/>
  <c r="M537" i="1" s="1"/>
  <c r="I425" i="1"/>
  <c r="K425" i="1" s="1"/>
  <c r="M425" i="1" s="1"/>
  <c r="I468" i="1"/>
  <c r="K468" i="1" s="1"/>
  <c r="M468" i="1" s="1"/>
  <c r="I589" i="1"/>
  <c r="K589" i="1" s="1"/>
  <c r="M589" i="1" s="1"/>
  <c r="I523" i="1"/>
  <c r="K523" i="1" s="1"/>
  <c r="M523" i="1" s="1"/>
  <c r="I555" i="1"/>
  <c r="K555" i="1" s="1"/>
  <c r="M555" i="1" s="1"/>
  <c r="I587" i="1"/>
  <c r="K587" i="1" s="1"/>
  <c r="M587" i="1" s="1"/>
  <c r="I619" i="1"/>
  <c r="K619" i="1" s="1"/>
  <c r="M619" i="1" s="1"/>
  <c r="I392" i="1"/>
  <c r="K392" i="1" s="1"/>
  <c r="M392" i="1" s="1"/>
  <c r="I451" i="1"/>
  <c r="K451" i="1" s="1"/>
  <c r="M451" i="1" s="1"/>
  <c r="I499" i="1"/>
  <c r="K499" i="1" s="1"/>
  <c r="M499" i="1" s="1"/>
  <c r="I401" i="1"/>
  <c r="K401" i="1" s="1"/>
  <c r="M401" i="1" s="1"/>
  <c r="I444" i="1"/>
  <c r="K444" i="1" s="1"/>
  <c r="M444" i="1" s="1"/>
  <c r="I486" i="1"/>
  <c r="K486" i="1" s="1"/>
  <c r="M486" i="1" s="1"/>
  <c r="I527" i="1"/>
  <c r="K527" i="1" s="1"/>
  <c r="M527" i="1" s="1"/>
  <c r="I559" i="1"/>
  <c r="K559" i="1" s="1"/>
  <c r="M559" i="1" s="1"/>
  <c r="I591" i="1"/>
  <c r="K591" i="1" s="1"/>
  <c r="M591" i="1" s="1"/>
  <c r="I623" i="1"/>
  <c r="K623" i="1" s="1"/>
  <c r="M623" i="1" s="1"/>
  <c r="I450" i="1"/>
  <c r="K450" i="1" s="1"/>
  <c r="M450" i="1" s="1"/>
  <c r="I493" i="1"/>
  <c r="K493" i="1" s="1"/>
  <c r="M493" i="1" s="1"/>
  <c r="I528" i="1"/>
  <c r="K528" i="1" s="1"/>
  <c r="M528" i="1" s="1"/>
  <c r="I572" i="1"/>
  <c r="K572" i="1" s="1"/>
  <c r="M572" i="1" s="1"/>
  <c r="I632" i="1"/>
  <c r="K632" i="1" s="1"/>
  <c r="M632" i="1" s="1"/>
  <c r="I584" i="1"/>
  <c r="K584" i="1" s="1"/>
  <c r="M584" i="1" s="1"/>
  <c r="I494" i="1"/>
  <c r="K494" i="1" s="1"/>
  <c r="M494" i="1" s="1"/>
  <c r="I625" i="1"/>
  <c r="K625" i="1" s="1"/>
  <c r="M625" i="1" s="1"/>
  <c r="I416" i="1"/>
  <c r="K416" i="1" s="1"/>
  <c r="M416" i="1" s="1"/>
  <c r="I469" i="1"/>
  <c r="K469" i="1" s="1"/>
  <c r="M469" i="1" s="1"/>
  <c r="I510" i="1"/>
  <c r="K510" i="1" s="1"/>
  <c r="M510" i="1" s="1"/>
  <c r="I542" i="1"/>
  <c r="K542" i="1" s="1"/>
  <c r="M542" i="1" s="1"/>
  <c r="I574" i="1"/>
  <c r="K574" i="1" s="1"/>
  <c r="M574" i="1" s="1"/>
  <c r="I606" i="1"/>
  <c r="K606" i="1" s="1"/>
  <c r="M606" i="1" s="1"/>
  <c r="I638" i="1"/>
  <c r="K638" i="1" s="1"/>
  <c r="M638" i="1" s="1"/>
  <c r="I521" i="1"/>
  <c r="K521" i="1" s="1"/>
  <c r="M521" i="1" s="1"/>
  <c r="I547" i="1"/>
  <c r="K547" i="1" s="1"/>
  <c r="M547" i="1" s="1"/>
  <c r="I611" i="1"/>
  <c r="K611" i="1" s="1"/>
  <c r="M611" i="1" s="1"/>
  <c r="I509" i="1"/>
  <c r="K509" i="1" s="1"/>
  <c r="M509" i="1" s="1"/>
  <c r="I409" i="1"/>
  <c r="K409" i="1" s="1"/>
  <c r="M409" i="1" s="1"/>
  <c r="I452" i="1"/>
  <c r="K452" i="1" s="1"/>
  <c r="M452" i="1" s="1"/>
  <c r="I525" i="1"/>
  <c r="K525" i="1" s="1"/>
  <c r="M525" i="1" s="1"/>
  <c r="I440" i="1"/>
  <c r="K440" i="1" s="1"/>
  <c r="M440" i="1" s="1"/>
  <c r="I475" i="1"/>
  <c r="K475" i="1" s="1"/>
  <c r="M475" i="1" s="1"/>
  <c r="I410" i="1"/>
  <c r="K410" i="1" s="1"/>
  <c r="M410" i="1" s="1"/>
  <c r="I417" i="1"/>
  <c r="K417" i="1" s="1"/>
  <c r="M417" i="1" s="1"/>
  <c r="I460" i="1"/>
  <c r="K460" i="1" s="1"/>
  <c r="M460" i="1" s="1"/>
  <c r="I502" i="1"/>
  <c r="K502" i="1" s="1"/>
  <c r="M502" i="1" s="1"/>
  <c r="I466" i="1"/>
  <c r="K466" i="1" s="1"/>
  <c r="M466" i="1" s="1"/>
  <c r="I508" i="1"/>
  <c r="K508" i="1" s="1"/>
  <c r="M508" i="1" s="1"/>
  <c r="I544" i="1"/>
  <c r="K544" i="1" s="1"/>
  <c r="M544" i="1" s="1"/>
  <c r="I596" i="1"/>
  <c r="K596" i="1" s="1"/>
  <c r="M596" i="1" s="1"/>
  <c r="I402" i="1"/>
  <c r="K402" i="1" s="1"/>
  <c r="M402" i="1" s="1"/>
  <c r="I576" i="1"/>
  <c r="K576" i="1" s="1"/>
  <c r="M576" i="1" s="1"/>
  <c r="I644" i="1"/>
  <c r="K644" i="1" s="1"/>
  <c r="M644" i="1" s="1"/>
  <c r="I605" i="1"/>
  <c r="K605" i="1" s="1"/>
  <c r="M605" i="1" s="1"/>
  <c r="I407" i="1"/>
  <c r="K407" i="1" s="1"/>
  <c r="M407" i="1" s="1"/>
  <c r="I439" i="1"/>
  <c r="K439" i="1" s="1"/>
  <c r="M439" i="1" s="1"/>
  <c r="I471" i="1"/>
  <c r="K471" i="1" s="1"/>
  <c r="M471" i="1" s="1"/>
  <c r="I503" i="1"/>
  <c r="K503" i="1" s="1"/>
  <c r="M503" i="1" s="1"/>
  <c r="I421" i="1"/>
  <c r="K421" i="1" s="1"/>
  <c r="M421" i="1" s="1"/>
  <c r="I474" i="1"/>
  <c r="K474" i="1" s="1"/>
  <c r="M474" i="1" s="1"/>
  <c r="I514" i="1"/>
  <c r="K514" i="1" s="1"/>
  <c r="M514" i="1" s="1"/>
  <c r="I546" i="1"/>
  <c r="K546" i="1" s="1"/>
  <c r="M546" i="1" s="1"/>
  <c r="I578" i="1"/>
  <c r="K578" i="1" s="1"/>
  <c r="M578" i="1" s="1"/>
  <c r="I610" i="1"/>
  <c r="K610" i="1" s="1"/>
  <c r="M610" i="1" s="1"/>
  <c r="I642" i="1"/>
  <c r="K642" i="1" s="1"/>
  <c r="M642" i="1" s="1"/>
  <c r="I517" i="1"/>
  <c r="K517" i="1" s="1"/>
  <c r="M517" i="1" s="1"/>
  <c r="I645" i="1"/>
  <c r="K645" i="1" s="1"/>
  <c r="M645" i="1" s="1"/>
  <c r="I442" i="1"/>
  <c r="K442" i="1" s="1"/>
  <c r="M442" i="1" s="1"/>
  <c r="I428" i="1"/>
  <c r="K428" i="1" s="1"/>
  <c r="M428" i="1" s="1"/>
  <c r="I470" i="1"/>
  <c r="K470" i="1" s="1"/>
  <c r="M470" i="1" s="1"/>
  <c r="I519" i="1"/>
  <c r="K519" i="1" s="1"/>
  <c r="M519" i="1" s="1"/>
  <c r="I551" i="1"/>
  <c r="K551" i="1" s="1"/>
  <c r="M551" i="1" s="1"/>
  <c r="I583" i="1"/>
  <c r="K583" i="1" s="1"/>
  <c r="M583" i="1" s="1"/>
  <c r="I615" i="1"/>
  <c r="K615" i="1" s="1"/>
  <c r="M615" i="1" s="1"/>
  <c r="I647" i="1"/>
  <c r="K647" i="1" s="1"/>
  <c r="M647" i="1" s="1"/>
  <c r="I477" i="1"/>
  <c r="K477" i="1" s="1"/>
  <c r="M477" i="1" s="1"/>
  <c r="I516" i="1"/>
  <c r="K516" i="1" s="1"/>
  <c r="M516" i="1" s="1"/>
  <c r="I552" i="1"/>
  <c r="K552" i="1" s="1"/>
  <c r="M552" i="1" s="1"/>
  <c r="I608" i="1"/>
  <c r="K608" i="1" s="1"/>
  <c r="M608" i="1" s="1"/>
  <c r="I434" i="1"/>
  <c r="K434" i="1" s="1"/>
  <c r="M434" i="1" s="1"/>
  <c r="I592" i="1"/>
  <c r="K592" i="1" s="1"/>
  <c r="M592" i="1" s="1"/>
  <c r="I500" i="1"/>
  <c r="K500" i="1" s="1"/>
  <c r="M500" i="1" s="1"/>
  <c r="I629" i="1"/>
  <c r="K629" i="1" s="1"/>
  <c r="M629" i="1" s="1"/>
  <c r="I432" i="1"/>
  <c r="K432" i="1" s="1"/>
  <c r="M432" i="1" s="1"/>
  <c r="I617" i="1"/>
  <c r="K617" i="1" s="1"/>
  <c r="M617" i="1" s="1"/>
  <c r="I403" i="1"/>
  <c r="K403" i="1" s="1"/>
  <c r="M403" i="1" s="1"/>
  <c r="I394" i="1"/>
  <c r="K394" i="1" s="1"/>
  <c r="M394" i="1" s="1"/>
  <c r="I436" i="1"/>
  <c r="K436" i="1" s="1"/>
  <c r="M436" i="1" s="1"/>
  <c r="I478" i="1"/>
  <c r="K478" i="1" s="1"/>
  <c r="M478" i="1" s="1"/>
  <c r="I613" i="1"/>
  <c r="K613" i="1" s="1"/>
  <c r="M613" i="1" s="1"/>
  <c r="I413" i="1"/>
  <c r="K413" i="1" s="1"/>
  <c r="M413" i="1" s="1"/>
  <c r="I419" i="1"/>
  <c r="K419" i="1" s="1"/>
  <c r="M419" i="1" s="1"/>
  <c r="I412" i="1"/>
  <c r="K412" i="1" s="1"/>
  <c r="M412" i="1" s="1"/>
  <c r="I454" i="1"/>
  <c r="K454" i="1" s="1"/>
  <c r="M454" i="1" s="1"/>
  <c r="I497" i="1"/>
  <c r="K497" i="1" s="1"/>
  <c r="M497" i="1" s="1"/>
  <c r="I461" i="1"/>
  <c r="K461" i="1" s="1"/>
  <c r="M461" i="1" s="1"/>
  <c r="I504" i="1"/>
  <c r="K504" i="1" s="1"/>
  <c r="M504" i="1" s="1"/>
  <c r="I536" i="1"/>
  <c r="K536" i="1" s="1"/>
  <c r="M536" i="1" s="1"/>
  <c r="I588" i="1"/>
  <c r="K588" i="1" s="1"/>
  <c r="M588" i="1" s="1"/>
  <c r="I418" i="1"/>
  <c r="K418" i="1" s="1"/>
  <c r="M418" i="1" s="1"/>
  <c r="I600" i="1"/>
  <c r="K600" i="1" s="1"/>
  <c r="M600" i="1" s="1"/>
  <c r="I505" i="1"/>
  <c r="K505" i="1" s="1"/>
  <c r="M505" i="1" s="1"/>
  <c r="I399" i="1"/>
  <c r="K399" i="1" s="1"/>
  <c r="M399" i="1" s="1"/>
  <c r="I431" i="1"/>
  <c r="K431" i="1" s="1"/>
  <c r="M431" i="1" s="1"/>
  <c r="I463" i="1"/>
  <c r="K463" i="1" s="1"/>
  <c r="M463" i="1" s="1"/>
  <c r="I495" i="1"/>
  <c r="K495" i="1" s="1"/>
  <c r="M495" i="1" s="1"/>
  <c r="I437" i="1"/>
  <c r="K437" i="1" s="1"/>
  <c r="M437" i="1" s="1"/>
  <c r="I480" i="1"/>
  <c r="K480" i="1" s="1"/>
  <c r="M480" i="1" s="1"/>
  <c r="I518" i="1"/>
  <c r="K518" i="1" s="1"/>
  <c r="M518" i="1" s="1"/>
  <c r="I550" i="1"/>
  <c r="K550" i="1" s="1"/>
  <c r="M550" i="1" s="1"/>
  <c r="I582" i="1"/>
  <c r="K582" i="1" s="1"/>
  <c r="M582" i="1" s="1"/>
  <c r="I614" i="1"/>
  <c r="K614" i="1" s="1"/>
  <c r="M614" i="1" s="1"/>
  <c r="I646" i="1"/>
  <c r="K646" i="1" s="1"/>
  <c r="M646" i="1" s="1"/>
  <c r="I557" i="1"/>
  <c r="K557" i="1" s="1"/>
  <c r="M557" i="1" s="1"/>
  <c r="I515" i="1"/>
  <c r="K515" i="1" s="1"/>
  <c r="M515" i="1" s="1"/>
  <c r="I579" i="1"/>
  <c r="K579" i="1" s="1"/>
  <c r="M579" i="1" s="1"/>
  <c r="I643" i="1"/>
  <c r="K643" i="1" s="1"/>
  <c r="M643" i="1" s="1"/>
  <c r="I533" i="1"/>
  <c r="K533" i="1" s="1"/>
  <c r="M533" i="1" s="1"/>
  <c r="I420" i="1"/>
  <c r="K420" i="1" s="1"/>
  <c r="M420" i="1" s="1"/>
  <c r="I462" i="1"/>
  <c r="K462" i="1" s="1"/>
  <c r="M462" i="1" s="1"/>
  <c r="I549" i="1"/>
  <c r="K549" i="1" s="1"/>
  <c r="M549" i="1" s="1"/>
  <c r="I637" i="1"/>
  <c r="K637" i="1" s="1"/>
  <c r="M637" i="1" s="1"/>
  <c r="I411" i="1"/>
  <c r="K411" i="1" s="1"/>
  <c r="M411" i="1" s="1"/>
  <c r="I443" i="1"/>
  <c r="K443" i="1" s="1"/>
  <c r="M443" i="1" s="1"/>
  <c r="I573" i="1"/>
  <c r="K573" i="1" s="1"/>
  <c r="M573" i="1" s="1"/>
  <c r="I404" i="1"/>
  <c r="K404" i="1" s="1"/>
  <c r="M404" i="1" s="1"/>
  <c r="I446" i="1"/>
  <c r="K446" i="1" s="1"/>
  <c r="M446" i="1" s="1"/>
  <c r="I545" i="1"/>
  <c r="K545" i="1" s="1"/>
  <c r="M545" i="1" s="1"/>
  <c r="I507" i="1"/>
  <c r="K507" i="1" s="1"/>
  <c r="M507" i="1" s="1"/>
  <c r="I539" i="1"/>
  <c r="K539" i="1" s="1"/>
  <c r="M539" i="1" s="1"/>
  <c r="I571" i="1"/>
  <c r="K571" i="1" s="1"/>
  <c r="M571" i="1" s="1"/>
  <c r="I603" i="1"/>
  <c r="K603" i="1" s="1"/>
  <c r="M603" i="1" s="1"/>
  <c r="I635" i="1"/>
  <c r="K635" i="1" s="1"/>
  <c r="M635" i="1" s="1"/>
  <c r="I424" i="1"/>
  <c r="K424" i="1" s="1"/>
  <c r="M424" i="1" s="1"/>
  <c r="I435" i="1"/>
  <c r="K435" i="1" s="1"/>
  <c r="M435" i="1" s="1"/>
  <c r="I467" i="1"/>
  <c r="K467" i="1" s="1"/>
  <c r="M467" i="1" s="1"/>
  <c r="I426" i="1"/>
  <c r="K426" i="1" s="1"/>
  <c r="M426" i="1" s="1"/>
  <c r="I422" i="1"/>
  <c r="K422" i="1" s="1"/>
  <c r="M422" i="1" s="1"/>
  <c r="I465" i="1"/>
  <c r="K465" i="1" s="1"/>
  <c r="M465" i="1" s="1"/>
  <c r="I511" i="1"/>
  <c r="K511" i="1" s="1"/>
  <c r="M511" i="1" s="1"/>
  <c r="I543" i="1"/>
  <c r="K543" i="1" s="1"/>
  <c r="M543" i="1" s="1"/>
  <c r="I575" i="1"/>
  <c r="K575" i="1" s="1"/>
  <c r="M575" i="1" s="1"/>
  <c r="I607" i="1"/>
  <c r="K607" i="1" s="1"/>
  <c r="M607" i="1" s="1"/>
  <c r="I639" i="1"/>
  <c r="K639" i="1" s="1"/>
  <c r="M639" i="1" s="1"/>
  <c r="I472" i="1"/>
  <c r="K472" i="1" s="1"/>
  <c r="M472" i="1" s="1"/>
  <c r="I512" i="1"/>
  <c r="K512" i="1" s="1"/>
  <c r="M512" i="1" s="1"/>
  <c r="I548" i="1"/>
  <c r="K548" i="1" s="1"/>
  <c r="M548" i="1" s="1"/>
  <c r="I604" i="1"/>
  <c r="K604" i="1" s="1"/>
  <c r="M604" i="1" s="1"/>
  <c r="I540" i="1"/>
  <c r="K540" i="1" s="1"/>
  <c r="M540" i="1" s="1"/>
  <c r="I620" i="1"/>
  <c r="K620" i="1" s="1"/>
  <c r="M620" i="1" s="1"/>
  <c r="I541" i="1"/>
  <c r="K541" i="1" s="1"/>
  <c r="M541" i="1" s="1"/>
  <c r="I448" i="1"/>
  <c r="K448" i="1" s="1"/>
  <c r="M448" i="1" s="1"/>
  <c r="I490" i="1"/>
  <c r="K490" i="1" s="1"/>
  <c r="M490" i="1" s="1"/>
  <c r="I526" i="1"/>
  <c r="K526" i="1" s="1"/>
  <c r="M526" i="1" s="1"/>
  <c r="I558" i="1"/>
  <c r="K558" i="1" s="1"/>
  <c r="M558" i="1" s="1"/>
  <c r="I590" i="1"/>
  <c r="K590" i="1" s="1"/>
  <c r="M590" i="1" s="1"/>
  <c r="I622" i="1"/>
  <c r="K622" i="1" s="1"/>
  <c r="M622" i="1" s="1"/>
  <c r="I393" i="1"/>
  <c r="K393" i="1" s="1"/>
  <c r="M393" i="1" s="1"/>
  <c r="I581" i="1"/>
  <c r="K581" i="1" s="1"/>
  <c r="M581" i="1" s="1"/>
  <c r="I531" i="1"/>
  <c r="K531" i="1" s="1"/>
  <c r="M531" i="1" s="1"/>
  <c r="I595" i="1"/>
  <c r="K595" i="1" s="1"/>
  <c r="M595" i="1" s="1"/>
  <c r="I397" i="1"/>
  <c r="K397" i="1" s="1"/>
  <c r="M397" i="1" s="1"/>
  <c r="I593" i="1"/>
  <c r="K593" i="1" s="1"/>
  <c r="M593" i="1" s="1"/>
  <c r="I430" i="1"/>
  <c r="K430" i="1" s="1"/>
  <c r="M430" i="1" s="1"/>
  <c r="I473" i="1"/>
  <c r="K473" i="1" s="1"/>
  <c r="M473" i="1" s="1"/>
  <c r="I609" i="1"/>
  <c r="K609" i="1" s="1"/>
  <c r="M609" i="1" s="1"/>
  <c r="I459" i="1"/>
  <c r="K459" i="1" s="1"/>
  <c r="M459" i="1" s="1"/>
  <c r="I491" i="1"/>
  <c r="K491" i="1" s="1"/>
  <c r="M491" i="1" s="1"/>
  <c r="I396" i="1"/>
  <c r="K396" i="1" s="1"/>
  <c r="M396" i="1" s="1"/>
  <c r="I438" i="1"/>
  <c r="K438" i="1" s="1"/>
  <c r="M438" i="1" s="1"/>
  <c r="I481" i="1"/>
  <c r="K481" i="1" s="1"/>
  <c r="M481" i="1" s="1"/>
  <c r="I488" i="1"/>
  <c r="K488" i="1" s="1"/>
  <c r="M488" i="1" s="1"/>
  <c r="I524" i="1"/>
  <c r="K524" i="1" s="1"/>
  <c r="M524" i="1" s="1"/>
  <c r="I564" i="1"/>
  <c r="K564" i="1" s="1"/>
  <c r="M564" i="1" s="1"/>
  <c r="I624" i="1"/>
  <c r="K624" i="1" s="1"/>
  <c r="M624" i="1" s="1"/>
  <c r="I445" i="1"/>
  <c r="K445" i="1" s="1"/>
  <c r="M445" i="1" s="1"/>
  <c r="I612" i="1"/>
  <c r="K612" i="1" s="1"/>
  <c r="M612" i="1" s="1"/>
  <c r="I561" i="1"/>
  <c r="K561" i="1" s="1"/>
  <c r="M561" i="1" s="1"/>
  <c r="I391" i="1"/>
  <c r="K391" i="1" s="1"/>
  <c r="M391" i="1" s="1"/>
  <c r="I423" i="1"/>
  <c r="K423" i="1" s="1"/>
  <c r="M423" i="1" s="1"/>
  <c r="I455" i="1"/>
  <c r="K455" i="1" s="1"/>
  <c r="M455" i="1" s="1"/>
  <c r="I487" i="1"/>
  <c r="K487" i="1" s="1"/>
  <c r="M487" i="1" s="1"/>
  <c r="I389" i="1"/>
  <c r="K389" i="1" s="1"/>
  <c r="M389" i="1" s="1"/>
  <c r="I453" i="1"/>
  <c r="K453" i="1" s="1"/>
  <c r="M453" i="1" s="1"/>
  <c r="I496" i="1"/>
  <c r="K496" i="1" s="1"/>
  <c r="M496" i="1" s="1"/>
  <c r="I530" i="1"/>
  <c r="K530" i="1" s="1"/>
  <c r="M530" i="1" s="1"/>
  <c r="I562" i="1"/>
  <c r="K562" i="1" s="1"/>
  <c r="M562" i="1" s="1"/>
  <c r="I594" i="1"/>
  <c r="K594" i="1" s="1"/>
  <c r="M594" i="1" s="1"/>
  <c r="I626" i="1"/>
  <c r="K626" i="1" s="1"/>
  <c r="M626" i="1" s="1"/>
  <c r="I398" i="1"/>
  <c r="K398" i="1" s="1"/>
  <c r="M398" i="1" s="1"/>
  <c r="I585" i="1"/>
  <c r="K585" i="1" s="1"/>
  <c r="M585" i="1" s="1"/>
  <c r="I569" i="1"/>
  <c r="K569" i="1" s="1"/>
  <c r="M569" i="1" s="1"/>
  <c r="I529" i="1"/>
  <c r="K529" i="1" s="1"/>
  <c r="M529" i="1" s="1"/>
  <c r="I483" i="1"/>
  <c r="K483" i="1" s="1"/>
  <c r="M483" i="1" s="1"/>
  <c r="I414" i="1"/>
  <c r="K414" i="1" s="1"/>
  <c r="M414" i="1" s="1"/>
  <c r="I457" i="1"/>
  <c r="K457" i="1" s="1"/>
  <c r="M457" i="1" s="1"/>
  <c r="I553" i="1"/>
  <c r="K553" i="1" s="1"/>
  <c r="M553" i="1" s="1"/>
  <c r="I597" i="1"/>
  <c r="K597" i="1" s="1"/>
  <c r="M597" i="1" s="1"/>
  <c r="I390" i="1"/>
  <c r="K390" i="1" s="1"/>
  <c r="M390" i="1" s="1"/>
  <c r="I433" i="1"/>
  <c r="K433" i="1" s="1"/>
  <c r="M433" i="1" s="1"/>
  <c r="I476" i="1"/>
  <c r="K476" i="1" s="1"/>
  <c r="M476" i="1" s="1"/>
  <c r="I482" i="1"/>
  <c r="K482" i="1" s="1"/>
  <c r="M482" i="1" s="1"/>
  <c r="I520" i="1"/>
  <c r="K520" i="1" s="1"/>
  <c r="M520" i="1" s="1"/>
  <c r="I556" i="1"/>
  <c r="K556" i="1" s="1"/>
  <c r="M556" i="1" s="1"/>
  <c r="I616" i="1"/>
  <c r="K616" i="1" s="1"/>
  <c r="M616" i="1" s="1"/>
  <c r="I568" i="1"/>
  <c r="K568" i="1" s="1"/>
  <c r="M568" i="1" s="1"/>
  <c r="I636" i="1"/>
  <c r="K636" i="1" s="1"/>
  <c r="M636" i="1" s="1"/>
  <c r="I565" i="1"/>
  <c r="K565" i="1" s="1"/>
  <c r="M565" i="1" s="1"/>
  <c r="I415" i="1"/>
  <c r="K415" i="1" s="1"/>
  <c r="M415" i="1" s="1"/>
  <c r="I447" i="1"/>
  <c r="K447" i="1" s="1"/>
  <c r="M447" i="1" s="1"/>
  <c r="I479" i="1"/>
  <c r="K479" i="1" s="1"/>
  <c r="M479" i="1" s="1"/>
  <c r="I405" i="1"/>
  <c r="K405" i="1" s="1"/>
  <c r="M405" i="1" s="1"/>
  <c r="I458" i="1"/>
  <c r="K458" i="1" s="1"/>
  <c r="M458" i="1" s="1"/>
  <c r="I501" i="1"/>
  <c r="K501" i="1" s="1"/>
  <c r="M501" i="1" s="1"/>
  <c r="I534" i="1"/>
  <c r="K534" i="1" s="1"/>
  <c r="M534" i="1" s="1"/>
  <c r="I566" i="1"/>
  <c r="K566" i="1" s="1"/>
  <c r="M566" i="1" s="1"/>
  <c r="I598" i="1"/>
  <c r="K598" i="1" s="1"/>
  <c r="M598" i="1" s="1"/>
  <c r="I630" i="1"/>
  <c r="K630" i="1" s="1"/>
  <c r="M630" i="1" s="1"/>
  <c r="I513" i="1"/>
  <c r="K513" i="1" s="1"/>
  <c r="M513" i="1" s="1"/>
  <c r="I641" i="1"/>
  <c r="K641" i="1" s="1"/>
  <c r="M641" i="1" s="1"/>
  <c r="I563" i="1"/>
  <c r="K563" i="1" s="1"/>
  <c r="M563" i="1" s="1"/>
  <c r="I627" i="1"/>
  <c r="K627" i="1" s="1"/>
  <c r="M627" i="1" s="1"/>
  <c r="I408" i="1"/>
  <c r="K408" i="1" s="1"/>
  <c r="M408" i="1" s="1"/>
  <c r="I601" i="1"/>
  <c r="K601" i="1" s="1"/>
  <c r="M601" i="1" s="1"/>
  <c r="I441" i="1"/>
  <c r="K441" i="1" s="1"/>
  <c r="M441" i="1" s="1"/>
  <c r="I484" i="1"/>
  <c r="K484" i="1" s="1"/>
  <c r="M484" i="1" s="1"/>
  <c r="I429" i="1"/>
  <c r="K429" i="1" s="1"/>
  <c r="M429" i="1" s="1"/>
  <c r="I395" i="1"/>
  <c r="K395" i="1" s="1"/>
  <c r="M395" i="1" s="1"/>
  <c r="I427" i="1"/>
  <c r="K427" i="1" s="1"/>
  <c r="M427" i="1" s="1"/>
  <c r="I406" i="1"/>
  <c r="K406" i="1" s="1"/>
  <c r="M406" i="1" s="1"/>
  <c r="I449" i="1"/>
  <c r="K449" i="1" s="1"/>
  <c r="M449" i="1" s="1"/>
  <c r="I492" i="1"/>
  <c r="K492" i="1" s="1"/>
  <c r="M492" i="1" s="1"/>
  <c r="I535" i="1"/>
  <c r="K535" i="1" s="1"/>
  <c r="M535" i="1" s="1"/>
  <c r="I567" i="1"/>
  <c r="K567" i="1" s="1"/>
  <c r="M567" i="1" s="1"/>
  <c r="I599" i="1"/>
  <c r="K599" i="1" s="1"/>
  <c r="M599" i="1" s="1"/>
  <c r="I631" i="1"/>
  <c r="K631" i="1" s="1"/>
  <c r="M631" i="1" s="1"/>
  <c r="I456" i="1"/>
  <c r="K456" i="1" s="1"/>
  <c r="M456" i="1" s="1"/>
  <c r="I498" i="1"/>
  <c r="K498" i="1" s="1"/>
  <c r="M498" i="1" s="1"/>
  <c r="I532" i="1"/>
  <c r="K532" i="1" s="1"/>
  <c r="M532" i="1" s="1"/>
  <c r="I580" i="1"/>
  <c r="K580" i="1" s="1"/>
  <c r="M580" i="1" s="1"/>
  <c r="I640" i="1"/>
  <c r="K640" i="1" s="1"/>
  <c r="M640" i="1" s="1"/>
  <c r="I560" i="1"/>
  <c r="K560" i="1" s="1"/>
  <c r="M560" i="1" s="1"/>
  <c r="I628" i="1"/>
  <c r="K628" i="1" s="1"/>
  <c r="M628" i="1" s="1"/>
  <c r="I506" i="1"/>
  <c r="K506" i="1" s="1"/>
  <c r="M506" i="1" s="1"/>
  <c r="I570" i="1"/>
  <c r="K570" i="1" s="1"/>
  <c r="M570" i="1" s="1"/>
  <c r="I634" i="1"/>
  <c r="K634" i="1" s="1"/>
  <c r="M634" i="1" s="1"/>
  <c r="I621" i="1"/>
  <c r="K621" i="1" s="1"/>
  <c r="M621" i="1" s="1"/>
  <c r="I400" i="1"/>
  <c r="K400" i="1" s="1"/>
  <c r="M400" i="1" s="1"/>
  <c r="I522" i="1"/>
  <c r="K522" i="1" s="1"/>
  <c r="M522" i="1" s="1"/>
  <c r="I586" i="1"/>
  <c r="K586" i="1" s="1"/>
  <c r="M586" i="1" s="1"/>
  <c r="I388" i="1"/>
  <c r="K388" i="1" s="1"/>
  <c r="M388" i="1" s="1"/>
  <c r="I464" i="1"/>
  <c r="K464" i="1" s="1"/>
  <c r="M464" i="1" s="1"/>
  <c r="I538" i="1"/>
  <c r="K538" i="1" s="1"/>
  <c r="M538" i="1" s="1"/>
  <c r="I602" i="1"/>
  <c r="K602" i="1" s="1"/>
  <c r="M602" i="1" s="1"/>
  <c r="I489" i="1"/>
  <c r="K489" i="1" s="1"/>
  <c r="M489" i="1" s="1"/>
  <c r="I485" i="1"/>
  <c r="K485" i="1" s="1"/>
  <c r="M485" i="1" s="1"/>
  <c r="I554" i="1"/>
  <c r="K554" i="1" s="1"/>
  <c r="M554" i="1" s="1"/>
  <c r="I618" i="1"/>
  <c r="K618" i="1" s="1"/>
  <c r="M618" i="1" s="1"/>
  <c r="I577" i="1"/>
  <c r="K577" i="1" s="1"/>
  <c r="M577" i="1" s="1"/>
  <c r="I381" i="1"/>
  <c r="K381" i="1" s="1"/>
  <c r="M381" i="1" s="1"/>
  <c r="I380" i="1"/>
  <c r="K380" i="1" s="1"/>
  <c r="M380" i="1" s="1"/>
  <c r="I382" i="1"/>
  <c r="K382" i="1" s="1"/>
  <c r="M382" i="1" s="1"/>
  <c r="I384" i="1"/>
  <c r="K384" i="1" s="1"/>
  <c r="M384" i="1" s="1"/>
  <c r="I383" i="1"/>
  <c r="K383" i="1" s="1"/>
  <c r="M383" i="1" s="1"/>
  <c r="I387" i="1"/>
  <c r="K387" i="1" s="1"/>
  <c r="M387" i="1" s="1"/>
  <c r="I385" i="1"/>
  <c r="K385" i="1" s="1"/>
  <c r="M385" i="1" s="1"/>
  <c r="I386" i="1"/>
  <c r="K386" i="1" s="1"/>
  <c r="M386" i="1" s="1"/>
  <c r="I180" i="1"/>
  <c r="K180" i="1" s="1"/>
  <c r="M180" i="1" s="1"/>
  <c r="I79" i="1"/>
  <c r="K79" i="1" s="1"/>
  <c r="I307" i="1"/>
  <c r="K307" i="1" s="1"/>
  <c r="M307" i="1" s="1"/>
  <c r="I308" i="1"/>
  <c r="K308" i="1" s="1"/>
  <c r="M308" i="1" s="1"/>
  <c r="I204" i="1"/>
  <c r="K204" i="1" s="1"/>
  <c r="M204" i="1" s="1"/>
  <c r="I229" i="1"/>
  <c r="K229" i="1" s="1"/>
  <c r="M229" i="1" s="1"/>
  <c r="I20" i="1"/>
  <c r="K20" i="1" s="1"/>
  <c r="M20" i="1" s="1"/>
  <c r="I366" i="1"/>
  <c r="K366" i="1" s="1"/>
  <c r="M366" i="1" s="1"/>
  <c r="I377" i="1"/>
  <c r="K377" i="1" s="1"/>
  <c r="M377" i="1" s="1"/>
  <c r="I371" i="1"/>
  <c r="K371" i="1" s="1"/>
  <c r="M371" i="1" s="1"/>
  <c r="I355" i="1"/>
  <c r="K355" i="1" s="1"/>
  <c r="I339" i="1"/>
  <c r="K339" i="1" s="1"/>
  <c r="M339" i="1" s="1"/>
  <c r="I365" i="1"/>
  <c r="K365" i="1" s="1"/>
  <c r="I373" i="1"/>
  <c r="K373" i="1" s="1"/>
  <c r="M373" i="1" s="1"/>
  <c r="I376" i="1"/>
  <c r="K376" i="1" s="1"/>
  <c r="M376" i="1" s="1"/>
  <c r="I374" i="1"/>
  <c r="K374" i="1" s="1"/>
  <c r="M374" i="1" s="1"/>
  <c r="I348" i="1"/>
  <c r="K348" i="1" s="1"/>
  <c r="M348" i="1" s="1"/>
  <c r="I338" i="1"/>
  <c r="K338" i="1" s="1"/>
  <c r="M338" i="1" s="1"/>
  <c r="I343" i="1"/>
  <c r="K343" i="1" s="1"/>
  <c r="M343" i="1" s="1"/>
  <c r="I369" i="1"/>
  <c r="K369" i="1" s="1"/>
  <c r="M369" i="1" s="1"/>
  <c r="I336" i="1"/>
  <c r="K336" i="1" s="1"/>
  <c r="I350" i="1"/>
  <c r="K350" i="1" s="1"/>
  <c r="M350" i="1" s="1"/>
  <c r="I372" i="1"/>
  <c r="K372" i="1" s="1"/>
  <c r="M372" i="1" s="1"/>
  <c r="I362" i="1"/>
  <c r="K362" i="1" s="1"/>
  <c r="M362" i="1" s="1"/>
  <c r="I367" i="1"/>
  <c r="K367" i="1" s="1"/>
  <c r="M367" i="1" s="1"/>
  <c r="I351" i="1"/>
  <c r="K351" i="1" s="1"/>
  <c r="M351" i="1" s="1"/>
  <c r="I335" i="1"/>
  <c r="K335" i="1" s="1"/>
  <c r="M335" i="1" s="1"/>
  <c r="I345" i="1"/>
  <c r="K345" i="1" s="1"/>
  <c r="M345" i="1" s="1"/>
  <c r="I341" i="1"/>
  <c r="K341" i="1" s="1"/>
  <c r="M341" i="1" s="1"/>
  <c r="I358" i="1"/>
  <c r="K358" i="1" s="1"/>
  <c r="I344" i="1"/>
  <c r="K344" i="1" s="1"/>
  <c r="M344" i="1" s="1"/>
  <c r="I379" i="1"/>
  <c r="K379" i="1" s="1"/>
  <c r="M379" i="1" s="1"/>
  <c r="I356" i="1"/>
  <c r="K356" i="1" s="1"/>
  <c r="M356" i="1" s="1"/>
  <c r="I359" i="1"/>
  <c r="K359" i="1" s="1"/>
  <c r="I361" i="1"/>
  <c r="K361" i="1" s="1"/>
  <c r="M361" i="1" s="1"/>
  <c r="I360" i="1"/>
  <c r="K360" i="1" s="1"/>
  <c r="M360" i="1" s="1"/>
  <c r="I346" i="1"/>
  <c r="K346" i="1" s="1"/>
  <c r="M346" i="1" s="1"/>
  <c r="I368" i="1"/>
  <c r="K368" i="1" s="1"/>
  <c r="I378" i="1"/>
  <c r="K378" i="1" s="1"/>
  <c r="I363" i="1"/>
  <c r="K363" i="1" s="1"/>
  <c r="M363" i="1" s="1"/>
  <c r="I347" i="1"/>
  <c r="K347" i="1" s="1"/>
  <c r="I337" i="1"/>
  <c r="K337" i="1" s="1"/>
  <c r="M337" i="1" s="1"/>
  <c r="I349" i="1"/>
  <c r="K349" i="1" s="1"/>
  <c r="I357" i="1"/>
  <c r="K357" i="1" s="1"/>
  <c r="M357" i="1" s="1"/>
  <c r="I364" i="1"/>
  <c r="K364" i="1" s="1"/>
  <c r="M364" i="1" s="1"/>
  <c r="I342" i="1"/>
  <c r="K342" i="1" s="1"/>
  <c r="M342" i="1" s="1"/>
  <c r="I340" i="1"/>
  <c r="K340" i="1" s="1"/>
  <c r="M340" i="1" s="1"/>
  <c r="I370" i="1"/>
  <c r="K370" i="1" s="1"/>
  <c r="M370" i="1" s="1"/>
  <c r="I375" i="1"/>
  <c r="K375" i="1" s="1"/>
  <c r="I353" i="1"/>
  <c r="K353" i="1" s="1"/>
  <c r="M353" i="1" s="1"/>
  <c r="I352" i="1"/>
  <c r="K352" i="1" s="1"/>
  <c r="M352" i="1" s="1"/>
  <c r="I354" i="1"/>
  <c r="K354" i="1" s="1"/>
  <c r="M354" i="1" s="1"/>
  <c r="I325" i="1"/>
  <c r="K325" i="1" s="1"/>
  <c r="M325" i="1" s="1"/>
  <c r="I329" i="1"/>
  <c r="K329" i="1" s="1"/>
  <c r="M329" i="1" s="1"/>
  <c r="I333" i="1"/>
  <c r="K333" i="1" s="1"/>
  <c r="M333" i="1" s="1"/>
  <c r="I324" i="1"/>
  <c r="K324" i="1" s="1"/>
  <c r="M324" i="1" s="1"/>
  <c r="I328" i="1"/>
  <c r="K328" i="1" s="1"/>
  <c r="M328" i="1" s="1"/>
  <c r="I332" i="1"/>
  <c r="K332" i="1" s="1"/>
  <c r="M332" i="1" s="1"/>
  <c r="I334" i="1"/>
  <c r="K334" i="1" s="1"/>
  <c r="M334" i="1" s="1"/>
  <c r="I326" i="1"/>
  <c r="K326" i="1" s="1"/>
  <c r="M326" i="1" s="1"/>
  <c r="I331" i="1"/>
  <c r="K331" i="1" s="1"/>
  <c r="M331" i="1" s="1"/>
  <c r="I327" i="1"/>
  <c r="K327" i="1" s="1"/>
  <c r="M327" i="1" s="1"/>
  <c r="I330" i="1"/>
  <c r="K330" i="1" s="1"/>
  <c r="M330" i="1" s="1"/>
  <c r="I4" i="1"/>
  <c r="K4" i="1" s="1"/>
  <c r="N4" i="1" s="1"/>
  <c r="I8" i="1"/>
  <c r="K8" i="1" s="1"/>
  <c r="M8" i="1" s="1"/>
  <c r="I12" i="1"/>
  <c r="K12" i="1" s="1"/>
  <c r="M12" i="1" s="1"/>
  <c r="I16" i="1"/>
  <c r="K16" i="1" s="1"/>
  <c r="M16" i="1" s="1"/>
  <c r="I21" i="1"/>
  <c r="K21" i="1" s="1"/>
  <c r="M21" i="1" s="1"/>
  <c r="I25" i="1"/>
  <c r="K25" i="1" s="1"/>
  <c r="M25" i="1" s="1"/>
  <c r="I29" i="1"/>
  <c r="K29" i="1" s="1"/>
  <c r="M29" i="1" s="1"/>
  <c r="I33" i="1"/>
  <c r="K33" i="1" s="1"/>
  <c r="M33" i="1" s="1"/>
  <c r="I37" i="1"/>
  <c r="K37" i="1" s="1"/>
  <c r="M37" i="1" s="1"/>
  <c r="I41" i="1"/>
  <c r="K41" i="1" s="1"/>
  <c r="M41" i="1" s="1"/>
  <c r="I45" i="1"/>
  <c r="K45" i="1" s="1"/>
  <c r="M45" i="1" s="1"/>
  <c r="I49" i="1"/>
  <c r="K49" i="1" s="1"/>
  <c r="M49" i="1" s="1"/>
  <c r="I53" i="1"/>
  <c r="K53" i="1" s="1"/>
  <c r="M53" i="1" s="1"/>
  <c r="I57" i="1"/>
  <c r="K57" i="1" s="1"/>
  <c r="M57" i="1" s="1"/>
  <c r="I61" i="1"/>
  <c r="K61" i="1" s="1"/>
  <c r="M61" i="1" s="1"/>
  <c r="I65" i="1"/>
  <c r="K65" i="1" s="1"/>
  <c r="M65" i="1" s="1"/>
  <c r="I69" i="1"/>
  <c r="K69" i="1" s="1"/>
  <c r="M69" i="1" s="1"/>
  <c r="I73" i="1"/>
  <c r="K73" i="1" s="1"/>
  <c r="M73" i="1" s="1"/>
  <c r="I77" i="1"/>
  <c r="K77" i="1" s="1"/>
  <c r="M77" i="1" s="1"/>
  <c r="I82" i="1"/>
  <c r="K82" i="1" s="1"/>
  <c r="M82" i="1" s="1"/>
  <c r="I86" i="1"/>
  <c r="K86" i="1" s="1"/>
  <c r="M86" i="1" s="1"/>
  <c r="I90" i="1"/>
  <c r="K90" i="1" s="1"/>
  <c r="M90" i="1" s="1"/>
  <c r="I94" i="1"/>
  <c r="K94" i="1" s="1"/>
  <c r="M94" i="1" s="1"/>
  <c r="I98" i="1"/>
  <c r="K98" i="1" s="1"/>
  <c r="M98" i="1" s="1"/>
  <c r="I102" i="1"/>
  <c r="K102" i="1" s="1"/>
  <c r="M102" i="1" s="1"/>
  <c r="I106" i="1"/>
  <c r="K106" i="1" s="1"/>
  <c r="M106" i="1" s="1"/>
  <c r="I110" i="1"/>
  <c r="K110" i="1" s="1"/>
  <c r="M110" i="1" s="1"/>
  <c r="I114" i="1"/>
  <c r="K114" i="1" s="1"/>
  <c r="M114" i="1" s="1"/>
  <c r="I118" i="1"/>
  <c r="K118" i="1" s="1"/>
  <c r="M118" i="1" s="1"/>
  <c r="I122" i="1"/>
  <c r="K122" i="1" s="1"/>
  <c r="M122" i="1" s="1"/>
  <c r="I126" i="1"/>
  <c r="K126" i="1" s="1"/>
  <c r="M126" i="1" s="1"/>
  <c r="I130" i="1"/>
  <c r="K130" i="1" s="1"/>
  <c r="M130" i="1" s="1"/>
  <c r="I134" i="1"/>
  <c r="K134" i="1" s="1"/>
  <c r="M134" i="1" s="1"/>
  <c r="I138" i="1"/>
  <c r="K138" i="1" s="1"/>
  <c r="M138" i="1" s="1"/>
  <c r="I142" i="1"/>
  <c r="K142" i="1" s="1"/>
  <c r="M142" i="1" s="1"/>
  <c r="I146" i="1"/>
  <c r="K146" i="1" s="1"/>
  <c r="M146" i="1" s="1"/>
  <c r="I150" i="1"/>
  <c r="K150" i="1" s="1"/>
  <c r="M150" i="1" s="1"/>
  <c r="I154" i="1"/>
  <c r="K154" i="1" s="1"/>
  <c r="M154" i="1" s="1"/>
  <c r="I158" i="1"/>
  <c r="K158" i="1" s="1"/>
  <c r="M158" i="1" s="1"/>
  <c r="I162" i="1"/>
  <c r="K162" i="1" s="1"/>
  <c r="M162" i="1" s="1"/>
  <c r="I165" i="1"/>
  <c r="K165" i="1" s="1"/>
  <c r="M165" i="1" s="1"/>
  <c r="I169" i="1"/>
  <c r="K169" i="1" s="1"/>
  <c r="M169" i="1" s="1"/>
  <c r="I173" i="1"/>
  <c r="K173" i="1" s="1"/>
  <c r="M173" i="1" s="1"/>
  <c r="I177" i="1"/>
  <c r="K177" i="1" s="1"/>
  <c r="M177" i="1" s="1"/>
  <c r="I182" i="1"/>
  <c r="K182" i="1" s="1"/>
  <c r="M182" i="1" s="1"/>
  <c r="I186" i="1"/>
  <c r="K186" i="1" s="1"/>
  <c r="M186" i="1" s="1"/>
  <c r="I190" i="1"/>
  <c r="K190" i="1" s="1"/>
  <c r="M190" i="1" s="1"/>
  <c r="I194" i="1"/>
  <c r="K194" i="1" s="1"/>
  <c r="M194" i="1" s="1"/>
  <c r="I198" i="1"/>
  <c r="K198" i="1" s="1"/>
  <c r="M198" i="1" s="1"/>
  <c r="I202" i="1"/>
  <c r="K202" i="1" s="1"/>
  <c r="M202" i="1" s="1"/>
  <c r="I207" i="1"/>
  <c r="K207" i="1" s="1"/>
  <c r="M207" i="1" s="1"/>
  <c r="I211" i="1"/>
  <c r="K211" i="1" s="1"/>
  <c r="M211" i="1" s="1"/>
  <c r="I215" i="1"/>
  <c r="K215" i="1" s="1"/>
  <c r="M215" i="1" s="1"/>
  <c r="I219" i="1"/>
  <c r="K219" i="1" s="1"/>
  <c r="M219" i="1" s="1"/>
  <c r="I223" i="1"/>
  <c r="K223" i="1" s="1"/>
  <c r="M223" i="1" s="1"/>
  <c r="I227" i="1"/>
  <c r="K227" i="1" s="1"/>
  <c r="M227" i="1" s="1"/>
  <c r="I232" i="1"/>
  <c r="K232" i="1" s="1"/>
  <c r="M232" i="1" s="1"/>
  <c r="I236" i="1"/>
  <c r="K236" i="1" s="1"/>
  <c r="M236" i="1" s="1"/>
  <c r="I240" i="1"/>
  <c r="K240" i="1" s="1"/>
  <c r="M240" i="1" s="1"/>
  <c r="I244" i="1"/>
  <c r="K244" i="1" s="1"/>
  <c r="M244" i="1" s="1"/>
  <c r="I248" i="1"/>
  <c r="K248" i="1" s="1"/>
  <c r="M248" i="1" s="1"/>
  <c r="I252" i="1"/>
  <c r="K252" i="1" s="1"/>
  <c r="M252" i="1" s="1"/>
  <c r="I256" i="1"/>
  <c r="K256" i="1" s="1"/>
  <c r="M256" i="1" s="1"/>
  <c r="I260" i="1"/>
  <c r="K260" i="1" s="1"/>
  <c r="M260" i="1" s="1"/>
  <c r="I264" i="1"/>
  <c r="K264" i="1" s="1"/>
  <c r="M264" i="1" s="1"/>
  <c r="I268" i="1"/>
  <c r="K268" i="1" s="1"/>
  <c r="M268" i="1" s="1"/>
  <c r="I272" i="1"/>
  <c r="K272" i="1" s="1"/>
  <c r="M272" i="1" s="1"/>
  <c r="I276" i="1"/>
  <c r="K276" i="1" s="1"/>
  <c r="M276" i="1" s="1"/>
  <c r="I280" i="1"/>
  <c r="K280" i="1" s="1"/>
  <c r="M280" i="1" s="1"/>
  <c r="I284" i="1"/>
  <c r="K284" i="1" s="1"/>
  <c r="M284" i="1" s="1"/>
  <c r="I288" i="1"/>
  <c r="K288" i="1" s="1"/>
  <c r="M288" i="1" s="1"/>
  <c r="I292" i="1"/>
  <c r="K292" i="1" s="1"/>
  <c r="M292" i="1" s="1"/>
  <c r="I296" i="1"/>
  <c r="K296" i="1" s="1"/>
  <c r="M296" i="1" s="1"/>
  <c r="I300" i="1"/>
  <c r="K300" i="1" s="1"/>
  <c r="M300" i="1" s="1"/>
  <c r="I304" i="1"/>
  <c r="K304" i="1" s="1"/>
  <c r="M304" i="1" s="1"/>
  <c r="I310" i="1"/>
  <c r="K310" i="1" s="1"/>
  <c r="M310" i="1" s="1"/>
  <c r="I314" i="1"/>
  <c r="K314" i="1" s="1"/>
  <c r="M314" i="1" s="1"/>
  <c r="I318" i="1"/>
  <c r="K318" i="1" s="1"/>
  <c r="M318" i="1" s="1"/>
  <c r="I322" i="1"/>
  <c r="K322" i="1" s="1"/>
  <c r="M322" i="1" s="1"/>
  <c r="I5" i="1"/>
  <c r="K5" i="1" s="1"/>
  <c r="M5" i="1" s="1"/>
  <c r="I9" i="1"/>
  <c r="K9" i="1" s="1"/>
  <c r="M9" i="1" s="1"/>
  <c r="I13" i="1"/>
  <c r="K13" i="1" s="1"/>
  <c r="M13" i="1" s="1"/>
  <c r="I17" i="1"/>
  <c r="K17" i="1" s="1"/>
  <c r="M17" i="1" s="1"/>
  <c r="I22" i="1"/>
  <c r="K22" i="1" s="1"/>
  <c r="M22" i="1" s="1"/>
  <c r="I26" i="1"/>
  <c r="K26" i="1" s="1"/>
  <c r="M26" i="1" s="1"/>
  <c r="I30" i="1"/>
  <c r="K30" i="1" s="1"/>
  <c r="M30" i="1" s="1"/>
  <c r="I34" i="1"/>
  <c r="K34" i="1" s="1"/>
  <c r="M34" i="1" s="1"/>
  <c r="I38" i="1"/>
  <c r="K38" i="1" s="1"/>
  <c r="M38" i="1" s="1"/>
  <c r="I42" i="1"/>
  <c r="K42" i="1" s="1"/>
  <c r="M42" i="1" s="1"/>
  <c r="I46" i="1"/>
  <c r="K46" i="1" s="1"/>
  <c r="M46" i="1" s="1"/>
  <c r="I50" i="1"/>
  <c r="K50" i="1" s="1"/>
  <c r="M50" i="1" s="1"/>
  <c r="I54" i="1"/>
  <c r="K54" i="1" s="1"/>
  <c r="M54" i="1" s="1"/>
  <c r="I58" i="1"/>
  <c r="K58" i="1" s="1"/>
  <c r="M58" i="1" s="1"/>
  <c r="I62" i="1"/>
  <c r="K62" i="1" s="1"/>
  <c r="M62" i="1" s="1"/>
  <c r="I66" i="1"/>
  <c r="K66" i="1" s="1"/>
  <c r="M66" i="1" s="1"/>
  <c r="I70" i="1"/>
  <c r="K70" i="1" s="1"/>
  <c r="M70" i="1" s="1"/>
  <c r="I74" i="1"/>
  <c r="K74" i="1" s="1"/>
  <c r="M74" i="1" s="1"/>
  <c r="I78" i="1"/>
  <c r="K78" i="1" s="1"/>
  <c r="M78" i="1" s="1"/>
  <c r="I83" i="1"/>
  <c r="K83" i="1" s="1"/>
  <c r="M83" i="1" s="1"/>
  <c r="I87" i="1"/>
  <c r="K87" i="1" s="1"/>
  <c r="M87" i="1" s="1"/>
  <c r="I91" i="1"/>
  <c r="K91" i="1" s="1"/>
  <c r="M91" i="1" s="1"/>
  <c r="I95" i="1"/>
  <c r="K95" i="1" s="1"/>
  <c r="M95" i="1" s="1"/>
  <c r="I99" i="1"/>
  <c r="K99" i="1" s="1"/>
  <c r="M99" i="1" s="1"/>
  <c r="I103" i="1"/>
  <c r="K103" i="1" s="1"/>
  <c r="M103" i="1" s="1"/>
  <c r="I107" i="1"/>
  <c r="K107" i="1" s="1"/>
  <c r="M107" i="1" s="1"/>
  <c r="I111" i="1"/>
  <c r="K111" i="1" s="1"/>
  <c r="M111" i="1" s="1"/>
  <c r="I115" i="1"/>
  <c r="K115" i="1" s="1"/>
  <c r="M115" i="1" s="1"/>
  <c r="I119" i="1"/>
  <c r="K119" i="1" s="1"/>
  <c r="M119" i="1" s="1"/>
  <c r="I123" i="1"/>
  <c r="K123" i="1" s="1"/>
  <c r="M123" i="1" s="1"/>
  <c r="I127" i="1"/>
  <c r="K127" i="1" s="1"/>
  <c r="M127" i="1" s="1"/>
  <c r="I131" i="1"/>
  <c r="K131" i="1" s="1"/>
  <c r="M131" i="1" s="1"/>
  <c r="I135" i="1"/>
  <c r="K135" i="1" s="1"/>
  <c r="M135" i="1" s="1"/>
  <c r="I139" i="1"/>
  <c r="K139" i="1" s="1"/>
  <c r="M139" i="1" s="1"/>
  <c r="I143" i="1"/>
  <c r="K143" i="1" s="1"/>
  <c r="M143" i="1" s="1"/>
  <c r="I147" i="1"/>
  <c r="K147" i="1" s="1"/>
  <c r="M147" i="1" s="1"/>
  <c r="I151" i="1"/>
  <c r="K151" i="1" s="1"/>
  <c r="M151" i="1" s="1"/>
  <c r="I155" i="1"/>
  <c r="K155" i="1" s="1"/>
  <c r="M155" i="1" s="1"/>
  <c r="I159" i="1"/>
  <c r="K159" i="1" s="1"/>
  <c r="M159" i="1" s="1"/>
  <c r="I163" i="1"/>
  <c r="K163" i="1" s="1"/>
  <c r="M163" i="1" s="1"/>
  <c r="I166" i="1"/>
  <c r="K166" i="1" s="1"/>
  <c r="M166" i="1" s="1"/>
  <c r="I170" i="1"/>
  <c r="K170" i="1" s="1"/>
  <c r="M170" i="1" s="1"/>
  <c r="I174" i="1"/>
  <c r="K174" i="1" s="1"/>
  <c r="M174" i="1" s="1"/>
  <c r="I178" i="1"/>
  <c r="K178" i="1" s="1"/>
  <c r="M178" i="1" s="1"/>
  <c r="I183" i="1"/>
  <c r="K183" i="1" s="1"/>
  <c r="M183" i="1" s="1"/>
  <c r="I187" i="1"/>
  <c r="K187" i="1" s="1"/>
  <c r="M187" i="1" s="1"/>
  <c r="I191" i="1"/>
  <c r="K191" i="1" s="1"/>
  <c r="M191" i="1" s="1"/>
  <c r="I195" i="1"/>
  <c r="K195" i="1" s="1"/>
  <c r="M195" i="1" s="1"/>
  <c r="I199" i="1"/>
  <c r="K199" i="1" s="1"/>
  <c r="M199" i="1" s="1"/>
  <c r="I203" i="1"/>
  <c r="K203" i="1" s="1"/>
  <c r="M203" i="1" s="1"/>
  <c r="I208" i="1"/>
  <c r="K208" i="1" s="1"/>
  <c r="M208" i="1" s="1"/>
  <c r="I212" i="1"/>
  <c r="K212" i="1" s="1"/>
  <c r="M212" i="1" s="1"/>
  <c r="I216" i="1"/>
  <c r="K216" i="1" s="1"/>
  <c r="M216" i="1" s="1"/>
  <c r="I220" i="1"/>
  <c r="K220" i="1" s="1"/>
  <c r="M220" i="1" s="1"/>
  <c r="I224" i="1"/>
  <c r="K224" i="1" s="1"/>
  <c r="M224" i="1" s="1"/>
  <c r="I228" i="1"/>
  <c r="K228" i="1" s="1"/>
  <c r="M228" i="1" s="1"/>
  <c r="I233" i="1"/>
  <c r="K233" i="1" s="1"/>
  <c r="M233" i="1" s="1"/>
  <c r="I237" i="1"/>
  <c r="K237" i="1" s="1"/>
  <c r="M237" i="1" s="1"/>
  <c r="I241" i="1"/>
  <c r="K241" i="1" s="1"/>
  <c r="M241" i="1" s="1"/>
  <c r="I245" i="1"/>
  <c r="K245" i="1" s="1"/>
  <c r="M245" i="1" s="1"/>
  <c r="I249" i="1"/>
  <c r="K249" i="1" s="1"/>
  <c r="M249" i="1" s="1"/>
  <c r="I253" i="1"/>
  <c r="K253" i="1" s="1"/>
  <c r="M253" i="1" s="1"/>
  <c r="I257" i="1"/>
  <c r="K257" i="1" s="1"/>
  <c r="M257" i="1" s="1"/>
  <c r="I261" i="1"/>
  <c r="K261" i="1" s="1"/>
  <c r="M261" i="1" s="1"/>
  <c r="I265" i="1"/>
  <c r="K265" i="1" s="1"/>
  <c r="M265" i="1" s="1"/>
  <c r="I269" i="1"/>
  <c r="K269" i="1" s="1"/>
  <c r="M269" i="1" s="1"/>
  <c r="I273" i="1"/>
  <c r="K273" i="1" s="1"/>
  <c r="M273" i="1" s="1"/>
  <c r="I277" i="1"/>
  <c r="K277" i="1" s="1"/>
  <c r="M277" i="1" s="1"/>
  <c r="I281" i="1"/>
  <c r="K281" i="1" s="1"/>
  <c r="M281" i="1" s="1"/>
  <c r="I285" i="1"/>
  <c r="K285" i="1" s="1"/>
  <c r="M285" i="1" s="1"/>
  <c r="I289" i="1"/>
  <c r="K289" i="1" s="1"/>
  <c r="M289" i="1" s="1"/>
  <c r="I293" i="1"/>
  <c r="K293" i="1" s="1"/>
  <c r="M293" i="1" s="1"/>
  <c r="I297" i="1"/>
  <c r="K297" i="1" s="1"/>
  <c r="M297" i="1" s="1"/>
  <c r="I301" i="1"/>
  <c r="K301" i="1" s="1"/>
  <c r="M301" i="1" s="1"/>
  <c r="I305" i="1"/>
  <c r="K305" i="1" s="1"/>
  <c r="M305" i="1" s="1"/>
  <c r="I311" i="1"/>
  <c r="K311" i="1" s="1"/>
  <c r="M311" i="1" s="1"/>
  <c r="I315" i="1"/>
  <c r="K315" i="1" s="1"/>
  <c r="M315" i="1" s="1"/>
  <c r="I319" i="1"/>
  <c r="K319" i="1" s="1"/>
  <c r="M319" i="1" s="1"/>
  <c r="I323" i="1"/>
  <c r="K323" i="1" s="1"/>
  <c r="M323" i="1" s="1"/>
  <c r="I6" i="1"/>
  <c r="K6" i="1" s="1"/>
  <c r="M6" i="1" s="1"/>
  <c r="I10" i="1"/>
  <c r="K10" i="1" s="1"/>
  <c r="M10" i="1" s="1"/>
  <c r="I14" i="1"/>
  <c r="K14" i="1" s="1"/>
  <c r="M14" i="1" s="1"/>
  <c r="I18" i="1"/>
  <c r="K18" i="1" s="1"/>
  <c r="M18" i="1" s="1"/>
  <c r="I23" i="1"/>
  <c r="K23" i="1" s="1"/>
  <c r="M23" i="1" s="1"/>
  <c r="I27" i="1"/>
  <c r="K27" i="1" s="1"/>
  <c r="M27" i="1" s="1"/>
  <c r="I31" i="1"/>
  <c r="K31" i="1" s="1"/>
  <c r="M31" i="1" s="1"/>
  <c r="I35" i="1"/>
  <c r="K35" i="1" s="1"/>
  <c r="M35" i="1" s="1"/>
  <c r="I39" i="1"/>
  <c r="K39" i="1" s="1"/>
  <c r="M39" i="1" s="1"/>
  <c r="I43" i="1"/>
  <c r="K43" i="1" s="1"/>
  <c r="M43" i="1" s="1"/>
  <c r="I47" i="1"/>
  <c r="K47" i="1" s="1"/>
  <c r="M47" i="1" s="1"/>
  <c r="I51" i="1"/>
  <c r="K51" i="1" s="1"/>
  <c r="M51" i="1" s="1"/>
  <c r="I55" i="1"/>
  <c r="K55" i="1" s="1"/>
  <c r="M55" i="1" s="1"/>
  <c r="I59" i="1"/>
  <c r="K59" i="1" s="1"/>
  <c r="M59" i="1" s="1"/>
  <c r="I63" i="1"/>
  <c r="K63" i="1" s="1"/>
  <c r="M63" i="1" s="1"/>
  <c r="I67" i="1"/>
  <c r="K67" i="1" s="1"/>
  <c r="M67" i="1" s="1"/>
  <c r="I71" i="1"/>
  <c r="K71" i="1" s="1"/>
  <c r="M71" i="1" s="1"/>
  <c r="I75" i="1"/>
  <c r="K75" i="1" s="1"/>
  <c r="M75" i="1" s="1"/>
  <c r="I80" i="1"/>
  <c r="K80" i="1" s="1"/>
  <c r="M80" i="1" s="1"/>
  <c r="I84" i="1"/>
  <c r="K84" i="1" s="1"/>
  <c r="M84" i="1" s="1"/>
  <c r="I88" i="1"/>
  <c r="K88" i="1" s="1"/>
  <c r="M88" i="1" s="1"/>
  <c r="I92" i="1"/>
  <c r="K92" i="1" s="1"/>
  <c r="M92" i="1" s="1"/>
  <c r="I96" i="1"/>
  <c r="K96" i="1" s="1"/>
  <c r="M96" i="1" s="1"/>
  <c r="I100" i="1"/>
  <c r="K100" i="1" s="1"/>
  <c r="M100" i="1" s="1"/>
  <c r="I104" i="1"/>
  <c r="K104" i="1" s="1"/>
  <c r="M104" i="1" s="1"/>
  <c r="I108" i="1"/>
  <c r="K108" i="1" s="1"/>
  <c r="M108" i="1" s="1"/>
  <c r="I112" i="1"/>
  <c r="K112" i="1" s="1"/>
  <c r="M112" i="1" s="1"/>
  <c r="I116" i="1"/>
  <c r="K116" i="1" s="1"/>
  <c r="M116" i="1" s="1"/>
  <c r="I120" i="1"/>
  <c r="K120" i="1" s="1"/>
  <c r="M120" i="1" s="1"/>
  <c r="I124" i="1"/>
  <c r="K124" i="1" s="1"/>
  <c r="M124" i="1" s="1"/>
  <c r="I128" i="1"/>
  <c r="K128" i="1" s="1"/>
  <c r="M128" i="1" s="1"/>
  <c r="I132" i="1"/>
  <c r="K132" i="1" s="1"/>
  <c r="M132" i="1" s="1"/>
  <c r="I136" i="1"/>
  <c r="K136" i="1" s="1"/>
  <c r="M136" i="1" s="1"/>
  <c r="I140" i="1"/>
  <c r="K140" i="1" s="1"/>
  <c r="M140" i="1" s="1"/>
  <c r="I144" i="1"/>
  <c r="K144" i="1" s="1"/>
  <c r="M144" i="1" s="1"/>
  <c r="I148" i="1"/>
  <c r="K148" i="1" s="1"/>
  <c r="M148" i="1" s="1"/>
  <c r="I152" i="1"/>
  <c r="K152" i="1" s="1"/>
  <c r="M152" i="1" s="1"/>
  <c r="I156" i="1"/>
  <c r="K156" i="1" s="1"/>
  <c r="M156" i="1" s="1"/>
  <c r="I160" i="1"/>
  <c r="K160" i="1" s="1"/>
  <c r="M160" i="1" s="1"/>
  <c r="I167" i="1"/>
  <c r="K167" i="1" s="1"/>
  <c r="M167" i="1" s="1"/>
  <c r="I171" i="1"/>
  <c r="K171" i="1" s="1"/>
  <c r="M171" i="1" s="1"/>
  <c r="I175" i="1"/>
  <c r="K175" i="1" s="1"/>
  <c r="M175" i="1" s="1"/>
  <c r="I179" i="1"/>
  <c r="K179" i="1" s="1"/>
  <c r="M179" i="1" s="1"/>
  <c r="I184" i="1"/>
  <c r="K184" i="1" s="1"/>
  <c r="M184" i="1" s="1"/>
  <c r="I188" i="1"/>
  <c r="K188" i="1" s="1"/>
  <c r="M188" i="1" s="1"/>
  <c r="I192" i="1"/>
  <c r="K192" i="1" s="1"/>
  <c r="M192" i="1" s="1"/>
  <c r="I196" i="1"/>
  <c r="K196" i="1" s="1"/>
  <c r="M196" i="1" s="1"/>
  <c r="I200" i="1"/>
  <c r="K200" i="1" s="1"/>
  <c r="M200" i="1" s="1"/>
  <c r="I205" i="1"/>
  <c r="K205" i="1" s="1"/>
  <c r="M205" i="1" s="1"/>
  <c r="I209" i="1"/>
  <c r="K209" i="1" s="1"/>
  <c r="M209" i="1" s="1"/>
  <c r="I213" i="1"/>
  <c r="K213" i="1" s="1"/>
  <c r="M213" i="1" s="1"/>
  <c r="I217" i="1"/>
  <c r="K217" i="1" s="1"/>
  <c r="M217" i="1" s="1"/>
  <c r="I221" i="1"/>
  <c r="K221" i="1" s="1"/>
  <c r="M221" i="1" s="1"/>
  <c r="I225" i="1"/>
  <c r="K225" i="1" s="1"/>
  <c r="M225" i="1" s="1"/>
  <c r="I230" i="1"/>
  <c r="K230" i="1" s="1"/>
  <c r="M230" i="1" s="1"/>
  <c r="I234" i="1"/>
  <c r="K234" i="1" s="1"/>
  <c r="M234" i="1" s="1"/>
  <c r="I238" i="1"/>
  <c r="K238" i="1" s="1"/>
  <c r="M238" i="1" s="1"/>
  <c r="I242" i="1"/>
  <c r="K242" i="1" s="1"/>
  <c r="M242" i="1" s="1"/>
  <c r="I246" i="1"/>
  <c r="K246" i="1" s="1"/>
  <c r="M246" i="1" s="1"/>
  <c r="I250" i="1"/>
  <c r="K250" i="1" s="1"/>
  <c r="M250" i="1" s="1"/>
  <c r="I254" i="1"/>
  <c r="K254" i="1" s="1"/>
  <c r="M254" i="1" s="1"/>
  <c r="I258" i="1"/>
  <c r="K258" i="1" s="1"/>
  <c r="M258" i="1" s="1"/>
  <c r="I262" i="1"/>
  <c r="K262" i="1" s="1"/>
  <c r="M262" i="1" s="1"/>
  <c r="I266" i="1"/>
  <c r="K266" i="1" s="1"/>
  <c r="M266" i="1" s="1"/>
  <c r="I270" i="1"/>
  <c r="K270" i="1" s="1"/>
  <c r="M270" i="1" s="1"/>
  <c r="I274" i="1"/>
  <c r="K274" i="1" s="1"/>
  <c r="M274" i="1" s="1"/>
  <c r="I278" i="1"/>
  <c r="K278" i="1" s="1"/>
  <c r="M278" i="1" s="1"/>
  <c r="I282" i="1"/>
  <c r="K282" i="1" s="1"/>
  <c r="M282" i="1" s="1"/>
  <c r="I286" i="1"/>
  <c r="K286" i="1" s="1"/>
  <c r="M286" i="1" s="1"/>
  <c r="I290" i="1"/>
  <c r="K290" i="1" s="1"/>
  <c r="M290" i="1" s="1"/>
  <c r="I294" i="1"/>
  <c r="K294" i="1" s="1"/>
  <c r="M294" i="1" s="1"/>
  <c r="I298" i="1"/>
  <c r="K298" i="1" s="1"/>
  <c r="M298" i="1" s="1"/>
  <c r="I302" i="1"/>
  <c r="K302" i="1" s="1"/>
  <c r="M302" i="1" s="1"/>
  <c r="I306" i="1"/>
  <c r="K306" i="1" s="1"/>
  <c r="M306" i="1" s="1"/>
  <c r="I312" i="1"/>
  <c r="K312" i="1" s="1"/>
  <c r="M312" i="1" s="1"/>
  <c r="I316" i="1"/>
  <c r="K316" i="1" s="1"/>
  <c r="M316" i="1" s="1"/>
  <c r="I320" i="1"/>
  <c r="K320" i="1" s="1"/>
  <c r="M320" i="1" s="1"/>
  <c r="I7" i="1"/>
  <c r="K7" i="1" s="1"/>
  <c r="N7" i="1" s="1"/>
  <c r="I11" i="1"/>
  <c r="K11" i="1" s="1"/>
  <c r="M11" i="1" s="1"/>
  <c r="I15" i="1"/>
  <c r="K15" i="1" s="1"/>
  <c r="M15" i="1" s="1"/>
  <c r="I19" i="1"/>
  <c r="K19" i="1" s="1"/>
  <c r="M19" i="1" s="1"/>
  <c r="I24" i="1"/>
  <c r="K24" i="1" s="1"/>
  <c r="M24" i="1" s="1"/>
  <c r="I28" i="1"/>
  <c r="K28" i="1" s="1"/>
  <c r="M28" i="1" s="1"/>
  <c r="I32" i="1"/>
  <c r="K32" i="1" s="1"/>
  <c r="M32" i="1" s="1"/>
  <c r="I36" i="1"/>
  <c r="K36" i="1" s="1"/>
  <c r="M36" i="1" s="1"/>
  <c r="I40" i="1"/>
  <c r="K40" i="1" s="1"/>
  <c r="M40" i="1" s="1"/>
  <c r="I44" i="1"/>
  <c r="K44" i="1" s="1"/>
  <c r="M44" i="1" s="1"/>
  <c r="I48" i="1"/>
  <c r="K48" i="1" s="1"/>
  <c r="M48" i="1" s="1"/>
  <c r="I52" i="1"/>
  <c r="K52" i="1" s="1"/>
  <c r="M52" i="1" s="1"/>
  <c r="I56" i="1"/>
  <c r="K56" i="1" s="1"/>
  <c r="M56" i="1" s="1"/>
  <c r="I60" i="1"/>
  <c r="K60" i="1" s="1"/>
  <c r="M60" i="1" s="1"/>
  <c r="I64" i="1"/>
  <c r="K64" i="1" s="1"/>
  <c r="M64" i="1" s="1"/>
  <c r="I68" i="1"/>
  <c r="K68" i="1" s="1"/>
  <c r="M68" i="1" s="1"/>
  <c r="I72" i="1"/>
  <c r="K72" i="1" s="1"/>
  <c r="M72" i="1" s="1"/>
  <c r="I76" i="1"/>
  <c r="K76" i="1" s="1"/>
  <c r="M76" i="1" s="1"/>
  <c r="I81" i="1"/>
  <c r="K81" i="1" s="1"/>
  <c r="M81" i="1" s="1"/>
  <c r="I85" i="1"/>
  <c r="K85" i="1" s="1"/>
  <c r="M85" i="1" s="1"/>
  <c r="I89" i="1"/>
  <c r="K89" i="1" s="1"/>
  <c r="M89" i="1" s="1"/>
  <c r="I93" i="1"/>
  <c r="K93" i="1" s="1"/>
  <c r="M93" i="1" s="1"/>
  <c r="I97" i="1"/>
  <c r="K97" i="1" s="1"/>
  <c r="M97" i="1" s="1"/>
  <c r="I101" i="1"/>
  <c r="K101" i="1" s="1"/>
  <c r="M101" i="1" s="1"/>
  <c r="I105" i="1"/>
  <c r="K105" i="1" s="1"/>
  <c r="M105" i="1" s="1"/>
  <c r="I109" i="1"/>
  <c r="K109" i="1" s="1"/>
  <c r="M109" i="1" s="1"/>
  <c r="I113" i="1"/>
  <c r="K113" i="1" s="1"/>
  <c r="M113" i="1" s="1"/>
  <c r="I117" i="1"/>
  <c r="K117" i="1" s="1"/>
  <c r="M117" i="1" s="1"/>
  <c r="I121" i="1"/>
  <c r="K121" i="1" s="1"/>
  <c r="M121" i="1" s="1"/>
  <c r="I125" i="1"/>
  <c r="K125" i="1" s="1"/>
  <c r="M125" i="1" s="1"/>
  <c r="I129" i="1"/>
  <c r="K129" i="1" s="1"/>
  <c r="M129" i="1" s="1"/>
  <c r="I133" i="1"/>
  <c r="K133" i="1" s="1"/>
  <c r="M133" i="1" s="1"/>
  <c r="I137" i="1"/>
  <c r="K137" i="1" s="1"/>
  <c r="M137" i="1" s="1"/>
  <c r="I141" i="1"/>
  <c r="K141" i="1" s="1"/>
  <c r="M141" i="1" s="1"/>
  <c r="I145" i="1"/>
  <c r="K145" i="1" s="1"/>
  <c r="M145" i="1" s="1"/>
  <c r="I149" i="1"/>
  <c r="K149" i="1" s="1"/>
  <c r="M149" i="1" s="1"/>
  <c r="I153" i="1"/>
  <c r="K153" i="1" s="1"/>
  <c r="M153" i="1" s="1"/>
  <c r="I157" i="1"/>
  <c r="K157" i="1" s="1"/>
  <c r="M157" i="1" s="1"/>
  <c r="I161" i="1"/>
  <c r="K161" i="1" s="1"/>
  <c r="M161" i="1" s="1"/>
  <c r="I164" i="1"/>
  <c r="K164" i="1" s="1"/>
  <c r="M164" i="1" s="1"/>
  <c r="I168" i="1"/>
  <c r="K168" i="1" s="1"/>
  <c r="M168" i="1" s="1"/>
  <c r="I172" i="1"/>
  <c r="K172" i="1" s="1"/>
  <c r="M172" i="1" s="1"/>
  <c r="I176" i="1"/>
  <c r="K176" i="1" s="1"/>
  <c r="M176" i="1" s="1"/>
  <c r="I181" i="1"/>
  <c r="K181" i="1" s="1"/>
  <c r="M181" i="1" s="1"/>
  <c r="I185" i="1"/>
  <c r="K185" i="1" s="1"/>
  <c r="M185" i="1" s="1"/>
  <c r="I189" i="1"/>
  <c r="K189" i="1" s="1"/>
  <c r="M189" i="1" s="1"/>
  <c r="I193" i="1"/>
  <c r="K193" i="1" s="1"/>
  <c r="M193" i="1" s="1"/>
  <c r="I197" i="1"/>
  <c r="K197" i="1" s="1"/>
  <c r="M197" i="1" s="1"/>
  <c r="I201" i="1"/>
  <c r="K201" i="1" s="1"/>
  <c r="M201" i="1" s="1"/>
  <c r="I206" i="1"/>
  <c r="K206" i="1" s="1"/>
  <c r="M206" i="1" s="1"/>
  <c r="I210" i="1"/>
  <c r="K210" i="1" s="1"/>
  <c r="M210" i="1" s="1"/>
  <c r="I214" i="1"/>
  <c r="K214" i="1" s="1"/>
  <c r="M214" i="1" s="1"/>
  <c r="I218" i="1"/>
  <c r="K218" i="1" s="1"/>
  <c r="M218" i="1" s="1"/>
  <c r="I222" i="1"/>
  <c r="K222" i="1" s="1"/>
  <c r="M222" i="1" s="1"/>
  <c r="I226" i="1"/>
  <c r="K226" i="1" s="1"/>
  <c r="M226" i="1" s="1"/>
  <c r="I231" i="1"/>
  <c r="K231" i="1" s="1"/>
  <c r="M231" i="1" s="1"/>
  <c r="I235" i="1"/>
  <c r="K235" i="1" s="1"/>
  <c r="M235" i="1" s="1"/>
  <c r="I239" i="1"/>
  <c r="K239" i="1" s="1"/>
  <c r="M239" i="1" s="1"/>
  <c r="I243" i="1"/>
  <c r="K243" i="1" s="1"/>
  <c r="M243" i="1" s="1"/>
  <c r="I247" i="1"/>
  <c r="K247" i="1" s="1"/>
  <c r="M247" i="1" s="1"/>
  <c r="I251" i="1"/>
  <c r="K251" i="1" s="1"/>
  <c r="M251" i="1" s="1"/>
  <c r="I255" i="1"/>
  <c r="K255" i="1" s="1"/>
  <c r="M255" i="1" s="1"/>
  <c r="I259" i="1"/>
  <c r="K259" i="1" s="1"/>
  <c r="M259" i="1" s="1"/>
  <c r="I263" i="1"/>
  <c r="K263" i="1" s="1"/>
  <c r="M263" i="1" s="1"/>
  <c r="I267" i="1"/>
  <c r="K267" i="1" s="1"/>
  <c r="M267" i="1" s="1"/>
  <c r="I271" i="1"/>
  <c r="K271" i="1" s="1"/>
  <c r="M271" i="1" s="1"/>
  <c r="I275" i="1"/>
  <c r="K275" i="1" s="1"/>
  <c r="M275" i="1" s="1"/>
  <c r="I279" i="1"/>
  <c r="K279" i="1" s="1"/>
  <c r="M279" i="1" s="1"/>
  <c r="I283" i="1"/>
  <c r="K283" i="1" s="1"/>
  <c r="M283" i="1" s="1"/>
  <c r="I287" i="1"/>
  <c r="K287" i="1" s="1"/>
  <c r="M287" i="1" s="1"/>
  <c r="I291" i="1"/>
  <c r="K291" i="1" s="1"/>
  <c r="M291" i="1" s="1"/>
  <c r="I295" i="1"/>
  <c r="K295" i="1" s="1"/>
  <c r="M295" i="1" s="1"/>
  <c r="I299" i="1"/>
  <c r="K299" i="1" s="1"/>
  <c r="M299" i="1" s="1"/>
  <c r="I303" i="1"/>
  <c r="K303" i="1" s="1"/>
  <c r="M303" i="1" s="1"/>
  <c r="I309" i="1"/>
  <c r="K309" i="1" s="1"/>
  <c r="M309" i="1" s="1"/>
  <c r="I313" i="1"/>
  <c r="K313" i="1" s="1"/>
  <c r="M313" i="1" s="1"/>
  <c r="I317" i="1"/>
  <c r="K317" i="1" s="1"/>
  <c r="M317" i="1" s="1"/>
  <c r="I321" i="1"/>
  <c r="K321" i="1" s="1"/>
  <c r="M321" i="1" s="1"/>
  <c r="N375" i="1" l="1"/>
  <c r="M375" i="1"/>
  <c r="N347" i="1"/>
  <c r="M347" i="1"/>
  <c r="N336" i="1"/>
  <c r="M336" i="1"/>
  <c r="N365" i="1"/>
  <c r="M365" i="1"/>
  <c r="N79" i="1"/>
  <c r="M79" i="1"/>
  <c r="M4" i="1"/>
  <c r="N349" i="1"/>
  <c r="M349" i="1"/>
  <c r="N378" i="1"/>
  <c r="M378" i="1"/>
  <c r="N355" i="1"/>
  <c r="M355" i="1"/>
  <c r="N368" i="1"/>
  <c r="M368" i="1"/>
  <c r="N359" i="1"/>
  <c r="M359" i="1"/>
  <c r="N358" i="1"/>
  <c r="M358" i="1"/>
  <c r="M7" i="1"/>
  <c r="N387" i="1"/>
  <c r="N380" i="1"/>
  <c r="N618" i="1"/>
  <c r="N602" i="1"/>
  <c r="N586" i="1"/>
  <c r="N634" i="1"/>
  <c r="N560" i="1"/>
  <c r="N498" i="1"/>
  <c r="N567" i="1"/>
  <c r="N406" i="1"/>
  <c r="N484" i="1"/>
  <c r="N627" i="1"/>
  <c r="N630" i="1"/>
  <c r="N501" i="1"/>
  <c r="N447" i="1"/>
  <c r="N568" i="1"/>
  <c r="N482" i="1"/>
  <c r="N597" i="1"/>
  <c r="N483" i="1"/>
  <c r="N398" i="1"/>
  <c r="N530" i="1"/>
  <c r="N487" i="1"/>
  <c r="N561" i="1"/>
  <c r="N564" i="1"/>
  <c r="N438" i="1"/>
  <c r="N609" i="1"/>
  <c r="N397" i="1"/>
  <c r="N393" i="1"/>
  <c r="N526" i="1"/>
  <c r="N620" i="1"/>
  <c r="N512" i="1"/>
  <c r="N575" i="1"/>
  <c r="N422" i="1"/>
  <c r="N424" i="1"/>
  <c r="N539" i="1"/>
  <c r="N404" i="1"/>
  <c r="N637" i="1"/>
  <c r="N533" i="1"/>
  <c r="N557" i="1"/>
  <c r="N550" i="1"/>
  <c r="N495" i="1"/>
  <c r="N505" i="1"/>
  <c r="N536" i="1"/>
  <c r="N454" i="1"/>
  <c r="N613" i="1"/>
  <c r="N403" i="1"/>
  <c r="N500" i="1"/>
  <c r="N552" i="1"/>
  <c r="N615" i="1"/>
  <c r="N470" i="1"/>
  <c r="N517" i="1"/>
  <c r="N546" i="1"/>
  <c r="N503" i="1"/>
  <c r="N605" i="1"/>
  <c r="N596" i="1"/>
  <c r="N502" i="1"/>
  <c r="N475" i="1"/>
  <c r="N409" i="1"/>
  <c r="N521" i="1"/>
  <c r="N542" i="1"/>
  <c r="N625" i="1"/>
  <c r="N572" i="1"/>
  <c r="N623" i="1"/>
  <c r="N486" i="1"/>
  <c r="N451" i="1"/>
  <c r="N555" i="1"/>
  <c r="N425" i="1"/>
  <c r="N743" i="1"/>
  <c r="N668" i="1"/>
  <c r="N700" i="1"/>
  <c r="N732" i="1"/>
  <c r="N656" i="1"/>
  <c r="N688" i="1"/>
  <c r="N720" i="1"/>
  <c r="N721" i="1"/>
  <c r="N745" i="1"/>
  <c r="N663" i="1"/>
  <c r="N729" i="1"/>
  <c r="N661" i="1"/>
  <c r="N693" i="1"/>
  <c r="N725" i="1"/>
  <c r="N715" i="1"/>
  <c r="N650" i="1"/>
  <c r="N718" i="1"/>
  <c r="N670" i="1"/>
  <c r="N730" i="1"/>
  <c r="N747" i="1"/>
  <c r="N690" i="1"/>
  <c r="N666" i="1"/>
  <c r="N734" i="1"/>
  <c r="N699" i="1"/>
  <c r="N687" i="1"/>
  <c r="N383" i="1"/>
  <c r="N381" i="1"/>
  <c r="N554" i="1"/>
  <c r="N538" i="1"/>
  <c r="N522" i="1"/>
  <c r="N570" i="1"/>
  <c r="N640" i="1"/>
  <c r="N456" i="1"/>
  <c r="N535" i="1"/>
  <c r="N427" i="1"/>
  <c r="N441" i="1"/>
  <c r="N563" i="1"/>
  <c r="N598" i="1"/>
  <c r="N458" i="1"/>
  <c r="N415" i="1"/>
  <c r="N616" i="1"/>
  <c r="N476" i="1"/>
  <c r="N553" i="1"/>
  <c r="N529" i="1"/>
  <c r="N626" i="1"/>
  <c r="N496" i="1"/>
  <c r="N455" i="1"/>
  <c r="N612" i="1"/>
  <c r="N524" i="1"/>
  <c r="N396" i="1"/>
  <c r="N473" i="1"/>
  <c r="N595" i="1"/>
  <c r="N622" i="1"/>
  <c r="N490" i="1"/>
  <c r="N540" i="1"/>
  <c r="N472" i="1"/>
  <c r="N543" i="1"/>
  <c r="N426" i="1"/>
  <c r="N635" i="1"/>
  <c r="N507" i="1"/>
  <c r="N573" i="1"/>
  <c r="N549" i="1"/>
  <c r="N643" i="1"/>
  <c r="N646" i="1"/>
  <c r="N518" i="1"/>
  <c r="N463" i="1"/>
  <c r="N600" i="1"/>
  <c r="N504" i="1"/>
  <c r="N412" i="1"/>
  <c r="N478" i="1"/>
  <c r="N617" i="1"/>
  <c r="N592" i="1"/>
  <c r="N516" i="1"/>
  <c r="N583" i="1"/>
  <c r="N428" i="1"/>
  <c r="N642" i="1"/>
  <c r="N514" i="1"/>
  <c r="N471" i="1"/>
  <c r="N644" i="1"/>
  <c r="N544" i="1"/>
  <c r="N460" i="1"/>
  <c r="N440" i="1"/>
  <c r="N509" i="1"/>
  <c r="N638" i="1"/>
  <c r="N510" i="1"/>
  <c r="N494" i="1"/>
  <c r="N528" i="1"/>
  <c r="N591" i="1"/>
  <c r="N444" i="1"/>
  <c r="N392" i="1"/>
  <c r="N523" i="1"/>
  <c r="N537" i="1"/>
  <c r="N676" i="1"/>
  <c r="N708" i="1"/>
  <c r="N740" i="1"/>
  <c r="N664" i="1"/>
  <c r="N696" i="1"/>
  <c r="N728" i="1"/>
  <c r="N671" i="1"/>
  <c r="N649" i="1"/>
  <c r="N673" i="1"/>
  <c r="N683" i="1"/>
  <c r="N669" i="1"/>
  <c r="N701" i="1"/>
  <c r="N733" i="1"/>
  <c r="N735" i="1"/>
  <c r="N694" i="1"/>
  <c r="N678" i="1"/>
  <c r="N738" i="1"/>
  <c r="N675" i="1"/>
  <c r="N698" i="1"/>
  <c r="N674" i="1"/>
  <c r="N742" i="1"/>
  <c r="N723" i="1"/>
  <c r="N711" i="1"/>
  <c r="N386" i="1"/>
  <c r="N384" i="1"/>
  <c r="N485" i="1"/>
  <c r="N464" i="1"/>
  <c r="N400" i="1"/>
  <c r="N506" i="1"/>
  <c r="N580" i="1"/>
  <c r="N631" i="1"/>
  <c r="N492" i="1"/>
  <c r="N395" i="1"/>
  <c r="N601" i="1"/>
  <c r="N641" i="1"/>
  <c r="N566" i="1"/>
  <c r="N405" i="1"/>
  <c r="N565" i="1"/>
  <c r="N556" i="1"/>
  <c r="N433" i="1"/>
  <c r="N457" i="1"/>
  <c r="N569" i="1"/>
  <c r="N594" i="1"/>
  <c r="N453" i="1"/>
  <c r="N423" i="1"/>
  <c r="N445" i="1"/>
  <c r="N488" i="1"/>
  <c r="N491" i="1"/>
  <c r="N430" i="1"/>
  <c r="N531" i="1"/>
  <c r="N590" i="1"/>
  <c r="N448" i="1"/>
  <c r="N604" i="1"/>
  <c r="N639" i="1"/>
  <c r="N511" i="1"/>
  <c r="N467" i="1"/>
  <c r="N603" i="1"/>
  <c r="N545" i="1"/>
  <c r="N443" i="1"/>
  <c r="N462" i="1"/>
  <c r="N579" i="1"/>
  <c r="N614" i="1"/>
  <c r="N480" i="1"/>
  <c r="N431" i="1"/>
  <c r="N418" i="1"/>
  <c r="N461" i="1"/>
  <c r="N419" i="1"/>
  <c r="N436" i="1"/>
  <c r="N432" i="1"/>
  <c r="N434" i="1"/>
  <c r="N477" i="1"/>
  <c r="N551" i="1"/>
  <c r="N442" i="1"/>
  <c r="N610" i="1"/>
  <c r="N474" i="1"/>
  <c r="N439" i="1"/>
  <c r="N576" i="1"/>
  <c r="N508" i="1"/>
  <c r="N417" i="1"/>
  <c r="N525" i="1"/>
  <c r="N611" i="1"/>
  <c r="N606" i="1"/>
  <c r="N469" i="1"/>
  <c r="N584" i="1"/>
  <c r="N493" i="1"/>
  <c r="N559" i="1"/>
  <c r="N401" i="1"/>
  <c r="N619" i="1"/>
  <c r="N589" i="1"/>
  <c r="N633" i="1"/>
  <c r="N652" i="1"/>
  <c r="N684" i="1"/>
  <c r="N716" i="1"/>
  <c r="N719" i="1"/>
  <c r="N672" i="1"/>
  <c r="N704" i="1"/>
  <c r="N736" i="1"/>
  <c r="N657" i="1"/>
  <c r="N681" i="1"/>
  <c r="N705" i="1"/>
  <c r="N707" i="1"/>
  <c r="N665" i="1"/>
  <c r="N677" i="1"/>
  <c r="N709" i="1"/>
  <c r="N741" i="1"/>
  <c r="N659" i="1"/>
  <c r="N702" i="1"/>
  <c r="N686" i="1"/>
  <c r="N746" i="1"/>
  <c r="N703" i="1"/>
  <c r="N706" i="1"/>
  <c r="N682" i="1"/>
  <c r="N651" i="1"/>
  <c r="N739" i="1"/>
  <c r="N385" i="1"/>
  <c r="N382" i="1"/>
  <c r="N577" i="1"/>
  <c r="N489" i="1"/>
  <c r="N388" i="1"/>
  <c r="N621" i="1"/>
  <c r="N628" i="1"/>
  <c r="N532" i="1"/>
  <c r="N599" i="1"/>
  <c r="N449" i="1"/>
  <c r="N429" i="1"/>
  <c r="N408" i="1"/>
  <c r="N513" i="1"/>
  <c r="N534" i="1"/>
  <c r="N479" i="1"/>
  <c r="N636" i="1"/>
  <c r="N520" i="1"/>
  <c r="N390" i="1"/>
  <c r="N414" i="1"/>
  <c r="N585" i="1"/>
  <c r="N562" i="1"/>
  <c r="N389" i="1"/>
  <c r="N391" i="1"/>
  <c r="N624" i="1"/>
  <c r="N481" i="1"/>
  <c r="N459" i="1"/>
  <c r="N593" i="1"/>
  <c r="N581" i="1"/>
  <c r="N558" i="1"/>
  <c r="N541" i="1"/>
  <c r="N548" i="1"/>
  <c r="N607" i="1"/>
  <c r="N465" i="1"/>
  <c r="N435" i="1"/>
  <c r="N571" i="1"/>
  <c r="N446" i="1"/>
  <c r="N411" i="1"/>
  <c r="N420" i="1"/>
  <c r="N515" i="1"/>
  <c r="N582" i="1"/>
  <c r="N437" i="1"/>
  <c r="N399" i="1"/>
  <c r="N588" i="1"/>
  <c r="N497" i="1"/>
  <c r="N413" i="1"/>
  <c r="N394" i="1"/>
  <c r="N629" i="1"/>
  <c r="N608" i="1"/>
  <c r="N647" i="1"/>
  <c r="N519" i="1"/>
  <c r="N645" i="1"/>
  <c r="N578" i="1"/>
  <c r="N421" i="1"/>
  <c r="N407" i="1"/>
  <c r="N402" i="1"/>
  <c r="N466" i="1"/>
  <c r="N410" i="1"/>
  <c r="N452" i="1"/>
  <c r="N547" i="1"/>
  <c r="N574" i="1"/>
  <c r="N416" i="1"/>
  <c r="N632" i="1"/>
  <c r="N450" i="1"/>
  <c r="N527" i="1"/>
  <c r="N499" i="1"/>
  <c r="N587" i="1"/>
  <c r="N468" i="1"/>
  <c r="N655" i="1"/>
  <c r="N660" i="1"/>
  <c r="N692" i="1"/>
  <c r="N724" i="1"/>
  <c r="N695" i="1"/>
  <c r="N648" i="1"/>
  <c r="N680" i="1"/>
  <c r="N712" i="1"/>
  <c r="N744" i="1"/>
  <c r="N689" i="1"/>
  <c r="N713" i="1"/>
  <c r="N737" i="1"/>
  <c r="N731" i="1"/>
  <c r="N697" i="1"/>
  <c r="N653" i="1"/>
  <c r="N685" i="1"/>
  <c r="N717" i="1"/>
  <c r="N691" i="1"/>
  <c r="N710" i="1"/>
  <c r="N662" i="1"/>
  <c r="N722" i="1"/>
  <c r="N727" i="1"/>
  <c r="N654" i="1"/>
  <c r="N714" i="1"/>
  <c r="N658" i="1"/>
  <c r="N726" i="1"/>
  <c r="N679" i="1"/>
  <c r="N667" i="1"/>
  <c r="N180" i="1"/>
  <c r="N308" i="1"/>
  <c r="N307" i="1"/>
  <c r="N229" i="1"/>
  <c r="N204" i="1"/>
  <c r="N20" i="1"/>
  <c r="N376" i="1"/>
  <c r="N361" i="1"/>
  <c r="N357" i="1"/>
  <c r="N345" i="1"/>
  <c r="N353" i="1"/>
  <c r="N352" i="1"/>
  <c r="N369" i="1"/>
  <c r="N373" i="1"/>
  <c r="N363" i="1"/>
  <c r="N346" i="1"/>
  <c r="N341" i="1"/>
  <c r="N343" i="1"/>
  <c r="N374" i="1"/>
  <c r="N366" i="1"/>
  <c r="N340" i="1"/>
  <c r="N350" i="1"/>
  <c r="N344" i="1"/>
  <c r="N367" i="1"/>
  <c r="N339" i="1"/>
  <c r="N342" i="1"/>
  <c r="N351" i="1"/>
  <c r="N360" i="1"/>
  <c r="N364" i="1"/>
  <c r="N377" i="1"/>
  <c r="N354" i="1"/>
  <c r="N335" i="1"/>
  <c r="N338" i="1"/>
  <c r="N371" i="1"/>
  <c r="N356" i="1"/>
  <c r="N379" i="1"/>
  <c r="N362" i="1"/>
  <c r="N372" i="1"/>
  <c r="N337" i="1"/>
  <c r="N370" i="1"/>
  <c r="N348" i="1"/>
  <c r="N326" i="1"/>
  <c r="N324" i="1"/>
  <c r="N330" i="1"/>
  <c r="N334" i="1"/>
  <c r="N333" i="1"/>
  <c r="N327" i="1"/>
  <c r="N332" i="1"/>
  <c r="N329" i="1"/>
  <c r="N331" i="1"/>
  <c r="N328" i="1"/>
  <c r="N325" i="1"/>
  <c r="N33" i="1"/>
  <c r="N21" i="1"/>
  <c r="N19" i="1"/>
  <c r="N5" i="1"/>
  <c r="N322" i="1"/>
  <c r="N323" i="1"/>
  <c r="N12" i="1"/>
  <c r="N40" i="1"/>
  <c r="N15" i="1"/>
  <c r="N313" i="1"/>
  <c r="N295" i="1"/>
  <c r="N279" i="1"/>
  <c r="N263" i="1"/>
  <c r="N312" i="1"/>
  <c r="N278" i="1"/>
  <c r="N316" i="1"/>
  <c r="N290" i="1"/>
  <c r="N274" i="1"/>
  <c r="N225" i="1"/>
  <c r="N298" i="1"/>
  <c r="N282" i="1"/>
  <c r="N266" i="1"/>
  <c r="N246" i="1"/>
  <c r="N232" i="1"/>
  <c r="N189" i="1"/>
  <c r="N212" i="1"/>
  <c r="N236" i="1"/>
  <c r="N208" i="1"/>
  <c r="N201" i="1"/>
  <c r="N185" i="1"/>
  <c r="N166" i="1"/>
  <c r="N115" i="1"/>
  <c r="N177" i="1"/>
  <c r="N181" i="1"/>
  <c r="N139" i="1"/>
  <c r="N91" i="1"/>
  <c r="N142" i="1"/>
  <c r="N70" i="1"/>
  <c r="N173" i="1"/>
  <c r="N105" i="1"/>
  <c r="N76" i="1"/>
  <c r="N163" i="1"/>
  <c r="N141" i="1"/>
  <c r="N87" i="1"/>
  <c r="N66" i="1"/>
  <c r="N64" i="1"/>
  <c r="N24" i="1"/>
  <c r="N72" i="1"/>
  <c r="N35" i="1"/>
  <c r="N13" i="1"/>
  <c r="N9" i="1"/>
  <c r="N38" i="1"/>
  <c r="N17" i="1"/>
  <c r="N6" i="1"/>
  <c r="N14" i="1"/>
  <c r="N43" i="1"/>
  <c r="N104" i="1"/>
  <c r="N55" i="1"/>
  <c r="N85" i="1"/>
  <c r="N138" i="1"/>
  <c r="N75" i="1"/>
  <c r="N106" i="1"/>
  <c r="N154" i="1"/>
  <c r="N98" i="1"/>
  <c r="N164" i="1"/>
  <c r="N132" i="1"/>
  <c r="N207" i="1"/>
  <c r="N172" i="1"/>
  <c r="N124" i="1"/>
  <c r="N184" i="1"/>
  <c r="N182" i="1"/>
  <c r="N213" i="1"/>
  <c r="N239" i="1"/>
  <c r="N252" i="1"/>
  <c r="N202" i="1"/>
  <c r="N226" i="1"/>
  <c r="N269" i="1"/>
  <c r="N245" i="1"/>
  <c r="N301" i="1"/>
  <c r="N261" i="1"/>
  <c r="N304" i="1"/>
  <c r="N251" i="1"/>
  <c r="N268" i="1"/>
  <c r="N300" i="1"/>
  <c r="N318" i="1"/>
  <c r="N309" i="1"/>
  <c r="N291" i="1"/>
  <c r="N275" i="1"/>
  <c r="N302" i="1"/>
  <c r="N270" i="1"/>
  <c r="N297" i="1"/>
  <c r="N281" i="1"/>
  <c r="N265" i="1"/>
  <c r="N257" i="1"/>
  <c r="N289" i="1"/>
  <c r="N273" i="1"/>
  <c r="N214" i="1"/>
  <c r="N174" i="1"/>
  <c r="N238" i="1"/>
  <c r="N227" i="1"/>
  <c r="N228" i="1"/>
  <c r="N199" i="1"/>
  <c r="N210" i="1"/>
  <c r="N161" i="1"/>
  <c r="N99" i="1"/>
  <c r="N193" i="1"/>
  <c r="N151" i="1"/>
  <c r="N178" i="1"/>
  <c r="N74" i="1"/>
  <c r="N133" i="1"/>
  <c r="N119" i="1"/>
  <c r="N54" i="1"/>
  <c r="N127" i="1"/>
  <c r="N95" i="1"/>
  <c r="N168" i="1"/>
  <c r="N143" i="1"/>
  <c r="N62" i="1"/>
  <c r="N162" i="1"/>
  <c r="N125" i="1"/>
  <c r="N111" i="1"/>
  <c r="N86" i="1"/>
  <c r="N34" i="1"/>
  <c r="N47" i="1"/>
  <c r="N18" i="1"/>
  <c r="N51" i="1"/>
  <c r="N28" i="1"/>
  <c r="N73" i="1"/>
  <c r="N58" i="1"/>
  <c r="N36" i="1"/>
  <c r="N30" i="1"/>
  <c r="N68" i="1"/>
  <c r="N42" i="1"/>
  <c r="N59" i="1"/>
  <c r="N122" i="1"/>
  <c r="N57" i="1"/>
  <c r="N96" i="1"/>
  <c r="N160" i="1"/>
  <c r="N81" i="1"/>
  <c r="N120" i="1"/>
  <c r="N171" i="1"/>
  <c r="N112" i="1"/>
  <c r="N84" i="1"/>
  <c r="N148" i="1"/>
  <c r="N144" i="1"/>
  <c r="N198" i="1"/>
  <c r="N140" i="1"/>
  <c r="N200" i="1"/>
  <c r="N188" i="1"/>
  <c r="N233" i="1"/>
  <c r="N209" i="1"/>
  <c r="N167" i="1"/>
  <c r="N211" i="1"/>
  <c r="N249" i="1"/>
  <c r="N285" i="1"/>
  <c r="N253" i="1"/>
  <c r="N248" i="1"/>
  <c r="N277" i="1"/>
  <c r="N315" i="1"/>
  <c r="N255" i="1"/>
  <c r="N276" i="1"/>
  <c r="N310" i="1"/>
  <c r="N321" i="1"/>
  <c r="N303" i="1"/>
  <c r="N287" i="1"/>
  <c r="N271" i="1"/>
  <c r="N294" i="1"/>
  <c r="N262" i="1"/>
  <c r="N250" i="1"/>
  <c r="N221" i="1"/>
  <c r="N306" i="1"/>
  <c r="N234" i="1"/>
  <c r="N230" i="1"/>
  <c r="N206" i="1"/>
  <c r="N159" i="1"/>
  <c r="N218" i="1"/>
  <c r="N223" i="1"/>
  <c r="N191" i="1"/>
  <c r="N195" i="1"/>
  <c r="N183" i="1"/>
  <c r="N147" i="1"/>
  <c r="N170" i="1"/>
  <c r="N155" i="1"/>
  <c r="N123" i="1"/>
  <c r="N153" i="1"/>
  <c r="N126" i="1"/>
  <c r="N101" i="1"/>
  <c r="N137" i="1"/>
  <c r="N109" i="1"/>
  <c r="N78" i="1"/>
  <c r="N157" i="1"/>
  <c r="N117" i="1"/>
  <c r="N103" i="1"/>
  <c r="N46" i="1"/>
  <c r="N158" i="1"/>
  <c r="N118" i="1"/>
  <c r="N93" i="1"/>
  <c r="N61" i="1"/>
  <c r="N48" i="1"/>
  <c r="N11" i="1"/>
  <c r="N49" i="1"/>
  <c r="N26" i="1"/>
  <c r="N8" i="1"/>
  <c r="N65" i="1"/>
  <c r="N53" i="1"/>
  <c r="N31" i="1"/>
  <c r="N29" i="1"/>
  <c r="N10" i="1"/>
  <c r="N56" i="1"/>
  <c r="N22" i="1"/>
  <c r="N82" i="1"/>
  <c r="N39" i="1"/>
  <c r="N71" i="1"/>
  <c r="N114" i="1"/>
  <c r="N67" i="1"/>
  <c r="N88" i="1"/>
  <c r="N129" i="1"/>
  <c r="N63" i="1"/>
  <c r="N130" i="1"/>
  <c r="N100" i="1"/>
  <c r="N175" i="1"/>
  <c r="N146" i="1"/>
  <c r="N92" i="1"/>
  <c r="N156" i="1"/>
  <c r="N190" i="1"/>
  <c r="N196" i="1"/>
  <c r="N215" i="1"/>
  <c r="N217" i="1"/>
  <c r="N186" i="1"/>
  <c r="N219" i="1"/>
  <c r="N272" i="1"/>
  <c r="N311" i="1"/>
  <c r="N264" i="1"/>
  <c r="N256" i="1"/>
  <c r="N293" i="1"/>
  <c r="N243" i="1"/>
  <c r="N319" i="1"/>
  <c r="N284" i="1"/>
  <c r="N317" i="1"/>
  <c r="N299" i="1"/>
  <c r="N283" i="1"/>
  <c r="N267" i="1"/>
  <c r="N320" i="1"/>
  <c r="N286" i="1"/>
  <c r="N259" i="1"/>
  <c r="N305" i="1"/>
  <c r="N242" i="1"/>
  <c r="N254" i="1"/>
  <c r="N237" i="1"/>
  <c r="N222" i="1"/>
  <c r="N197" i="1"/>
  <c r="N240" i="1"/>
  <c r="N220" i="1"/>
  <c r="N241" i="1"/>
  <c r="N216" i="1"/>
  <c r="N176" i="1"/>
  <c r="N131" i="1"/>
  <c r="N203" i="1"/>
  <c r="N187" i="1"/>
  <c r="N169" i="1"/>
  <c r="N135" i="1"/>
  <c r="N107" i="1"/>
  <c r="N150" i="1"/>
  <c r="N121" i="1"/>
  <c r="N94" i="1"/>
  <c r="N134" i="1"/>
  <c r="N102" i="1"/>
  <c r="N145" i="1"/>
  <c r="N110" i="1"/>
  <c r="N83" i="1"/>
  <c r="N149" i="1"/>
  <c r="N113" i="1"/>
  <c r="N50" i="1"/>
  <c r="N77" i="1"/>
  <c r="N45" i="1"/>
  <c r="N37" i="1"/>
  <c r="N23" i="1"/>
  <c r="N60" i="1"/>
  <c r="N52" i="1"/>
  <c r="N32" i="1"/>
  <c r="N25" i="1"/>
  <c r="N44" i="1"/>
  <c r="N16" i="1"/>
  <c r="N27" i="1"/>
  <c r="N90" i="1"/>
  <c r="N41" i="1"/>
  <c r="N80" i="1"/>
  <c r="N128" i="1"/>
  <c r="N69" i="1"/>
  <c r="N97" i="1"/>
  <c r="N136" i="1"/>
  <c r="N89" i="1"/>
  <c r="N152" i="1"/>
  <c r="N116" i="1"/>
  <c r="N192" i="1"/>
  <c r="N165" i="1"/>
  <c r="N108" i="1"/>
  <c r="N179" i="1"/>
  <c r="N205" i="1"/>
  <c r="N224" i="1"/>
  <c r="N231" i="1"/>
  <c r="N194" i="1"/>
  <c r="N244" i="1"/>
  <c r="N288" i="1"/>
  <c r="N235" i="1"/>
  <c r="N280" i="1"/>
  <c r="N258" i="1"/>
  <c r="N296" i="1"/>
  <c r="N247" i="1"/>
  <c r="N260" i="1"/>
  <c r="N292" i="1"/>
  <c r="N314" i="1"/>
  <c r="B4" i="3" l="1"/>
  <c r="B11" i="3"/>
  <c r="B12" i="3"/>
  <c r="F17" i="3" s="1"/>
  <c r="B7" i="3"/>
  <c r="B6" i="3"/>
  <c r="F18" i="3" s="1"/>
  <c r="B8" i="3"/>
  <c r="B3" i="3"/>
  <c r="B9" i="3"/>
  <c r="F11" i="3" s="1"/>
  <c r="B5" i="3"/>
  <c r="F5" i="3" s="1"/>
  <c r="B10" i="3"/>
  <c r="F13" i="3" s="1"/>
  <c r="F7" i="3" l="1"/>
  <c r="F16" i="3"/>
  <c r="F10" i="3"/>
  <c r="F14" i="3"/>
  <c r="F15" i="3"/>
  <c r="F12" i="3"/>
  <c r="F8" i="3"/>
  <c r="F9" i="3"/>
  <c r="F6" i="3"/>
  <c r="F3" i="3"/>
  <c r="F4" i="3"/>
</calcChain>
</file>

<file path=xl/comments1.xml><?xml version="1.0" encoding="utf-8"?>
<comments xmlns="http://schemas.openxmlformats.org/spreadsheetml/2006/main">
  <authors>
    <author>HP</author>
    <author>JAY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DEDUCTED AMOUNT FOR OSB</t>
        </r>
      </text>
    </comment>
    <comment ref="D65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APARTMENT JOB. MDU WORK ALREADY DONE, NOW ONLY CONNECT DONE. SO DEDUCT 400.58
 AND PAY 307</t>
        </r>
      </text>
    </comment>
    <comment ref="D185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PAID 414 TO DJ, NOW DEDUCT 150$</t>
        </r>
      </text>
    </comment>
    <comment ref="D356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IAUDITOR NOT SUBMITTED. BUT PAID 626 TO ANAK. </t>
        </r>
      </text>
    </comment>
    <comment ref="D358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APARTMENT JOB. MDU WORK ALREADY DONE, NOW ONLY CONNECT DONE. SO DEDUCT 433 AND PAY 307</t>
        </r>
      </text>
    </comment>
    <comment ref="D545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PAID 881. BUT JUST NEED TO PAY 498</t>
        </r>
      </text>
    </comment>
    <comment ref="D548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PAID 626 INSTEAD OF 205</t>
        </r>
      </text>
    </comment>
    <comment ref="D869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Y DIDN'T WE PAY WHOLE 881</t>
        </r>
      </text>
    </comment>
    <comment ref="D954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Y DIDN’T WE PAY FOR OTHER CODES</t>
        </r>
      </text>
    </comment>
    <comment ref="D961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CANT FIND IN MANISH EXCEL</t>
        </r>
      </text>
    </comment>
    <comment ref="D1205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y do SM turns to haul</t>
        </r>
      </text>
    </comment>
    <comment ref="D1294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build done but amt deducted </t>
        </r>
      </text>
    </comment>
    <comment ref="D1317" authorId="1" shapeId="0">
      <text>
        <r>
          <rPr>
            <b/>
            <sz val="9"/>
            <color indexed="81"/>
            <rFont val="Tahoma"/>
            <family val="2"/>
          </rPr>
          <t>JAY:
just done connect, but we paid for both bc. Deduct for build</t>
        </r>
      </text>
    </comment>
    <comment ref="D1323" authorId="1" shapeId="0">
      <text>
        <r>
          <rPr>
            <b/>
            <sz val="9"/>
            <color indexed="81"/>
            <rFont val="Tahoma"/>
            <family val="2"/>
          </rPr>
          <t>jay:
paid for Surface mount in place of drill BC. Iauditor submitted on time</t>
        </r>
      </text>
    </comment>
    <comment ref="D1324" authorId="1" shapeId="0">
      <text>
        <r>
          <rPr>
            <b/>
            <sz val="9"/>
            <color indexed="81"/>
            <rFont val="Tahoma"/>
            <family val="2"/>
          </rPr>
          <t xml:space="preserve">JAY:
HAUL BC DONE, BUT DEDUCTED FOR BUILD
</t>
        </r>
      </text>
    </comment>
    <comment ref="D1347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GRASS TRENCH PAYED, NOW DEDUCTED AND PAYED FOR SURFACE MOUNT BC</t>
        </r>
      </text>
    </comment>
    <comment ref="D1434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NO REASON FOR DEDUCTION</t>
        </r>
      </text>
    </comment>
    <comment ref="D1437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443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NO REASON FOR DEDUCTION</t>
        </r>
      </text>
    </comment>
    <comment ref="D1458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PAID 168 TO GANGA FOR PV ORDER. BUT DEDUCT 146 IN NEXT PAY</t>
        </r>
      </text>
    </comment>
    <comment ref="D1465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480" authorId="1" shapeId="0">
      <text>
        <r>
          <rPr>
            <b/>
            <sz val="9"/>
            <color indexed="8"/>
            <rFont val="Tahoma"/>
            <family val="2"/>
          </rPr>
          <t>JAY:
JUST DONE BLOWING. SO DEDUCT 433 AND JUST PAY 307</t>
        </r>
      </text>
    </comment>
    <comment ref="D1506" authorId="1" shapeId="0">
      <text>
        <r>
          <rPr>
            <b/>
            <sz val="9"/>
            <color indexed="8"/>
            <rFont val="Tahoma"/>
            <family val="2"/>
          </rPr>
          <t>JAY:</t>
        </r>
        <r>
          <rPr>
            <sz val="9"/>
            <color indexed="8"/>
            <rFont val="Tahoma"/>
            <family val="2"/>
          </rPr>
          <t xml:space="preserve">
IAUDITOR NOT SUBMITTED</t>
        </r>
      </text>
    </comment>
    <comment ref="D1558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deducted for wiring integration</t>
        </r>
      </text>
    </comment>
    <comment ref="D1564" authorId="1" shapeId="0">
      <text>
        <r>
          <rPr>
            <b/>
            <sz val="9"/>
            <color indexed="81"/>
            <rFont val="Tahoma"/>
            <family val="2"/>
          </rPr>
          <t>JAY:</t>
        </r>
        <r>
          <rPr>
            <sz val="9"/>
            <color indexed="81"/>
            <rFont val="Tahoma"/>
            <family val="2"/>
          </rPr>
          <t xml:space="preserve">
paid 626. now deducted and paid 498</t>
        </r>
      </text>
    </comment>
    <comment ref="D1809" authorId="0" shapeId="0">
      <text>
        <r>
          <rPr>
            <b/>
            <sz val="9"/>
            <color indexed="81"/>
            <rFont val="Tahoma"/>
            <family val="2"/>
          </rPr>
          <t>HP:
CONNECT GIVEN AFTER A MONTH.</t>
        </r>
        <r>
          <rPr>
            <sz val="9"/>
            <color indexed="81"/>
            <rFont val="Tahoma"/>
            <family val="2"/>
          </rPr>
          <t xml:space="preserve">
IAUDITOR NOT SUBMITTED.</t>
        </r>
      </text>
    </comment>
    <comment ref="D18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9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DEDUCTED FOR MATERIALS</t>
        </r>
      </text>
    </comment>
    <comment ref="D195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TOTAL OSB AMOUNT DEDUCTED</t>
        </r>
      </text>
    </comment>
    <comment ref="D199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IAUDITOR NOT SUBMITED</t>
        </r>
      </text>
    </comment>
    <comment ref="D20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  <comment ref="D20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DEDUCTED FOR WHOLE JOB</t>
        </r>
      </text>
    </comment>
    <comment ref="D224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DEDUCTED FROM OSB AS PER STEVE</t>
        </r>
      </text>
    </comment>
    <comment ref="D22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WIRING INTEGRATION</t>
        </r>
      </text>
    </comment>
    <comment ref="D225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WIRING INTEGRATION</t>
        </r>
      </text>
    </comment>
    <comment ref="D22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WIRING INTEGRATION</t>
        </r>
      </text>
    </comment>
  </commentList>
</comments>
</file>

<file path=xl/comments2.xml><?xml version="1.0" encoding="utf-8"?>
<comments xmlns="http://schemas.openxmlformats.org/spreadsheetml/2006/main">
  <authors>
    <author>FABRIL</author>
    <author>Author</author>
  </authors>
  <commentList>
    <comment ref="C351" authorId="0" shapeId="0">
      <text>
        <r>
          <rPr>
            <b/>
            <sz val="9"/>
            <color indexed="81"/>
            <rFont val="Tahoma"/>
            <family val="2"/>
          </rPr>
          <t>FABRIL:</t>
        </r>
        <r>
          <rPr>
            <sz val="9"/>
            <color indexed="81"/>
            <rFont val="Tahoma"/>
            <family val="2"/>
          </rPr>
          <t xml:space="preserve">
ALREADY PAID FOR BUILD-194.94</t>
        </r>
      </text>
    </comment>
    <comment ref="C389" authorId="0" shapeId="0">
      <text>
        <r>
          <rPr>
            <b/>
            <sz val="9"/>
            <color indexed="81"/>
            <rFont val="Tahoma"/>
            <family val="2"/>
          </rPr>
          <t>FABRIL:</t>
        </r>
        <r>
          <rPr>
            <sz val="9"/>
            <color indexed="81"/>
            <rFont val="Tahoma"/>
            <family val="2"/>
          </rPr>
          <t xml:space="preserve">
ALREADY PAID FOR BUILD-254.64</t>
        </r>
      </text>
    </comment>
    <comment ref="C430" authorId="0" shapeId="0">
      <text>
        <r>
          <rPr>
            <b/>
            <sz val="9"/>
            <color indexed="81"/>
            <rFont val="Tahoma"/>
            <charset val="1"/>
          </rPr>
          <t>FABRIL:</t>
        </r>
        <r>
          <rPr>
            <sz val="9"/>
            <color indexed="81"/>
            <rFont val="Tahoma"/>
            <charset val="1"/>
          </rPr>
          <t xml:space="preserve">
ALREADY PAID 625.48 FOR BUILD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AVI+BABU+SANTHAN
</t>
        </r>
      </text>
    </comment>
  </commentList>
</comments>
</file>

<file path=xl/sharedStrings.xml><?xml version="1.0" encoding="utf-8"?>
<sst xmlns="http://schemas.openxmlformats.org/spreadsheetml/2006/main" count="12362" uniqueCount="600">
  <si>
    <t>AUTOMATION</t>
  </si>
  <si>
    <t>CODES</t>
  </si>
  <si>
    <t>ZNGA560B</t>
  </si>
  <si>
    <t>HELPER COLUMN</t>
  </si>
  <si>
    <t>WORK ID</t>
  </si>
  <si>
    <t>ADDRESS</t>
  </si>
  <si>
    <t>JOB TYPE</t>
  </si>
  <si>
    <t xml:space="preserve">TECH </t>
  </si>
  <si>
    <t>DATE</t>
  </si>
  <si>
    <t>CODE</t>
  </si>
  <si>
    <t>U/D</t>
  </si>
  <si>
    <t>PAY/NO</t>
  </si>
  <si>
    <t>INVOICE PAY</t>
  </si>
  <si>
    <t>FINAL PAY</t>
  </si>
  <si>
    <t>CHECK</t>
  </si>
  <si>
    <t>ZNGA561B</t>
  </si>
  <si>
    <t>9 WINSFORD ST MANUREWA AUCKLAND</t>
  </si>
  <si>
    <t>NGA-565B NGA Concrete Trench SDU Build</t>
  </si>
  <si>
    <t>NITIN</t>
  </si>
  <si>
    <t>ZNGA564B</t>
  </si>
  <si>
    <t>ZNGA562B</t>
  </si>
  <si>
    <t>367 ROSCOMMON RD CLENDON PARK AUCKLAND</t>
  </si>
  <si>
    <t>NGA-563B NGA Grass Trench SDU Build</t>
  </si>
  <si>
    <t>ZNGA563B</t>
  </si>
  <si>
    <t>NGA Grass Trench - Build &amp; Connect</t>
  </si>
  <si>
    <t>ZNGA563BC</t>
  </si>
  <si>
    <t>8 LYDIA PL PALMERSTON NORTH</t>
  </si>
  <si>
    <t>NGA Haul - Build &amp; Connect</t>
  </si>
  <si>
    <t>MANISH</t>
  </si>
  <si>
    <t>ZNGA561BC</t>
  </si>
  <si>
    <t>ZNGA565B</t>
  </si>
  <si>
    <t>34A MANSON ST TERRACE END PALMERSTON NORTH</t>
  </si>
  <si>
    <t>NGA-564B NGA Drill SDU Build</t>
  </si>
  <si>
    <t>5 PAISLEY ST AWAPUNI PALMERSTON NORTH</t>
  </si>
  <si>
    <t>NGA Outside Boundary Remedial/Build</t>
  </si>
  <si>
    <t>Z999</t>
  </si>
  <si>
    <t>10A ST PAULS CT HIGHBURY PALMERSTON NORTH</t>
  </si>
  <si>
    <t>NGA-561B NGA Haul SDU Build</t>
  </si>
  <si>
    <t>26 MILLER AVE ALLENTON ASHBURTON</t>
  </si>
  <si>
    <t>NGA Surface Mount - Build &amp; Connect</t>
  </si>
  <si>
    <t>DJ</t>
  </si>
  <si>
    <t>ZNGA562BC</t>
  </si>
  <si>
    <t>21 ORR ST NETHERBY ASHBURTON</t>
  </si>
  <si>
    <t>17 CULLINANE AVE FEILDING</t>
  </si>
  <si>
    <t>50 JELLICOE RD MANUREWA AUCKLAND 2</t>
  </si>
  <si>
    <t>AVINASH</t>
  </si>
  <si>
    <t>25 OAKMONT PL WATTLE DOWNS AUCKLAND</t>
  </si>
  <si>
    <t>23 TINGTON AVE WATTLE DOWNS AUCKLAND</t>
  </si>
  <si>
    <t>6 FLORA PL WATTLE DOWNS AUCKLAND</t>
  </si>
  <si>
    <t>46A COX ST ASHBURTON</t>
  </si>
  <si>
    <t>N-511 Provision NGA at Greenfield’s Premise</t>
  </si>
  <si>
    <t>NGA-511</t>
  </si>
  <si>
    <t>41 ANDREW ST ALLENTON ASHBURTON</t>
  </si>
  <si>
    <t>NGA-562B NGA Surface Mount SDU Build</t>
  </si>
  <si>
    <t>23 OLDHAM AVE ONEKAWA NAPIER</t>
  </si>
  <si>
    <t>GANGA</t>
  </si>
  <si>
    <t>47A NAPIER RD HAVELOCK NORTH HASTINGS</t>
  </si>
  <si>
    <t>505 ALBERT ST HASTINGS 22</t>
  </si>
  <si>
    <t>8 FOXTAIL FER KELVIN GROVE PALMERSTON NORTH</t>
  </si>
  <si>
    <t>GURI</t>
  </si>
  <si>
    <t>20 VICTORIA AVE PALMERSTON NORTH 2</t>
  </si>
  <si>
    <t>160 COOK ST WEST END PALMERSTON NORTH</t>
  </si>
  <si>
    <t>12 MILES PL AWAPUNI PALMERSTON NORTH</t>
  </si>
  <si>
    <t>55 PEMBROKE ST HIGHBURY PALMERSTON NORTH</t>
  </si>
  <si>
    <t>506 HINAU ST MAHORA HASTINGS</t>
  </si>
  <si>
    <t>JASMEET</t>
  </si>
  <si>
    <t>40 ARTHUR HOBSON AVE PIRIMAI NAPIER</t>
  </si>
  <si>
    <t>16 COVERDALE ST ONEKAWA NAPIER</t>
  </si>
  <si>
    <t>902 RANGIORA ST MAHORA HASTINGS</t>
  </si>
  <si>
    <t>NGA-560B NGA Aerial SDU Build</t>
  </si>
  <si>
    <t>80A OXFORD ST HAMPSTEAD ASHBURTON</t>
  </si>
  <si>
    <t>KARM</t>
  </si>
  <si>
    <t>19 MONA SQ ASHBURTON</t>
  </si>
  <si>
    <t>26B ASHRIDGE RD NAPIER SOUTH NAPIER</t>
  </si>
  <si>
    <t>BAYRI</t>
  </si>
  <si>
    <t>5 HYDERABAD RD MAREWA NAPIER</t>
  </si>
  <si>
    <t>NGA-552 SDU Connection off an MDU build - Existing Lead-in</t>
  </si>
  <si>
    <t>NGA552</t>
  </si>
  <si>
    <t>42 OLDHAM AVE ONEKAWA NAPIER</t>
  </si>
  <si>
    <t>NGA Aerial - Build &amp; Connect</t>
  </si>
  <si>
    <t>ZNGA560BC</t>
  </si>
  <si>
    <t>27 PARK RD WEST END PALMERSTON NORTH</t>
  </si>
  <si>
    <t>PRABJOT</t>
  </si>
  <si>
    <t>110 LINTON ST WEST END PALMERSTON NORTH</t>
  </si>
  <si>
    <t>NGA-750 Premise Networking – Site Visit</t>
  </si>
  <si>
    <t>NGA-750</t>
  </si>
  <si>
    <t>Code NGA-752 - Install Ethernet Jack Point</t>
  </si>
  <si>
    <t>NGA-752</t>
  </si>
  <si>
    <t>NGA-561C NGA SDU Installation</t>
  </si>
  <si>
    <t>ZNGA561C</t>
  </si>
  <si>
    <t>9 ROCHESTER ST AWAPUNI PALMERSTON NORTH</t>
  </si>
  <si>
    <t>23 MCQUARRIE AVE WATTLE DOWNS AUCKLAND</t>
  </si>
  <si>
    <t>NGA-751 Premise Networking – Site Visit</t>
  </si>
  <si>
    <t>NGA-751</t>
  </si>
  <si>
    <t>NGA Drill - Build &amp; Connect</t>
  </si>
  <si>
    <t>ZNGA564BC</t>
  </si>
  <si>
    <t>173 RIVERBEND RD ONEKAWA NAPIER</t>
  </si>
  <si>
    <t>69 DAVIS CRE NETHERBY ASHBURTON</t>
  </si>
  <si>
    <t>11 GILMOUR PL TARADALE NAPIER</t>
  </si>
  <si>
    <t>12 PUREORA PL CLENDON PARK AUCKLAND</t>
  </si>
  <si>
    <t>NGA Concrete Trench - Build &amp; Connect</t>
  </si>
  <si>
    <t>Code NGA-753 - Install simple CPE standard</t>
  </si>
  <si>
    <t>NGA-753</t>
  </si>
  <si>
    <t>122 THOMPSON RD BLUFF HILL NAPIER</t>
  </si>
  <si>
    <t>N-561RSP Basic Connection - Haul</t>
  </si>
  <si>
    <t>N-561RSP</t>
  </si>
  <si>
    <t>Code NGA-762 - Migrate POTS to VOIP for existing NGA Connections</t>
  </si>
  <si>
    <t>NGA-762</t>
  </si>
  <si>
    <t>Code NGA-751 – Install an additional or Relocate ONT</t>
  </si>
  <si>
    <t>NGA-751 – Install an additional or Relocate ONT</t>
  </si>
  <si>
    <t>Total Invoice Value:</t>
  </si>
  <si>
    <t>Prasannakumar Bayri</t>
  </si>
  <si>
    <t>ZNGA561A</t>
  </si>
  <si>
    <t>P-NGA-SDU SITE PLAN</t>
  </si>
  <si>
    <t>NGA-714</t>
  </si>
  <si>
    <t>P-NGA-BUILD ABF</t>
  </si>
  <si>
    <t>Daljinder Singh</t>
  </si>
  <si>
    <t>Gurinderjeet Singh</t>
  </si>
  <si>
    <t>P-NGA-CONNCT SDU</t>
  </si>
  <si>
    <t>Venkat Gorla</t>
  </si>
  <si>
    <t>Prabhjot Singh92</t>
  </si>
  <si>
    <t>Jasmeet Singh90</t>
  </si>
  <si>
    <t>Ganga Reddy Nimmala</t>
  </si>
  <si>
    <t>Avinash Nallamothu</t>
  </si>
  <si>
    <t>Karmjeet Singh</t>
  </si>
  <si>
    <t>P-NGA-CONNCT SDU GFIELD</t>
  </si>
  <si>
    <t>NGA Outside Boundary Remediation/Build</t>
  </si>
  <si>
    <t>P-NGA-OSB REMED-ABF</t>
  </si>
  <si>
    <t>WT4 i-Auditor not sent to Chorus</t>
  </si>
  <si>
    <t>NGA-F02577</t>
  </si>
  <si>
    <t>NGA-F03577</t>
  </si>
  <si>
    <t>N-F03MAT</t>
  </si>
  <si>
    <t>Invoice Value</t>
  </si>
  <si>
    <t>Cost</t>
  </si>
  <si>
    <t>Quantity</t>
  </si>
  <si>
    <t>Variation Ref No</t>
  </si>
  <si>
    <t>Payment Code</t>
  </si>
  <si>
    <t>Completed Date</t>
  </si>
  <si>
    <t>Approved Date</t>
  </si>
  <si>
    <t>Skill Code</t>
  </si>
  <si>
    <t>Technician</t>
  </si>
  <si>
    <t>Req ID</t>
  </si>
  <si>
    <t>Job ID</t>
  </si>
  <si>
    <t>Invoice No</t>
  </si>
  <si>
    <t>NGA_PS_14442018_82</t>
  </si>
  <si>
    <t>Anakhbir Singh</t>
  </si>
  <si>
    <t>N-563RSP</t>
  </si>
  <si>
    <t>N-562RSP</t>
  </si>
  <si>
    <t>X392N</t>
  </si>
  <si>
    <t>P-NGA-BUILD AERIAL</t>
  </si>
  <si>
    <t>Siddhartha Doma</t>
  </si>
  <si>
    <t>NGA-701</t>
  </si>
  <si>
    <t>NGA Complex Internal Wiring</t>
  </si>
  <si>
    <t>NGA_PS_14442018_81</t>
  </si>
  <si>
    <t>NGA_PS_14442018_80</t>
  </si>
  <si>
    <t>P-NGA-OSB REMED-FIXED</t>
  </si>
  <si>
    <t>NGA_PS_14442018_79</t>
  </si>
  <si>
    <t>N-F02MAT</t>
  </si>
  <si>
    <t>NGA_PS_14442018_78</t>
  </si>
  <si>
    <t>NGA_PS_14442018_77</t>
  </si>
  <si>
    <t>NGA-711</t>
  </si>
  <si>
    <t>build claimed on S/O: 06257563</t>
  </si>
  <si>
    <t>NGA_PS_14442018_76</t>
  </si>
  <si>
    <t>NGA-MB19.1</t>
  </si>
  <si>
    <t>NGA-B19</t>
  </si>
  <si>
    <t>Kranthi Thota</t>
  </si>
  <si>
    <t>NGA-D03</t>
  </si>
  <si>
    <t>NGA-D02</t>
  </si>
  <si>
    <t>Jaswinderpal Singh</t>
  </si>
  <si>
    <t>no scope and consent upload on ETA, build will be</t>
  </si>
  <si>
    <t>NGA_PS_14442018_75</t>
  </si>
  <si>
    <t>NGA_PS_14442018_74</t>
  </si>
  <si>
    <t>NGA_PS_14442018_73</t>
  </si>
  <si>
    <t>NGA_PS_14442018_72</t>
  </si>
  <si>
    <t>Reinstatement cost charged approved by Scott Cobur</t>
  </si>
  <si>
    <t>NGA_PS_14442018_71</t>
  </si>
  <si>
    <t>NGA_PS_14442018_70</t>
  </si>
  <si>
    <t>NGA-MD1a</t>
  </si>
  <si>
    <t>NGA_PS_14442018_69</t>
  </si>
  <si>
    <t>NGA_PS_14442018_68</t>
  </si>
  <si>
    <t>NGA-MD1b</t>
  </si>
  <si>
    <t>NGA-733</t>
  </si>
  <si>
    <t>NGA_PS_14442018_67</t>
  </si>
  <si>
    <t>NOTES</t>
  </si>
  <si>
    <t>Employee Name</t>
  </si>
  <si>
    <t>BABU</t>
  </si>
  <si>
    <t>JASMEETH</t>
  </si>
  <si>
    <t>SAI SUDHEER</t>
  </si>
  <si>
    <t>PARDEEP</t>
  </si>
  <si>
    <t>PRAMOD</t>
  </si>
  <si>
    <t>HARJEETH</t>
  </si>
  <si>
    <t>GAGANDEEP SINGH</t>
  </si>
  <si>
    <t>TOTAL AMOUNT</t>
  </si>
  <si>
    <t>PAYMENT PER CLIP</t>
  </si>
  <si>
    <t>% AMOUNT</t>
  </si>
  <si>
    <t>PAYMENT PER EMPLOYEE</t>
  </si>
  <si>
    <t>MONTHLY PAY</t>
  </si>
  <si>
    <t>B CODES</t>
  </si>
  <si>
    <t>175 COOK ST WEST END PALMERSTON NORTH 2</t>
  </si>
  <si>
    <t>39 BOSTON PDE KELVIN GROVE PALMERSTON NORTH</t>
  </si>
  <si>
    <t>365 FEATHERSTON ST PALMERSTON NORTH</t>
  </si>
  <si>
    <t>19 SHAMROCK ST TAKARO PALMERSTON NORTH</t>
  </si>
  <si>
    <t>7 RUAWAI RD FEILDING MANAWATU</t>
  </si>
  <si>
    <t>392 BOTANICAL RD WEST END PALMERSTON NORTH</t>
  </si>
  <si>
    <t>1 ARLI CT HOKOWHITU PALMERSTON NORTH</t>
  </si>
  <si>
    <t>43 WOOD ST TAKARO PALMERSTON NORTH</t>
  </si>
  <si>
    <t>32A MANSON ST TERRACE END PALMERSTON NORTH</t>
  </si>
  <si>
    <t>83 JAMES LIN KELVIN GROVE PALMERSTON NORTH</t>
  </si>
  <si>
    <t>53 HIGHBURY AVE HIGHBURY PALMERSTON NORTH</t>
  </si>
  <si>
    <t>36C FITZROY ST TERRACE END PALMERSTON NORTH</t>
  </si>
  <si>
    <t>9 JAMES FOLEY AVE PIRIMAI NAPIER</t>
  </si>
  <si>
    <t>18 OLDHAM AVE ONEKAWA NAPIER</t>
  </si>
  <si>
    <t>73 SEDDON CRE MAREWA NAPIER</t>
  </si>
  <si>
    <t>72 RUTHERFORD RD MAREWA NAPIER</t>
  </si>
  <si>
    <t>14 DARWIN CRE MARAENUI NAPIER</t>
  </si>
  <si>
    <t>19 JACKSON ST WEST END TIMARU</t>
  </si>
  <si>
    <t>372 CHURCH ST WEST END TIMARU</t>
  </si>
  <si>
    <t>200 DOUGLAS ST HIGHFIELD TIMARU</t>
  </si>
  <si>
    <t>46 HOLDEN ST ONEKAWA NAPIER UNT 5</t>
  </si>
  <si>
    <t>401 CORNWALL RD MAHORA HASTINGS 1</t>
  </si>
  <si>
    <t>2A TANNER ST HAVELOCK NORTH HASTINGS</t>
  </si>
  <si>
    <t>836 HUIA ST CAMBERLEY HASTINGS</t>
  </si>
  <si>
    <t>26 HIKANUI DVE HAVELOCK NORTH HASTINGS</t>
  </si>
  <si>
    <t>103 MURDOCH RD RAUREKA HASTINGS 2</t>
  </si>
  <si>
    <t>139 HAROLD HOLT AVE PIRIMAI NAPIER</t>
  </si>
  <si>
    <t>412 WHITEHEAD RD HASTINGS 3</t>
  </si>
  <si>
    <t>5 TRIPOLI ST ONEKAWA NAPIER</t>
  </si>
  <si>
    <t>8 DANIEL PL PALMERSTON NORTH</t>
  </si>
  <si>
    <t>40 MANSON ST TERRACE END PALMERSTON NORTH</t>
  </si>
  <si>
    <t>6 COVENTRY ST HIGHBURY PALMERSTON NORTH</t>
  </si>
  <si>
    <t>15 TUDOR GRO FEILDING</t>
  </si>
  <si>
    <t>4 MONTGOMERY ST FEILDING</t>
  </si>
  <si>
    <t>117 HILLSIDE RD PAPATOETOE AUCKLAND</t>
  </si>
  <si>
    <t>12 MAUNU RD PAPATOETOE AUCKLAND</t>
  </si>
  <si>
    <t>12 BLACKGATE PL WEYMOUTH AUCKLAND</t>
  </si>
  <si>
    <t>185 KERI VISTA RSE PAPAKURA AUCKLAND</t>
  </si>
  <si>
    <t>3 JANESE PL WEYMOUTH AUCKLAND</t>
  </si>
  <si>
    <t>22 HEALY RD MANUREWA AUCKLAND</t>
  </si>
  <si>
    <t>31 PIAKO ST OTARA AUCKLAND</t>
  </si>
  <si>
    <t>13 HARROW PL MANUREWA AUCKLAND</t>
  </si>
  <si>
    <t>43 SOLVEIG PL RANDWICK PARK AUCKLAND 1</t>
  </si>
  <si>
    <t>42 FERGUSON ST MANUREWA EAST AUCKLAND</t>
  </si>
  <si>
    <t>11 FINLAYSON AVE CLENDON PARK AUCKLAND</t>
  </si>
  <si>
    <t>7 MATILDA PL WEYMOUTH AUCKLAND</t>
  </si>
  <si>
    <t>74 ETHERTON DVE WEYMOUTH AUCKLAND</t>
  </si>
  <si>
    <t>11 CASTLEHILL CT WATTLE DOWNS AUCKLAND</t>
  </si>
  <si>
    <t>14A NORTH ST FEILDING MANAWATU</t>
  </si>
  <si>
    <t>32 ROYAL OAK DVE KELVIN GROVE PALMERSTON NORTH</t>
  </si>
  <si>
    <t>190 FERGUSON ST WEST END PALMERSTON NORTH</t>
  </si>
  <si>
    <t>145 COLLEGE ST AWAPUNI PALMERSTON NORTH 1</t>
  </si>
  <si>
    <t>39 CREWE CRE HOKOWHITU PALMERSTON NORTH</t>
  </si>
  <si>
    <t>9 WILLOW PL GLENITI TIMARU</t>
  </si>
  <si>
    <t>9 GRANDI AVE HIGHFIELD TIMARU</t>
  </si>
  <si>
    <t>108 MELCOMBE ST TINWALD ASHBURTON</t>
  </si>
  <si>
    <t>350 HAVELOCK ST ASHBURTON</t>
  </si>
  <si>
    <t>218 WALNUT AVE ASHBURTON</t>
  </si>
  <si>
    <t>8 HILLIER PL ALLENTON ASHBURTON</t>
  </si>
  <si>
    <t>15 DAVIDSON ST ALLENTON ASHBURTON</t>
  </si>
  <si>
    <t>45 DUART RD HAVELOCK NORTH HASTINGS</t>
  </si>
  <si>
    <t>74 MORRIS SPENCE AVE ONEKAWA NAPIER</t>
  </si>
  <si>
    <t>44 COVERDALE ST ONEKAWA NAPIER</t>
  </si>
  <si>
    <t>623 FREDERICK ST MAHORA HASTINGS 2</t>
  </si>
  <si>
    <t>5 BROOKVALE RD HAVELOCK NORTH</t>
  </si>
  <si>
    <t>24B HAYDON ST ROSLYN PALMERSTON NORTH</t>
  </si>
  <si>
    <t>73 CHURCH ST AWAPUNI PALMERSTON NORTH</t>
  </si>
  <si>
    <t>35 NYSSA PL TOTARA HEIGHTS AUCKLAND</t>
  </si>
  <si>
    <t>27 SOLVEIG PL RANDWICK PARK AUCKLAND 2</t>
  </si>
  <si>
    <t>5 FLORENCE AVE PALMERSTON NORTH</t>
  </si>
  <si>
    <t>2B BRISTOL CRE ROSLYN PALMERSTON NORTH</t>
  </si>
  <si>
    <t>5 ROTHESAY PL PALMERSTON NORTH</t>
  </si>
  <si>
    <t>7 BEACH RD HAMPSTEAD ASHBURTON</t>
  </si>
  <si>
    <t>16 HILLIER PL ALLENTON ASHBURTON</t>
  </si>
  <si>
    <t>40A ALLENS RD ALLENTON ASHBURTON</t>
  </si>
  <si>
    <t>160 WAGHORNE ST AHURIRI NAPIER</t>
  </si>
  <si>
    <t>36 CAMBRIDGE ST HAMPSTEAD ASHBURTON</t>
  </si>
  <si>
    <t>13A WILKIN ST TINWALD ASHBURTON</t>
  </si>
  <si>
    <t>1000 LANE ST MAHORA HASTINGS</t>
  </si>
  <si>
    <t>25 MORRIS SPENCE AVE ONEKAWA NAPIER</t>
  </si>
  <si>
    <t>17 MCGRATH ST NAPIER SOUTH NAPIER</t>
  </si>
  <si>
    <t>15 ANAKIWA ST KELVIN GROVE PALMERSTON NORTH</t>
  </si>
  <si>
    <t>29 BALMORAL DVE PALMERSTON NORTH</t>
  </si>
  <si>
    <t>62 BATT ST WEST END PALMERSTON NORTH</t>
  </si>
  <si>
    <t>39 CHIPPENDALE CRE HIGHBURY PALMERSTON NORTH</t>
  </si>
  <si>
    <t>9 REGENT ST PALMERSTON NORTH PALMERSTON NORTH</t>
  </si>
  <si>
    <t>24 GLENCALDER PL WATTLE DOWNS AUCKLAND</t>
  </si>
  <si>
    <t>24 CHADWICK PL HIGHBURY PALMERSTON NORTH</t>
  </si>
  <si>
    <t>98 VOGEL ST ROSLYN PALMERSTON NORTH</t>
  </si>
  <si>
    <t>17 ANDREW AVE ROSLYN PALMERSTON NORTH</t>
  </si>
  <si>
    <t>359 COLLEGE ST WEST END PALMERSTON NORTH UNT36</t>
  </si>
  <si>
    <t>1 LANCEWOOD LA ROSLYN PALMERSTON NORTH</t>
  </si>
  <si>
    <t>359 COLLEGE ST WEST END PALMERSTON NORTH UNT 2</t>
  </si>
  <si>
    <t>37 KARAMEA CRE KELVIN GROVE PALMERSTON NORTH</t>
  </si>
  <si>
    <t>113 AMBERLEY AVE HIGHBURY PALMERSTON NORTH</t>
  </si>
  <si>
    <t>140A WAI-ITI RD HIGHFIELD TIMARU</t>
  </si>
  <si>
    <t>66 RUTHERFORD RD MAREWA NAPIER</t>
  </si>
  <si>
    <t>31A MURPHY RD TARADALE NAPIER</t>
  </si>
  <si>
    <t>338 COLLEGE ST WEST END PALMERSTON NORTH</t>
  </si>
  <si>
    <t>17 BURFIELD PL AWAPUNI PALMERSTON NORTH</t>
  </si>
  <si>
    <t>97 CHURCHILL AVE HOKOWHITU PALMERSTON NORTH</t>
  </si>
  <si>
    <t>12 MYERS RD MANUREWA EAST AUCKLAND 2</t>
  </si>
  <si>
    <t>1 MULL PL WATTLE DOWNS AUCKLAND</t>
  </si>
  <si>
    <t>15 HOLLINBRIGG PL MANUREWA AUCKLAND</t>
  </si>
  <si>
    <t>17 PERIDOT PL CONIFER GROVE AUCKLAND</t>
  </si>
  <si>
    <t>186 KELVIN GROVE RD KELVIN GROVE PALMERSTON NORTH</t>
  </si>
  <si>
    <t>115 HERETAUNGA ST PALMERSTON NORTH</t>
  </si>
  <si>
    <t>9 KERR ST NETHERBY ASHBURTON</t>
  </si>
  <si>
    <t>14 WEST QY AHURIRI NAPIER B401</t>
  </si>
  <si>
    <t>133 RANGIORA AVE ROSLYN PALMERSTON NORTH</t>
  </si>
  <si>
    <t>4 KOPU PL CLENDON PARK AUCKLAND</t>
  </si>
  <si>
    <t>20 GALBRAITH ST ALLENTON ASHBURTON</t>
  </si>
  <si>
    <t>219A COLLEGE ST WEST END PALMERSTON NORTH</t>
  </si>
  <si>
    <t>302 KENNEDY RD ONEKAWA NAPIER</t>
  </si>
  <si>
    <t>10 ARENA CT PALMERSTON NORTH</t>
  </si>
  <si>
    <t>NGA-711 Provision NGA at Greenfield’s Premise</t>
  </si>
  <si>
    <t>38 UPHAM ST HAVELOCK NORTH</t>
  </si>
  <si>
    <t>15 GRANT ST HAVELOCK NORTH</t>
  </si>
  <si>
    <t>50 ALEXANDER AVE ONEKAWA NAPIER</t>
  </si>
  <si>
    <t>14 BLEDISLOE RD MARAENUI NAPIER</t>
  </si>
  <si>
    <t>9 GLASGOW ST TAKARO PALMERSTON NORTH</t>
  </si>
  <si>
    <t>69 TEMPLETON PL CLENDON PARK AUCKLAND 2</t>
  </si>
  <si>
    <t>32 PEMBROKE ST HIGHBURY PALMERSTON NORTH</t>
  </si>
  <si>
    <t>188 GUPPY RD TARADALE NAPIER</t>
  </si>
  <si>
    <t>5 RAKAU ST HAVELOCK NORTH</t>
  </si>
  <si>
    <t>21 THOMPSON RD BLUFF HILL NAPIER</t>
  </si>
  <si>
    <t>29 MEADOWBROOK DVE CLOVERLEA PALMERSTON NORTH</t>
  </si>
  <si>
    <t>4 HILL CT AWAPUNI PALMERSTON NORTH</t>
  </si>
  <si>
    <t>1 PASTORAL LA HOKOWHITU PALMERSTON NORTH</t>
  </si>
  <si>
    <t>24 WILLIAMS ST MAREWA NAPIER</t>
  </si>
  <si>
    <t>5 BENMORE PL PORAITI NAPIER</t>
  </si>
  <si>
    <t>16 ANDREW AVE ROSLYN</t>
  </si>
  <si>
    <t>43 ALBERT ST PALMERSTON NORTH 2</t>
  </si>
  <si>
    <t>154 TAIT DVE GREENMEADOWS NAPIER 1</t>
  </si>
  <si>
    <t>29 ALLISON ST ALLENTON ASHBURTON</t>
  </si>
  <si>
    <t>19A ANNE ST TINWALD ASHBURTON</t>
  </si>
  <si>
    <t>145 RUSSELL ST PALMERSTON NORTH</t>
  </si>
  <si>
    <t>28 ELLESMERE CRE HIGHBURY PALMERSTON NORTH</t>
  </si>
  <si>
    <t>52 JICKELL ST HOKOWHITU PALMERSTON NORTH</t>
  </si>
  <si>
    <t>78 WEYMOUTH RD MANUREWA AUCKLAND</t>
  </si>
  <si>
    <t>51 ACACIA ST KELVIN GROVE PALMERSTON NORTH</t>
  </si>
  <si>
    <t>11 KARAMU AVE TAKARO PALMERSTON NORTH</t>
  </si>
  <si>
    <t>8 CARGILL GRO KELVIN GROVE PALMERSTON NORTH</t>
  </si>
  <si>
    <t>26 RONGOPAI ST PALMERSTON NORTH</t>
  </si>
  <si>
    <t>11 OXFORD ST TARADALE NAPIER FLT 6 Centennial Village</t>
  </si>
  <si>
    <t>11 EWAN PL TARADALE NAPIER</t>
  </si>
  <si>
    <t>1 ARENA CT PALMERSTON NORTH</t>
  </si>
  <si>
    <t>6 COLONIAL PL PALMERSTON NORTH</t>
  </si>
  <si>
    <t>421 ALBERT ST HOKOWHITU PALMERSTON NORTH</t>
  </si>
  <si>
    <t>18 MONTROSE ST FLAXMERE HASTINGS</t>
  </si>
  <si>
    <t>13 OSBORN GRO ALLENTON ASHBURTON</t>
  </si>
  <si>
    <t>8 WYCLIFFE ST ONEKAWA NAPIER</t>
  </si>
  <si>
    <t>63 COVERDALE ST ONEKAWA NAPIER</t>
  </si>
  <si>
    <t>23 GAINSBOROUGH ST MANUREWA AUCKLAND</t>
  </si>
  <si>
    <t>N-563RSP Basic Connection - Trenching</t>
  </si>
  <si>
    <t>140 ROWANDALE AVE MANUREWA AUCKLAND</t>
  </si>
  <si>
    <t>11 ARGYLE AVE TAKARO PALMERSTON NORTH</t>
  </si>
  <si>
    <t>6 PHARAZYN ST FEILDING</t>
  </si>
  <si>
    <t>11 PAISLEY ST AWAPUNI PALMERSTON NORTH</t>
  </si>
  <si>
    <t>26 RANGIORA AVE ROSLYN PALMERSTON NORTH</t>
  </si>
  <si>
    <t>98A AWAHURI RD FEILDING MANAWATU FLT23</t>
  </si>
  <si>
    <t>5 BEAUVAIS PL ALLENTON ASHBURTON</t>
  </si>
  <si>
    <t>60 BRUCEFIELD AVE NETHERBY ASHBURTON</t>
  </si>
  <si>
    <t>84 SWANSEA RD FLAXMERE HASTINGS</t>
  </si>
  <si>
    <t>7 WOBURN PL TAKARO PALMERSTON NORTH</t>
  </si>
  <si>
    <t>23 LANCASTER ST HIGHBURY PALMERSTON NORTH</t>
  </si>
  <si>
    <t>215 RAILWAY RD HASTINGS 5</t>
  </si>
  <si>
    <t>23 MATARIKI AVE FRIMLEY HASTINGS VLA28</t>
  </si>
  <si>
    <t>502 WHITEHEAD RD HASTINGS 2</t>
  </si>
  <si>
    <t>77 TREVORS RD HAMPSTEAD ASHBURTON</t>
  </si>
  <si>
    <t>6 RIDGEWAY TCE TARADALE NAPIER</t>
  </si>
  <si>
    <t>37 MCLAREN CRE ONEKAWA NAPIER</t>
  </si>
  <si>
    <t>57 MAICH RD MANUREWA AUCKLAND 2</t>
  </si>
  <si>
    <t>7A MORRIS AVE PAPATOETOE AUCKLAND</t>
  </si>
  <si>
    <t>17 BEAUMONTS WAY MANUREWA AUCKLAND</t>
  </si>
  <si>
    <t>447 WEYMOUTH RD WEYMOUTH AUCKLAND</t>
  </si>
  <si>
    <t>32 COXHEAD RD MANUREWA AUCKLAND</t>
  </si>
  <si>
    <t>10 ADAMS PL KELVIN GROVE PALMERSTON NORTH</t>
  </si>
  <si>
    <t>8 CLARK ST ALLENTON ASHBURTON</t>
  </si>
  <si>
    <t>4 RIMU PL TARADALE NAPIER</t>
  </si>
  <si>
    <t>33 BATT ST WEST END PALMERSTON NORTH</t>
  </si>
  <si>
    <t>40 SEDDON ST TAKARO PALMERSTON NORTH</t>
  </si>
  <si>
    <t>2 KELVIN RD MARAENUI NAPIER</t>
  </si>
  <si>
    <t>21 ASPIRING DVE PORAITI NAPIER</t>
  </si>
  <si>
    <t>25 SANDERS AVE MAREWA NAPIER</t>
  </si>
  <si>
    <t>104 LAWRENCE CRE MANUREWA AUCKLAND</t>
  </si>
  <si>
    <t>48 DERBY ST FEILDING MANAWATU</t>
  </si>
  <si>
    <t>43 RANGITANE ST PALMERSTON NORTH</t>
  </si>
  <si>
    <t>509 AVENUE RD HASTINGS</t>
  </si>
  <si>
    <t>CLOSING  TYPE</t>
  </si>
  <si>
    <t>PAYMENT CODES</t>
  </si>
  <si>
    <t>AMOUNT</t>
  </si>
  <si>
    <t>NGA-762 - Migrate POTS to VOIP for existing NGA Connections</t>
  </si>
  <si>
    <t>PAID FOR NGA-552 (307.79)</t>
  </si>
  <si>
    <t>DONE BUILD IN PREVIOUS MONTH</t>
  </si>
  <si>
    <t>DONE SM BUT PAID FOR HAULING</t>
  </si>
  <si>
    <t>IAUDITOR SUBMITTED ON TIME, CYRUS DIDN'T APPROVE. PAID FOR 563BC</t>
  </si>
  <si>
    <t>LL ORDER, BUT PAID ONLY FOR NGA-750</t>
  </si>
  <si>
    <t>NOT FOUND IN INVOICES YET DATE</t>
  </si>
  <si>
    <t>Modem is connected but the internet is still not working according to the service provider they need to replace the modem and they will send a guy with new modem by this evening and advice me to sign off the job. Test id CC70CQ85</t>
  </si>
  <si>
    <t>Connected modem to ONT, Services given</t>
  </si>
  <si>
    <t>22 TAKANINI SCHOOL RD TAKANINI AUCKLAND 1</t>
  </si>
  <si>
    <t>33 WALNUT GRO KELVIN GROVE PALMERSTON NORTH</t>
  </si>
  <si>
    <t>99 PETER HALL DVE KELVIN GROVE PALMERSTON NORTH</t>
  </si>
  <si>
    <t>20 ABRAHAM CRE MILSON PALMERSTON NORTH</t>
  </si>
  <si>
    <t>75 HAVELOCK AVE WESTBROOK PALMERSTON NORTH</t>
  </si>
  <si>
    <t>37 REIGHTON DVE ALLENTON ASHBURTON</t>
  </si>
  <si>
    <t>11 CAMBRIDGE ST HAMPSTEAD ASHBURTON</t>
  </si>
  <si>
    <t>2 LEE RD TARADALE NAPIER 4</t>
  </si>
  <si>
    <t>505 ALBERT ST HASTINGS 23</t>
  </si>
  <si>
    <t>23 MATARIKI AVE FRIMLEY HASTINGS VLA38</t>
  </si>
  <si>
    <t>56A CHURCHILL AVE HOKOWHITU PALMERSTON NORTH</t>
  </si>
  <si>
    <t>11 LEICESTER ST TERRACE END PALMERSTON NORTH</t>
  </si>
  <si>
    <t>16 FAIRVIEW AVE FEILDING</t>
  </si>
  <si>
    <t>30 MANSON ST TERRACE END PALMERSTON NORTH</t>
  </si>
  <si>
    <t>51 SUNDERLAND DVE FLAXMERE HASTINGS</t>
  </si>
  <si>
    <t>8 MANGARAU CRE HAVELOCK NORTH</t>
  </si>
  <si>
    <t>24 HENDERSON RD FLAXMERE HASTINGS</t>
  </si>
  <si>
    <t>67 HAROLD HOLT AVE ONEKAWA NAPIER</t>
  </si>
  <si>
    <t>26A ALPERS TCE MAREWA NAPIER</t>
  </si>
  <si>
    <t>49 MASSEY CRE MAREWA NAPIER</t>
  </si>
  <si>
    <t>38 COVERDALE ST ONEKAWA NAPIER</t>
  </si>
  <si>
    <t>16 WILLIAMS ST MAREWA NAPIER</t>
  </si>
  <si>
    <t>73 DOVER RD FLAXMERE HASTINGS</t>
  </si>
  <si>
    <t>18 CRISPIAN PL WEYMOUTH AUCKLAND</t>
  </si>
  <si>
    <t>39 CHRISTMAS RD MANUREWA AUCKLAND</t>
  </si>
  <si>
    <t>8 HOLLINBRIGG PL MANUREWA AUCKLAND</t>
  </si>
  <si>
    <t>NGA AERial - Build &amp; Connect</t>
  </si>
  <si>
    <t>66 BATTALION DVE PAPAKURA AUCKLAND</t>
  </si>
  <si>
    <t>23B BEIHLERS RD WEYMOUTH AUCKLAND</t>
  </si>
  <si>
    <t>38 PEPPERTREE GLD PALMERSTON NORTH PALMERSTON NORTH</t>
  </si>
  <si>
    <t>488A ALBERT ST HOKOWHITU PALMERSTON NORTH</t>
  </si>
  <si>
    <t>60 WHITBY CRE FLAXMERE HASTINGS</t>
  </si>
  <si>
    <t>189 GUPPY RD TARADALE NAPIER</t>
  </si>
  <si>
    <t>51 CLARK ST ALLENTON ASHBURTON</t>
  </si>
  <si>
    <t>91 DOVER RD FLAXMERE HASTINGS</t>
  </si>
  <si>
    <t>35 JEFFERSON CRE MILSON PALMERSTON NORTH</t>
  </si>
  <si>
    <t>51 CHURCH ST AWAPUNI PALMERSTON NORTH</t>
  </si>
  <si>
    <t>5 MACEWEN PL HIGHBURY PALMERSTON NORTH</t>
  </si>
  <si>
    <t>16 ETHERTON DVE WEYMOUTH AUCKLAND</t>
  </si>
  <si>
    <t>18 TONSON PL WEYMOUTH AUCKLAND</t>
  </si>
  <si>
    <t>13 JOANNE PL ROSEHILL AUCKLAND</t>
  </si>
  <si>
    <t>282 TANCRED ST ASHBURTON FLT 2</t>
  </si>
  <si>
    <t>80 CHATHAM RD FLAXMERE HASTINGS</t>
  </si>
  <si>
    <t>16 BOND ST HOKOWHITU PALMERSTON NORTH</t>
  </si>
  <si>
    <t>7 DRYDEN CT KELVIN GROVE PALMERSTON NORTH</t>
  </si>
  <si>
    <t>29 WYCLIFFE ST ONEKAWA NAPIER</t>
  </si>
  <si>
    <t>115 LIMBRICK ST TERRACE END PALMERSTON NORTH</t>
  </si>
  <si>
    <t>73 BRIGHTWATER TCE TERRACE END PALMERSTON NORTH</t>
  </si>
  <si>
    <t>4 BUNDENA PL CLENDON PARK AUCKLAND</t>
  </si>
  <si>
    <t>6 MCDONALD ST NETHERBY ASHBURTON</t>
  </si>
  <si>
    <t>NGA OUtside Boundary Remedial/Build</t>
  </si>
  <si>
    <t>9 WYCLIFFE ST ONEKAWA NAPIER</t>
  </si>
  <si>
    <t>49 TE AWA AVE TE AWA NAPIER</t>
  </si>
  <si>
    <t>12 HUMBER ST ROSLYN PALMERSTON NORTH</t>
  </si>
  <si>
    <t>64 JAMES FOLEY AVE PIRIMAI NAPIER</t>
  </si>
  <si>
    <t>89 CLARENCE COX CRE PIRIMAI NAPIER</t>
  </si>
  <si>
    <t>9 RIPON PL TAMATEA NAPIER</t>
  </si>
  <si>
    <t>14 CARISBROOK CRE PAPAKURA AUCKLAND</t>
  </si>
  <si>
    <t>14 FAIRDALE AVE RED HILL AUCKLAND</t>
  </si>
  <si>
    <t>9 MOOR PRK WATTLE DOWNS AUCKLAND</t>
  </si>
  <si>
    <t>67 BELT RD ALLENTON ASHBURTON</t>
  </si>
  <si>
    <t>15 MCLAREN CRE ONEKAWA NAPIER</t>
  </si>
  <si>
    <t>137 WESTMINSTER AVE TAMATEA NAPIER</t>
  </si>
  <si>
    <t>28A UNION ST HOKOWHITU PALMERSTON NORTH</t>
  </si>
  <si>
    <t>48 CARGILL AVE FEILDING</t>
  </si>
  <si>
    <t>500 COLLEGE ST HOKOWHITU PALMERSTON NORTH</t>
  </si>
  <si>
    <t>70 VIGOR BROWN ST NAPIER SOUTH NAPIER</t>
  </si>
  <si>
    <t>9 WOODHOUSE PL PIRIMAI NAPIER</t>
  </si>
  <si>
    <t>287 CAMERON ST ASHBURTON FLT 3</t>
  </si>
  <si>
    <t>4 ANZAC AVE ONEKAWA NAPIER 1</t>
  </si>
  <si>
    <t>20 ADDISON ST ONEKAWA NAPIER</t>
  </si>
  <si>
    <t>10 CATLINS CRE MILSON PALMERSTON NORTH</t>
  </si>
  <si>
    <t>31 MANSON ST TERRACE END PALMERSTON NORTH</t>
  </si>
  <si>
    <t>11 RAY SMALL DVE PAPAKURA AUCKLAND UNT24</t>
  </si>
  <si>
    <t>228A HILL RD THE GARDENS AUCKLAND</t>
  </si>
  <si>
    <t>604 WHITEHEAD RD SAINT LEONARDS HASTINGS</t>
  </si>
  <si>
    <t>8 WILD ST FEILDING MANAWATU</t>
  </si>
  <si>
    <t>48 SEDDON ST FEILDING</t>
  </si>
  <si>
    <t>14 ASPIRING DVE PORAITI NAPIER</t>
  </si>
  <si>
    <t>500 WALL RD RAUREKA HASTINGS</t>
  </si>
  <si>
    <t>20 CALLIS AVE OPAHEKE AUCKLAND</t>
  </si>
  <si>
    <t>17 KENDERDINE RD PAPATOETOE AUCKLAND</t>
  </si>
  <si>
    <t>15 BEVERAGE PL ROSEHILL AUCKLAND</t>
  </si>
  <si>
    <t>20A VIEW RD PAPAKURA AUCKLAND</t>
  </si>
  <si>
    <t>9 DAHLSTROM GRO PALMERSTON NORTH</t>
  </si>
  <si>
    <t>1 RANGER PL WATTLE DOWNS AUCKLAND</t>
  </si>
  <si>
    <t>100 CARNOUSTIE DVE WATTLE DOWNS AUCKLAND</t>
  </si>
  <si>
    <t>35 JOHNSTONE ST TINWALD ASHBURTON</t>
  </si>
  <si>
    <t>4 FILEY PL ALLENTON ASHBURTON</t>
  </si>
  <si>
    <t>3 MURDOCH PL RAUREKA HASTINGS</t>
  </si>
  <si>
    <t>47 LIVERPOOL CRE FLAXMERE HASTINGS</t>
  </si>
  <si>
    <t>15 TYNDALE ST ONEKAWA NAPIER 1</t>
  </si>
  <si>
    <t>14 DOLBEL ST TARADALE NAPIER</t>
  </si>
  <si>
    <t>30 PELORUS AVE PORAITI NAPIER</t>
  </si>
  <si>
    <t>20 WAGHORNE ST AHURIRI NAPIER</t>
  </si>
  <si>
    <t>19 COVENTRY ST HIGHBURY PALMERSTON NORTH</t>
  </si>
  <si>
    <t>175 BOTANICAL RD TAKARO PALMERSTON NORTH</t>
  </si>
  <si>
    <t>48 BURUNDI AVE CLENDON PARK AUCKLAND</t>
  </si>
  <si>
    <t>71B CAMBRIDGE ST HAMPSTEAD ASHBURTON</t>
  </si>
  <si>
    <t>21 ETON ST HAMPSTEAD ASHBURTON</t>
  </si>
  <si>
    <t>339 ALBERT ST HOKOWHITU PALMERSTON NORTH</t>
  </si>
  <si>
    <t>199 PROSPECT RD HASTINGS 1</t>
  </si>
  <si>
    <t>4 MILES PL AWAPUNI PALMERSTON NORTH</t>
  </si>
  <si>
    <t>69 THOMPSON TCE MANUREWA AUCKLAND</t>
  </si>
  <si>
    <t>50 CALLUNA CRE TOTARA HEIGHTS AUCKLAND</t>
  </si>
  <si>
    <t>42 ROBERT SKELTON PL CLENDON PARK AUCKLAND</t>
  </si>
  <si>
    <t>33A BUCKLEYS TCE TINWALD ASHBURTON</t>
  </si>
  <si>
    <t>507 LYNDON RD HASTINGS</t>
  </si>
  <si>
    <t>505 LYNDON RD HASTINGS</t>
  </si>
  <si>
    <t>14 BRISTOL ST TAMATEA NAPIER</t>
  </si>
  <si>
    <t>164 TE AWA AVE AWATOTO NAPIER</t>
  </si>
  <si>
    <t>15 RANGER PL WATTLE DOWNS AUCKLAND</t>
  </si>
  <si>
    <t>30 MAGNOLIA DVE NETHERBY ASHBURTON</t>
  </si>
  <si>
    <t>27 CLARK ST ALLENTON ASHBURTON</t>
  </si>
  <si>
    <t>408 TOWNSHEND ST SAINT LEONARDS HASTINGS</t>
  </si>
  <si>
    <t>13 SERENITY CRE KELVIN GROVE PALMERSTON NORTH</t>
  </si>
  <si>
    <t>381 COLLEGE ST HOKOWHITU PALMERSTON NORTH</t>
  </si>
  <si>
    <t>46A BRIGHT CRE MARAENUI NAPIER</t>
  </si>
  <si>
    <t>1009 WILLIAMS ST MAHORA HASTINGS</t>
  </si>
  <si>
    <t>43 WAKANUI RD HAMPSTEAD ASHBURTON</t>
  </si>
  <si>
    <t>7 NORTHLEE PL FLAXMERE HASTINGS</t>
  </si>
  <si>
    <t>5 WESTWIND PL FEILDING</t>
  </si>
  <si>
    <t>41 WESTON AVE ROSLYN PALMERSTON NORTH</t>
  </si>
  <si>
    <t>3 NEWBEGIN PL WEYMOUTH AUCKLAND</t>
  </si>
  <si>
    <t>227 DOBSON ST HAMPSTEAD ASHBURTON</t>
  </si>
  <si>
    <t>161A NELSON CRE NAPIER SOUTH NAPIER 2</t>
  </si>
  <si>
    <t>11 CHELWOOD ST TAKARO PALMERSTON NORTH</t>
  </si>
  <si>
    <t>57A WILLIAMS ST MAREWA NAPIER</t>
  </si>
  <si>
    <t>60 GREY ST ASHBURTON</t>
  </si>
  <si>
    <t xml:space="preserve"> 500 WALL RD RAUREKA HASTINGS</t>
  </si>
  <si>
    <t>46 HIKANUI DVE HAVELOCK NORTH HASTINGS</t>
  </si>
  <si>
    <t>165 AMBERLEY AVE HIGHBURY PALMERSTON NORTH</t>
  </si>
  <si>
    <t>27 HAVELOCK ST ASHBURTON</t>
  </si>
  <si>
    <t>412 WHITEHEAD RD HASTINGS 17</t>
  </si>
  <si>
    <t>8 RANFURLY ST HOKOWHITU PALMERSTON NORTH</t>
  </si>
  <si>
    <t>81 MONMOUTH ST FEILDING</t>
  </si>
  <si>
    <t>78 MENIN RD ONEKAWA NAPIER</t>
  </si>
  <si>
    <t>2 COLLINS ST NETHERBY ASHBURTON</t>
  </si>
  <si>
    <t>11 RAKAU ST HAVELOCK NORTH HASTINGS</t>
  </si>
  <si>
    <t>505 CORNWALL RD MAHORA HASTINGS</t>
  </si>
  <si>
    <t>6 PANAKO PL AWAPUNI PALMERSTON NORTH</t>
  </si>
  <si>
    <t>20 LAMIA PL THE GARDENS AUCKLAND</t>
  </si>
  <si>
    <t>6 ARBOR CLO MANUREWA AUCKLAND</t>
  </si>
  <si>
    <t>33 MCKEAN AVE MANUREWA AUCKLAND</t>
  </si>
  <si>
    <t>15 TASMAN ST HAVELOCK NORTH HASTINGS</t>
  </si>
  <si>
    <t>49 BRANIGAN PDE KELVIN GROVE PALMERSTON NORTH</t>
  </si>
  <si>
    <t>32A SPRIGGS CRE GREENMEADOWS NAPIER</t>
  </si>
  <si>
    <t>35 DOWNING AVE PIRIMAI NAPIER</t>
  </si>
  <si>
    <t>16 GRAHAM ST TINWALD ASHBURTON</t>
  </si>
  <si>
    <t>15 TANE ST NEW LYNN AUCKLAND 1</t>
  </si>
  <si>
    <t>4 PERRY CRE GREENMEADOWS NAPIER</t>
  </si>
  <si>
    <t>24 OPAWA PL TERRACE END PALMERSTON NORTH</t>
  </si>
  <si>
    <t>55 RONGOPAI ST PALMERSTON NORTH</t>
  </si>
  <si>
    <t>11 DOVER RD FLAXMERE HASTINGS</t>
  </si>
  <si>
    <t>4 HYDE ST MANUREWA EAST AUCKLAND</t>
  </si>
  <si>
    <t>6 CRANBY CRE ONEKAWA NAPIER</t>
  </si>
  <si>
    <t>916 DUKE ST MAHORA HASTINGS</t>
  </si>
  <si>
    <t>5A PARKER AVE NEW LYNN AUCKLAND</t>
  </si>
  <si>
    <t>95 FLORENCE AVE PALMERSTON NORTH</t>
  </si>
  <si>
    <t>25A SILVER CREEK RD WEYMOUTH AUCKLAND</t>
  </si>
  <si>
    <t>8 BLACKGATE PL WEYMOUTH AUCKLAND 2</t>
  </si>
  <si>
    <t>16 ROMILLY CT PAPAKURA AUCKLAND</t>
  </si>
  <si>
    <t>32 JORDAN RD MANGERE AUCKLAND</t>
  </si>
  <si>
    <t>75 FITZROY ST PAPATOETOE AUCKLAND</t>
  </si>
  <si>
    <t>85 CARNOUSTIE DVE WATTLE DOWNS AUCKLAND</t>
  </si>
  <si>
    <t>3 SUNNYSIDE CRE PAPATOETOE AUCKLAND</t>
  </si>
  <si>
    <t>188 CHALMERS AVE HAMPSTEAD ASHBURTON</t>
  </si>
  <si>
    <t>19 ARATAKI RD HAVELOCK NORTH 4</t>
  </si>
  <si>
    <t>24B WALDEGRAVE ST PALMERSTON NORTH</t>
  </si>
  <si>
    <t>44 MURPHY RD TARADALE NAPIER</t>
  </si>
  <si>
    <t>40 WILLIAMS ST MAREWA NAPIER</t>
  </si>
  <si>
    <t>33 MILLER AVE ALLENTON ASHBURTON</t>
  </si>
  <si>
    <t>80 ASTLEY AVE NEW LYNN AUCKLAND</t>
  </si>
  <si>
    <t>67 METHUEN RD NEW WINDSOR AUCKLAND</t>
  </si>
  <si>
    <t>105 BARDEN ST MAYFAIR HASTINGS</t>
  </si>
  <si>
    <t>7 TERRACE ST ROSLYN PALMERSTON NORTH UNT 3</t>
  </si>
  <si>
    <t>14 MERIDIAN GRO KELVIN GROVE PALMERSTON NORTH</t>
  </si>
  <si>
    <t>22 AMBERLEY AVE WESTBROOK PALMERSTON NORTH</t>
  </si>
  <si>
    <t>5B VOLTA PL CLENDON PARK AUCKLAND</t>
  </si>
  <si>
    <t>45 NELSON ST HAMPSTEAD ASHBURTON</t>
  </si>
  <si>
    <t>71 REYNOLDS RD HAVELOCK NORTH</t>
  </si>
  <si>
    <t>47 SHAKESPEARE RD BLUFF HILL NAPIER</t>
  </si>
  <si>
    <t>189B GLOUCESTER ST TARADALE NAPIER</t>
  </si>
  <si>
    <t>8 FLEMING CRE MARAENUI NAPIER</t>
  </si>
  <si>
    <t>5 BALLANCE PL MAREWA NAPIER</t>
  </si>
  <si>
    <t>24 OXFORD ST HAMPSTEAD ASHBURTON</t>
  </si>
  <si>
    <t>4 BRAAM LA TINWALD ASHBURTON</t>
  </si>
  <si>
    <t>38 CARTERS TCE TINWALD ASHBURTON</t>
  </si>
  <si>
    <t>36 BATHURST ST ALLENTON ASHBURTON</t>
  </si>
  <si>
    <t>59A NEW WINDSOR RD NEW WINDSOR AUCKLAND</t>
  </si>
  <si>
    <t>16 KOPANGA RD HAVELOCK NORTH HASTINGS</t>
  </si>
  <si>
    <t>NARINDER</t>
  </si>
  <si>
    <t>LOKESH</t>
  </si>
  <si>
    <t>NGA_PS_14442018_85</t>
  </si>
  <si>
    <t>NGA_PS_14442018_83</t>
  </si>
  <si>
    <t>NGA_PS_14442018_84</t>
  </si>
  <si>
    <t>As per FM Steve</t>
  </si>
  <si>
    <t>Lokesh Yerramsetty</t>
  </si>
  <si>
    <t>Narinder Singh</t>
  </si>
  <si>
    <t>IAUDITOR SUBMITTED ON TIME-23 TINGTON AVE, DANNY DIDN'T APPROVE. PAID FOR 563BC</t>
  </si>
  <si>
    <t>BUILD ALREADY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</si>
</sst>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;@"/>
    <numFmt numFmtId="165" formatCode="&quot;$&quot;#,##0.00;\-&quot;$&quot;#,##0.00;\-"/>
    <numFmt numFmtId="166" formatCode="&quot;$&quot;#,##0.00"/>
    <numFmt numFmtId="167" formatCode="&quot;$&quot;0.00"/>
  </numFmts>
  <fonts count="38" x14ac:knownFonts="1">
    <font>
      <sz val="11"/>
      <color theme="1"/>
      <name val="Calibri"/>
      <family val="2"/>
      <scheme val="minor"/>
    </font>
    <font>
      <b/>
      <sz val="18"/>
      <color theme="4"/>
      <name val="Calibri Light"/>
      <family val="2"/>
      <scheme val="major"/>
    </font>
    <font>
      <sz val="10"/>
      <color theme="1"/>
      <name val="Calibri"/>
      <family val="2"/>
    </font>
    <font>
      <b/>
      <sz val="11"/>
      <color theme="3"/>
      <name val="Calibri Light"/>
      <family val="1"/>
      <scheme val="major"/>
    </font>
    <font>
      <sz val="11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</font>
    <font>
      <sz val="11"/>
      <name val="Calibri"/>
      <family val="2"/>
      <scheme val="minor"/>
    </font>
    <font>
      <sz val="10.5"/>
      <color theme="1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2.5"/>
      <color theme="1"/>
      <name val="Calibri"/>
      <family val="2"/>
      <scheme val="minor"/>
    </font>
    <font>
      <b/>
      <sz val="18"/>
      <color theme="1"/>
      <name val="Courier New"/>
      <family val="3"/>
    </font>
    <font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28"/>
      <color theme="5" tint="-0.249977111117893"/>
      <name val="Courier New"/>
      <family val="3"/>
    </font>
    <font>
      <b/>
      <sz val="20"/>
      <color theme="1"/>
      <name val="Courier New"/>
      <family val="3"/>
    </font>
    <font>
      <sz val="20"/>
      <color theme="1"/>
      <name val="Calibri"/>
      <family val="2"/>
      <scheme val="minor"/>
    </font>
    <font>
      <sz val="11"/>
      <name val="Arial"/>
      <family val="2"/>
    </font>
    <font>
      <sz val="12"/>
      <color rgb="FF4F4F4F"/>
      <name val="Arial"/>
      <family val="2"/>
    </font>
    <font>
      <sz val="11"/>
      <color rgb="FF4F4F4F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>
      <alignment vertical="center"/>
    </xf>
    <xf numFmtId="0" fontId="3" fillId="0" borderId="0" applyNumberFormat="0" applyFill="0" applyAlignment="0" applyProtection="0"/>
    <xf numFmtId="0" fontId="4" fillId="0" borderId="0" applyNumberFormat="0" applyFill="0" applyBorder="0" applyAlignment="0" applyProtection="0"/>
    <xf numFmtId="0" fontId="9" fillId="0" borderId="0"/>
    <xf numFmtId="0" fontId="9" fillId="0" borderId="0"/>
  </cellStyleXfs>
  <cellXfs count="131">
    <xf numFmtId="0" fontId="0" fillId="0" borderId="0" xfId="0"/>
    <xf numFmtId="0" fontId="2" fillId="0" borderId="2" xfId="2" applyBorder="1">
      <alignment vertical="center"/>
    </xf>
    <xf numFmtId="0" fontId="2" fillId="0" borderId="0" xfId="2">
      <alignment vertical="center"/>
    </xf>
    <xf numFmtId="0" fontId="7" fillId="2" borderId="3" xfId="0" applyFont="1" applyFill="1" applyBorder="1" applyAlignment="1">
      <alignment horizontal="center" vertical="center"/>
    </xf>
    <xf numFmtId="14" fontId="4" fillId="0" borderId="0" xfId="4" applyNumberFormat="1" applyFill="1" applyBorder="1" applyAlignment="1"/>
    <xf numFmtId="0" fontId="7" fillId="0" borderId="4" xfId="0" applyFont="1" applyBorder="1" applyAlignment="1">
      <alignment horizontal="center" vertical="center"/>
    </xf>
    <xf numFmtId="0" fontId="8" fillId="0" borderId="6" xfId="2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2" fillId="0" borderId="1" xfId="2" applyBorder="1">
      <alignment vertical="center"/>
    </xf>
    <xf numFmtId="0" fontId="9" fillId="0" borderId="0" xfId="5"/>
    <xf numFmtId="0" fontId="12" fillId="0" borderId="12" xfId="5" applyFont="1" applyBorder="1" applyAlignment="1">
      <alignment horizontal="center" vertical="center"/>
    </xf>
    <xf numFmtId="0" fontId="12" fillId="0" borderId="13" xfId="5" applyFont="1" applyBorder="1" applyAlignment="1">
      <alignment horizontal="center" vertical="center"/>
    </xf>
    <xf numFmtId="0" fontId="12" fillId="0" borderId="14" xfId="5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2" fillId="0" borderId="0" xfId="2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166" fontId="2" fillId="0" borderId="0" xfId="2" applyNumberFormat="1">
      <alignment vertical="center"/>
    </xf>
    <xf numFmtId="166" fontId="8" fillId="0" borderId="6" xfId="2" applyNumberFormat="1" applyFont="1" applyBorder="1" applyAlignment="1">
      <alignment horizontal="center" vertical="center" wrapText="1"/>
    </xf>
    <xf numFmtId="166" fontId="8" fillId="0" borderId="7" xfId="2" applyNumberFormat="1" applyFont="1" applyBorder="1" applyAlignment="1">
      <alignment horizontal="center" vertical="center" wrapText="1"/>
    </xf>
    <xf numFmtId="0" fontId="0" fillId="0" borderId="0" xfId="0" applyFill="1"/>
    <xf numFmtId="0" fontId="15" fillId="0" borderId="4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166" fontId="2" fillId="0" borderId="0" xfId="2" applyNumberFormat="1" applyBorder="1">
      <alignment vertical="center"/>
    </xf>
    <xf numFmtId="0" fontId="2" fillId="0" borderId="15" xfId="2" applyBorder="1">
      <alignment vertical="center"/>
    </xf>
    <xf numFmtId="0" fontId="19" fillId="0" borderId="16" xfId="1" applyFont="1" applyBorder="1" applyAlignment="1">
      <alignment horizontal="center" vertical="center"/>
    </xf>
    <xf numFmtId="0" fontId="6" fillId="0" borderId="15" xfId="2" applyFont="1" applyBorder="1">
      <alignment vertical="center"/>
    </xf>
    <xf numFmtId="166" fontId="6" fillId="0" borderId="15" xfId="2" applyNumberFormat="1" applyFont="1" applyBorder="1">
      <alignment vertical="center"/>
    </xf>
    <xf numFmtId="166" fontId="2" fillId="0" borderId="15" xfId="2" applyNumberFormat="1" applyBorder="1">
      <alignment vertical="center"/>
    </xf>
    <xf numFmtId="0" fontId="2" fillId="0" borderId="17" xfId="2" applyBorder="1">
      <alignment vertical="center"/>
    </xf>
    <xf numFmtId="0" fontId="19" fillId="0" borderId="15" xfId="2" applyFont="1" applyBorder="1" applyAlignment="1">
      <alignment horizontal="right" vertical="center"/>
    </xf>
    <xf numFmtId="0" fontId="5" fillId="0" borderId="6" xfId="2" applyFont="1" applyBorder="1">
      <alignment vertical="center"/>
    </xf>
    <xf numFmtId="0" fontId="2" fillId="0" borderId="17" xfId="2" applyBorder="1" applyAlignment="1">
      <alignment vertical="center"/>
    </xf>
    <xf numFmtId="0" fontId="2" fillId="0" borderId="15" xfId="2" applyBorder="1" applyAlignment="1">
      <alignment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/>
    <xf numFmtId="0" fontId="9" fillId="0" borderId="0" xfId="6"/>
    <xf numFmtId="0" fontId="23" fillId="0" borderId="0" xfId="0" applyFont="1"/>
    <xf numFmtId="0" fontId="24" fillId="0" borderId="0" xfId="0" applyFont="1" applyAlignment="1">
      <alignment wrapText="1"/>
    </xf>
    <xf numFmtId="0" fontId="22" fillId="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1" xfId="0" applyFont="1" applyBorder="1"/>
    <xf numFmtId="0" fontId="22" fillId="0" borderId="1" xfId="0" applyNumberFormat="1" applyFont="1" applyBorder="1" applyAlignment="1">
      <alignment horizontal="center" vertical="center"/>
    </xf>
    <xf numFmtId="165" fontId="22" fillId="0" borderId="1" xfId="2" applyNumberFormat="1" applyFont="1" applyFill="1" applyBorder="1" applyAlignment="1">
      <alignment horizontal="center" vertical="center" wrapText="1"/>
    </xf>
    <xf numFmtId="165" fontId="22" fillId="0" borderId="1" xfId="2" applyNumberFormat="1" applyFont="1" applyFill="1" applyBorder="1" applyAlignment="1">
      <alignment horizontal="center" vertical="center"/>
    </xf>
    <xf numFmtId="0" fontId="22" fillId="0" borderId="1" xfId="2" applyFont="1" applyBorder="1" applyAlignment="1">
      <alignment horizontal="center" vertical="center"/>
    </xf>
    <xf numFmtId="0" fontId="22" fillId="0" borderId="6" xfId="2" applyNumberFormat="1" applyFont="1" applyBorder="1" applyAlignment="1">
      <alignment horizontal="center" vertical="center"/>
    </xf>
    <xf numFmtId="0" fontId="22" fillId="0" borderId="1" xfId="2" applyNumberFormat="1" applyFont="1" applyBorder="1" applyAlignment="1">
      <alignment horizontal="center" vertical="center"/>
    </xf>
    <xf numFmtId="0" fontId="22" fillId="0" borderId="1" xfId="0" applyNumberFormat="1" applyFont="1" applyFill="1" applyBorder="1" applyAlignment="1">
      <alignment horizontal="center" vertical="center"/>
    </xf>
    <xf numFmtId="0" fontId="7" fillId="0" borderId="1" xfId="5" applyFont="1" applyFill="1" applyBorder="1" applyAlignment="1">
      <alignment horizontal="center" vertical="center"/>
    </xf>
    <xf numFmtId="0" fontId="24" fillId="0" borderId="0" xfId="0" applyFont="1"/>
    <xf numFmtId="0" fontId="22" fillId="0" borderId="10" xfId="2" applyNumberFormat="1" applyFont="1" applyBorder="1" applyAlignment="1">
      <alignment horizontal="center" vertical="center"/>
    </xf>
    <xf numFmtId="0" fontId="22" fillId="0" borderId="1" xfId="2" applyNumberFormat="1" applyFont="1" applyFill="1" applyBorder="1" applyAlignment="1">
      <alignment horizontal="center" vertical="center"/>
    </xf>
    <xf numFmtId="0" fontId="25" fillId="0" borderId="0" xfId="2" applyFont="1">
      <alignment vertical="center"/>
    </xf>
    <xf numFmtId="0" fontId="25" fillId="0" borderId="9" xfId="2" applyFont="1" applyBorder="1">
      <alignment vertical="center"/>
    </xf>
    <xf numFmtId="0" fontId="26" fillId="0" borderId="1" xfId="0" applyNumberFormat="1" applyFont="1" applyFill="1" applyBorder="1" applyAlignment="1" applyProtection="1">
      <alignment horizontal="center" vertical="center"/>
    </xf>
    <xf numFmtId="0" fontId="26" fillId="0" borderId="10" xfId="0" applyNumberFormat="1" applyFont="1" applyFill="1" applyBorder="1" applyAlignment="1" applyProtection="1">
      <alignment horizontal="center" vertical="center"/>
    </xf>
    <xf numFmtId="166" fontId="26" fillId="0" borderId="11" xfId="0" applyNumberFormat="1" applyFont="1" applyFill="1" applyBorder="1" applyAlignment="1" applyProtection="1">
      <alignment horizontal="center" vertical="center"/>
    </xf>
    <xf numFmtId="0" fontId="26" fillId="0" borderId="10" xfId="0" applyFont="1" applyFill="1" applyBorder="1" applyAlignment="1" applyProtection="1">
      <alignment horizontal="center" vertical="center"/>
    </xf>
    <xf numFmtId="166" fontId="27" fillId="0" borderId="1" xfId="2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22" fillId="0" borderId="1" xfId="0" applyNumberFormat="1" applyFont="1" applyBorder="1" applyAlignment="1">
      <alignment horizontal="center" vertical="center"/>
    </xf>
    <xf numFmtId="165" fontId="22" fillId="0" borderId="1" xfId="0" applyNumberFormat="1" applyFont="1" applyFill="1" applyBorder="1" applyAlignment="1" applyProtection="1">
      <alignment horizontal="center" vertical="center"/>
    </xf>
    <xf numFmtId="0" fontId="22" fillId="0" borderId="19" xfId="0" applyNumberFormat="1" applyFont="1" applyFill="1" applyBorder="1" applyAlignment="1" applyProtection="1">
      <alignment horizontal="center" vertical="center"/>
    </xf>
    <xf numFmtId="166" fontId="27" fillId="0" borderId="18" xfId="0" applyNumberFormat="1" applyFont="1" applyFill="1" applyBorder="1" applyAlignment="1" applyProtection="1">
      <alignment horizontal="center" vertical="center"/>
    </xf>
    <xf numFmtId="0" fontId="22" fillId="0" borderId="18" xfId="0" applyNumberFormat="1" applyFont="1" applyFill="1" applyBorder="1" applyAlignment="1" applyProtection="1">
      <alignment horizontal="center" vertical="center"/>
    </xf>
    <xf numFmtId="0" fontId="22" fillId="0" borderId="1" xfId="0" applyNumberFormat="1" applyFont="1" applyFill="1" applyBorder="1" applyAlignment="1" applyProtection="1">
      <alignment horizontal="center" vertical="center"/>
    </xf>
    <xf numFmtId="0" fontId="30" fillId="0" borderId="1" xfId="5" applyFont="1" applyFill="1" applyBorder="1" applyAlignment="1">
      <alignment horizontal="center" vertical="center"/>
    </xf>
    <xf numFmtId="166" fontId="28" fillId="0" borderId="10" xfId="0" applyNumberFormat="1" applyFont="1" applyFill="1" applyBorder="1" applyAlignment="1" applyProtection="1">
      <alignment horizontal="center" vertical="center"/>
    </xf>
    <xf numFmtId="0" fontId="12" fillId="0" borderId="20" xfId="5" applyFont="1" applyBorder="1" applyAlignment="1">
      <alignment horizontal="center" vertical="center"/>
    </xf>
    <xf numFmtId="0" fontId="31" fillId="0" borderId="20" xfId="5" applyFont="1" applyBorder="1" applyAlignment="1"/>
    <xf numFmtId="1" fontId="31" fillId="0" borderId="20" xfId="5" applyNumberFormat="1" applyFont="1" applyBorder="1" applyAlignment="1"/>
    <xf numFmtId="15" fontId="31" fillId="0" borderId="20" xfId="5" applyNumberFormat="1" applyFont="1" applyBorder="1" applyAlignment="1"/>
    <xf numFmtId="2" fontId="31" fillId="0" borderId="20" xfId="5" applyNumberFormat="1" applyFont="1" applyBorder="1" applyAlignment="1"/>
    <xf numFmtId="167" fontId="31" fillId="0" borderId="20" xfId="5" applyNumberFormat="1" applyFont="1" applyBorder="1" applyAlignment="1"/>
    <xf numFmtId="0" fontId="31" fillId="0" borderId="20" xfId="5" applyFont="1" applyBorder="1" applyAlignment="1">
      <alignment wrapText="1"/>
    </xf>
    <xf numFmtId="1" fontId="31" fillId="0" borderId="20" xfId="5" applyNumberFormat="1" applyFont="1" applyBorder="1" applyAlignment="1">
      <alignment wrapText="1"/>
    </xf>
    <xf numFmtId="0" fontId="31" fillId="3" borderId="20" xfId="5" applyFont="1" applyFill="1" applyBorder="1" applyAlignment="1">
      <alignment wrapText="1"/>
    </xf>
    <xf numFmtId="15" fontId="31" fillId="0" borderId="20" xfId="5" applyNumberFormat="1" applyFont="1" applyBorder="1" applyAlignment="1">
      <alignment wrapText="1"/>
    </xf>
    <xf numFmtId="2" fontId="31" fillId="0" borderId="20" xfId="5" applyNumberFormat="1" applyFont="1" applyBorder="1" applyAlignment="1">
      <alignment wrapText="1"/>
    </xf>
    <xf numFmtId="167" fontId="31" fillId="0" borderId="20" xfId="5" applyNumberFormat="1" applyFont="1" applyBorder="1" applyAlignment="1">
      <alignment wrapText="1"/>
    </xf>
    <xf numFmtId="167" fontId="32" fillId="0" borderId="20" xfId="5" applyNumberFormat="1" applyFont="1" applyBorder="1" applyAlignment="1"/>
    <xf numFmtId="0" fontId="31" fillId="3" borderId="20" xfId="5" applyFont="1" applyFill="1" applyBorder="1" applyAlignment="1"/>
    <xf numFmtId="0" fontId="31" fillId="6" borderId="20" xfId="5" applyFont="1" applyFill="1" applyBorder="1" applyAlignment="1"/>
    <xf numFmtId="0" fontId="31" fillId="7" borderId="20" xfId="5" applyFont="1" applyFill="1" applyBorder="1" applyAlignment="1"/>
    <xf numFmtId="0" fontId="33" fillId="3" borderId="20" xfId="5" applyFont="1" applyFill="1" applyBorder="1" applyAlignment="1"/>
    <xf numFmtId="0" fontId="34" fillId="8" borderId="14" xfId="5" applyFont="1" applyFill="1" applyBorder="1" applyAlignment="1"/>
    <xf numFmtId="0" fontId="34" fillId="0" borderId="14" xfId="5" applyFont="1" applyBorder="1" applyAlignment="1"/>
    <xf numFmtId="0" fontId="34" fillId="6" borderId="14" xfId="5" applyFont="1" applyFill="1" applyBorder="1" applyAlignment="1"/>
    <xf numFmtId="0" fontId="34" fillId="9" borderId="14" xfId="5" applyFont="1" applyFill="1" applyBorder="1" applyAlignment="1"/>
    <xf numFmtId="0" fontId="12" fillId="0" borderId="20" xfId="5" applyFont="1" applyBorder="1" applyAlignment="1">
      <alignment horizontal="center" vertical="center" wrapText="1"/>
    </xf>
    <xf numFmtId="0" fontId="31" fillId="6" borderId="20" xfId="5" applyFont="1" applyFill="1" applyBorder="1" applyAlignment="1">
      <alignment wrapText="1"/>
    </xf>
    <xf numFmtId="167" fontId="32" fillId="0" borderId="20" xfId="5" applyNumberFormat="1" applyFont="1" applyBorder="1" applyAlignment="1">
      <alignment wrapText="1"/>
    </xf>
    <xf numFmtId="0" fontId="31" fillId="0" borderId="20" xfId="5" applyFont="1" applyFill="1" applyBorder="1" applyAlignment="1">
      <alignment wrapText="1"/>
    </xf>
    <xf numFmtId="0" fontId="12" fillId="0" borderId="22" xfId="5" applyFont="1" applyBorder="1" applyAlignment="1">
      <alignment horizontal="center" vertical="center"/>
    </xf>
    <xf numFmtId="167" fontId="31" fillId="0" borderId="22" xfId="5" applyNumberFormat="1" applyFont="1" applyBorder="1" applyAlignment="1"/>
    <xf numFmtId="167" fontId="31" fillId="0" borderId="22" xfId="5" applyNumberFormat="1" applyFont="1" applyBorder="1" applyAlignment="1">
      <alignment wrapText="1"/>
    </xf>
    <xf numFmtId="0" fontId="12" fillId="0" borderId="22" xfId="5" applyFont="1" applyBorder="1" applyAlignment="1">
      <alignment horizontal="center" vertical="center" wrapText="1"/>
    </xf>
    <xf numFmtId="167" fontId="31" fillId="0" borderId="24" xfId="5" applyNumberFormat="1" applyFont="1" applyBorder="1" applyAlignment="1">
      <alignment wrapText="1"/>
    </xf>
    <xf numFmtId="167" fontId="32" fillId="0" borderId="24" xfId="5" applyNumberFormat="1" applyFont="1" applyBorder="1" applyAlignment="1">
      <alignment wrapText="1"/>
    </xf>
    <xf numFmtId="167" fontId="31" fillId="0" borderId="25" xfId="5" applyNumberFormat="1" applyFont="1" applyBorder="1" applyAlignment="1">
      <alignment wrapText="1"/>
    </xf>
    <xf numFmtId="0" fontId="9" fillId="0" borderId="21" xfId="5" applyBorder="1" applyAlignment="1"/>
    <xf numFmtId="0" fontId="9" fillId="0" borderId="23" xfId="5" applyBorder="1" applyAlignment="1"/>
    <xf numFmtId="0" fontId="35" fillId="0" borderId="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6" fontId="27" fillId="0" borderId="1" xfId="2" applyNumberFormat="1" applyFont="1" applyFill="1" applyBorder="1" applyAlignment="1">
      <alignment horizontal="center" vertical="center"/>
    </xf>
    <xf numFmtId="0" fontId="25" fillId="0" borderId="0" xfId="2" applyFont="1" applyFill="1">
      <alignment vertical="center"/>
    </xf>
    <xf numFmtId="0" fontId="2" fillId="0" borderId="0" xfId="2" applyFill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2" fillId="0" borderId="19" xfId="2" applyNumberFormat="1" applyFont="1" applyFill="1" applyBorder="1" applyAlignment="1">
      <alignment horizontal="center" vertical="center"/>
    </xf>
    <xf numFmtId="166" fontId="27" fillId="0" borderId="18" xfId="2" applyNumberFormat="1" applyFont="1" applyFill="1" applyBorder="1" applyAlignment="1">
      <alignment horizontal="center" vertical="center"/>
    </xf>
    <xf numFmtId="0" fontId="22" fillId="0" borderId="18" xfId="2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/>
    </xf>
    <xf numFmtId="0" fontId="21" fillId="0" borderId="8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</cellXfs>
  <cellStyles count="7">
    <cellStyle name="Heading 1 2" xfId="3"/>
    <cellStyle name="Heading 2 2" xfId="4"/>
    <cellStyle name="Normal" xfId="0" builtinId="0"/>
    <cellStyle name="Normal 2" xfId="5"/>
    <cellStyle name="Normal 3" xfId="2"/>
    <cellStyle name="Normal 3 2" xfId="6"/>
    <cellStyle name="Title 2" xfId="1"/>
  </cellStyles>
  <dxfs count="77">
    <dxf>
      <font>
        <b val="0"/>
        <i val="0"/>
      </font>
      <numFmt numFmtId="30" formatCode="@"/>
    </dxf>
    <dxf>
      <font>
        <b val="0"/>
        <i val="0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numFmt numFmtId="0" formatCode="General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.5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&quot;$&quot;#,##0.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6" formatCode="&quot;$&quot;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&quot;$&quot;#,##0.00;\-&quot;$&quot;#,##0.00;\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165" formatCode="&quot;$&quot;#,##0.00;\-&quot;$&quot;#,##0.00;\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[$-409]d\-m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164" formatCode="[$-409]d\-mmm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.5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.5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</font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0" formatCode="d\-mmm\-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JOB%20TRACK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pense%20trends%20budget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PAY/MAY%20PAY%20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2018 EXCEL"/>
      <sheetName val="JOBS(MAR19-APR18)"/>
      <sheetName val="JOB COUNT"/>
      <sheetName val="CODES"/>
      <sheetName val="IAUDITOR REQ"/>
      <sheetName val="CODES FOR CLOSING TYPE"/>
      <sheetName val="codes and prices"/>
      <sheetName val="DAILY JOB TRACKER"/>
    </sheetNames>
    <sheetDataSet>
      <sheetData sheetId="0">
        <row r="7">
          <cell r="F7" t="str">
            <v>P-NGA-SDU SITE PLAN</v>
          </cell>
        </row>
        <row r="8">
          <cell r="F8" t="str">
            <v>P-NGA-CONNCT SDU</v>
          </cell>
        </row>
        <row r="9">
          <cell r="F9" t="str">
            <v>P-NGA-SDU SITE PLAN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summary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Expense trends budget1"/>
    </sheetNames>
    <sheetDataSet>
      <sheetData sheetId="0"/>
      <sheetData sheetId="1">
        <row r="4">
          <cell r="B4" t="str">
            <v>Jan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8-MAY"/>
      <sheetName val="UCG PAY"/>
      <sheetName val="ROW PAY"/>
      <sheetName val="SDU PAY"/>
      <sheetName val="stubs_template"/>
      <sheetName val="MAY PAY EXCEL"/>
    </sheetNames>
    <sheetDataSet>
      <sheetData sheetId="0" refreshError="1"/>
      <sheetData sheetId="1" refreshError="1"/>
      <sheetData sheetId="2" refreshError="1"/>
      <sheetData sheetId="3">
        <row r="1">
          <cell r="N1" t="str">
            <v>FABRIL SOLUTIONS</v>
          </cell>
        </row>
      </sheetData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id="7" name="Table8" displayName="Table8" ref="A1:M2421" totalsRowShown="0" headerRowDxfId="76" headerRowBorderDxfId="75" tableBorderDxfId="74" headerRowCellStyle="Normal 2">
  <autoFilter ref="A1:M2421">
    <filterColumn colId="3">
      <filters>
        <filter val="6736711"/>
      </filters>
    </filterColumn>
  </autoFilter>
  <tableColumns count="13">
    <tableColumn id="1" name="HELPER COLUMN" dataDxfId="73" dataCellStyle="Normal 2">
      <calculatedColumnFormula>CONCATENATE(D2,I2)</calculatedColumnFormula>
    </tableColumn>
    <tableColumn id="2" name="Invoice No" dataDxfId="72" dataCellStyle="Normal 2"/>
    <tableColumn id="3" name="Job ID" dataDxfId="71" dataCellStyle="Normal 2"/>
    <tableColumn id="4" name="Req ID" dataDxfId="70" dataCellStyle="Normal 2"/>
    <tableColumn id="5" name="Technician" dataDxfId="69" dataCellStyle="Normal 2"/>
    <tableColumn id="6" name="Skill Code" dataDxfId="68" dataCellStyle="Normal 2"/>
    <tableColumn id="7" name="Approved Date" dataDxfId="67" dataCellStyle="Normal 2"/>
    <tableColumn id="8" name="Completed Date" dataDxfId="66" dataCellStyle="Normal 2"/>
    <tableColumn id="9" name="Payment Code" dataDxfId="65" dataCellStyle="Normal 2"/>
    <tableColumn id="10" name="Variation Ref No" dataDxfId="64" dataCellStyle="Normal 2"/>
    <tableColumn id="11" name="Quantity" dataDxfId="63" dataCellStyle="Normal 2"/>
    <tableColumn id="12" name="Cost" dataDxfId="62" dataCellStyle="Normal 2"/>
    <tableColumn id="13" name="Invoice Value" dataDxfId="61" dataCellStyle="Normal 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Employees8" displayName="Employees8" ref="B3:O1636" totalsRowShown="0" headerRowDxfId="55" dataDxfId="53" totalsRowDxfId="51" headerRowBorderDxfId="54" tableBorderDxfId="52" totalsRowBorderDxfId="50">
  <tableColumns count="14">
    <tableColumn id="1" name="HELPER COLUMN" dataDxfId="49" totalsRowDxfId="48">
      <calculatedColumnFormula>CONCATENATE(C4, H4)</calculatedColumnFormula>
    </tableColumn>
    <tableColumn id="2" name="WORK ID" dataDxfId="47" totalsRowDxfId="46"/>
    <tableColumn id="25" name="ADDRESS" dataDxfId="45" totalsRowDxfId="44"/>
    <tableColumn id="3" name="JOB TYPE" dataDxfId="43" totalsRowDxfId="42"/>
    <tableColumn id="26" name="TECH " dataDxfId="41" totalsRowDxfId="40"/>
    <tableColumn id="30" name="DATE" dataDxfId="39" totalsRowDxfId="38"/>
    <tableColumn id="31" name="CODE" dataDxfId="37" totalsRowDxfId="36" dataCellStyle="Normal 3">
      <calculatedColumnFormula>VLOOKUP(E4, 'CODES FOR CLOSING TYPE'!$A$1:$C$28, 2,0)</calculatedColumnFormula>
    </tableColumn>
    <tableColumn id="4" name="U/D" dataDxfId="35" totalsRowDxfId="34">
      <calculatedColumnFormula>IF(COUNTIF(B$4:B$1640, B4&amp;"C")&gt;0, "DUP", "UNIQUE")</calculatedColumnFormula>
    </tableColumn>
    <tableColumn id="33" name="B CODES" dataDxfId="33" totalsRowDxfId="32">
      <calculatedColumnFormula>SUMPRODUCT(--(H4=BUILDCODES))&gt;0</calculatedColumnFormula>
    </tableColumn>
    <tableColumn id="5" name="PAY/NO" dataDxfId="31" totalsRowDxfId="30">
      <calculatedColumnFormula>IF(AND(I4="DUP", J4=TRUE),"NO","PAY")</calculatedColumnFormula>
    </tableColumn>
    <tableColumn id="6" name="INVOICE PAY" dataDxfId="29" totalsRowDxfId="28">
      <calculatedColumnFormula>SUMIF(MAYPAY1, Employees8[HELPER COLUMN],Table8[[#All],[Invoice Value]])</calculatedColumnFormula>
    </tableColumn>
    <tableColumn id="7" name="FINAL PAY" dataDxfId="27" totalsRowDxfId="26">
      <calculatedColumnFormula>IF(AND(K4="PAY", L4&gt;0), SUMIF(MAYPAY1,Employees8[[#Headers],[#Data],[HELPER COLUMN]],Table8[[#All],[Invoice Value]]), "")</calculatedColumnFormula>
    </tableColumn>
    <tableColumn id="8" name="CHECK" dataDxfId="25" totalsRowDxfId="24">
      <calculatedColumnFormula>IF(H4="NGA Outside Boundary Remediation/Build", "OSB", IF(K4="NO", "NEGLECT", IF(AND(K4="PAY",L4=0), "NOT PAID", "PAID")))</calculatedColumnFormula>
    </tableColumn>
    <tableColumn id="9" name="NOTES" dataDxfId="23" totalsRowDxfId="22"/>
  </tableColumns>
  <tableStyleInfo name="TableStyleLight10" showFirstColumn="0" showLastColumn="0" showRowStripes="1" showColumnStripes="0"/>
  <extLst>
    <ext xmlns:x14="http://schemas.microsoft.com/office/spreadsheetml/2009/9/main" uri="{504A1905-F514-4f6f-8877-14C23A59335A}">
      <x14:table altText="Payroll Information" altTextSummary="List of employees along with payroll data such as, regular hours worked, vacation hours, sick hours, overtime hours, overtime rate, gross pay, and tax data."/>
    </ext>
  </extLst>
</table>
</file>

<file path=xl/tables/table3.xml><?xml version="1.0" encoding="utf-8"?>
<table xmlns="http://schemas.openxmlformats.org/spreadsheetml/2006/main" id="2" name="Table5" displayName="Table5" ref="V1:V7" totalsRowShown="0" headerRowDxfId="21" dataDxfId="19" headerRowBorderDxfId="20" tableBorderDxfId="18" totalsRowBorderDxfId="17">
  <autoFilter ref="V1:V7"/>
  <tableColumns count="1">
    <tableColumn id="1" name="CODES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2:B12" totalsRowShown="0" headerRowDxfId="15" dataDxfId="13" headerRowBorderDxfId="14" tableBorderDxfId="12" totalsRowBorderDxfId="11">
  <autoFilter ref="A2:B12"/>
  <tableColumns count="2">
    <tableColumn id="1" name="Employee Name" dataDxfId="10"/>
    <tableColumn id="2" name="TOTAL AMOUNT" dataDxfId="9">
      <calculatedColumnFormula>SUMIFS(Employees8[[#Headers],[#Data],[FINAL PAY]], Employees8[[#Headers],[#Data],[TECH ]], A3)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5" name="Table6" displayName="Table6" ref="E2:F18" totalsRowShown="0" headerRowDxfId="8" dataDxfId="6" headerRowBorderDxfId="7" tableBorderDxfId="5" totalsRowBorderDxfId="4">
  <autoFilter ref="E2:F18"/>
  <tableColumns count="2">
    <tableColumn id="1" name="Employee Name" dataDxfId="3"/>
    <tableColumn id="2" name="% AMOUNT" dataDxfId="2">
      <calculatedColumnFormula>0.2*(B3+B4)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id="6" name="Table7" displayName="Table7" ref="A1:C1048576" totalsRowShown="0">
  <autoFilter ref="A1:C1048576"/>
  <tableColumns count="3">
    <tableColumn id="1" name="CLOSING  TYPE"/>
    <tableColumn id="2" name="PAYMENT CODES"/>
    <tableColumn id="3" name="AMOUNT" dataCellStyle="Normal 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421"/>
  <sheetViews>
    <sheetView topLeftCell="C1" workbookViewId="0">
      <selection activeCell="M2247" sqref="M2247"/>
    </sheetView>
  </sheetViews>
  <sheetFormatPr defaultRowHeight="14.5" x14ac:dyDescent="0.35"/>
  <cols>
    <col min="1" max="1" width="15.90625" style="9" customWidth="1"/>
    <col min="2" max="2" width="23.26953125" style="9" customWidth="1"/>
    <col min="3" max="3" width="9" style="9" customWidth="1"/>
    <col min="4" max="4" width="11.26953125" style="9" customWidth="1"/>
    <col min="5" max="5" width="17.453125" style="9" customWidth="1"/>
    <col min="6" max="6" width="18" style="9" customWidth="1"/>
    <col min="7" max="7" width="14.36328125" style="9" customWidth="1"/>
    <col min="8" max="8" width="15.26953125" style="9" customWidth="1"/>
    <col min="9" max="9" width="13.90625" style="9" customWidth="1"/>
    <col min="10" max="10" width="15.453125" style="9" customWidth="1"/>
    <col min="11" max="11" width="9.54296875" style="9" customWidth="1"/>
    <col min="12" max="12" width="8.7265625" style="9"/>
    <col min="13" max="13" width="13" style="9" customWidth="1"/>
    <col min="14" max="257" width="8.7265625" style="9"/>
    <col min="258" max="258" width="23.26953125" style="9" customWidth="1"/>
    <col min="259" max="259" width="9" style="9" customWidth="1"/>
    <col min="260" max="260" width="11.26953125" style="9" customWidth="1"/>
    <col min="261" max="261" width="17.453125" style="9" customWidth="1"/>
    <col min="262" max="262" width="18" style="9" customWidth="1"/>
    <col min="263" max="263" width="11.81640625" style="9" customWidth="1"/>
    <col min="264" max="264" width="13" style="9" customWidth="1"/>
    <col min="265" max="265" width="12.26953125" style="9" customWidth="1"/>
    <col min="266" max="266" width="11.453125" style="9" customWidth="1"/>
    <col min="267" max="268" width="8.7265625" style="9"/>
    <col min="269" max="269" width="10.7265625" style="9" customWidth="1"/>
    <col min="270" max="513" width="8.7265625" style="9"/>
    <col min="514" max="514" width="23.26953125" style="9" customWidth="1"/>
    <col min="515" max="515" width="9" style="9" customWidth="1"/>
    <col min="516" max="516" width="11.26953125" style="9" customWidth="1"/>
    <col min="517" max="517" width="17.453125" style="9" customWidth="1"/>
    <col min="518" max="518" width="18" style="9" customWidth="1"/>
    <col min="519" max="519" width="11.81640625" style="9" customWidth="1"/>
    <col min="520" max="520" width="13" style="9" customWidth="1"/>
    <col min="521" max="521" width="12.26953125" style="9" customWidth="1"/>
    <col min="522" max="522" width="11.453125" style="9" customWidth="1"/>
    <col min="523" max="524" width="8.7265625" style="9"/>
    <col min="525" max="525" width="10.7265625" style="9" customWidth="1"/>
    <col min="526" max="769" width="8.7265625" style="9"/>
    <col min="770" max="770" width="23.26953125" style="9" customWidth="1"/>
    <col min="771" max="771" width="9" style="9" customWidth="1"/>
    <col min="772" max="772" width="11.26953125" style="9" customWidth="1"/>
    <col min="773" max="773" width="17.453125" style="9" customWidth="1"/>
    <col min="774" max="774" width="18" style="9" customWidth="1"/>
    <col min="775" max="775" width="11.81640625" style="9" customWidth="1"/>
    <col min="776" max="776" width="13" style="9" customWidth="1"/>
    <col min="777" max="777" width="12.26953125" style="9" customWidth="1"/>
    <col min="778" max="778" width="11.453125" style="9" customWidth="1"/>
    <col min="779" max="780" width="8.7265625" style="9"/>
    <col min="781" max="781" width="10.7265625" style="9" customWidth="1"/>
    <col min="782" max="1025" width="8.7265625" style="9"/>
    <col min="1026" max="1026" width="23.26953125" style="9" customWidth="1"/>
    <col min="1027" max="1027" width="9" style="9" customWidth="1"/>
    <col min="1028" max="1028" width="11.26953125" style="9" customWidth="1"/>
    <col min="1029" max="1029" width="17.453125" style="9" customWidth="1"/>
    <col min="1030" max="1030" width="18" style="9" customWidth="1"/>
    <col min="1031" max="1031" width="11.81640625" style="9" customWidth="1"/>
    <col min="1032" max="1032" width="13" style="9" customWidth="1"/>
    <col min="1033" max="1033" width="12.26953125" style="9" customWidth="1"/>
    <col min="1034" max="1034" width="11.453125" style="9" customWidth="1"/>
    <col min="1035" max="1036" width="8.7265625" style="9"/>
    <col min="1037" max="1037" width="10.7265625" style="9" customWidth="1"/>
    <col min="1038" max="1281" width="8.7265625" style="9"/>
    <col min="1282" max="1282" width="23.26953125" style="9" customWidth="1"/>
    <col min="1283" max="1283" width="9" style="9" customWidth="1"/>
    <col min="1284" max="1284" width="11.26953125" style="9" customWidth="1"/>
    <col min="1285" max="1285" width="17.453125" style="9" customWidth="1"/>
    <col min="1286" max="1286" width="18" style="9" customWidth="1"/>
    <col min="1287" max="1287" width="11.81640625" style="9" customWidth="1"/>
    <col min="1288" max="1288" width="13" style="9" customWidth="1"/>
    <col min="1289" max="1289" width="12.26953125" style="9" customWidth="1"/>
    <col min="1290" max="1290" width="11.453125" style="9" customWidth="1"/>
    <col min="1291" max="1292" width="8.7265625" style="9"/>
    <col min="1293" max="1293" width="10.7265625" style="9" customWidth="1"/>
    <col min="1294" max="1537" width="8.7265625" style="9"/>
    <col min="1538" max="1538" width="23.26953125" style="9" customWidth="1"/>
    <col min="1539" max="1539" width="9" style="9" customWidth="1"/>
    <col min="1540" max="1540" width="11.26953125" style="9" customWidth="1"/>
    <col min="1541" max="1541" width="17.453125" style="9" customWidth="1"/>
    <col min="1542" max="1542" width="18" style="9" customWidth="1"/>
    <col min="1543" max="1543" width="11.81640625" style="9" customWidth="1"/>
    <col min="1544" max="1544" width="13" style="9" customWidth="1"/>
    <col min="1545" max="1545" width="12.26953125" style="9" customWidth="1"/>
    <col min="1546" max="1546" width="11.453125" style="9" customWidth="1"/>
    <col min="1547" max="1548" width="8.7265625" style="9"/>
    <col min="1549" max="1549" width="10.7265625" style="9" customWidth="1"/>
    <col min="1550" max="1793" width="8.7265625" style="9"/>
    <col min="1794" max="1794" width="23.26953125" style="9" customWidth="1"/>
    <col min="1795" max="1795" width="9" style="9" customWidth="1"/>
    <col min="1796" max="1796" width="11.26953125" style="9" customWidth="1"/>
    <col min="1797" max="1797" width="17.453125" style="9" customWidth="1"/>
    <col min="1798" max="1798" width="18" style="9" customWidth="1"/>
    <col min="1799" max="1799" width="11.81640625" style="9" customWidth="1"/>
    <col min="1800" max="1800" width="13" style="9" customWidth="1"/>
    <col min="1801" max="1801" width="12.26953125" style="9" customWidth="1"/>
    <col min="1802" max="1802" width="11.453125" style="9" customWidth="1"/>
    <col min="1803" max="1804" width="8.7265625" style="9"/>
    <col min="1805" max="1805" width="10.7265625" style="9" customWidth="1"/>
    <col min="1806" max="2049" width="8.7265625" style="9"/>
    <col min="2050" max="2050" width="23.26953125" style="9" customWidth="1"/>
    <col min="2051" max="2051" width="9" style="9" customWidth="1"/>
    <col min="2052" max="2052" width="11.26953125" style="9" customWidth="1"/>
    <col min="2053" max="2053" width="17.453125" style="9" customWidth="1"/>
    <col min="2054" max="2054" width="18" style="9" customWidth="1"/>
    <col min="2055" max="2055" width="11.81640625" style="9" customWidth="1"/>
    <col min="2056" max="2056" width="13" style="9" customWidth="1"/>
    <col min="2057" max="2057" width="12.26953125" style="9" customWidth="1"/>
    <col min="2058" max="2058" width="11.453125" style="9" customWidth="1"/>
    <col min="2059" max="2060" width="8.7265625" style="9"/>
    <col min="2061" max="2061" width="10.7265625" style="9" customWidth="1"/>
    <col min="2062" max="2305" width="8.7265625" style="9"/>
    <col min="2306" max="2306" width="23.26953125" style="9" customWidth="1"/>
    <col min="2307" max="2307" width="9" style="9" customWidth="1"/>
    <col min="2308" max="2308" width="11.26953125" style="9" customWidth="1"/>
    <col min="2309" max="2309" width="17.453125" style="9" customWidth="1"/>
    <col min="2310" max="2310" width="18" style="9" customWidth="1"/>
    <col min="2311" max="2311" width="11.81640625" style="9" customWidth="1"/>
    <col min="2312" max="2312" width="13" style="9" customWidth="1"/>
    <col min="2313" max="2313" width="12.26953125" style="9" customWidth="1"/>
    <col min="2314" max="2314" width="11.453125" style="9" customWidth="1"/>
    <col min="2315" max="2316" width="8.7265625" style="9"/>
    <col min="2317" max="2317" width="10.7265625" style="9" customWidth="1"/>
    <col min="2318" max="2561" width="8.7265625" style="9"/>
    <col min="2562" max="2562" width="23.26953125" style="9" customWidth="1"/>
    <col min="2563" max="2563" width="9" style="9" customWidth="1"/>
    <col min="2564" max="2564" width="11.26953125" style="9" customWidth="1"/>
    <col min="2565" max="2565" width="17.453125" style="9" customWidth="1"/>
    <col min="2566" max="2566" width="18" style="9" customWidth="1"/>
    <col min="2567" max="2567" width="11.81640625" style="9" customWidth="1"/>
    <col min="2568" max="2568" width="13" style="9" customWidth="1"/>
    <col min="2569" max="2569" width="12.26953125" style="9" customWidth="1"/>
    <col min="2570" max="2570" width="11.453125" style="9" customWidth="1"/>
    <col min="2571" max="2572" width="8.7265625" style="9"/>
    <col min="2573" max="2573" width="10.7265625" style="9" customWidth="1"/>
    <col min="2574" max="2817" width="8.7265625" style="9"/>
    <col min="2818" max="2818" width="23.26953125" style="9" customWidth="1"/>
    <col min="2819" max="2819" width="9" style="9" customWidth="1"/>
    <col min="2820" max="2820" width="11.26953125" style="9" customWidth="1"/>
    <col min="2821" max="2821" width="17.453125" style="9" customWidth="1"/>
    <col min="2822" max="2822" width="18" style="9" customWidth="1"/>
    <col min="2823" max="2823" width="11.81640625" style="9" customWidth="1"/>
    <col min="2824" max="2824" width="13" style="9" customWidth="1"/>
    <col min="2825" max="2825" width="12.26953125" style="9" customWidth="1"/>
    <col min="2826" max="2826" width="11.453125" style="9" customWidth="1"/>
    <col min="2827" max="2828" width="8.7265625" style="9"/>
    <col min="2829" max="2829" width="10.7265625" style="9" customWidth="1"/>
    <col min="2830" max="3073" width="8.7265625" style="9"/>
    <col min="3074" max="3074" width="23.26953125" style="9" customWidth="1"/>
    <col min="3075" max="3075" width="9" style="9" customWidth="1"/>
    <col min="3076" max="3076" width="11.26953125" style="9" customWidth="1"/>
    <col min="3077" max="3077" width="17.453125" style="9" customWidth="1"/>
    <col min="3078" max="3078" width="18" style="9" customWidth="1"/>
    <col min="3079" max="3079" width="11.81640625" style="9" customWidth="1"/>
    <col min="3080" max="3080" width="13" style="9" customWidth="1"/>
    <col min="3081" max="3081" width="12.26953125" style="9" customWidth="1"/>
    <col min="3082" max="3082" width="11.453125" style="9" customWidth="1"/>
    <col min="3083" max="3084" width="8.7265625" style="9"/>
    <col min="3085" max="3085" width="10.7265625" style="9" customWidth="1"/>
    <col min="3086" max="3329" width="8.7265625" style="9"/>
    <col min="3330" max="3330" width="23.26953125" style="9" customWidth="1"/>
    <col min="3331" max="3331" width="9" style="9" customWidth="1"/>
    <col min="3332" max="3332" width="11.26953125" style="9" customWidth="1"/>
    <col min="3333" max="3333" width="17.453125" style="9" customWidth="1"/>
    <col min="3334" max="3334" width="18" style="9" customWidth="1"/>
    <col min="3335" max="3335" width="11.81640625" style="9" customWidth="1"/>
    <col min="3336" max="3336" width="13" style="9" customWidth="1"/>
    <col min="3337" max="3337" width="12.26953125" style="9" customWidth="1"/>
    <col min="3338" max="3338" width="11.453125" style="9" customWidth="1"/>
    <col min="3339" max="3340" width="8.7265625" style="9"/>
    <col min="3341" max="3341" width="10.7265625" style="9" customWidth="1"/>
    <col min="3342" max="3585" width="8.7265625" style="9"/>
    <col min="3586" max="3586" width="23.26953125" style="9" customWidth="1"/>
    <col min="3587" max="3587" width="9" style="9" customWidth="1"/>
    <col min="3588" max="3588" width="11.26953125" style="9" customWidth="1"/>
    <col min="3589" max="3589" width="17.453125" style="9" customWidth="1"/>
    <col min="3590" max="3590" width="18" style="9" customWidth="1"/>
    <col min="3591" max="3591" width="11.81640625" style="9" customWidth="1"/>
    <col min="3592" max="3592" width="13" style="9" customWidth="1"/>
    <col min="3593" max="3593" width="12.26953125" style="9" customWidth="1"/>
    <col min="3594" max="3594" width="11.453125" style="9" customWidth="1"/>
    <col min="3595" max="3596" width="8.7265625" style="9"/>
    <col min="3597" max="3597" width="10.7265625" style="9" customWidth="1"/>
    <col min="3598" max="3841" width="8.7265625" style="9"/>
    <col min="3842" max="3842" width="23.26953125" style="9" customWidth="1"/>
    <col min="3843" max="3843" width="9" style="9" customWidth="1"/>
    <col min="3844" max="3844" width="11.26953125" style="9" customWidth="1"/>
    <col min="3845" max="3845" width="17.453125" style="9" customWidth="1"/>
    <col min="3846" max="3846" width="18" style="9" customWidth="1"/>
    <col min="3847" max="3847" width="11.81640625" style="9" customWidth="1"/>
    <col min="3848" max="3848" width="13" style="9" customWidth="1"/>
    <col min="3849" max="3849" width="12.26953125" style="9" customWidth="1"/>
    <col min="3850" max="3850" width="11.453125" style="9" customWidth="1"/>
    <col min="3851" max="3852" width="8.7265625" style="9"/>
    <col min="3853" max="3853" width="10.7265625" style="9" customWidth="1"/>
    <col min="3854" max="4097" width="8.7265625" style="9"/>
    <col min="4098" max="4098" width="23.26953125" style="9" customWidth="1"/>
    <col min="4099" max="4099" width="9" style="9" customWidth="1"/>
    <col min="4100" max="4100" width="11.26953125" style="9" customWidth="1"/>
    <col min="4101" max="4101" width="17.453125" style="9" customWidth="1"/>
    <col min="4102" max="4102" width="18" style="9" customWidth="1"/>
    <col min="4103" max="4103" width="11.81640625" style="9" customWidth="1"/>
    <col min="4104" max="4104" width="13" style="9" customWidth="1"/>
    <col min="4105" max="4105" width="12.26953125" style="9" customWidth="1"/>
    <col min="4106" max="4106" width="11.453125" style="9" customWidth="1"/>
    <col min="4107" max="4108" width="8.7265625" style="9"/>
    <col min="4109" max="4109" width="10.7265625" style="9" customWidth="1"/>
    <col min="4110" max="4353" width="8.7265625" style="9"/>
    <col min="4354" max="4354" width="23.26953125" style="9" customWidth="1"/>
    <col min="4355" max="4355" width="9" style="9" customWidth="1"/>
    <col min="4356" max="4356" width="11.26953125" style="9" customWidth="1"/>
    <col min="4357" max="4357" width="17.453125" style="9" customWidth="1"/>
    <col min="4358" max="4358" width="18" style="9" customWidth="1"/>
    <col min="4359" max="4359" width="11.81640625" style="9" customWidth="1"/>
    <col min="4360" max="4360" width="13" style="9" customWidth="1"/>
    <col min="4361" max="4361" width="12.26953125" style="9" customWidth="1"/>
    <col min="4362" max="4362" width="11.453125" style="9" customWidth="1"/>
    <col min="4363" max="4364" width="8.7265625" style="9"/>
    <col min="4365" max="4365" width="10.7265625" style="9" customWidth="1"/>
    <col min="4366" max="4609" width="8.7265625" style="9"/>
    <col min="4610" max="4610" width="23.26953125" style="9" customWidth="1"/>
    <col min="4611" max="4611" width="9" style="9" customWidth="1"/>
    <col min="4612" max="4612" width="11.26953125" style="9" customWidth="1"/>
    <col min="4613" max="4613" width="17.453125" style="9" customWidth="1"/>
    <col min="4614" max="4614" width="18" style="9" customWidth="1"/>
    <col min="4615" max="4615" width="11.81640625" style="9" customWidth="1"/>
    <col min="4616" max="4616" width="13" style="9" customWidth="1"/>
    <col min="4617" max="4617" width="12.26953125" style="9" customWidth="1"/>
    <col min="4618" max="4618" width="11.453125" style="9" customWidth="1"/>
    <col min="4619" max="4620" width="8.7265625" style="9"/>
    <col min="4621" max="4621" width="10.7265625" style="9" customWidth="1"/>
    <col min="4622" max="4865" width="8.7265625" style="9"/>
    <col min="4866" max="4866" width="23.26953125" style="9" customWidth="1"/>
    <col min="4867" max="4867" width="9" style="9" customWidth="1"/>
    <col min="4868" max="4868" width="11.26953125" style="9" customWidth="1"/>
    <col min="4869" max="4869" width="17.453125" style="9" customWidth="1"/>
    <col min="4870" max="4870" width="18" style="9" customWidth="1"/>
    <col min="4871" max="4871" width="11.81640625" style="9" customWidth="1"/>
    <col min="4872" max="4872" width="13" style="9" customWidth="1"/>
    <col min="4873" max="4873" width="12.26953125" style="9" customWidth="1"/>
    <col min="4874" max="4874" width="11.453125" style="9" customWidth="1"/>
    <col min="4875" max="4876" width="8.7265625" style="9"/>
    <col min="4877" max="4877" width="10.7265625" style="9" customWidth="1"/>
    <col min="4878" max="5121" width="8.7265625" style="9"/>
    <col min="5122" max="5122" width="23.26953125" style="9" customWidth="1"/>
    <col min="5123" max="5123" width="9" style="9" customWidth="1"/>
    <col min="5124" max="5124" width="11.26953125" style="9" customWidth="1"/>
    <col min="5125" max="5125" width="17.453125" style="9" customWidth="1"/>
    <col min="5126" max="5126" width="18" style="9" customWidth="1"/>
    <col min="5127" max="5127" width="11.81640625" style="9" customWidth="1"/>
    <col min="5128" max="5128" width="13" style="9" customWidth="1"/>
    <col min="5129" max="5129" width="12.26953125" style="9" customWidth="1"/>
    <col min="5130" max="5130" width="11.453125" style="9" customWidth="1"/>
    <col min="5131" max="5132" width="8.7265625" style="9"/>
    <col min="5133" max="5133" width="10.7265625" style="9" customWidth="1"/>
    <col min="5134" max="5377" width="8.7265625" style="9"/>
    <col min="5378" max="5378" width="23.26953125" style="9" customWidth="1"/>
    <col min="5379" max="5379" width="9" style="9" customWidth="1"/>
    <col min="5380" max="5380" width="11.26953125" style="9" customWidth="1"/>
    <col min="5381" max="5381" width="17.453125" style="9" customWidth="1"/>
    <col min="5382" max="5382" width="18" style="9" customWidth="1"/>
    <col min="5383" max="5383" width="11.81640625" style="9" customWidth="1"/>
    <col min="5384" max="5384" width="13" style="9" customWidth="1"/>
    <col min="5385" max="5385" width="12.26953125" style="9" customWidth="1"/>
    <col min="5386" max="5386" width="11.453125" style="9" customWidth="1"/>
    <col min="5387" max="5388" width="8.7265625" style="9"/>
    <col min="5389" max="5389" width="10.7265625" style="9" customWidth="1"/>
    <col min="5390" max="5633" width="8.7265625" style="9"/>
    <col min="5634" max="5634" width="23.26953125" style="9" customWidth="1"/>
    <col min="5635" max="5635" width="9" style="9" customWidth="1"/>
    <col min="5636" max="5636" width="11.26953125" style="9" customWidth="1"/>
    <col min="5637" max="5637" width="17.453125" style="9" customWidth="1"/>
    <col min="5638" max="5638" width="18" style="9" customWidth="1"/>
    <col min="5639" max="5639" width="11.81640625" style="9" customWidth="1"/>
    <col min="5640" max="5640" width="13" style="9" customWidth="1"/>
    <col min="5641" max="5641" width="12.26953125" style="9" customWidth="1"/>
    <col min="5642" max="5642" width="11.453125" style="9" customWidth="1"/>
    <col min="5643" max="5644" width="8.7265625" style="9"/>
    <col min="5645" max="5645" width="10.7265625" style="9" customWidth="1"/>
    <col min="5646" max="5889" width="8.7265625" style="9"/>
    <col min="5890" max="5890" width="23.26953125" style="9" customWidth="1"/>
    <col min="5891" max="5891" width="9" style="9" customWidth="1"/>
    <col min="5892" max="5892" width="11.26953125" style="9" customWidth="1"/>
    <col min="5893" max="5893" width="17.453125" style="9" customWidth="1"/>
    <col min="5894" max="5894" width="18" style="9" customWidth="1"/>
    <col min="5895" max="5895" width="11.81640625" style="9" customWidth="1"/>
    <col min="5896" max="5896" width="13" style="9" customWidth="1"/>
    <col min="5897" max="5897" width="12.26953125" style="9" customWidth="1"/>
    <col min="5898" max="5898" width="11.453125" style="9" customWidth="1"/>
    <col min="5899" max="5900" width="8.7265625" style="9"/>
    <col min="5901" max="5901" width="10.7265625" style="9" customWidth="1"/>
    <col min="5902" max="6145" width="8.7265625" style="9"/>
    <col min="6146" max="6146" width="23.26953125" style="9" customWidth="1"/>
    <col min="6147" max="6147" width="9" style="9" customWidth="1"/>
    <col min="6148" max="6148" width="11.26953125" style="9" customWidth="1"/>
    <col min="6149" max="6149" width="17.453125" style="9" customWidth="1"/>
    <col min="6150" max="6150" width="18" style="9" customWidth="1"/>
    <col min="6151" max="6151" width="11.81640625" style="9" customWidth="1"/>
    <col min="6152" max="6152" width="13" style="9" customWidth="1"/>
    <col min="6153" max="6153" width="12.26953125" style="9" customWidth="1"/>
    <col min="6154" max="6154" width="11.453125" style="9" customWidth="1"/>
    <col min="6155" max="6156" width="8.7265625" style="9"/>
    <col min="6157" max="6157" width="10.7265625" style="9" customWidth="1"/>
    <col min="6158" max="6401" width="8.7265625" style="9"/>
    <col min="6402" max="6402" width="23.26953125" style="9" customWidth="1"/>
    <col min="6403" max="6403" width="9" style="9" customWidth="1"/>
    <col min="6404" max="6404" width="11.26953125" style="9" customWidth="1"/>
    <col min="6405" max="6405" width="17.453125" style="9" customWidth="1"/>
    <col min="6406" max="6406" width="18" style="9" customWidth="1"/>
    <col min="6407" max="6407" width="11.81640625" style="9" customWidth="1"/>
    <col min="6408" max="6408" width="13" style="9" customWidth="1"/>
    <col min="6409" max="6409" width="12.26953125" style="9" customWidth="1"/>
    <col min="6410" max="6410" width="11.453125" style="9" customWidth="1"/>
    <col min="6411" max="6412" width="8.7265625" style="9"/>
    <col min="6413" max="6413" width="10.7265625" style="9" customWidth="1"/>
    <col min="6414" max="6657" width="8.7265625" style="9"/>
    <col min="6658" max="6658" width="23.26953125" style="9" customWidth="1"/>
    <col min="6659" max="6659" width="9" style="9" customWidth="1"/>
    <col min="6660" max="6660" width="11.26953125" style="9" customWidth="1"/>
    <col min="6661" max="6661" width="17.453125" style="9" customWidth="1"/>
    <col min="6662" max="6662" width="18" style="9" customWidth="1"/>
    <col min="6663" max="6663" width="11.81640625" style="9" customWidth="1"/>
    <col min="6664" max="6664" width="13" style="9" customWidth="1"/>
    <col min="6665" max="6665" width="12.26953125" style="9" customWidth="1"/>
    <col min="6666" max="6666" width="11.453125" style="9" customWidth="1"/>
    <col min="6667" max="6668" width="8.7265625" style="9"/>
    <col min="6669" max="6669" width="10.7265625" style="9" customWidth="1"/>
    <col min="6670" max="6913" width="8.7265625" style="9"/>
    <col min="6914" max="6914" width="23.26953125" style="9" customWidth="1"/>
    <col min="6915" max="6915" width="9" style="9" customWidth="1"/>
    <col min="6916" max="6916" width="11.26953125" style="9" customWidth="1"/>
    <col min="6917" max="6917" width="17.453125" style="9" customWidth="1"/>
    <col min="6918" max="6918" width="18" style="9" customWidth="1"/>
    <col min="6919" max="6919" width="11.81640625" style="9" customWidth="1"/>
    <col min="6920" max="6920" width="13" style="9" customWidth="1"/>
    <col min="6921" max="6921" width="12.26953125" style="9" customWidth="1"/>
    <col min="6922" max="6922" width="11.453125" style="9" customWidth="1"/>
    <col min="6923" max="6924" width="8.7265625" style="9"/>
    <col min="6925" max="6925" width="10.7265625" style="9" customWidth="1"/>
    <col min="6926" max="7169" width="8.7265625" style="9"/>
    <col min="7170" max="7170" width="23.26953125" style="9" customWidth="1"/>
    <col min="7171" max="7171" width="9" style="9" customWidth="1"/>
    <col min="7172" max="7172" width="11.26953125" style="9" customWidth="1"/>
    <col min="7173" max="7173" width="17.453125" style="9" customWidth="1"/>
    <col min="7174" max="7174" width="18" style="9" customWidth="1"/>
    <col min="7175" max="7175" width="11.81640625" style="9" customWidth="1"/>
    <col min="7176" max="7176" width="13" style="9" customWidth="1"/>
    <col min="7177" max="7177" width="12.26953125" style="9" customWidth="1"/>
    <col min="7178" max="7178" width="11.453125" style="9" customWidth="1"/>
    <col min="7179" max="7180" width="8.7265625" style="9"/>
    <col min="7181" max="7181" width="10.7265625" style="9" customWidth="1"/>
    <col min="7182" max="7425" width="8.7265625" style="9"/>
    <col min="7426" max="7426" width="23.26953125" style="9" customWidth="1"/>
    <col min="7427" max="7427" width="9" style="9" customWidth="1"/>
    <col min="7428" max="7428" width="11.26953125" style="9" customWidth="1"/>
    <col min="7429" max="7429" width="17.453125" style="9" customWidth="1"/>
    <col min="7430" max="7430" width="18" style="9" customWidth="1"/>
    <col min="7431" max="7431" width="11.81640625" style="9" customWidth="1"/>
    <col min="7432" max="7432" width="13" style="9" customWidth="1"/>
    <col min="7433" max="7433" width="12.26953125" style="9" customWidth="1"/>
    <col min="7434" max="7434" width="11.453125" style="9" customWidth="1"/>
    <col min="7435" max="7436" width="8.7265625" style="9"/>
    <col min="7437" max="7437" width="10.7265625" style="9" customWidth="1"/>
    <col min="7438" max="7681" width="8.7265625" style="9"/>
    <col min="7682" max="7682" width="23.26953125" style="9" customWidth="1"/>
    <col min="7683" max="7683" width="9" style="9" customWidth="1"/>
    <col min="7684" max="7684" width="11.26953125" style="9" customWidth="1"/>
    <col min="7685" max="7685" width="17.453125" style="9" customWidth="1"/>
    <col min="7686" max="7686" width="18" style="9" customWidth="1"/>
    <col min="7687" max="7687" width="11.81640625" style="9" customWidth="1"/>
    <col min="7688" max="7688" width="13" style="9" customWidth="1"/>
    <col min="7689" max="7689" width="12.26953125" style="9" customWidth="1"/>
    <col min="7690" max="7690" width="11.453125" style="9" customWidth="1"/>
    <col min="7691" max="7692" width="8.7265625" style="9"/>
    <col min="7693" max="7693" width="10.7265625" style="9" customWidth="1"/>
    <col min="7694" max="7937" width="8.7265625" style="9"/>
    <col min="7938" max="7938" width="23.26953125" style="9" customWidth="1"/>
    <col min="7939" max="7939" width="9" style="9" customWidth="1"/>
    <col min="7940" max="7940" width="11.26953125" style="9" customWidth="1"/>
    <col min="7941" max="7941" width="17.453125" style="9" customWidth="1"/>
    <col min="7942" max="7942" width="18" style="9" customWidth="1"/>
    <col min="7943" max="7943" width="11.81640625" style="9" customWidth="1"/>
    <col min="7944" max="7944" width="13" style="9" customWidth="1"/>
    <col min="7945" max="7945" width="12.26953125" style="9" customWidth="1"/>
    <col min="7946" max="7946" width="11.453125" style="9" customWidth="1"/>
    <col min="7947" max="7948" width="8.7265625" style="9"/>
    <col min="7949" max="7949" width="10.7265625" style="9" customWidth="1"/>
    <col min="7950" max="8193" width="8.7265625" style="9"/>
    <col min="8194" max="8194" width="23.26953125" style="9" customWidth="1"/>
    <col min="8195" max="8195" width="9" style="9" customWidth="1"/>
    <col min="8196" max="8196" width="11.26953125" style="9" customWidth="1"/>
    <col min="8197" max="8197" width="17.453125" style="9" customWidth="1"/>
    <col min="8198" max="8198" width="18" style="9" customWidth="1"/>
    <col min="8199" max="8199" width="11.81640625" style="9" customWidth="1"/>
    <col min="8200" max="8200" width="13" style="9" customWidth="1"/>
    <col min="8201" max="8201" width="12.26953125" style="9" customWidth="1"/>
    <col min="8202" max="8202" width="11.453125" style="9" customWidth="1"/>
    <col min="8203" max="8204" width="8.7265625" style="9"/>
    <col min="8205" max="8205" width="10.7265625" style="9" customWidth="1"/>
    <col min="8206" max="8449" width="8.7265625" style="9"/>
    <col min="8450" max="8450" width="23.26953125" style="9" customWidth="1"/>
    <col min="8451" max="8451" width="9" style="9" customWidth="1"/>
    <col min="8452" max="8452" width="11.26953125" style="9" customWidth="1"/>
    <col min="8453" max="8453" width="17.453125" style="9" customWidth="1"/>
    <col min="8454" max="8454" width="18" style="9" customWidth="1"/>
    <col min="8455" max="8455" width="11.81640625" style="9" customWidth="1"/>
    <col min="8456" max="8456" width="13" style="9" customWidth="1"/>
    <col min="8457" max="8457" width="12.26953125" style="9" customWidth="1"/>
    <col min="8458" max="8458" width="11.453125" style="9" customWidth="1"/>
    <col min="8459" max="8460" width="8.7265625" style="9"/>
    <col min="8461" max="8461" width="10.7265625" style="9" customWidth="1"/>
    <col min="8462" max="8705" width="8.7265625" style="9"/>
    <col min="8706" max="8706" width="23.26953125" style="9" customWidth="1"/>
    <col min="8707" max="8707" width="9" style="9" customWidth="1"/>
    <col min="8708" max="8708" width="11.26953125" style="9" customWidth="1"/>
    <col min="8709" max="8709" width="17.453125" style="9" customWidth="1"/>
    <col min="8710" max="8710" width="18" style="9" customWidth="1"/>
    <col min="8711" max="8711" width="11.81640625" style="9" customWidth="1"/>
    <col min="8712" max="8712" width="13" style="9" customWidth="1"/>
    <col min="8713" max="8713" width="12.26953125" style="9" customWidth="1"/>
    <col min="8714" max="8714" width="11.453125" style="9" customWidth="1"/>
    <col min="8715" max="8716" width="8.7265625" style="9"/>
    <col min="8717" max="8717" width="10.7265625" style="9" customWidth="1"/>
    <col min="8718" max="8961" width="8.7265625" style="9"/>
    <col min="8962" max="8962" width="23.26953125" style="9" customWidth="1"/>
    <col min="8963" max="8963" width="9" style="9" customWidth="1"/>
    <col min="8964" max="8964" width="11.26953125" style="9" customWidth="1"/>
    <col min="8965" max="8965" width="17.453125" style="9" customWidth="1"/>
    <col min="8966" max="8966" width="18" style="9" customWidth="1"/>
    <col min="8967" max="8967" width="11.81640625" style="9" customWidth="1"/>
    <col min="8968" max="8968" width="13" style="9" customWidth="1"/>
    <col min="8969" max="8969" width="12.26953125" style="9" customWidth="1"/>
    <col min="8970" max="8970" width="11.453125" style="9" customWidth="1"/>
    <col min="8971" max="8972" width="8.7265625" style="9"/>
    <col min="8973" max="8973" width="10.7265625" style="9" customWidth="1"/>
    <col min="8974" max="9217" width="8.7265625" style="9"/>
    <col min="9218" max="9218" width="23.26953125" style="9" customWidth="1"/>
    <col min="9219" max="9219" width="9" style="9" customWidth="1"/>
    <col min="9220" max="9220" width="11.26953125" style="9" customWidth="1"/>
    <col min="9221" max="9221" width="17.453125" style="9" customWidth="1"/>
    <col min="9222" max="9222" width="18" style="9" customWidth="1"/>
    <col min="9223" max="9223" width="11.81640625" style="9" customWidth="1"/>
    <col min="9224" max="9224" width="13" style="9" customWidth="1"/>
    <col min="9225" max="9225" width="12.26953125" style="9" customWidth="1"/>
    <col min="9226" max="9226" width="11.453125" style="9" customWidth="1"/>
    <col min="9227" max="9228" width="8.7265625" style="9"/>
    <col min="9229" max="9229" width="10.7265625" style="9" customWidth="1"/>
    <col min="9230" max="9473" width="8.7265625" style="9"/>
    <col min="9474" max="9474" width="23.26953125" style="9" customWidth="1"/>
    <col min="9475" max="9475" width="9" style="9" customWidth="1"/>
    <col min="9476" max="9476" width="11.26953125" style="9" customWidth="1"/>
    <col min="9477" max="9477" width="17.453125" style="9" customWidth="1"/>
    <col min="9478" max="9478" width="18" style="9" customWidth="1"/>
    <col min="9479" max="9479" width="11.81640625" style="9" customWidth="1"/>
    <col min="9480" max="9480" width="13" style="9" customWidth="1"/>
    <col min="9481" max="9481" width="12.26953125" style="9" customWidth="1"/>
    <col min="9482" max="9482" width="11.453125" style="9" customWidth="1"/>
    <col min="9483" max="9484" width="8.7265625" style="9"/>
    <col min="9485" max="9485" width="10.7265625" style="9" customWidth="1"/>
    <col min="9486" max="9729" width="8.7265625" style="9"/>
    <col min="9730" max="9730" width="23.26953125" style="9" customWidth="1"/>
    <col min="9731" max="9731" width="9" style="9" customWidth="1"/>
    <col min="9732" max="9732" width="11.26953125" style="9" customWidth="1"/>
    <col min="9733" max="9733" width="17.453125" style="9" customWidth="1"/>
    <col min="9734" max="9734" width="18" style="9" customWidth="1"/>
    <col min="9735" max="9735" width="11.81640625" style="9" customWidth="1"/>
    <col min="9736" max="9736" width="13" style="9" customWidth="1"/>
    <col min="9737" max="9737" width="12.26953125" style="9" customWidth="1"/>
    <col min="9738" max="9738" width="11.453125" style="9" customWidth="1"/>
    <col min="9739" max="9740" width="8.7265625" style="9"/>
    <col min="9741" max="9741" width="10.7265625" style="9" customWidth="1"/>
    <col min="9742" max="9985" width="8.7265625" style="9"/>
    <col min="9986" max="9986" width="23.26953125" style="9" customWidth="1"/>
    <col min="9987" max="9987" width="9" style="9" customWidth="1"/>
    <col min="9988" max="9988" width="11.26953125" style="9" customWidth="1"/>
    <col min="9989" max="9989" width="17.453125" style="9" customWidth="1"/>
    <col min="9990" max="9990" width="18" style="9" customWidth="1"/>
    <col min="9991" max="9991" width="11.81640625" style="9" customWidth="1"/>
    <col min="9992" max="9992" width="13" style="9" customWidth="1"/>
    <col min="9993" max="9993" width="12.26953125" style="9" customWidth="1"/>
    <col min="9994" max="9994" width="11.453125" style="9" customWidth="1"/>
    <col min="9995" max="9996" width="8.7265625" style="9"/>
    <col min="9997" max="9997" width="10.7265625" style="9" customWidth="1"/>
    <col min="9998" max="10241" width="8.7265625" style="9"/>
    <col min="10242" max="10242" width="23.26953125" style="9" customWidth="1"/>
    <col min="10243" max="10243" width="9" style="9" customWidth="1"/>
    <col min="10244" max="10244" width="11.26953125" style="9" customWidth="1"/>
    <col min="10245" max="10245" width="17.453125" style="9" customWidth="1"/>
    <col min="10246" max="10246" width="18" style="9" customWidth="1"/>
    <col min="10247" max="10247" width="11.81640625" style="9" customWidth="1"/>
    <col min="10248" max="10248" width="13" style="9" customWidth="1"/>
    <col min="10249" max="10249" width="12.26953125" style="9" customWidth="1"/>
    <col min="10250" max="10250" width="11.453125" style="9" customWidth="1"/>
    <col min="10251" max="10252" width="8.7265625" style="9"/>
    <col min="10253" max="10253" width="10.7265625" style="9" customWidth="1"/>
    <col min="10254" max="10497" width="8.7265625" style="9"/>
    <col min="10498" max="10498" width="23.26953125" style="9" customWidth="1"/>
    <col min="10499" max="10499" width="9" style="9" customWidth="1"/>
    <col min="10500" max="10500" width="11.26953125" style="9" customWidth="1"/>
    <col min="10501" max="10501" width="17.453125" style="9" customWidth="1"/>
    <col min="10502" max="10502" width="18" style="9" customWidth="1"/>
    <col min="10503" max="10503" width="11.81640625" style="9" customWidth="1"/>
    <col min="10504" max="10504" width="13" style="9" customWidth="1"/>
    <col min="10505" max="10505" width="12.26953125" style="9" customWidth="1"/>
    <col min="10506" max="10506" width="11.453125" style="9" customWidth="1"/>
    <col min="10507" max="10508" width="8.7265625" style="9"/>
    <col min="10509" max="10509" width="10.7265625" style="9" customWidth="1"/>
    <col min="10510" max="10753" width="8.7265625" style="9"/>
    <col min="10754" max="10754" width="23.26953125" style="9" customWidth="1"/>
    <col min="10755" max="10755" width="9" style="9" customWidth="1"/>
    <col min="10756" max="10756" width="11.26953125" style="9" customWidth="1"/>
    <col min="10757" max="10757" width="17.453125" style="9" customWidth="1"/>
    <col min="10758" max="10758" width="18" style="9" customWidth="1"/>
    <col min="10759" max="10759" width="11.81640625" style="9" customWidth="1"/>
    <col min="10760" max="10760" width="13" style="9" customWidth="1"/>
    <col min="10761" max="10761" width="12.26953125" style="9" customWidth="1"/>
    <col min="10762" max="10762" width="11.453125" style="9" customWidth="1"/>
    <col min="10763" max="10764" width="8.7265625" style="9"/>
    <col min="10765" max="10765" width="10.7265625" style="9" customWidth="1"/>
    <col min="10766" max="11009" width="8.7265625" style="9"/>
    <col min="11010" max="11010" width="23.26953125" style="9" customWidth="1"/>
    <col min="11011" max="11011" width="9" style="9" customWidth="1"/>
    <col min="11012" max="11012" width="11.26953125" style="9" customWidth="1"/>
    <col min="11013" max="11013" width="17.453125" style="9" customWidth="1"/>
    <col min="11014" max="11014" width="18" style="9" customWidth="1"/>
    <col min="11015" max="11015" width="11.81640625" style="9" customWidth="1"/>
    <col min="11016" max="11016" width="13" style="9" customWidth="1"/>
    <col min="11017" max="11017" width="12.26953125" style="9" customWidth="1"/>
    <col min="11018" max="11018" width="11.453125" style="9" customWidth="1"/>
    <col min="11019" max="11020" width="8.7265625" style="9"/>
    <col min="11021" max="11021" width="10.7265625" style="9" customWidth="1"/>
    <col min="11022" max="11265" width="8.7265625" style="9"/>
    <col min="11266" max="11266" width="23.26953125" style="9" customWidth="1"/>
    <col min="11267" max="11267" width="9" style="9" customWidth="1"/>
    <col min="11268" max="11268" width="11.26953125" style="9" customWidth="1"/>
    <col min="11269" max="11269" width="17.453125" style="9" customWidth="1"/>
    <col min="11270" max="11270" width="18" style="9" customWidth="1"/>
    <col min="11271" max="11271" width="11.81640625" style="9" customWidth="1"/>
    <col min="11272" max="11272" width="13" style="9" customWidth="1"/>
    <col min="11273" max="11273" width="12.26953125" style="9" customWidth="1"/>
    <col min="11274" max="11274" width="11.453125" style="9" customWidth="1"/>
    <col min="11275" max="11276" width="8.7265625" style="9"/>
    <col min="11277" max="11277" width="10.7265625" style="9" customWidth="1"/>
    <col min="11278" max="11521" width="8.7265625" style="9"/>
    <col min="11522" max="11522" width="23.26953125" style="9" customWidth="1"/>
    <col min="11523" max="11523" width="9" style="9" customWidth="1"/>
    <col min="11524" max="11524" width="11.26953125" style="9" customWidth="1"/>
    <col min="11525" max="11525" width="17.453125" style="9" customWidth="1"/>
    <col min="11526" max="11526" width="18" style="9" customWidth="1"/>
    <col min="11527" max="11527" width="11.81640625" style="9" customWidth="1"/>
    <col min="11528" max="11528" width="13" style="9" customWidth="1"/>
    <col min="11529" max="11529" width="12.26953125" style="9" customWidth="1"/>
    <col min="11530" max="11530" width="11.453125" style="9" customWidth="1"/>
    <col min="11531" max="11532" width="8.7265625" style="9"/>
    <col min="11533" max="11533" width="10.7265625" style="9" customWidth="1"/>
    <col min="11534" max="11777" width="8.7265625" style="9"/>
    <col min="11778" max="11778" width="23.26953125" style="9" customWidth="1"/>
    <col min="11779" max="11779" width="9" style="9" customWidth="1"/>
    <col min="11780" max="11780" width="11.26953125" style="9" customWidth="1"/>
    <col min="11781" max="11781" width="17.453125" style="9" customWidth="1"/>
    <col min="11782" max="11782" width="18" style="9" customWidth="1"/>
    <col min="11783" max="11783" width="11.81640625" style="9" customWidth="1"/>
    <col min="11784" max="11784" width="13" style="9" customWidth="1"/>
    <col min="11785" max="11785" width="12.26953125" style="9" customWidth="1"/>
    <col min="11786" max="11786" width="11.453125" style="9" customWidth="1"/>
    <col min="11787" max="11788" width="8.7265625" style="9"/>
    <col min="11789" max="11789" width="10.7265625" style="9" customWidth="1"/>
    <col min="11790" max="12033" width="8.7265625" style="9"/>
    <col min="12034" max="12034" width="23.26953125" style="9" customWidth="1"/>
    <col min="12035" max="12035" width="9" style="9" customWidth="1"/>
    <col min="12036" max="12036" width="11.26953125" style="9" customWidth="1"/>
    <col min="12037" max="12037" width="17.453125" style="9" customWidth="1"/>
    <col min="12038" max="12038" width="18" style="9" customWidth="1"/>
    <col min="12039" max="12039" width="11.81640625" style="9" customWidth="1"/>
    <col min="12040" max="12040" width="13" style="9" customWidth="1"/>
    <col min="12041" max="12041" width="12.26953125" style="9" customWidth="1"/>
    <col min="12042" max="12042" width="11.453125" style="9" customWidth="1"/>
    <col min="12043" max="12044" width="8.7265625" style="9"/>
    <col min="12045" max="12045" width="10.7265625" style="9" customWidth="1"/>
    <col min="12046" max="12289" width="8.7265625" style="9"/>
    <col min="12290" max="12290" width="23.26953125" style="9" customWidth="1"/>
    <col min="12291" max="12291" width="9" style="9" customWidth="1"/>
    <col min="12292" max="12292" width="11.26953125" style="9" customWidth="1"/>
    <col min="12293" max="12293" width="17.453125" style="9" customWidth="1"/>
    <col min="12294" max="12294" width="18" style="9" customWidth="1"/>
    <col min="12295" max="12295" width="11.81640625" style="9" customWidth="1"/>
    <col min="12296" max="12296" width="13" style="9" customWidth="1"/>
    <col min="12297" max="12297" width="12.26953125" style="9" customWidth="1"/>
    <col min="12298" max="12298" width="11.453125" style="9" customWidth="1"/>
    <col min="12299" max="12300" width="8.7265625" style="9"/>
    <col min="12301" max="12301" width="10.7265625" style="9" customWidth="1"/>
    <col min="12302" max="12545" width="8.7265625" style="9"/>
    <col min="12546" max="12546" width="23.26953125" style="9" customWidth="1"/>
    <col min="12547" max="12547" width="9" style="9" customWidth="1"/>
    <col min="12548" max="12548" width="11.26953125" style="9" customWidth="1"/>
    <col min="12549" max="12549" width="17.453125" style="9" customWidth="1"/>
    <col min="12550" max="12550" width="18" style="9" customWidth="1"/>
    <col min="12551" max="12551" width="11.81640625" style="9" customWidth="1"/>
    <col min="12552" max="12552" width="13" style="9" customWidth="1"/>
    <col min="12553" max="12553" width="12.26953125" style="9" customWidth="1"/>
    <col min="12554" max="12554" width="11.453125" style="9" customWidth="1"/>
    <col min="12555" max="12556" width="8.7265625" style="9"/>
    <col min="12557" max="12557" width="10.7265625" style="9" customWidth="1"/>
    <col min="12558" max="12801" width="8.7265625" style="9"/>
    <col min="12802" max="12802" width="23.26953125" style="9" customWidth="1"/>
    <col min="12803" max="12803" width="9" style="9" customWidth="1"/>
    <col min="12804" max="12804" width="11.26953125" style="9" customWidth="1"/>
    <col min="12805" max="12805" width="17.453125" style="9" customWidth="1"/>
    <col min="12806" max="12806" width="18" style="9" customWidth="1"/>
    <col min="12807" max="12807" width="11.81640625" style="9" customWidth="1"/>
    <col min="12808" max="12808" width="13" style="9" customWidth="1"/>
    <col min="12809" max="12809" width="12.26953125" style="9" customWidth="1"/>
    <col min="12810" max="12810" width="11.453125" style="9" customWidth="1"/>
    <col min="12811" max="12812" width="8.7265625" style="9"/>
    <col min="12813" max="12813" width="10.7265625" style="9" customWidth="1"/>
    <col min="12814" max="13057" width="8.7265625" style="9"/>
    <col min="13058" max="13058" width="23.26953125" style="9" customWidth="1"/>
    <col min="13059" max="13059" width="9" style="9" customWidth="1"/>
    <col min="13060" max="13060" width="11.26953125" style="9" customWidth="1"/>
    <col min="13061" max="13061" width="17.453125" style="9" customWidth="1"/>
    <col min="13062" max="13062" width="18" style="9" customWidth="1"/>
    <col min="13063" max="13063" width="11.81640625" style="9" customWidth="1"/>
    <col min="13064" max="13064" width="13" style="9" customWidth="1"/>
    <col min="13065" max="13065" width="12.26953125" style="9" customWidth="1"/>
    <col min="13066" max="13066" width="11.453125" style="9" customWidth="1"/>
    <col min="13067" max="13068" width="8.7265625" style="9"/>
    <col min="13069" max="13069" width="10.7265625" style="9" customWidth="1"/>
    <col min="13070" max="13313" width="8.7265625" style="9"/>
    <col min="13314" max="13314" width="23.26953125" style="9" customWidth="1"/>
    <col min="13315" max="13315" width="9" style="9" customWidth="1"/>
    <col min="13316" max="13316" width="11.26953125" style="9" customWidth="1"/>
    <col min="13317" max="13317" width="17.453125" style="9" customWidth="1"/>
    <col min="13318" max="13318" width="18" style="9" customWidth="1"/>
    <col min="13319" max="13319" width="11.81640625" style="9" customWidth="1"/>
    <col min="13320" max="13320" width="13" style="9" customWidth="1"/>
    <col min="13321" max="13321" width="12.26953125" style="9" customWidth="1"/>
    <col min="13322" max="13322" width="11.453125" style="9" customWidth="1"/>
    <col min="13323" max="13324" width="8.7265625" style="9"/>
    <col min="13325" max="13325" width="10.7265625" style="9" customWidth="1"/>
    <col min="13326" max="13569" width="8.7265625" style="9"/>
    <col min="13570" max="13570" width="23.26953125" style="9" customWidth="1"/>
    <col min="13571" max="13571" width="9" style="9" customWidth="1"/>
    <col min="13572" max="13572" width="11.26953125" style="9" customWidth="1"/>
    <col min="13573" max="13573" width="17.453125" style="9" customWidth="1"/>
    <col min="13574" max="13574" width="18" style="9" customWidth="1"/>
    <col min="13575" max="13575" width="11.81640625" style="9" customWidth="1"/>
    <col min="13576" max="13576" width="13" style="9" customWidth="1"/>
    <col min="13577" max="13577" width="12.26953125" style="9" customWidth="1"/>
    <col min="13578" max="13578" width="11.453125" style="9" customWidth="1"/>
    <col min="13579" max="13580" width="8.7265625" style="9"/>
    <col min="13581" max="13581" width="10.7265625" style="9" customWidth="1"/>
    <col min="13582" max="13825" width="8.7265625" style="9"/>
    <col min="13826" max="13826" width="23.26953125" style="9" customWidth="1"/>
    <col min="13827" max="13827" width="9" style="9" customWidth="1"/>
    <col min="13828" max="13828" width="11.26953125" style="9" customWidth="1"/>
    <col min="13829" max="13829" width="17.453125" style="9" customWidth="1"/>
    <col min="13830" max="13830" width="18" style="9" customWidth="1"/>
    <col min="13831" max="13831" width="11.81640625" style="9" customWidth="1"/>
    <col min="13832" max="13832" width="13" style="9" customWidth="1"/>
    <col min="13833" max="13833" width="12.26953125" style="9" customWidth="1"/>
    <col min="13834" max="13834" width="11.453125" style="9" customWidth="1"/>
    <col min="13835" max="13836" width="8.7265625" style="9"/>
    <col min="13837" max="13837" width="10.7265625" style="9" customWidth="1"/>
    <col min="13838" max="14081" width="8.7265625" style="9"/>
    <col min="14082" max="14082" width="23.26953125" style="9" customWidth="1"/>
    <col min="14083" max="14083" width="9" style="9" customWidth="1"/>
    <col min="14084" max="14084" width="11.26953125" style="9" customWidth="1"/>
    <col min="14085" max="14085" width="17.453125" style="9" customWidth="1"/>
    <col min="14086" max="14086" width="18" style="9" customWidth="1"/>
    <col min="14087" max="14087" width="11.81640625" style="9" customWidth="1"/>
    <col min="14088" max="14088" width="13" style="9" customWidth="1"/>
    <col min="14089" max="14089" width="12.26953125" style="9" customWidth="1"/>
    <col min="14090" max="14090" width="11.453125" style="9" customWidth="1"/>
    <col min="14091" max="14092" width="8.7265625" style="9"/>
    <col min="14093" max="14093" width="10.7265625" style="9" customWidth="1"/>
    <col min="14094" max="14337" width="8.7265625" style="9"/>
    <col min="14338" max="14338" width="23.26953125" style="9" customWidth="1"/>
    <col min="14339" max="14339" width="9" style="9" customWidth="1"/>
    <col min="14340" max="14340" width="11.26953125" style="9" customWidth="1"/>
    <col min="14341" max="14341" width="17.453125" style="9" customWidth="1"/>
    <col min="14342" max="14342" width="18" style="9" customWidth="1"/>
    <col min="14343" max="14343" width="11.81640625" style="9" customWidth="1"/>
    <col min="14344" max="14344" width="13" style="9" customWidth="1"/>
    <col min="14345" max="14345" width="12.26953125" style="9" customWidth="1"/>
    <col min="14346" max="14346" width="11.453125" style="9" customWidth="1"/>
    <col min="14347" max="14348" width="8.7265625" style="9"/>
    <col min="14349" max="14349" width="10.7265625" style="9" customWidth="1"/>
    <col min="14350" max="14593" width="8.7265625" style="9"/>
    <col min="14594" max="14594" width="23.26953125" style="9" customWidth="1"/>
    <col min="14595" max="14595" width="9" style="9" customWidth="1"/>
    <col min="14596" max="14596" width="11.26953125" style="9" customWidth="1"/>
    <col min="14597" max="14597" width="17.453125" style="9" customWidth="1"/>
    <col min="14598" max="14598" width="18" style="9" customWidth="1"/>
    <col min="14599" max="14599" width="11.81640625" style="9" customWidth="1"/>
    <col min="14600" max="14600" width="13" style="9" customWidth="1"/>
    <col min="14601" max="14601" width="12.26953125" style="9" customWidth="1"/>
    <col min="14602" max="14602" width="11.453125" style="9" customWidth="1"/>
    <col min="14603" max="14604" width="8.7265625" style="9"/>
    <col min="14605" max="14605" width="10.7265625" style="9" customWidth="1"/>
    <col min="14606" max="14849" width="8.7265625" style="9"/>
    <col min="14850" max="14850" width="23.26953125" style="9" customWidth="1"/>
    <col min="14851" max="14851" width="9" style="9" customWidth="1"/>
    <col min="14852" max="14852" width="11.26953125" style="9" customWidth="1"/>
    <col min="14853" max="14853" width="17.453125" style="9" customWidth="1"/>
    <col min="14854" max="14854" width="18" style="9" customWidth="1"/>
    <col min="14855" max="14855" width="11.81640625" style="9" customWidth="1"/>
    <col min="14856" max="14856" width="13" style="9" customWidth="1"/>
    <col min="14857" max="14857" width="12.26953125" style="9" customWidth="1"/>
    <col min="14858" max="14858" width="11.453125" style="9" customWidth="1"/>
    <col min="14859" max="14860" width="8.7265625" style="9"/>
    <col min="14861" max="14861" width="10.7265625" style="9" customWidth="1"/>
    <col min="14862" max="15105" width="8.7265625" style="9"/>
    <col min="15106" max="15106" width="23.26953125" style="9" customWidth="1"/>
    <col min="15107" max="15107" width="9" style="9" customWidth="1"/>
    <col min="15108" max="15108" width="11.26953125" style="9" customWidth="1"/>
    <col min="15109" max="15109" width="17.453125" style="9" customWidth="1"/>
    <col min="15110" max="15110" width="18" style="9" customWidth="1"/>
    <col min="15111" max="15111" width="11.81640625" style="9" customWidth="1"/>
    <col min="15112" max="15112" width="13" style="9" customWidth="1"/>
    <col min="15113" max="15113" width="12.26953125" style="9" customWidth="1"/>
    <col min="15114" max="15114" width="11.453125" style="9" customWidth="1"/>
    <col min="15115" max="15116" width="8.7265625" style="9"/>
    <col min="15117" max="15117" width="10.7265625" style="9" customWidth="1"/>
    <col min="15118" max="15361" width="8.7265625" style="9"/>
    <col min="15362" max="15362" width="23.26953125" style="9" customWidth="1"/>
    <col min="15363" max="15363" width="9" style="9" customWidth="1"/>
    <col min="15364" max="15364" width="11.26953125" style="9" customWidth="1"/>
    <col min="15365" max="15365" width="17.453125" style="9" customWidth="1"/>
    <col min="15366" max="15366" width="18" style="9" customWidth="1"/>
    <col min="15367" max="15367" width="11.81640625" style="9" customWidth="1"/>
    <col min="15368" max="15368" width="13" style="9" customWidth="1"/>
    <col min="15369" max="15369" width="12.26953125" style="9" customWidth="1"/>
    <col min="15370" max="15370" width="11.453125" style="9" customWidth="1"/>
    <col min="15371" max="15372" width="8.7265625" style="9"/>
    <col min="15373" max="15373" width="10.7265625" style="9" customWidth="1"/>
    <col min="15374" max="15617" width="8.7265625" style="9"/>
    <col min="15618" max="15618" width="23.26953125" style="9" customWidth="1"/>
    <col min="15619" max="15619" width="9" style="9" customWidth="1"/>
    <col min="15620" max="15620" width="11.26953125" style="9" customWidth="1"/>
    <col min="15621" max="15621" width="17.453125" style="9" customWidth="1"/>
    <col min="15622" max="15622" width="18" style="9" customWidth="1"/>
    <col min="15623" max="15623" width="11.81640625" style="9" customWidth="1"/>
    <col min="15624" max="15624" width="13" style="9" customWidth="1"/>
    <col min="15625" max="15625" width="12.26953125" style="9" customWidth="1"/>
    <col min="15626" max="15626" width="11.453125" style="9" customWidth="1"/>
    <col min="15627" max="15628" width="8.7265625" style="9"/>
    <col min="15629" max="15629" width="10.7265625" style="9" customWidth="1"/>
    <col min="15630" max="15873" width="8.7265625" style="9"/>
    <col min="15874" max="15874" width="23.26953125" style="9" customWidth="1"/>
    <col min="15875" max="15875" width="9" style="9" customWidth="1"/>
    <col min="15876" max="15876" width="11.26953125" style="9" customWidth="1"/>
    <col min="15877" max="15877" width="17.453125" style="9" customWidth="1"/>
    <col min="15878" max="15878" width="18" style="9" customWidth="1"/>
    <col min="15879" max="15879" width="11.81640625" style="9" customWidth="1"/>
    <col min="15880" max="15880" width="13" style="9" customWidth="1"/>
    <col min="15881" max="15881" width="12.26953125" style="9" customWidth="1"/>
    <col min="15882" max="15882" width="11.453125" style="9" customWidth="1"/>
    <col min="15883" max="15884" width="8.7265625" style="9"/>
    <col min="15885" max="15885" width="10.7265625" style="9" customWidth="1"/>
    <col min="15886" max="16129" width="8.7265625" style="9"/>
    <col min="16130" max="16130" width="23.26953125" style="9" customWidth="1"/>
    <col min="16131" max="16131" width="9" style="9" customWidth="1"/>
    <col min="16132" max="16132" width="11.26953125" style="9" customWidth="1"/>
    <col min="16133" max="16133" width="17.453125" style="9" customWidth="1"/>
    <col min="16134" max="16134" width="18" style="9" customWidth="1"/>
    <col min="16135" max="16135" width="11.81640625" style="9" customWidth="1"/>
    <col min="16136" max="16136" width="13" style="9" customWidth="1"/>
    <col min="16137" max="16137" width="12.26953125" style="9" customWidth="1"/>
    <col min="16138" max="16138" width="11.453125" style="9" customWidth="1"/>
    <col min="16139" max="16140" width="8.7265625" style="9"/>
    <col min="16141" max="16141" width="10.7265625" style="9" customWidth="1"/>
    <col min="16142" max="16384" width="8.7265625" style="9"/>
  </cols>
  <sheetData>
    <row r="1" spans="1:13" x14ac:dyDescent="0.35">
      <c r="A1" s="12" t="s">
        <v>3</v>
      </c>
      <c r="B1" s="11" t="s">
        <v>143</v>
      </c>
      <c r="C1" s="11" t="s">
        <v>142</v>
      </c>
      <c r="D1" s="11" t="s">
        <v>141</v>
      </c>
      <c r="E1" s="11" t="s">
        <v>140</v>
      </c>
      <c r="F1" s="11" t="s">
        <v>139</v>
      </c>
      <c r="G1" s="11" t="s">
        <v>138</v>
      </c>
      <c r="H1" s="11" t="s">
        <v>137</v>
      </c>
      <c r="I1" s="11" t="s">
        <v>136</v>
      </c>
      <c r="J1" s="11" t="s">
        <v>135</v>
      </c>
      <c r="K1" s="11" t="s">
        <v>134</v>
      </c>
      <c r="L1" s="11" t="s">
        <v>133</v>
      </c>
      <c r="M1" s="10" t="s">
        <v>132</v>
      </c>
    </row>
    <row r="2" spans="1:13" hidden="1" x14ac:dyDescent="0.35">
      <c r="A2" s="114" t="str">
        <f>CONCATENATE(D2,I2)</f>
        <v>3724318Z999</v>
      </c>
      <c r="B2" s="83" t="s">
        <v>182</v>
      </c>
      <c r="C2" s="84">
        <v>2145463</v>
      </c>
      <c r="D2" s="83">
        <v>3724318</v>
      </c>
      <c r="E2" s="83" t="s">
        <v>124</v>
      </c>
      <c r="F2" s="83" t="s">
        <v>115</v>
      </c>
      <c r="G2" s="85">
        <v>43104</v>
      </c>
      <c r="H2" s="85">
        <v>43104</v>
      </c>
      <c r="I2" s="83" t="s">
        <v>35</v>
      </c>
      <c r="J2" s="83"/>
      <c r="K2" s="86">
        <v>1</v>
      </c>
      <c r="L2" s="87">
        <v>0</v>
      </c>
      <c r="M2" s="108">
        <v>0</v>
      </c>
    </row>
    <row r="3" spans="1:13" hidden="1" x14ac:dyDescent="0.35">
      <c r="A3" s="114" t="str">
        <f t="shared" ref="A3:A66" si="0">CONCATENATE(D3,I3)</f>
        <v>3724318ZNGA563B</v>
      </c>
      <c r="B3" s="83" t="s">
        <v>182</v>
      </c>
      <c r="C3" s="84">
        <v>2145463</v>
      </c>
      <c r="D3" s="83">
        <v>3724318</v>
      </c>
      <c r="E3" s="83" t="s">
        <v>124</v>
      </c>
      <c r="F3" s="83" t="s">
        <v>115</v>
      </c>
      <c r="G3" s="85">
        <v>43104</v>
      </c>
      <c r="H3" s="85">
        <v>43104</v>
      </c>
      <c r="I3" s="83" t="s">
        <v>23</v>
      </c>
      <c r="J3" s="83"/>
      <c r="K3" s="86">
        <v>-1</v>
      </c>
      <c r="L3" s="87">
        <v>383.5</v>
      </c>
      <c r="M3" s="108">
        <v>-383.5</v>
      </c>
    </row>
    <row r="4" spans="1:13" hidden="1" x14ac:dyDescent="0.35">
      <c r="A4" s="114" t="str">
        <f t="shared" si="0"/>
        <v>4279751ZNGA564B</v>
      </c>
      <c r="B4" s="83" t="s">
        <v>182</v>
      </c>
      <c r="C4" s="84">
        <v>2169629</v>
      </c>
      <c r="D4" s="83">
        <v>4279751</v>
      </c>
      <c r="E4" s="83" t="s">
        <v>121</v>
      </c>
      <c r="F4" s="83" t="s">
        <v>115</v>
      </c>
      <c r="G4" s="85">
        <v>43106</v>
      </c>
      <c r="H4" s="85">
        <v>43106</v>
      </c>
      <c r="I4" s="83" t="s">
        <v>19</v>
      </c>
      <c r="J4" s="83"/>
      <c r="K4" s="86">
        <v>1</v>
      </c>
      <c r="L4" s="87">
        <v>625.48</v>
      </c>
      <c r="M4" s="108">
        <v>625.48</v>
      </c>
    </row>
    <row r="5" spans="1:13" hidden="1" x14ac:dyDescent="0.35">
      <c r="A5" s="114" t="str">
        <f t="shared" si="0"/>
        <v>4489828ZNGA561A</v>
      </c>
      <c r="B5" s="83" t="s">
        <v>182</v>
      </c>
      <c r="C5" s="84">
        <v>2179578</v>
      </c>
      <c r="D5" s="83">
        <v>4489828</v>
      </c>
      <c r="E5" s="83" t="s">
        <v>120</v>
      </c>
      <c r="F5" s="83" t="s">
        <v>113</v>
      </c>
      <c r="G5" s="85">
        <v>43105</v>
      </c>
      <c r="H5" s="85">
        <v>43105</v>
      </c>
      <c r="I5" s="83" t="s">
        <v>112</v>
      </c>
      <c r="J5" s="83"/>
      <c r="K5" s="86">
        <v>1</v>
      </c>
      <c r="L5" s="87">
        <v>0</v>
      </c>
      <c r="M5" s="108">
        <v>0</v>
      </c>
    </row>
    <row r="6" spans="1:13" hidden="1" x14ac:dyDescent="0.35">
      <c r="A6" s="114" t="str">
        <f t="shared" si="0"/>
        <v>4489836ZNGA563B</v>
      </c>
      <c r="B6" s="83" t="s">
        <v>182</v>
      </c>
      <c r="C6" s="84">
        <v>2179579</v>
      </c>
      <c r="D6" s="83">
        <v>4489836</v>
      </c>
      <c r="E6" s="83" t="s">
        <v>120</v>
      </c>
      <c r="F6" s="83" t="s">
        <v>115</v>
      </c>
      <c r="G6" s="85">
        <v>43106</v>
      </c>
      <c r="H6" s="85">
        <v>43106</v>
      </c>
      <c r="I6" s="83" t="s">
        <v>23</v>
      </c>
      <c r="J6" s="83"/>
      <c r="K6" s="86">
        <v>1</v>
      </c>
      <c r="L6" s="87">
        <v>383.5</v>
      </c>
      <c r="M6" s="108">
        <v>383.5</v>
      </c>
    </row>
    <row r="7" spans="1:13" hidden="1" x14ac:dyDescent="0.35">
      <c r="A7" s="114" t="str">
        <f t="shared" si="0"/>
        <v>4612752Z999</v>
      </c>
      <c r="B7" s="83" t="s">
        <v>182</v>
      </c>
      <c r="C7" s="84">
        <v>2186767</v>
      </c>
      <c r="D7" s="83">
        <v>4612752</v>
      </c>
      <c r="E7" s="83" t="s">
        <v>150</v>
      </c>
      <c r="F7" s="83"/>
      <c r="G7" s="85">
        <v>43104</v>
      </c>
      <c r="H7" s="85">
        <v>43104</v>
      </c>
      <c r="I7" s="83" t="s">
        <v>35</v>
      </c>
      <c r="J7" s="83"/>
      <c r="K7" s="86">
        <v>1</v>
      </c>
      <c r="L7" s="87">
        <v>0</v>
      </c>
      <c r="M7" s="108">
        <v>0</v>
      </c>
    </row>
    <row r="8" spans="1:13" hidden="1" x14ac:dyDescent="0.35">
      <c r="A8" s="114" t="str">
        <f t="shared" si="0"/>
        <v>4612752ZNGA563B</v>
      </c>
      <c r="B8" s="83" t="s">
        <v>182</v>
      </c>
      <c r="C8" s="84">
        <v>2186767</v>
      </c>
      <c r="D8" s="83">
        <v>4612752</v>
      </c>
      <c r="E8" s="83" t="s">
        <v>150</v>
      </c>
      <c r="F8" s="83"/>
      <c r="G8" s="85">
        <v>43104</v>
      </c>
      <c r="H8" s="85">
        <v>43104</v>
      </c>
      <c r="I8" s="83" t="s">
        <v>23</v>
      </c>
      <c r="J8" s="83"/>
      <c r="K8" s="86">
        <v>-1</v>
      </c>
      <c r="L8" s="87">
        <v>383.5</v>
      </c>
      <c r="M8" s="108">
        <v>-383.5</v>
      </c>
    </row>
    <row r="9" spans="1:13" hidden="1" x14ac:dyDescent="0.35">
      <c r="A9" s="114" t="str">
        <f t="shared" si="0"/>
        <v>4612752ZNGA563BC</v>
      </c>
      <c r="B9" s="83" t="s">
        <v>182</v>
      </c>
      <c r="C9" s="84">
        <v>2186767</v>
      </c>
      <c r="D9" s="83">
        <v>4612752</v>
      </c>
      <c r="E9" s="83" t="s">
        <v>165</v>
      </c>
      <c r="F9" s="83" t="s">
        <v>118</v>
      </c>
      <c r="G9" s="85">
        <v>43103</v>
      </c>
      <c r="H9" s="85">
        <v>43103</v>
      </c>
      <c r="I9" s="83" t="s">
        <v>25</v>
      </c>
      <c r="J9" s="83"/>
      <c r="K9" s="86">
        <v>1</v>
      </c>
      <c r="L9" s="87">
        <v>626.70000000000005</v>
      </c>
      <c r="M9" s="108">
        <v>626.70000000000005</v>
      </c>
    </row>
    <row r="10" spans="1:13" hidden="1" x14ac:dyDescent="0.35">
      <c r="A10" s="114" t="str">
        <f t="shared" si="0"/>
        <v>4621397NGA-750</v>
      </c>
      <c r="B10" s="83" t="s">
        <v>182</v>
      </c>
      <c r="C10" s="84">
        <v>2188018</v>
      </c>
      <c r="D10" s="83">
        <v>4621397</v>
      </c>
      <c r="E10" s="83" t="s">
        <v>168</v>
      </c>
      <c r="F10" s="83" t="s">
        <v>118</v>
      </c>
      <c r="G10" s="85">
        <v>43105</v>
      </c>
      <c r="H10" s="85">
        <v>43105</v>
      </c>
      <c r="I10" s="83" t="s">
        <v>85</v>
      </c>
      <c r="J10" s="83"/>
      <c r="K10" s="86">
        <v>1</v>
      </c>
      <c r="L10" s="87">
        <v>22.61</v>
      </c>
      <c r="M10" s="108">
        <v>22.61</v>
      </c>
    </row>
    <row r="11" spans="1:13" hidden="1" x14ac:dyDescent="0.35">
      <c r="A11" s="114" t="str">
        <f t="shared" si="0"/>
        <v>4621397NGA-751</v>
      </c>
      <c r="B11" s="83" t="s">
        <v>182</v>
      </c>
      <c r="C11" s="84">
        <v>2188018</v>
      </c>
      <c r="D11" s="83">
        <v>4621397</v>
      </c>
      <c r="E11" s="83" t="s">
        <v>168</v>
      </c>
      <c r="F11" s="83" t="s">
        <v>118</v>
      </c>
      <c r="G11" s="85">
        <v>43105</v>
      </c>
      <c r="H11" s="85">
        <v>43105</v>
      </c>
      <c r="I11" s="83" t="s">
        <v>93</v>
      </c>
      <c r="J11" s="83"/>
      <c r="K11" s="86">
        <v>1</v>
      </c>
      <c r="L11" s="87">
        <v>146.76</v>
      </c>
      <c r="M11" s="108">
        <v>146.76</v>
      </c>
    </row>
    <row r="12" spans="1:13" hidden="1" x14ac:dyDescent="0.35">
      <c r="A12" s="114" t="str">
        <f t="shared" si="0"/>
        <v>4664645ZNGA561A</v>
      </c>
      <c r="B12" s="83" t="s">
        <v>182</v>
      </c>
      <c r="C12" s="84">
        <v>2189710</v>
      </c>
      <c r="D12" s="83">
        <v>4664645</v>
      </c>
      <c r="E12" s="83" t="s">
        <v>117</v>
      </c>
      <c r="F12" s="83" t="s">
        <v>113</v>
      </c>
      <c r="G12" s="85">
        <v>43103</v>
      </c>
      <c r="H12" s="85">
        <v>43103</v>
      </c>
      <c r="I12" s="83" t="s">
        <v>112</v>
      </c>
      <c r="J12" s="83"/>
      <c r="K12" s="86">
        <v>1</v>
      </c>
      <c r="L12" s="87">
        <v>0</v>
      </c>
      <c r="M12" s="108">
        <v>0</v>
      </c>
    </row>
    <row r="13" spans="1:13" hidden="1" x14ac:dyDescent="0.35">
      <c r="A13" s="114" t="str">
        <f t="shared" si="0"/>
        <v>4664767ZNGA564BC</v>
      </c>
      <c r="B13" s="83" t="s">
        <v>182</v>
      </c>
      <c r="C13" s="84">
        <v>2189711</v>
      </c>
      <c r="D13" s="83">
        <v>4664767</v>
      </c>
      <c r="E13" s="83" t="s">
        <v>117</v>
      </c>
      <c r="F13" s="83" t="s">
        <v>118</v>
      </c>
      <c r="G13" s="85">
        <v>43103</v>
      </c>
      <c r="H13" s="85">
        <v>43103</v>
      </c>
      <c r="I13" s="83" t="s">
        <v>95</v>
      </c>
      <c r="J13" s="83"/>
      <c r="K13" s="86">
        <v>1</v>
      </c>
      <c r="L13" s="87">
        <v>881.69</v>
      </c>
      <c r="M13" s="108">
        <v>881.69</v>
      </c>
    </row>
    <row r="14" spans="1:13" ht="26.5" hidden="1" x14ac:dyDescent="0.35">
      <c r="A14" s="114" t="str">
        <f t="shared" si="0"/>
        <v>4670896NGA-F02577</v>
      </c>
      <c r="B14" s="88" t="s">
        <v>592</v>
      </c>
      <c r="C14" s="89">
        <v>2190116</v>
      </c>
      <c r="D14" s="90">
        <v>4670896</v>
      </c>
      <c r="E14" s="88" t="s">
        <v>111</v>
      </c>
      <c r="F14" s="88" t="s">
        <v>127</v>
      </c>
      <c r="G14" s="91">
        <v>43232</v>
      </c>
      <c r="H14" s="91">
        <v>43232</v>
      </c>
      <c r="I14" s="88" t="s">
        <v>129</v>
      </c>
      <c r="J14" s="88"/>
      <c r="K14" s="92">
        <v>-8</v>
      </c>
      <c r="L14" s="93">
        <v>11.93</v>
      </c>
      <c r="M14" s="109">
        <v>-95.44</v>
      </c>
    </row>
    <row r="15" spans="1:13" hidden="1" x14ac:dyDescent="0.35">
      <c r="A15" s="114" t="str">
        <f t="shared" si="0"/>
        <v>4670896N-F02MAT</v>
      </c>
      <c r="B15" s="83" t="s">
        <v>182</v>
      </c>
      <c r="C15" s="84">
        <v>2190116</v>
      </c>
      <c r="D15" s="83">
        <v>4670896</v>
      </c>
      <c r="E15" s="83" t="s">
        <v>111</v>
      </c>
      <c r="F15" s="83" t="s">
        <v>127</v>
      </c>
      <c r="G15" s="85">
        <v>43103</v>
      </c>
      <c r="H15" s="85">
        <v>43103</v>
      </c>
      <c r="I15" s="83" t="s">
        <v>157</v>
      </c>
      <c r="J15" s="83"/>
      <c r="K15" s="86">
        <v>5</v>
      </c>
      <c r="L15" s="87">
        <v>1</v>
      </c>
      <c r="M15" s="108">
        <v>5</v>
      </c>
    </row>
    <row r="16" spans="1:13" hidden="1" x14ac:dyDescent="0.35">
      <c r="A16" s="114" t="str">
        <f t="shared" si="0"/>
        <v>4703341ZNGA561B</v>
      </c>
      <c r="B16" s="83" t="s">
        <v>182</v>
      </c>
      <c r="C16" s="84">
        <v>2191782</v>
      </c>
      <c r="D16" s="83">
        <v>4703341</v>
      </c>
      <c r="E16" s="83" t="s">
        <v>116</v>
      </c>
      <c r="F16" s="83" t="s">
        <v>115</v>
      </c>
      <c r="G16" s="85">
        <v>43104</v>
      </c>
      <c r="H16" s="85">
        <v>43104</v>
      </c>
      <c r="I16" s="83" t="s">
        <v>15</v>
      </c>
      <c r="J16" s="83"/>
      <c r="K16" s="86">
        <v>1</v>
      </c>
      <c r="L16" s="87">
        <v>194.94</v>
      </c>
      <c r="M16" s="108">
        <v>194.94</v>
      </c>
    </row>
    <row r="17" spans="1:13" hidden="1" x14ac:dyDescent="0.35">
      <c r="A17" s="114" t="str">
        <f t="shared" si="0"/>
        <v>4759078ZNGA561BC</v>
      </c>
      <c r="B17" s="83" t="s">
        <v>182</v>
      </c>
      <c r="C17" s="84">
        <v>2195577</v>
      </c>
      <c r="D17" s="83">
        <v>4759078</v>
      </c>
      <c r="E17" s="83" t="s">
        <v>111</v>
      </c>
      <c r="F17" s="83" t="s">
        <v>118</v>
      </c>
      <c r="G17" s="85">
        <v>43105</v>
      </c>
      <c r="H17" s="85">
        <v>43105</v>
      </c>
      <c r="I17" s="83" t="s">
        <v>29</v>
      </c>
      <c r="J17" s="83"/>
      <c r="K17" s="86">
        <v>1</v>
      </c>
      <c r="L17" s="87">
        <v>433.57</v>
      </c>
      <c r="M17" s="108">
        <v>433.57</v>
      </c>
    </row>
    <row r="18" spans="1:13" hidden="1" x14ac:dyDescent="0.35">
      <c r="A18" s="114" t="str">
        <f t="shared" si="0"/>
        <v>4785911Z999</v>
      </c>
      <c r="B18" s="83" t="s">
        <v>182</v>
      </c>
      <c r="C18" s="84">
        <v>2195937</v>
      </c>
      <c r="D18" s="83">
        <v>4785911</v>
      </c>
      <c r="E18" s="83" t="s">
        <v>150</v>
      </c>
      <c r="F18" s="83" t="s">
        <v>115</v>
      </c>
      <c r="G18" s="85">
        <v>43103</v>
      </c>
      <c r="H18" s="85">
        <v>43103</v>
      </c>
      <c r="I18" s="83" t="s">
        <v>35</v>
      </c>
      <c r="J18" s="83"/>
      <c r="K18" s="86">
        <v>1</v>
      </c>
      <c r="L18" s="87">
        <v>0</v>
      </c>
      <c r="M18" s="108">
        <v>0</v>
      </c>
    </row>
    <row r="19" spans="1:13" hidden="1" x14ac:dyDescent="0.35">
      <c r="A19" s="114" t="str">
        <f t="shared" si="0"/>
        <v>4785911ZNGA560B</v>
      </c>
      <c r="B19" s="83" t="s">
        <v>182</v>
      </c>
      <c r="C19" s="84">
        <v>2195937</v>
      </c>
      <c r="D19" s="83">
        <v>4785911</v>
      </c>
      <c r="E19" s="83" t="s">
        <v>150</v>
      </c>
      <c r="F19" s="83" t="s">
        <v>115</v>
      </c>
      <c r="G19" s="85">
        <v>43103</v>
      </c>
      <c r="H19" s="85">
        <v>43103</v>
      </c>
      <c r="I19" s="83" t="s">
        <v>2</v>
      </c>
      <c r="J19" s="83"/>
      <c r="K19" s="86">
        <v>-1</v>
      </c>
      <c r="L19" s="87">
        <v>187.32</v>
      </c>
      <c r="M19" s="108">
        <v>-187.32</v>
      </c>
    </row>
    <row r="20" spans="1:13" hidden="1" x14ac:dyDescent="0.35">
      <c r="A20" s="114" t="str">
        <f t="shared" si="0"/>
        <v>4839820ZNGA561BC</v>
      </c>
      <c r="B20" s="83" t="s">
        <v>182</v>
      </c>
      <c r="C20" s="84">
        <v>2196885</v>
      </c>
      <c r="D20" s="83">
        <v>4839820</v>
      </c>
      <c r="E20" s="83" t="s">
        <v>124</v>
      </c>
      <c r="F20" s="83" t="s">
        <v>118</v>
      </c>
      <c r="G20" s="85">
        <v>43105</v>
      </c>
      <c r="H20" s="85">
        <v>43105</v>
      </c>
      <c r="I20" s="83" t="s">
        <v>29</v>
      </c>
      <c r="J20" s="83"/>
      <c r="K20" s="86">
        <v>1</v>
      </c>
      <c r="L20" s="87">
        <v>433.57</v>
      </c>
      <c r="M20" s="108">
        <v>433.57</v>
      </c>
    </row>
    <row r="21" spans="1:13" hidden="1" x14ac:dyDescent="0.35">
      <c r="A21" s="114" t="str">
        <f t="shared" si="0"/>
        <v>4842555ZNGA561A</v>
      </c>
      <c r="B21" s="83" t="s">
        <v>182</v>
      </c>
      <c r="C21" s="84">
        <v>2197253</v>
      </c>
      <c r="D21" s="83">
        <v>4842555</v>
      </c>
      <c r="E21" s="83" t="s">
        <v>165</v>
      </c>
      <c r="F21" s="83" t="s">
        <v>113</v>
      </c>
      <c r="G21" s="85">
        <v>43103</v>
      </c>
      <c r="H21" s="85">
        <v>43103</v>
      </c>
      <c r="I21" s="83" t="s">
        <v>112</v>
      </c>
      <c r="J21" s="83"/>
      <c r="K21" s="86">
        <v>1</v>
      </c>
      <c r="L21" s="87">
        <v>0</v>
      </c>
      <c r="M21" s="108">
        <v>0</v>
      </c>
    </row>
    <row r="22" spans="1:13" hidden="1" x14ac:dyDescent="0.35">
      <c r="A22" s="114" t="str">
        <f t="shared" si="0"/>
        <v>4842570ZNGA562BC</v>
      </c>
      <c r="B22" s="83" t="s">
        <v>182</v>
      </c>
      <c r="C22" s="84">
        <v>2197254</v>
      </c>
      <c r="D22" s="83">
        <v>4842570</v>
      </c>
      <c r="E22" s="83" t="s">
        <v>165</v>
      </c>
      <c r="F22" s="83" t="s">
        <v>118</v>
      </c>
      <c r="G22" s="85">
        <v>43106</v>
      </c>
      <c r="H22" s="85">
        <v>43106</v>
      </c>
      <c r="I22" s="83" t="s">
        <v>41</v>
      </c>
      <c r="J22" s="83"/>
      <c r="K22" s="86">
        <v>1</v>
      </c>
      <c r="L22" s="87">
        <v>498.69</v>
      </c>
      <c r="M22" s="108">
        <v>498.69</v>
      </c>
    </row>
    <row r="23" spans="1:13" hidden="1" x14ac:dyDescent="0.35">
      <c r="A23" s="114" t="str">
        <f t="shared" si="0"/>
        <v>4771163Z999</v>
      </c>
      <c r="B23" s="83" t="s">
        <v>182</v>
      </c>
      <c r="C23" s="84">
        <v>2197664</v>
      </c>
      <c r="D23" s="83">
        <v>4771163</v>
      </c>
      <c r="E23" s="83" t="s">
        <v>121</v>
      </c>
      <c r="F23" s="83" t="s">
        <v>115</v>
      </c>
      <c r="G23" s="85">
        <v>43103</v>
      </c>
      <c r="H23" s="85">
        <v>43103</v>
      </c>
      <c r="I23" s="83" t="s">
        <v>35</v>
      </c>
      <c r="J23" s="83"/>
      <c r="K23" s="86">
        <v>1</v>
      </c>
      <c r="L23" s="87">
        <v>0</v>
      </c>
      <c r="M23" s="108">
        <v>0</v>
      </c>
    </row>
    <row r="24" spans="1:13" hidden="1" x14ac:dyDescent="0.35">
      <c r="A24" s="114" t="str">
        <f t="shared" si="0"/>
        <v>4771163ZNGA563B</v>
      </c>
      <c r="B24" s="83" t="s">
        <v>182</v>
      </c>
      <c r="C24" s="84">
        <v>2197664</v>
      </c>
      <c r="D24" s="83">
        <v>4771163</v>
      </c>
      <c r="E24" s="83" t="s">
        <v>121</v>
      </c>
      <c r="F24" s="83" t="s">
        <v>115</v>
      </c>
      <c r="G24" s="85">
        <v>43103</v>
      </c>
      <c r="H24" s="85">
        <v>43103</v>
      </c>
      <c r="I24" s="83" t="s">
        <v>23</v>
      </c>
      <c r="J24" s="83"/>
      <c r="K24" s="86">
        <v>-1</v>
      </c>
      <c r="L24" s="87">
        <v>383.5</v>
      </c>
      <c r="M24" s="108">
        <v>-383.5</v>
      </c>
    </row>
    <row r="25" spans="1:13" hidden="1" x14ac:dyDescent="0.35">
      <c r="A25" s="114" t="str">
        <f t="shared" si="0"/>
        <v>4840045ZNGA563BC</v>
      </c>
      <c r="B25" s="83" t="s">
        <v>182</v>
      </c>
      <c r="C25" s="84">
        <v>2198160</v>
      </c>
      <c r="D25" s="83">
        <v>4840045</v>
      </c>
      <c r="E25" s="83" t="s">
        <v>116</v>
      </c>
      <c r="F25" s="83" t="s">
        <v>118</v>
      </c>
      <c r="G25" s="85">
        <v>43104</v>
      </c>
      <c r="H25" s="85">
        <v>43104</v>
      </c>
      <c r="I25" s="83" t="s">
        <v>25</v>
      </c>
      <c r="J25" s="83"/>
      <c r="K25" s="86">
        <v>1</v>
      </c>
      <c r="L25" s="87">
        <v>626.70000000000005</v>
      </c>
      <c r="M25" s="108">
        <v>626.70000000000005</v>
      </c>
    </row>
    <row r="26" spans="1:13" hidden="1" x14ac:dyDescent="0.35">
      <c r="A26" s="114" t="str">
        <f t="shared" si="0"/>
        <v>4881820NGA-762</v>
      </c>
      <c r="B26" s="83" t="s">
        <v>182</v>
      </c>
      <c r="C26" s="84">
        <v>2198346</v>
      </c>
      <c r="D26" s="83">
        <v>4881820</v>
      </c>
      <c r="E26" s="83" t="s">
        <v>168</v>
      </c>
      <c r="F26" s="83" t="s">
        <v>118</v>
      </c>
      <c r="G26" s="85">
        <v>43104</v>
      </c>
      <c r="H26" s="85">
        <v>43104</v>
      </c>
      <c r="I26" s="83" t="s">
        <v>107</v>
      </c>
      <c r="J26" s="83"/>
      <c r="K26" s="86">
        <v>1</v>
      </c>
      <c r="L26" s="87">
        <v>60.72</v>
      </c>
      <c r="M26" s="108">
        <v>60.72</v>
      </c>
    </row>
    <row r="27" spans="1:13" hidden="1" x14ac:dyDescent="0.35">
      <c r="A27" s="114" t="str">
        <f t="shared" si="0"/>
        <v>4843207Z999</v>
      </c>
      <c r="B27" s="83" t="s">
        <v>182</v>
      </c>
      <c r="C27" s="84">
        <v>2198390</v>
      </c>
      <c r="D27" s="83">
        <v>4843207</v>
      </c>
      <c r="E27" s="83" t="s">
        <v>121</v>
      </c>
      <c r="F27" s="83" t="s">
        <v>115</v>
      </c>
      <c r="G27" s="85">
        <v>43103</v>
      </c>
      <c r="H27" s="85">
        <v>43103</v>
      </c>
      <c r="I27" s="83" t="s">
        <v>35</v>
      </c>
      <c r="J27" s="83"/>
      <c r="K27" s="86">
        <v>1</v>
      </c>
      <c r="L27" s="87">
        <v>0</v>
      </c>
      <c r="M27" s="108">
        <v>0</v>
      </c>
    </row>
    <row r="28" spans="1:13" hidden="1" x14ac:dyDescent="0.35">
      <c r="A28" s="114" t="str">
        <f t="shared" si="0"/>
        <v>4843207ZNGA562B</v>
      </c>
      <c r="B28" s="83" t="s">
        <v>182</v>
      </c>
      <c r="C28" s="84">
        <v>2198390</v>
      </c>
      <c r="D28" s="83">
        <v>4843207</v>
      </c>
      <c r="E28" s="83" t="s">
        <v>121</v>
      </c>
      <c r="F28" s="83" t="s">
        <v>115</v>
      </c>
      <c r="G28" s="85">
        <v>43103</v>
      </c>
      <c r="H28" s="85">
        <v>43103</v>
      </c>
      <c r="I28" s="83" t="s">
        <v>20</v>
      </c>
      <c r="J28" s="83"/>
      <c r="K28" s="86">
        <v>-1</v>
      </c>
      <c r="L28" s="87">
        <v>254.64</v>
      </c>
      <c r="M28" s="108">
        <v>-254.64</v>
      </c>
    </row>
    <row r="29" spans="1:13" hidden="1" x14ac:dyDescent="0.35">
      <c r="A29" s="114" t="str">
        <f t="shared" si="0"/>
        <v>4654894NGA-753</v>
      </c>
      <c r="B29" s="83" t="s">
        <v>182</v>
      </c>
      <c r="C29" s="84">
        <v>2199387</v>
      </c>
      <c r="D29" s="83">
        <v>4654894</v>
      </c>
      <c r="E29" s="83" t="s">
        <v>111</v>
      </c>
      <c r="F29" s="83" t="s">
        <v>118</v>
      </c>
      <c r="G29" s="85">
        <v>43103</v>
      </c>
      <c r="H29" s="85">
        <v>43103</v>
      </c>
      <c r="I29" s="83" t="s">
        <v>102</v>
      </c>
      <c r="J29" s="83"/>
      <c r="K29" s="86">
        <v>1</v>
      </c>
      <c r="L29" s="87">
        <v>68.2</v>
      </c>
      <c r="M29" s="108">
        <v>68.2</v>
      </c>
    </row>
    <row r="30" spans="1:13" hidden="1" x14ac:dyDescent="0.35">
      <c r="A30" s="114" t="str">
        <f t="shared" si="0"/>
        <v>4809556ZNGA563BC</v>
      </c>
      <c r="B30" s="83" t="s">
        <v>182</v>
      </c>
      <c r="C30" s="84">
        <v>2200574</v>
      </c>
      <c r="D30" s="83">
        <v>4809556</v>
      </c>
      <c r="E30" s="83" t="s">
        <v>122</v>
      </c>
      <c r="F30" s="83" t="s">
        <v>118</v>
      </c>
      <c r="G30" s="85">
        <v>43105</v>
      </c>
      <c r="H30" s="85">
        <v>43105</v>
      </c>
      <c r="I30" s="83" t="s">
        <v>25</v>
      </c>
      <c r="J30" s="83"/>
      <c r="K30" s="86">
        <v>1</v>
      </c>
      <c r="L30" s="87">
        <v>626.70000000000005</v>
      </c>
      <c r="M30" s="108">
        <v>626.70000000000005</v>
      </c>
    </row>
    <row r="31" spans="1:13" hidden="1" x14ac:dyDescent="0.35">
      <c r="A31" s="114" t="str">
        <f t="shared" si="0"/>
        <v>4952621ZNGA561BC</v>
      </c>
      <c r="B31" s="83" t="s">
        <v>182</v>
      </c>
      <c r="C31" s="84">
        <v>2201318</v>
      </c>
      <c r="D31" s="83">
        <v>4952621</v>
      </c>
      <c r="E31" s="83" t="s">
        <v>165</v>
      </c>
      <c r="F31" s="83" t="s">
        <v>118</v>
      </c>
      <c r="G31" s="85">
        <v>43103</v>
      </c>
      <c r="H31" s="85">
        <v>43103</v>
      </c>
      <c r="I31" s="83" t="s">
        <v>29</v>
      </c>
      <c r="J31" s="83"/>
      <c r="K31" s="86">
        <v>1</v>
      </c>
      <c r="L31" s="87">
        <v>433.57</v>
      </c>
      <c r="M31" s="108">
        <v>433.57</v>
      </c>
    </row>
    <row r="32" spans="1:13" hidden="1" x14ac:dyDescent="0.35">
      <c r="A32" s="114" t="str">
        <f t="shared" si="0"/>
        <v>4901957ZNGA561A</v>
      </c>
      <c r="B32" s="83" t="s">
        <v>182</v>
      </c>
      <c r="C32" s="84">
        <v>2201444</v>
      </c>
      <c r="D32" s="83">
        <v>4901957</v>
      </c>
      <c r="E32" s="83" t="s">
        <v>117</v>
      </c>
      <c r="F32" s="83" t="s">
        <v>113</v>
      </c>
      <c r="G32" s="85">
        <v>43104</v>
      </c>
      <c r="H32" s="85">
        <v>43104</v>
      </c>
      <c r="I32" s="83" t="s">
        <v>112</v>
      </c>
      <c r="J32" s="83"/>
      <c r="K32" s="86">
        <v>1</v>
      </c>
      <c r="L32" s="87">
        <v>0</v>
      </c>
      <c r="M32" s="108">
        <v>0</v>
      </c>
    </row>
    <row r="33" spans="1:13" hidden="1" x14ac:dyDescent="0.35">
      <c r="A33" s="114" t="str">
        <f t="shared" si="0"/>
        <v>4766623NGA-711</v>
      </c>
      <c r="B33" s="83" t="s">
        <v>182</v>
      </c>
      <c r="C33" s="84">
        <v>2201509</v>
      </c>
      <c r="D33" s="83">
        <v>4766623</v>
      </c>
      <c r="E33" s="83" t="s">
        <v>145</v>
      </c>
      <c r="F33" s="83" t="s">
        <v>125</v>
      </c>
      <c r="G33" s="85">
        <v>43104</v>
      </c>
      <c r="H33" s="85">
        <v>43104</v>
      </c>
      <c r="I33" s="83" t="s">
        <v>160</v>
      </c>
      <c r="J33" s="83"/>
      <c r="K33" s="86">
        <v>1</v>
      </c>
      <c r="L33" s="87">
        <v>225.02</v>
      </c>
      <c r="M33" s="108">
        <v>225.02</v>
      </c>
    </row>
    <row r="34" spans="1:13" hidden="1" x14ac:dyDescent="0.35">
      <c r="A34" s="114" t="str">
        <f t="shared" si="0"/>
        <v>4967590NGA-751</v>
      </c>
      <c r="B34" s="83" t="s">
        <v>182</v>
      </c>
      <c r="C34" s="84">
        <v>2201737</v>
      </c>
      <c r="D34" s="83">
        <v>4967590</v>
      </c>
      <c r="E34" s="83" t="s">
        <v>145</v>
      </c>
      <c r="F34" s="83" t="s">
        <v>118</v>
      </c>
      <c r="G34" s="85">
        <v>43103</v>
      </c>
      <c r="H34" s="85">
        <v>43103</v>
      </c>
      <c r="I34" s="83" t="s">
        <v>93</v>
      </c>
      <c r="J34" s="83"/>
      <c r="K34" s="86">
        <v>1</v>
      </c>
      <c r="L34" s="87">
        <v>146.76</v>
      </c>
      <c r="M34" s="108">
        <v>146.76</v>
      </c>
    </row>
    <row r="35" spans="1:13" hidden="1" x14ac:dyDescent="0.35">
      <c r="A35" s="114" t="str">
        <f t="shared" si="0"/>
        <v>4982431ZNGA561A</v>
      </c>
      <c r="B35" s="83" t="s">
        <v>182</v>
      </c>
      <c r="C35" s="84">
        <v>2201797</v>
      </c>
      <c r="D35" s="83">
        <v>4982431</v>
      </c>
      <c r="E35" s="83" t="s">
        <v>124</v>
      </c>
      <c r="F35" s="83" t="s">
        <v>113</v>
      </c>
      <c r="G35" s="85">
        <v>43105</v>
      </c>
      <c r="H35" s="85">
        <v>43105</v>
      </c>
      <c r="I35" s="83" t="s">
        <v>112</v>
      </c>
      <c r="J35" s="83"/>
      <c r="K35" s="86">
        <v>1</v>
      </c>
      <c r="L35" s="87">
        <v>0</v>
      </c>
      <c r="M35" s="108">
        <v>0</v>
      </c>
    </row>
    <row r="36" spans="1:13" hidden="1" x14ac:dyDescent="0.35">
      <c r="A36" s="114" t="str">
        <f t="shared" si="0"/>
        <v>4931179ZNGA561A</v>
      </c>
      <c r="B36" s="83" t="s">
        <v>182</v>
      </c>
      <c r="C36" s="84">
        <v>2202373</v>
      </c>
      <c r="D36" s="83">
        <v>4931179</v>
      </c>
      <c r="E36" s="83" t="s">
        <v>120</v>
      </c>
      <c r="F36" s="83" t="s">
        <v>113</v>
      </c>
      <c r="G36" s="85">
        <v>43104</v>
      </c>
      <c r="H36" s="85">
        <v>43104</v>
      </c>
      <c r="I36" s="83" t="s">
        <v>112</v>
      </c>
      <c r="J36" s="83"/>
      <c r="K36" s="86">
        <v>1</v>
      </c>
      <c r="L36" s="87">
        <v>0</v>
      </c>
      <c r="M36" s="108">
        <v>0</v>
      </c>
    </row>
    <row r="37" spans="1:13" hidden="1" x14ac:dyDescent="0.35">
      <c r="A37" s="114" t="str">
        <f t="shared" si="0"/>
        <v>4931197ZNGA562B</v>
      </c>
      <c r="B37" s="83" t="s">
        <v>182</v>
      </c>
      <c r="C37" s="84">
        <v>2202374</v>
      </c>
      <c r="D37" s="83">
        <v>4931197</v>
      </c>
      <c r="E37" s="83" t="s">
        <v>120</v>
      </c>
      <c r="F37" s="83" t="s">
        <v>115</v>
      </c>
      <c r="G37" s="85">
        <v>43104</v>
      </c>
      <c r="H37" s="85">
        <v>43104</v>
      </c>
      <c r="I37" s="83" t="s">
        <v>20</v>
      </c>
      <c r="J37" s="83"/>
      <c r="K37" s="86">
        <v>1</v>
      </c>
      <c r="L37" s="87">
        <v>254.64</v>
      </c>
      <c r="M37" s="108">
        <v>254.64</v>
      </c>
    </row>
    <row r="38" spans="1:13" hidden="1" x14ac:dyDescent="0.35">
      <c r="A38" s="114" t="str">
        <f t="shared" si="0"/>
        <v>4967854ZNGA561A</v>
      </c>
      <c r="B38" s="83" t="s">
        <v>182</v>
      </c>
      <c r="C38" s="84">
        <v>2202609</v>
      </c>
      <c r="D38" s="83">
        <v>4967854</v>
      </c>
      <c r="E38" s="83" t="s">
        <v>145</v>
      </c>
      <c r="F38" s="83" t="s">
        <v>113</v>
      </c>
      <c r="G38" s="85">
        <v>43105</v>
      </c>
      <c r="H38" s="85">
        <v>43105</v>
      </c>
      <c r="I38" s="83" t="s">
        <v>112</v>
      </c>
      <c r="J38" s="83"/>
      <c r="K38" s="86">
        <v>1</v>
      </c>
      <c r="L38" s="87">
        <v>0</v>
      </c>
      <c r="M38" s="108">
        <v>0</v>
      </c>
    </row>
    <row r="39" spans="1:13" hidden="1" x14ac:dyDescent="0.35">
      <c r="A39" s="114" t="str">
        <f t="shared" si="0"/>
        <v>4967858ZNGA561BC</v>
      </c>
      <c r="B39" s="83" t="s">
        <v>182</v>
      </c>
      <c r="C39" s="84">
        <v>2202610</v>
      </c>
      <c r="D39" s="83">
        <v>4967858</v>
      </c>
      <c r="E39" s="83" t="s">
        <v>145</v>
      </c>
      <c r="F39" s="83" t="s">
        <v>118</v>
      </c>
      <c r="G39" s="85">
        <v>43106</v>
      </c>
      <c r="H39" s="85">
        <v>43106</v>
      </c>
      <c r="I39" s="83" t="s">
        <v>29</v>
      </c>
      <c r="J39" s="83"/>
      <c r="K39" s="86">
        <v>1</v>
      </c>
      <c r="L39" s="87">
        <v>433.57</v>
      </c>
      <c r="M39" s="108">
        <v>433.57</v>
      </c>
    </row>
    <row r="40" spans="1:13" hidden="1" x14ac:dyDescent="0.35">
      <c r="A40" s="114" t="str">
        <f t="shared" si="0"/>
        <v>4931092NGA-714</v>
      </c>
      <c r="B40" s="83" t="s">
        <v>182</v>
      </c>
      <c r="C40" s="84">
        <v>2202647</v>
      </c>
      <c r="D40" s="83">
        <v>4931092</v>
      </c>
      <c r="E40" s="83" t="s">
        <v>117</v>
      </c>
      <c r="F40" s="83" t="s">
        <v>115</v>
      </c>
      <c r="G40" s="85">
        <v>43105</v>
      </c>
      <c r="H40" s="85">
        <v>43105</v>
      </c>
      <c r="I40" s="83" t="s">
        <v>114</v>
      </c>
      <c r="J40" s="83"/>
      <c r="K40" s="86">
        <v>1</v>
      </c>
      <c r="L40" s="87">
        <v>41.38</v>
      </c>
      <c r="M40" s="108">
        <v>41.38</v>
      </c>
    </row>
    <row r="41" spans="1:13" hidden="1" x14ac:dyDescent="0.35">
      <c r="A41" s="114" t="str">
        <f t="shared" si="0"/>
        <v>5007337NGA-714</v>
      </c>
      <c r="B41" s="83" t="s">
        <v>182</v>
      </c>
      <c r="C41" s="84">
        <v>2203279</v>
      </c>
      <c r="D41" s="83">
        <v>5007337</v>
      </c>
      <c r="E41" s="83" t="s">
        <v>116</v>
      </c>
      <c r="F41" s="83"/>
      <c r="G41" s="85">
        <v>43104</v>
      </c>
      <c r="H41" s="85">
        <v>43104</v>
      </c>
      <c r="I41" s="83" t="s">
        <v>114</v>
      </c>
      <c r="J41" s="83"/>
      <c r="K41" s="86">
        <v>1</v>
      </c>
      <c r="L41" s="87">
        <v>41.38</v>
      </c>
      <c r="M41" s="108">
        <v>41.38</v>
      </c>
    </row>
    <row r="42" spans="1:13" hidden="1" x14ac:dyDescent="0.35">
      <c r="A42" s="114" t="str">
        <f t="shared" si="0"/>
        <v>5010612ZNGA561A</v>
      </c>
      <c r="B42" s="83" t="s">
        <v>182</v>
      </c>
      <c r="C42" s="84">
        <v>2203438</v>
      </c>
      <c r="D42" s="83">
        <v>5010612</v>
      </c>
      <c r="E42" s="83" t="s">
        <v>121</v>
      </c>
      <c r="F42" s="83" t="s">
        <v>113</v>
      </c>
      <c r="G42" s="85">
        <v>43103</v>
      </c>
      <c r="H42" s="85">
        <v>43103</v>
      </c>
      <c r="I42" s="83" t="s">
        <v>112</v>
      </c>
      <c r="J42" s="83"/>
      <c r="K42" s="86">
        <v>1</v>
      </c>
      <c r="L42" s="87">
        <v>0</v>
      </c>
      <c r="M42" s="108">
        <v>0</v>
      </c>
    </row>
    <row r="43" spans="1:13" hidden="1" x14ac:dyDescent="0.35">
      <c r="A43" s="114" t="str">
        <f t="shared" si="0"/>
        <v>5010619ZNGA563BC</v>
      </c>
      <c r="B43" s="83" t="s">
        <v>182</v>
      </c>
      <c r="C43" s="84">
        <v>2203439</v>
      </c>
      <c r="D43" s="83">
        <v>5010619</v>
      </c>
      <c r="E43" s="83" t="s">
        <v>121</v>
      </c>
      <c r="F43" s="83" t="s">
        <v>118</v>
      </c>
      <c r="G43" s="85">
        <v>43104</v>
      </c>
      <c r="H43" s="85">
        <v>43104</v>
      </c>
      <c r="I43" s="83" t="s">
        <v>25</v>
      </c>
      <c r="J43" s="83"/>
      <c r="K43" s="86">
        <v>1</v>
      </c>
      <c r="L43" s="87">
        <v>626.70000000000005</v>
      </c>
      <c r="M43" s="108">
        <v>626.70000000000005</v>
      </c>
    </row>
    <row r="44" spans="1:13" hidden="1" x14ac:dyDescent="0.35">
      <c r="A44" s="114" t="str">
        <f t="shared" si="0"/>
        <v>5007183NGA-714</v>
      </c>
      <c r="B44" s="83" t="s">
        <v>182</v>
      </c>
      <c r="C44" s="84">
        <v>2203450</v>
      </c>
      <c r="D44" s="83">
        <v>5007183</v>
      </c>
      <c r="E44" s="83" t="s">
        <v>121</v>
      </c>
      <c r="F44" s="83" t="s">
        <v>115</v>
      </c>
      <c r="G44" s="85">
        <v>43104</v>
      </c>
      <c r="H44" s="85">
        <v>43104</v>
      </c>
      <c r="I44" s="83" t="s">
        <v>114</v>
      </c>
      <c r="J44" s="83"/>
      <c r="K44" s="86">
        <v>1</v>
      </c>
      <c r="L44" s="87">
        <v>41.38</v>
      </c>
      <c r="M44" s="108">
        <v>41.38</v>
      </c>
    </row>
    <row r="45" spans="1:13" hidden="1" x14ac:dyDescent="0.35">
      <c r="A45" s="114" t="str">
        <f t="shared" si="0"/>
        <v>5007173ZNGA561A</v>
      </c>
      <c r="B45" s="83" t="s">
        <v>182</v>
      </c>
      <c r="C45" s="84">
        <v>2203451</v>
      </c>
      <c r="D45" s="83">
        <v>5007173</v>
      </c>
      <c r="E45" s="83" t="s">
        <v>121</v>
      </c>
      <c r="F45" s="83" t="s">
        <v>113</v>
      </c>
      <c r="G45" s="85">
        <v>43104</v>
      </c>
      <c r="H45" s="85">
        <v>43104</v>
      </c>
      <c r="I45" s="83" t="s">
        <v>112</v>
      </c>
      <c r="J45" s="83"/>
      <c r="K45" s="86">
        <v>1</v>
      </c>
      <c r="L45" s="87">
        <v>0</v>
      </c>
      <c r="M45" s="108">
        <v>0</v>
      </c>
    </row>
    <row r="46" spans="1:13" hidden="1" x14ac:dyDescent="0.35">
      <c r="A46" s="114" t="str">
        <f t="shared" si="0"/>
        <v>5012310ZNGA561A</v>
      </c>
      <c r="B46" s="83" t="s">
        <v>182</v>
      </c>
      <c r="C46" s="84">
        <v>2203520</v>
      </c>
      <c r="D46" s="83">
        <v>5012310</v>
      </c>
      <c r="E46" s="83" t="s">
        <v>168</v>
      </c>
      <c r="F46" s="83" t="s">
        <v>113</v>
      </c>
      <c r="G46" s="85">
        <v>43103</v>
      </c>
      <c r="H46" s="85">
        <v>43103</v>
      </c>
      <c r="I46" s="83" t="s">
        <v>112</v>
      </c>
      <c r="J46" s="83"/>
      <c r="K46" s="86">
        <v>1</v>
      </c>
      <c r="L46" s="87">
        <v>0</v>
      </c>
      <c r="M46" s="108">
        <v>0</v>
      </c>
    </row>
    <row r="47" spans="1:13" hidden="1" x14ac:dyDescent="0.35">
      <c r="A47" s="114" t="str">
        <f t="shared" si="0"/>
        <v>4918880ZNGA560BC</v>
      </c>
      <c r="B47" s="83" t="s">
        <v>182</v>
      </c>
      <c r="C47" s="84">
        <v>2203584</v>
      </c>
      <c r="D47" s="83">
        <v>4918880</v>
      </c>
      <c r="E47" s="83" t="s">
        <v>116</v>
      </c>
      <c r="F47" s="83" t="s">
        <v>118</v>
      </c>
      <c r="G47" s="85">
        <v>43104</v>
      </c>
      <c r="H47" s="85">
        <v>43104</v>
      </c>
      <c r="I47" s="83" t="s">
        <v>80</v>
      </c>
      <c r="J47" s="83"/>
      <c r="K47" s="86">
        <v>1</v>
      </c>
      <c r="L47" s="87">
        <v>414.92</v>
      </c>
      <c r="M47" s="108">
        <v>414.92</v>
      </c>
    </row>
    <row r="48" spans="1:13" hidden="1" x14ac:dyDescent="0.35">
      <c r="A48" s="114" t="str">
        <f t="shared" si="0"/>
        <v>4918851ZNGA561A</v>
      </c>
      <c r="B48" s="83" t="s">
        <v>182</v>
      </c>
      <c r="C48" s="84">
        <v>2203585</v>
      </c>
      <c r="D48" s="83">
        <v>4918851</v>
      </c>
      <c r="E48" s="83" t="s">
        <v>116</v>
      </c>
      <c r="F48" s="83" t="s">
        <v>113</v>
      </c>
      <c r="G48" s="85">
        <v>43103</v>
      </c>
      <c r="H48" s="85">
        <v>43103</v>
      </c>
      <c r="I48" s="83" t="s">
        <v>112</v>
      </c>
      <c r="J48" s="83"/>
      <c r="K48" s="86">
        <v>1</v>
      </c>
      <c r="L48" s="87">
        <v>0</v>
      </c>
      <c r="M48" s="108">
        <v>0</v>
      </c>
    </row>
    <row r="49" spans="1:13" hidden="1" x14ac:dyDescent="0.35">
      <c r="A49" s="114" t="str">
        <f t="shared" si="0"/>
        <v>5022655ZNGA561A</v>
      </c>
      <c r="B49" s="83" t="s">
        <v>182</v>
      </c>
      <c r="C49" s="84">
        <v>2204006</v>
      </c>
      <c r="D49" s="83">
        <v>5022655</v>
      </c>
      <c r="E49" s="83" t="s">
        <v>124</v>
      </c>
      <c r="F49" s="83" t="s">
        <v>113</v>
      </c>
      <c r="G49" s="85">
        <v>43103</v>
      </c>
      <c r="H49" s="85">
        <v>43103</v>
      </c>
      <c r="I49" s="83" t="s">
        <v>112</v>
      </c>
      <c r="J49" s="83"/>
      <c r="K49" s="86">
        <v>1</v>
      </c>
      <c r="L49" s="87">
        <v>0</v>
      </c>
      <c r="M49" s="108">
        <v>0</v>
      </c>
    </row>
    <row r="50" spans="1:13" hidden="1" x14ac:dyDescent="0.35">
      <c r="A50" s="114" t="str">
        <f t="shared" si="0"/>
        <v>5028558ZNGA561A</v>
      </c>
      <c r="B50" s="83" t="s">
        <v>182</v>
      </c>
      <c r="C50" s="84">
        <v>2204330</v>
      </c>
      <c r="D50" s="83">
        <v>5028558</v>
      </c>
      <c r="E50" s="83" t="s">
        <v>168</v>
      </c>
      <c r="F50" s="83" t="s">
        <v>113</v>
      </c>
      <c r="G50" s="85">
        <v>43104</v>
      </c>
      <c r="H50" s="85">
        <v>43104</v>
      </c>
      <c r="I50" s="83" t="s">
        <v>112</v>
      </c>
      <c r="J50" s="83"/>
      <c r="K50" s="86">
        <v>1</v>
      </c>
      <c r="L50" s="87">
        <v>0</v>
      </c>
      <c r="M50" s="108">
        <v>0</v>
      </c>
    </row>
    <row r="51" spans="1:13" hidden="1" x14ac:dyDescent="0.35">
      <c r="A51" s="114" t="str">
        <f t="shared" si="0"/>
        <v>5028563ZNGA560BC</v>
      </c>
      <c r="B51" s="83" t="s">
        <v>182</v>
      </c>
      <c r="C51" s="84">
        <v>2204331</v>
      </c>
      <c r="D51" s="83">
        <v>5028563</v>
      </c>
      <c r="E51" s="83" t="s">
        <v>168</v>
      </c>
      <c r="F51" s="83" t="s">
        <v>118</v>
      </c>
      <c r="G51" s="85">
        <v>43106</v>
      </c>
      <c r="H51" s="85">
        <v>43106</v>
      </c>
      <c r="I51" s="83" t="s">
        <v>80</v>
      </c>
      <c r="J51" s="83"/>
      <c r="K51" s="86">
        <v>1</v>
      </c>
      <c r="L51" s="87">
        <v>414.92</v>
      </c>
      <c r="M51" s="108">
        <v>414.92</v>
      </c>
    </row>
    <row r="52" spans="1:13" hidden="1" x14ac:dyDescent="0.35">
      <c r="A52" s="114" t="str">
        <f t="shared" si="0"/>
        <v>5028939ZNGA563B</v>
      </c>
      <c r="B52" s="83" t="s">
        <v>182</v>
      </c>
      <c r="C52" s="84">
        <v>2204420</v>
      </c>
      <c r="D52" s="83">
        <v>5028939</v>
      </c>
      <c r="E52" s="83" t="s">
        <v>122</v>
      </c>
      <c r="F52" s="83" t="s">
        <v>115</v>
      </c>
      <c r="G52" s="85">
        <v>43105</v>
      </c>
      <c r="H52" s="85">
        <v>43105</v>
      </c>
      <c r="I52" s="83" t="s">
        <v>23</v>
      </c>
      <c r="J52" s="83"/>
      <c r="K52" s="86">
        <v>1</v>
      </c>
      <c r="L52" s="87">
        <v>383.5</v>
      </c>
      <c r="M52" s="108">
        <v>383.5</v>
      </c>
    </row>
    <row r="53" spans="1:13" hidden="1" x14ac:dyDescent="0.35">
      <c r="A53" s="114" t="str">
        <f t="shared" si="0"/>
        <v>5028932ZNGA561A</v>
      </c>
      <c r="B53" s="83" t="s">
        <v>182</v>
      </c>
      <c r="C53" s="84">
        <v>2204421</v>
      </c>
      <c r="D53" s="83">
        <v>5028932</v>
      </c>
      <c r="E53" s="83" t="s">
        <v>122</v>
      </c>
      <c r="F53" s="83" t="s">
        <v>113</v>
      </c>
      <c r="G53" s="85">
        <v>43105</v>
      </c>
      <c r="H53" s="85">
        <v>43105</v>
      </c>
      <c r="I53" s="83" t="s">
        <v>112</v>
      </c>
      <c r="J53" s="83"/>
      <c r="K53" s="86">
        <v>1</v>
      </c>
      <c r="L53" s="87">
        <v>0</v>
      </c>
      <c r="M53" s="108">
        <v>0</v>
      </c>
    </row>
    <row r="54" spans="1:13" hidden="1" x14ac:dyDescent="0.35">
      <c r="A54" s="114" t="str">
        <f t="shared" si="0"/>
        <v>5030380ZNGA561A</v>
      </c>
      <c r="B54" s="83" t="s">
        <v>182</v>
      </c>
      <c r="C54" s="84">
        <v>2204643</v>
      </c>
      <c r="D54" s="83">
        <v>5030380</v>
      </c>
      <c r="E54" s="83" t="s">
        <v>145</v>
      </c>
      <c r="F54" s="83" t="s">
        <v>113</v>
      </c>
      <c r="G54" s="85">
        <v>43106</v>
      </c>
      <c r="H54" s="85">
        <v>43106</v>
      </c>
      <c r="I54" s="83" t="s">
        <v>112</v>
      </c>
      <c r="J54" s="83"/>
      <c r="K54" s="86">
        <v>1</v>
      </c>
      <c r="L54" s="87">
        <v>0</v>
      </c>
      <c r="M54" s="108">
        <v>0</v>
      </c>
    </row>
    <row r="55" spans="1:13" hidden="1" x14ac:dyDescent="0.35">
      <c r="A55" s="114" t="str">
        <f t="shared" si="0"/>
        <v>5047522ZNGA562BC</v>
      </c>
      <c r="B55" s="83" t="s">
        <v>182</v>
      </c>
      <c r="C55" s="84">
        <v>2205187</v>
      </c>
      <c r="D55" s="83">
        <v>5047522</v>
      </c>
      <c r="E55" s="83" t="s">
        <v>165</v>
      </c>
      <c r="F55" s="83" t="s">
        <v>118</v>
      </c>
      <c r="G55" s="85">
        <v>43106</v>
      </c>
      <c r="H55" s="85">
        <v>43106</v>
      </c>
      <c r="I55" s="83" t="s">
        <v>41</v>
      </c>
      <c r="J55" s="83"/>
      <c r="K55" s="86">
        <v>1</v>
      </c>
      <c r="L55" s="87">
        <v>498.69</v>
      </c>
      <c r="M55" s="108">
        <v>498.69</v>
      </c>
    </row>
    <row r="56" spans="1:13" hidden="1" x14ac:dyDescent="0.35">
      <c r="A56" s="114" t="str">
        <f t="shared" si="0"/>
        <v>5047404ZNGA561A</v>
      </c>
      <c r="B56" s="83" t="s">
        <v>182</v>
      </c>
      <c r="C56" s="84">
        <v>2205188</v>
      </c>
      <c r="D56" s="83">
        <v>5047404</v>
      </c>
      <c r="E56" s="83" t="s">
        <v>165</v>
      </c>
      <c r="F56" s="83"/>
      <c r="G56" s="85">
        <v>43105</v>
      </c>
      <c r="H56" s="85">
        <v>43105</v>
      </c>
      <c r="I56" s="83" t="s">
        <v>112</v>
      </c>
      <c r="J56" s="83"/>
      <c r="K56" s="86">
        <v>1</v>
      </c>
      <c r="L56" s="87">
        <v>0</v>
      </c>
      <c r="M56" s="108">
        <v>0</v>
      </c>
    </row>
    <row r="57" spans="1:13" hidden="1" x14ac:dyDescent="0.35">
      <c r="A57" s="114" t="str">
        <f t="shared" si="0"/>
        <v>5049529ZNGA561A</v>
      </c>
      <c r="B57" s="83" t="s">
        <v>182</v>
      </c>
      <c r="C57" s="84">
        <v>2205316</v>
      </c>
      <c r="D57" s="83">
        <v>5049529</v>
      </c>
      <c r="E57" s="83" t="s">
        <v>168</v>
      </c>
      <c r="F57" s="83" t="s">
        <v>113</v>
      </c>
      <c r="G57" s="85">
        <v>43105</v>
      </c>
      <c r="H57" s="85">
        <v>43105</v>
      </c>
      <c r="I57" s="83" t="s">
        <v>112</v>
      </c>
      <c r="J57" s="83"/>
      <c r="K57" s="86">
        <v>1</v>
      </c>
      <c r="L57" s="87">
        <v>0</v>
      </c>
      <c r="M57" s="108">
        <v>0</v>
      </c>
    </row>
    <row r="58" spans="1:13" hidden="1" x14ac:dyDescent="0.35">
      <c r="A58" s="114" t="str">
        <f t="shared" si="0"/>
        <v>5067158ZNGA561A</v>
      </c>
      <c r="B58" s="83" t="s">
        <v>182</v>
      </c>
      <c r="C58" s="84">
        <v>2206467</v>
      </c>
      <c r="D58" s="83">
        <v>5067158</v>
      </c>
      <c r="E58" s="83" t="s">
        <v>121</v>
      </c>
      <c r="F58" s="83" t="s">
        <v>113</v>
      </c>
      <c r="G58" s="85">
        <v>43105</v>
      </c>
      <c r="H58" s="85">
        <v>43105</v>
      </c>
      <c r="I58" s="83" t="s">
        <v>112</v>
      </c>
      <c r="J58" s="83"/>
      <c r="K58" s="86">
        <v>1</v>
      </c>
      <c r="L58" s="87">
        <v>0</v>
      </c>
      <c r="M58" s="108">
        <v>0</v>
      </c>
    </row>
    <row r="59" spans="1:13" hidden="1" x14ac:dyDescent="0.35">
      <c r="A59" s="114" t="str">
        <f t="shared" si="0"/>
        <v>5080461ZNGA561A</v>
      </c>
      <c r="B59" s="83" t="s">
        <v>182</v>
      </c>
      <c r="C59" s="84">
        <v>2207421</v>
      </c>
      <c r="D59" s="83">
        <v>5080461</v>
      </c>
      <c r="E59" s="83" t="s">
        <v>111</v>
      </c>
      <c r="F59" s="83" t="s">
        <v>113</v>
      </c>
      <c r="G59" s="85">
        <v>43106</v>
      </c>
      <c r="H59" s="85">
        <v>43106</v>
      </c>
      <c r="I59" s="83" t="s">
        <v>112</v>
      </c>
      <c r="J59" s="83"/>
      <c r="K59" s="86">
        <v>1</v>
      </c>
      <c r="L59" s="87">
        <v>0</v>
      </c>
      <c r="M59" s="108">
        <v>0</v>
      </c>
    </row>
    <row r="60" spans="1:13" hidden="1" x14ac:dyDescent="0.35">
      <c r="A60" s="114" t="str">
        <f t="shared" si="0"/>
        <v>5080537ZNGA561B</v>
      </c>
      <c r="B60" s="83" t="s">
        <v>182</v>
      </c>
      <c r="C60" s="84">
        <v>2207422</v>
      </c>
      <c r="D60" s="83">
        <v>5080537</v>
      </c>
      <c r="E60" s="83" t="s">
        <v>111</v>
      </c>
      <c r="F60" s="83" t="s">
        <v>115</v>
      </c>
      <c r="G60" s="85">
        <v>43106</v>
      </c>
      <c r="H60" s="85">
        <v>43106</v>
      </c>
      <c r="I60" s="83" t="s">
        <v>15</v>
      </c>
      <c r="J60" s="83"/>
      <c r="K60" s="86">
        <v>1</v>
      </c>
      <c r="L60" s="87">
        <v>194.94</v>
      </c>
      <c r="M60" s="108">
        <v>194.94</v>
      </c>
    </row>
    <row r="61" spans="1:13" hidden="1" x14ac:dyDescent="0.35">
      <c r="A61" s="114" t="str">
        <f t="shared" si="0"/>
        <v/>
      </c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94" t="s">
        <v>110</v>
      </c>
      <c r="M61" s="108">
        <v>8623.2199999999993</v>
      </c>
    </row>
    <row r="62" spans="1:13" hidden="1" x14ac:dyDescent="0.35">
      <c r="A62" s="114" t="str">
        <f t="shared" si="0"/>
        <v>Req IDPayment Code</v>
      </c>
      <c r="B62" s="82" t="s">
        <v>143</v>
      </c>
      <c r="C62" s="82" t="s">
        <v>142</v>
      </c>
      <c r="D62" s="82" t="s">
        <v>141</v>
      </c>
      <c r="E62" s="82" t="s">
        <v>140</v>
      </c>
      <c r="F62" s="82" t="s">
        <v>139</v>
      </c>
      <c r="G62" s="82" t="s">
        <v>138</v>
      </c>
      <c r="H62" s="82" t="s">
        <v>137</v>
      </c>
      <c r="I62" s="82" t="s">
        <v>136</v>
      </c>
      <c r="J62" s="82" t="s">
        <v>135</v>
      </c>
      <c r="K62" s="82" t="s">
        <v>134</v>
      </c>
      <c r="L62" s="82" t="s">
        <v>133</v>
      </c>
      <c r="M62" s="107" t="s">
        <v>132</v>
      </c>
    </row>
    <row r="63" spans="1:13" hidden="1" x14ac:dyDescent="0.35">
      <c r="A63" s="114" t="str">
        <f t="shared" si="0"/>
        <v>1599264ZNGA561BC</v>
      </c>
      <c r="B63" s="83" t="s">
        <v>179</v>
      </c>
      <c r="C63" s="84">
        <v>2075419</v>
      </c>
      <c r="D63" s="83">
        <v>1599264</v>
      </c>
      <c r="E63" s="83" t="s">
        <v>111</v>
      </c>
      <c r="F63" s="83" t="s">
        <v>118</v>
      </c>
      <c r="G63" s="85">
        <v>43112</v>
      </c>
      <c r="H63" s="85">
        <v>43112</v>
      </c>
      <c r="I63" s="83" t="s">
        <v>29</v>
      </c>
      <c r="J63" s="83"/>
      <c r="K63" s="86">
        <v>1</v>
      </c>
      <c r="L63" s="87">
        <v>433.57</v>
      </c>
      <c r="M63" s="108">
        <v>433.57</v>
      </c>
    </row>
    <row r="64" spans="1:13" hidden="1" x14ac:dyDescent="0.35">
      <c r="A64" s="114" t="str">
        <f t="shared" si="0"/>
        <v>3571224NGA552</v>
      </c>
      <c r="B64" s="83" t="s">
        <v>179</v>
      </c>
      <c r="C64" s="84">
        <v>2143983</v>
      </c>
      <c r="D64" s="83">
        <v>3571224</v>
      </c>
      <c r="E64" s="83" t="s">
        <v>122</v>
      </c>
      <c r="F64" s="83" t="s">
        <v>118</v>
      </c>
      <c r="G64" s="85">
        <v>43110</v>
      </c>
      <c r="H64" s="85">
        <v>43110</v>
      </c>
      <c r="I64" s="83" t="s">
        <v>77</v>
      </c>
      <c r="J64" s="83"/>
      <c r="K64" s="86">
        <v>1</v>
      </c>
      <c r="L64" s="87">
        <v>307.79000000000002</v>
      </c>
      <c r="M64" s="108">
        <v>307.79000000000002</v>
      </c>
    </row>
    <row r="65" spans="1:13" hidden="1" x14ac:dyDescent="0.35">
      <c r="A65" s="114" t="str">
        <f t="shared" si="0"/>
        <v>3571224ZNGA561BC</v>
      </c>
      <c r="B65" s="83" t="s">
        <v>179</v>
      </c>
      <c r="C65" s="84">
        <v>2143983</v>
      </c>
      <c r="D65" s="95">
        <v>3571224</v>
      </c>
      <c r="E65" s="83" t="s">
        <v>122</v>
      </c>
      <c r="F65" s="83" t="s">
        <v>118</v>
      </c>
      <c r="G65" s="85">
        <v>43110</v>
      </c>
      <c r="H65" s="85">
        <v>43110</v>
      </c>
      <c r="I65" s="83" t="s">
        <v>29</v>
      </c>
      <c r="J65" s="83"/>
      <c r="K65" s="86">
        <v>-1</v>
      </c>
      <c r="L65" s="87">
        <v>433.57</v>
      </c>
      <c r="M65" s="108">
        <v>-433.57</v>
      </c>
    </row>
    <row r="66" spans="1:13" hidden="1" x14ac:dyDescent="0.35">
      <c r="A66" s="114" t="str">
        <f t="shared" si="0"/>
        <v>3986766Z999</v>
      </c>
      <c r="B66" s="83" t="s">
        <v>179</v>
      </c>
      <c r="C66" s="84">
        <v>2152749</v>
      </c>
      <c r="D66" s="83">
        <v>3986766</v>
      </c>
      <c r="E66" s="83" t="s">
        <v>122</v>
      </c>
      <c r="F66" s="83" t="s">
        <v>115</v>
      </c>
      <c r="G66" s="85">
        <v>43112</v>
      </c>
      <c r="H66" s="85">
        <v>43112</v>
      </c>
      <c r="I66" s="83" t="s">
        <v>35</v>
      </c>
      <c r="J66" s="83"/>
      <c r="K66" s="86">
        <v>1</v>
      </c>
      <c r="L66" s="87">
        <v>0</v>
      </c>
      <c r="M66" s="108">
        <v>0</v>
      </c>
    </row>
    <row r="67" spans="1:13" hidden="1" x14ac:dyDescent="0.35">
      <c r="A67" s="114" t="str">
        <f t="shared" ref="A67:A130" si="1">CONCATENATE(D67,I67)</f>
        <v>3986766ZNGA563B</v>
      </c>
      <c r="B67" s="83" t="s">
        <v>179</v>
      </c>
      <c r="C67" s="84">
        <v>2152749</v>
      </c>
      <c r="D67" s="95">
        <v>3986766</v>
      </c>
      <c r="E67" s="83" t="s">
        <v>122</v>
      </c>
      <c r="F67" s="83" t="s">
        <v>115</v>
      </c>
      <c r="G67" s="85">
        <v>43112</v>
      </c>
      <c r="H67" s="85">
        <v>43112</v>
      </c>
      <c r="I67" s="83" t="s">
        <v>23</v>
      </c>
      <c r="J67" s="83"/>
      <c r="K67" s="86">
        <v>-1</v>
      </c>
      <c r="L67" s="87">
        <v>383.5</v>
      </c>
      <c r="M67" s="108">
        <v>-383.5</v>
      </c>
    </row>
    <row r="68" spans="1:13" hidden="1" x14ac:dyDescent="0.35">
      <c r="A68" s="114" t="str">
        <f t="shared" si="1"/>
        <v>3986766ZNGA563BC</v>
      </c>
      <c r="B68" s="83" t="s">
        <v>179</v>
      </c>
      <c r="C68" s="84">
        <v>2152749</v>
      </c>
      <c r="D68" s="83">
        <v>3986766</v>
      </c>
      <c r="E68" s="83" t="s">
        <v>122</v>
      </c>
      <c r="F68" s="83" t="s">
        <v>118</v>
      </c>
      <c r="G68" s="85">
        <v>43111</v>
      </c>
      <c r="H68" s="85">
        <v>43111</v>
      </c>
      <c r="I68" s="83" t="s">
        <v>25</v>
      </c>
      <c r="J68" s="83"/>
      <c r="K68" s="86">
        <v>1</v>
      </c>
      <c r="L68" s="87">
        <v>626.70000000000005</v>
      </c>
      <c r="M68" s="108">
        <v>626.70000000000005</v>
      </c>
    </row>
    <row r="69" spans="1:13" hidden="1" x14ac:dyDescent="0.35">
      <c r="A69" s="114" t="str">
        <f t="shared" si="1"/>
        <v>3888885ZNGA563BC</v>
      </c>
      <c r="B69" s="83" t="s">
        <v>179</v>
      </c>
      <c r="C69" s="84">
        <v>2152785</v>
      </c>
      <c r="D69" s="83">
        <v>3888885</v>
      </c>
      <c r="E69" s="83" t="s">
        <v>122</v>
      </c>
      <c r="F69" s="83" t="s">
        <v>118</v>
      </c>
      <c r="G69" s="85">
        <v>43110</v>
      </c>
      <c r="H69" s="85">
        <v>43110</v>
      </c>
      <c r="I69" s="83" t="s">
        <v>25</v>
      </c>
      <c r="J69" s="83"/>
      <c r="K69" s="86">
        <v>1</v>
      </c>
      <c r="L69" s="87">
        <v>626.70000000000005</v>
      </c>
      <c r="M69" s="108">
        <v>626.70000000000005</v>
      </c>
    </row>
    <row r="70" spans="1:13" hidden="1" x14ac:dyDescent="0.35">
      <c r="A70" s="114" t="str">
        <f t="shared" si="1"/>
        <v>4000031NGA-714</v>
      </c>
      <c r="B70" s="83" t="s">
        <v>179</v>
      </c>
      <c r="C70" s="84">
        <v>2156545</v>
      </c>
      <c r="D70" s="83">
        <v>4000031</v>
      </c>
      <c r="E70" s="83" t="s">
        <v>121</v>
      </c>
      <c r="F70" s="83" t="s">
        <v>115</v>
      </c>
      <c r="G70" s="85">
        <v>43112</v>
      </c>
      <c r="H70" s="85">
        <v>43112</v>
      </c>
      <c r="I70" s="83" t="s">
        <v>114</v>
      </c>
      <c r="J70" s="83"/>
      <c r="K70" s="86">
        <v>-1</v>
      </c>
      <c r="L70" s="87">
        <v>41.38</v>
      </c>
      <c r="M70" s="108">
        <v>-41.38</v>
      </c>
    </row>
    <row r="71" spans="1:13" hidden="1" x14ac:dyDescent="0.35">
      <c r="A71" s="114" t="str">
        <f t="shared" si="1"/>
        <v>4000031Z999</v>
      </c>
      <c r="B71" s="83" t="s">
        <v>179</v>
      </c>
      <c r="C71" s="84">
        <v>2156545</v>
      </c>
      <c r="D71" s="83">
        <v>4000031</v>
      </c>
      <c r="E71" s="83" t="s">
        <v>121</v>
      </c>
      <c r="F71" s="83" t="s">
        <v>115</v>
      </c>
      <c r="G71" s="85">
        <v>43112</v>
      </c>
      <c r="H71" s="85">
        <v>43112</v>
      </c>
      <c r="I71" s="83" t="s">
        <v>35</v>
      </c>
      <c r="J71" s="83"/>
      <c r="K71" s="86">
        <v>1</v>
      </c>
      <c r="L71" s="87">
        <v>0</v>
      </c>
      <c r="M71" s="108">
        <v>0</v>
      </c>
    </row>
    <row r="72" spans="1:13" hidden="1" x14ac:dyDescent="0.35">
      <c r="A72" s="114" t="str">
        <f t="shared" si="1"/>
        <v>4190803NGA-711</v>
      </c>
      <c r="B72" s="83" t="s">
        <v>179</v>
      </c>
      <c r="C72" s="84">
        <v>2164591</v>
      </c>
      <c r="D72" s="83">
        <v>4190803</v>
      </c>
      <c r="E72" s="83" t="s">
        <v>165</v>
      </c>
      <c r="F72" s="83" t="s">
        <v>125</v>
      </c>
      <c r="G72" s="85">
        <v>43109</v>
      </c>
      <c r="H72" s="85">
        <v>43109</v>
      </c>
      <c r="I72" s="83" t="s">
        <v>160</v>
      </c>
      <c r="J72" s="83"/>
      <c r="K72" s="86">
        <v>1</v>
      </c>
      <c r="L72" s="87">
        <v>225.02</v>
      </c>
      <c r="M72" s="108">
        <v>225.02</v>
      </c>
    </row>
    <row r="73" spans="1:13" hidden="1" x14ac:dyDescent="0.35">
      <c r="A73" s="114" t="str">
        <f t="shared" si="1"/>
        <v>4279751Z999</v>
      </c>
      <c r="B73" s="83" t="s">
        <v>179</v>
      </c>
      <c r="C73" s="84">
        <v>2169629</v>
      </c>
      <c r="D73" s="83">
        <v>4279751</v>
      </c>
      <c r="E73" s="83" t="s">
        <v>121</v>
      </c>
      <c r="F73" s="83" t="s">
        <v>115</v>
      </c>
      <c r="G73" s="85">
        <v>43112</v>
      </c>
      <c r="H73" s="85">
        <v>43112</v>
      </c>
      <c r="I73" s="83" t="s">
        <v>35</v>
      </c>
      <c r="J73" s="83"/>
      <c r="K73" s="86">
        <v>1</v>
      </c>
      <c r="L73" s="87">
        <v>0</v>
      </c>
      <c r="M73" s="108">
        <v>0</v>
      </c>
    </row>
    <row r="74" spans="1:13" hidden="1" x14ac:dyDescent="0.35">
      <c r="A74" s="114" t="str">
        <f t="shared" si="1"/>
        <v>4279751ZNGA564B</v>
      </c>
      <c r="B74" s="83" t="s">
        <v>179</v>
      </c>
      <c r="C74" s="84">
        <v>2169629</v>
      </c>
      <c r="D74" s="83">
        <v>4279751</v>
      </c>
      <c r="E74" s="83" t="s">
        <v>121</v>
      </c>
      <c r="F74" s="83" t="s">
        <v>115</v>
      </c>
      <c r="G74" s="85">
        <v>43112</v>
      </c>
      <c r="H74" s="85">
        <v>43112</v>
      </c>
      <c r="I74" s="83" t="s">
        <v>19</v>
      </c>
      <c r="J74" s="83"/>
      <c r="K74" s="86">
        <v>-1</v>
      </c>
      <c r="L74" s="87">
        <v>625.48</v>
      </c>
      <c r="M74" s="108">
        <v>-625.48</v>
      </c>
    </row>
    <row r="75" spans="1:13" hidden="1" x14ac:dyDescent="0.35">
      <c r="A75" s="114" t="str">
        <f t="shared" si="1"/>
        <v>4279751ZNGA564BC</v>
      </c>
      <c r="B75" s="83" t="s">
        <v>179</v>
      </c>
      <c r="C75" s="84">
        <v>2169629</v>
      </c>
      <c r="D75" s="83">
        <v>4279751</v>
      </c>
      <c r="E75" s="83" t="s">
        <v>121</v>
      </c>
      <c r="F75" s="83" t="s">
        <v>118</v>
      </c>
      <c r="G75" s="85">
        <v>43111</v>
      </c>
      <c r="H75" s="85">
        <v>43111</v>
      </c>
      <c r="I75" s="83" t="s">
        <v>95</v>
      </c>
      <c r="J75" s="83"/>
      <c r="K75" s="86">
        <v>1</v>
      </c>
      <c r="L75" s="87">
        <v>881.69</v>
      </c>
      <c r="M75" s="108">
        <v>881.69</v>
      </c>
    </row>
    <row r="76" spans="1:13" hidden="1" x14ac:dyDescent="0.35">
      <c r="A76" s="114" t="str">
        <f t="shared" si="1"/>
        <v>4489836ZNGA561C</v>
      </c>
      <c r="B76" s="83" t="s">
        <v>179</v>
      </c>
      <c r="C76" s="84">
        <v>2179579</v>
      </c>
      <c r="D76" s="83">
        <v>4489836</v>
      </c>
      <c r="E76" s="83" t="s">
        <v>120</v>
      </c>
      <c r="F76" s="83" t="s">
        <v>118</v>
      </c>
      <c r="G76" s="85">
        <v>43110</v>
      </c>
      <c r="H76" s="85">
        <v>43110</v>
      </c>
      <c r="I76" s="83" t="s">
        <v>89</v>
      </c>
      <c r="J76" s="83"/>
      <c r="K76" s="86">
        <v>1</v>
      </c>
      <c r="L76" s="87">
        <v>205.64</v>
      </c>
      <c r="M76" s="108">
        <v>205.64</v>
      </c>
    </row>
    <row r="77" spans="1:13" hidden="1" x14ac:dyDescent="0.35">
      <c r="A77" s="114" t="str">
        <f t="shared" si="1"/>
        <v>4556415ZNGA561C</v>
      </c>
      <c r="B77" s="83" t="s">
        <v>179</v>
      </c>
      <c r="C77" s="84">
        <v>2183065</v>
      </c>
      <c r="D77" s="83">
        <v>4556415</v>
      </c>
      <c r="E77" s="83" t="s">
        <v>117</v>
      </c>
      <c r="F77" s="83" t="s">
        <v>118</v>
      </c>
      <c r="G77" s="85">
        <v>43110</v>
      </c>
      <c r="H77" s="85">
        <v>43110</v>
      </c>
      <c r="I77" s="83" t="s">
        <v>89</v>
      </c>
      <c r="J77" s="83"/>
      <c r="K77" s="86">
        <v>1</v>
      </c>
      <c r="L77" s="87">
        <v>205.64</v>
      </c>
      <c r="M77" s="108">
        <v>205.64</v>
      </c>
    </row>
    <row r="78" spans="1:13" hidden="1" x14ac:dyDescent="0.35">
      <c r="A78" s="114" t="str">
        <f t="shared" si="1"/>
        <v>4493252Z999</v>
      </c>
      <c r="B78" s="83" t="s">
        <v>179</v>
      </c>
      <c r="C78" s="84">
        <v>2187036</v>
      </c>
      <c r="D78" s="83">
        <v>4493252</v>
      </c>
      <c r="E78" s="83" t="s">
        <v>121</v>
      </c>
      <c r="F78" s="83" t="s">
        <v>115</v>
      </c>
      <c r="G78" s="85">
        <v>43113</v>
      </c>
      <c r="H78" s="85">
        <v>43113</v>
      </c>
      <c r="I78" s="83" t="s">
        <v>35</v>
      </c>
      <c r="J78" s="83"/>
      <c r="K78" s="86">
        <v>1</v>
      </c>
      <c r="L78" s="87">
        <v>0</v>
      </c>
      <c r="M78" s="108">
        <v>0</v>
      </c>
    </row>
    <row r="79" spans="1:13" hidden="1" x14ac:dyDescent="0.35">
      <c r="A79" s="114" t="str">
        <f t="shared" si="1"/>
        <v>4493252ZNGA563B</v>
      </c>
      <c r="B79" s="83" t="s">
        <v>179</v>
      </c>
      <c r="C79" s="84">
        <v>2187036</v>
      </c>
      <c r="D79" s="83">
        <v>4493252</v>
      </c>
      <c r="E79" s="83" t="s">
        <v>121</v>
      </c>
      <c r="F79" s="83" t="s">
        <v>115</v>
      </c>
      <c r="G79" s="85">
        <v>43113</v>
      </c>
      <c r="H79" s="85">
        <v>43113</v>
      </c>
      <c r="I79" s="83" t="s">
        <v>23</v>
      </c>
      <c r="J79" s="83"/>
      <c r="K79" s="86">
        <v>-1</v>
      </c>
      <c r="L79" s="87">
        <v>383.5</v>
      </c>
      <c r="M79" s="108">
        <v>-383.5</v>
      </c>
    </row>
    <row r="80" spans="1:13" hidden="1" x14ac:dyDescent="0.35">
      <c r="A80" s="114" t="str">
        <f t="shared" si="1"/>
        <v>4493252ZNGA563BC</v>
      </c>
      <c r="B80" s="83" t="s">
        <v>179</v>
      </c>
      <c r="C80" s="84">
        <v>2187036</v>
      </c>
      <c r="D80" s="83">
        <v>4493252</v>
      </c>
      <c r="E80" s="83" t="s">
        <v>121</v>
      </c>
      <c r="F80" s="83" t="s">
        <v>118</v>
      </c>
      <c r="G80" s="85">
        <v>43112</v>
      </c>
      <c r="H80" s="85">
        <v>43112</v>
      </c>
      <c r="I80" s="83" t="s">
        <v>25</v>
      </c>
      <c r="J80" s="83"/>
      <c r="K80" s="86">
        <v>1</v>
      </c>
      <c r="L80" s="87">
        <v>626.70000000000005</v>
      </c>
      <c r="M80" s="108">
        <v>626.70000000000005</v>
      </c>
    </row>
    <row r="81" spans="1:13" hidden="1" x14ac:dyDescent="0.35">
      <c r="A81" s="114" t="str">
        <f t="shared" si="1"/>
        <v>4515981ZNGA561A</v>
      </c>
      <c r="B81" s="83" t="s">
        <v>179</v>
      </c>
      <c r="C81" s="84">
        <v>2189303</v>
      </c>
      <c r="D81" s="83">
        <v>4515981</v>
      </c>
      <c r="E81" s="83" t="s">
        <v>165</v>
      </c>
      <c r="F81" s="83" t="s">
        <v>113</v>
      </c>
      <c r="G81" s="85">
        <v>43113</v>
      </c>
      <c r="H81" s="85">
        <v>43113</v>
      </c>
      <c r="I81" s="83" t="s">
        <v>112</v>
      </c>
      <c r="J81" s="83"/>
      <c r="K81" s="86">
        <v>1</v>
      </c>
      <c r="L81" s="87">
        <v>0</v>
      </c>
      <c r="M81" s="108">
        <v>0</v>
      </c>
    </row>
    <row r="82" spans="1:13" hidden="1" x14ac:dyDescent="0.35">
      <c r="A82" s="114" t="str">
        <f t="shared" si="1"/>
        <v>4575934NGA-711</v>
      </c>
      <c r="B82" s="83" t="s">
        <v>179</v>
      </c>
      <c r="C82" s="84">
        <v>2189514</v>
      </c>
      <c r="D82" s="83">
        <v>4575934</v>
      </c>
      <c r="E82" s="83" t="s">
        <v>168</v>
      </c>
      <c r="F82" s="83" t="s">
        <v>125</v>
      </c>
      <c r="G82" s="85">
        <v>43113</v>
      </c>
      <c r="H82" s="85">
        <v>43113</v>
      </c>
      <c r="I82" s="83" t="s">
        <v>160</v>
      </c>
      <c r="J82" s="83"/>
      <c r="K82" s="86">
        <v>1</v>
      </c>
      <c r="L82" s="87">
        <v>225.02</v>
      </c>
      <c r="M82" s="108">
        <v>225.02</v>
      </c>
    </row>
    <row r="83" spans="1:13" hidden="1" x14ac:dyDescent="0.35">
      <c r="A83" s="114" t="str">
        <f t="shared" si="1"/>
        <v>4670508ZNGA561A</v>
      </c>
      <c r="B83" s="83" t="s">
        <v>179</v>
      </c>
      <c r="C83" s="84">
        <v>2190028</v>
      </c>
      <c r="D83" s="83">
        <v>4670508</v>
      </c>
      <c r="E83" s="83" t="s">
        <v>122</v>
      </c>
      <c r="F83" s="83" t="s">
        <v>113</v>
      </c>
      <c r="G83" s="85">
        <v>43108</v>
      </c>
      <c r="H83" s="85">
        <v>43108</v>
      </c>
      <c r="I83" s="83" t="s">
        <v>112</v>
      </c>
      <c r="J83" s="83"/>
      <c r="K83" s="86">
        <v>1</v>
      </c>
      <c r="L83" s="87">
        <v>0</v>
      </c>
      <c r="M83" s="108">
        <v>0</v>
      </c>
    </row>
    <row r="84" spans="1:13" hidden="1" x14ac:dyDescent="0.35">
      <c r="A84" s="114" t="str">
        <f t="shared" si="1"/>
        <v>4670510ZNGA560BC</v>
      </c>
      <c r="B84" s="83" t="s">
        <v>179</v>
      </c>
      <c r="C84" s="84">
        <v>2190029</v>
      </c>
      <c r="D84" s="83">
        <v>4670510</v>
      </c>
      <c r="E84" s="83" t="s">
        <v>122</v>
      </c>
      <c r="F84" s="83" t="s">
        <v>118</v>
      </c>
      <c r="G84" s="85">
        <v>43109</v>
      </c>
      <c r="H84" s="85">
        <v>43109</v>
      </c>
      <c r="I84" s="83" t="s">
        <v>80</v>
      </c>
      <c r="J84" s="83"/>
      <c r="K84" s="86">
        <v>1</v>
      </c>
      <c r="L84" s="87">
        <v>414.92</v>
      </c>
      <c r="M84" s="108">
        <v>414.92</v>
      </c>
    </row>
    <row r="85" spans="1:13" hidden="1" x14ac:dyDescent="0.35">
      <c r="A85" s="114" t="str">
        <f t="shared" si="1"/>
        <v>4637880NGA-714</v>
      </c>
      <c r="B85" s="83" t="s">
        <v>179</v>
      </c>
      <c r="C85" s="84">
        <v>2190701</v>
      </c>
      <c r="D85" s="83">
        <v>4637880</v>
      </c>
      <c r="E85" s="83" t="s">
        <v>145</v>
      </c>
      <c r="F85" s="83" t="s">
        <v>125</v>
      </c>
      <c r="G85" s="85">
        <v>43108</v>
      </c>
      <c r="H85" s="85">
        <v>43108</v>
      </c>
      <c r="I85" s="83" t="s">
        <v>114</v>
      </c>
      <c r="J85" s="83"/>
      <c r="K85" s="86">
        <v>-1</v>
      </c>
      <c r="L85" s="87">
        <v>41.38</v>
      </c>
      <c r="M85" s="108">
        <v>-41.38</v>
      </c>
    </row>
    <row r="86" spans="1:13" hidden="1" x14ac:dyDescent="0.35">
      <c r="A86" s="114" t="str">
        <f t="shared" si="1"/>
        <v>4637880Z999</v>
      </c>
      <c r="B86" s="83" t="s">
        <v>179</v>
      </c>
      <c r="C86" s="84">
        <v>2190701</v>
      </c>
      <c r="D86" s="83">
        <v>4637880</v>
      </c>
      <c r="E86" s="83" t="s">
        <v>145</v>
      </c>
      <c r="F86" s="83" t="s">
        <v>125</v>
      </c>
      <c r="G86" s="85">
        <v>43108</v>
      </c>
      <c r="H86" s="85">
        <v>43108</v>
      </c>
      <c r="I86" s="83" t="s">
        <v>35</v>
      </c>
      <c r="J86" s="83"/>
      <c r="K86" s="86">
        <v>1</v>
      </c>
      <c r="L86" s="87">
        <v>0</v>
      </c>
      <c r="M86" s="108">
        <v>0</v>
      </c>
    </row>
    <row r="87" spans="1:13" hidden="1" x14ac:dyDescent="0.35">
      <c r="A87" s="114" t="str">
        <f t="shared" si="1"/>
        <v>4722611ZNGA562BC</v>
      </c>
      <c r="B87" s="83" t="s">
        <v>179</v>
      </c>
      <c r="C87" s="84">
        <v>2193508</v>
      </c>
      <c r="D87" s="83">
        <v>4722611</v>
      </c>
      <c r="E87" s="83" t="s">
        <v>111</v>
      </c>
      <c r="F87" s="83" t="s">
        <v>118</v>
      </c>
      <c r="G87" s="85">
        <v>43112</v>
      </c>
      <c r="H87" s="85">
        <v>43112</v>
      </c>
      <c r="I87" s="83" t="s">
        <v>41</v>
      </c>
      <c r="J87" s="83"/>
      <c r="K87" s="86">
        <v>1</v>
      </c>
      <c r="L87" s="87">
        <v>498.69</v>
      </c>
      <c r="M87" s="108">
        <v>498.69</v>
      </c>
    </row>
    <row r="88" spans="1:13" hidden="1" x14ac:dyDescent="0.35">
      <c r="A88" s="114" t="str">
        <f t="shared" si="1"/>
        <v>4722592ZNGA561A</v>
      </c>
      <c r="B88" s="83" t="s">
        <v>179</v>
      </c>
      <c r="C88" s="84">
        <v>2193509</v>
      </c>
      <c r="D88" s="83">
        <v>4722592</v>
      </c>
      <c r="E88" s="83" t="s">
        <v>111</v>
      </c>
      <c r="F88" s="83" t="s">
        <v>113</v>
      </c>
      <c r="G88" s="85">
        <v>43112</v>
      </c>
      <c r="H88" s="85">
        <v>43112</v>
      </c>
      <c r="I88" s="83" t="s">
        <v>112</v>
      </c>
      <c r="J88" s="83"/>
      <c r="K88" s="86">
        <v>1</v>
      </c>
      <c r="L88" s="87">
        <v>0</v>
      </c>
      <c r="M88" s="108">
        <v>0</v>
      </c>
    </row>
    <row r="89" spans="1:13" hidden="1" x14ac:dyDescent="0.35">
      <c r="A89" s="114" t="str">
        <f t="shared" si="1"/>
        <v>4839820Z999</v>
      </c>
      <c r="B89" s="83" t="s">
        <v>179</v>
      </c>
      <c r="C89" s="84">
        <v>2196885</v>
      </c>
      <c r="D89" s="83">
        <v>4839820</v>
      </c>
      <c r="E89" s="83" t="s">
        <v>124</v>
      </c>
      <c r="F89" s="83" t="s">
        <v>115</v>
      </c>
      <c r="G89" s="85">
        <v>43108</v>
      </c>
      <c r="H89" s="85">
        <v>43108</v>
      </c>
      <c r="I89" s="83" t="s">
        <v>35</v>
      </c>
      <c r="J89" s="83"/>
      <c r="K89" s="86">
        <v>1</v>
      </c>
      <c r="L89" s="87">
        <v>0</v>
      </c>
      <c r="M89" s="108">
        <v>0</v>
      </c>
    </row>
    <row r="90" spans="1:13" hidden="1" x14ac:dyDescent="0.35">
      <c r="A90" s="114" t="str">
        <f t="shared" si="1"/>
        <v>4839820ZNGA561B</v>
      </c>
      <c r="B90" s="83" t="s">
        <v>179</v>
      </c>
      <c r="C90" s="84">
        <v>2196885</v>
      </c>
      <c r="D90" s="83">
        <v>4839820</v>
      </c>
      <c r="E90" s="83" t="s">
        <v>124</v>
      </c>
      <c r="F90" s="83" t="s">
        <v>115</v>
      </c>
      <c r="G90" s="85">
        <v>43108</v>
      </c>
      <c r="H90" s="85">
        <v>43108</v>
      </c>
      <c r="I90" s="83" t="s">
        <v>15</v>
      </c>
      <c r="J90" s="83"/>
      <c r="K90" s="86">
        <v>-1</v>
      </c>
      <c r="L90" s="87">
        <v>194.94</v>
      </c>
      <c r="M90" s="108">
        <v>-194.94</v>
      </c>
    </row>
    <row r="91" spans="1:13" hidden="1" x14ac:dyDescent="0.35">
      <c r="A91" s="114" t="str">
        <f t="shared" si="1"/>
        <v>4893111NGA Outside Boundary Remediation/Build</v>
      </c>
      <c r="B91" s="83" t="s">
        <v>179</v>
      </c>
      <c r="C91" s="84">
        <v>2198165</v>
      </c>
      <c r="D91" s="83">
        <v>4893111</v>
      </c>
      <c r="E91" s="83" t="s">
        <v>165</v>
      </c>
      <c r="F91" s="83" t="s">
        <v>127</v>
      </c>
      <c r="G91" s="85">
        <v>43109</v>
      </c>
      <c r="H91" s="85">
        <v>43109</v>
      </c>
      <c r="I91" s="83" t="s">
        <v>126</v>
      </c>
      <c r="J91" s="83"/>
      <c r="K91" s="86">
        <v>1</v>
      </c>
      <c r="L91" s="87">
        <v>0</v>
      </c>
      <c r="M91" s="108">
        <v>0</v>
      </c>
    </row>
    <row r="92" spans="1:13" hidden="1" x14ac:dyDescent="0.35">
      <c r="A92" s="114" t="str">
        <f t="shared" si="1"/>
        <v>4893111ZNGA560BC</v>
      </c>
      <c r="B92" s="83" t="s">
        <v>179</v>
      </c>
      <c r="C92" s="84">
        <v>2198165</v>
      </c>
      <c r="D92" s="83">
        <v>4893111</v>
      </c>
      <c r="E92" s="83" t="s">
        <v>165</v>
      </c>
      <c r="F92" s="83" t="s">
        <v>118</v>
      </c>
      <c r="G92" s="85">
        <v>43110</v>
      </c>
      <c r="H92" s="85">
        <v>43110</v>
      </c>
      <c r="I92" s="83" t="s">
        <v>80</v>
      </c>
      <c r="J92" s="83"/>
      <c r="K92" s="86">
        <v>1</v>
      </c>
      <c r="L92" s="87">
        <v>414.92</v>
      </c>
      <c r="M92" s="108">
        <v>414.92</v>
      </c>
    </row>
    <row r="93" spans="1:13" hidden="1" x14ac:dyDescent="0.35">
      <c r="A93" s="114" t="str">
        <f t="shared" si="1"/>
        <v>4766060ZNGA563BC</v>
      </c>
      <c r="B93" s="83" t="s">
        <v>179</v>
      </c>
      <c r="C93" s="84">
        <v>2198388</v>
      </c>
      <c r="D93" s="83">
        <v>4766060</v>
      </c>
      <c r="E93" s="83" t="s">
        <v>145</v>
      </c>
      <c r="F93" s="83" t="s">
        <v>118</v>
      </c>
      <c r="G93" s="85">
        <v>43113</v>
      </c>
      <c r="H93" s="85">
        <v>43113</v>
      </c>
      <c r="I93" s="83" t="s">
        <v>25</v>
      </c>
      <c r="J93" s="83"/>
      <c r="K93" s="86">
        <v>1</v>
      </c>
      <c r="L93" s="87">
        <v>626.70000000000005</v>
      </c>
      <c r="M93" s="108">
        <v>626.70000000000005</v>
      </c>
    </row>
    <row r="94" spans="1:13" hidden="1" x14ac:dyDescent="0.35">
      <c r="A94" s="114" t="str">
        <f t="shared" si="1"/>
        <v>4766043ZNGA561A</v>
      </c>
      <c r="B94" s="83" t="s">
        <v>179</v>
      </c>
      <c r="C94" s="84">
        <v>2198389</v>
      </c>
      <c r="D94" s="83">
        <v>4766043</v>
      </c>
      <c r="E94" s="83" t="s">
        <v>145</v>
      </c>
      <c r="F94" s="83" t="s">
        <v>113</v>
      </c>
      <c r="G94" s="85">
        <v>43113</v>
      </c>
      <c r="H94" s="85">
        <v>43113</v>
      </c>
      <c r="I94" s="83" t="s">
        <v>112</v>
      </c>
      <c r="J94" s="83"/>
      <c r="K94" s="86">
        <v>1</v>
      </c>
      <c r="L94" s="87">
        <v>0</v>
      </c>
      <c r="M94" s="108">
        <v>0</v>
      </c>
    </row>
    <row r="95" spans="1:13" hidden="1" x14ac:dyDescent="0.35">
      <c r="A95" s="114" t="str">
        <f t="shared" si="1"/>
        <v>4873396ZNGA561BC</v>
      </c>
      <c r="B95" s="83" t="s">
        <v>179</v>
      </c>
      <c r="C95" s="84">
        <v>2199504</v>
      </c>
      <c r="D95" s="83">
        <v>4873396</v>
      </c>
      <c r="E95" s="83" t="s">
        <v>117</v>
      </c>
      <c r="F95" s="83" t="s">
        <v>118</v>
      </c>
      <c r="G95" s="85">
        <v>43112</v>
      </c>
      <c r="H95" s="85">
        <v>43112</v>
      </c>
      <c r="I95" s="83" t="s">
        <v>29</v>
      </c>
      <c r="J95" s="83"/>
      <c r="K95" s="86">
        <v>1</v>
      </c>
      <c r="L95" s="87">
        <v>433.57</v>
      </c>
      <c r="M95" s="108">
        <v>433.57</v>
      </c>
    </row>
    <row r="96" spans="1:13" hidden="1" x14ac:dyDescent="0.35">
      <c r="A96" s="114" t="str">
        <f t="shared" si="1"/>
        <v>4809556Z999</v>
      </c>
      <c r="B96" s="83" t="s">
        <v>179</v>
      </c>
      <c r="C96" s="84">
        <v>2200574</v>
      </c>
      <c r="D96" s="83">
        <v>4809556</v>
      </c>
      <c r="E96" s="83" t="s">
        <v>122</v>
      </c>
      <c r="F96" s="83" t="s">
        <v>115</v>
      </c>
      <c r="G96" s="85">
        <v>43108</v>
      </c>
      <c r="H96" s="85">
        <v>43108</v>
      </c>
      <c r="I96" s="83" t="s">
        <v>35</v>
      </c>
      <c r="J96" s="83"/>
      <c r="K96" s="86">
        <v>1</v>
      </c>
      <c r="L96" s="87">
        <v>0</v>
      </c>
      <c r="M96" s="108">
        <v>0</v>
      </c>
    </row>
    <row r="97" spans="1:13" hidden="1" x14ac:dyDescent="0.35">
      <c r="A97" s="114" t="str">
        <f t="shared" si="1"/>
        <v>4809556ZNGA563B</v>
      </c>
      <c r="B97" s="83" t="s">
        <v>179</v>
      </c>
      <c r="C97" s="84">
        <v>2200574</v>
      </c>
      <c r="D97" s="83">
        <v>4809556</v>
      </c>
      <c r="E97" s="83" t="s">
        <v>122</v>
      </c>
      <c r="F97" s="83" t="s">
        <v>115</v>
      </c>
      <c r="G97" s="85">
        <v>43108</v>
      </c>
      <c r="H97" s="85">
        <v>43108</v>
      </c>
      <c r="I97" s="83" t="s">
        <v>23</v>
      </c>
      <c r="J97" s="83"/>
      <c r="K97" s="86">
        <v>-1</v>
      </c>
      <c r="L97" s="87">
        <v>383.5</v>
      </c>
      <c r="M97" s="108">
        <v>-383.5</v>
      </c>
    </row>
    <row r="98" spans="1:13" hidden="1" x14ac:dyDescent="0.35">
      <c r="A98" s="114" t="str">
        <f t="shared" si="1"/>
        <v>4867955ZNGA561A</v>
      </c>
      <c r="B98" s="83" t="s">
        <v>179</v>
      </c>
      <c r="C98" s="84">
        <v>2200581</v>
      </c>
      <c r="D98" s="83">
        <v>4867955</v>
      </c>
      <c r="E98" s="83" t="s">
        <v>120</v>
      </c>
      <c r="F98" s="83" t="s">
        <v>113</v>
      </c>
      <c r="G98" s="85">
        <v>43112</v>
      </c>
      <c r="H98" s="85">
        <v>43112</v>
      </c>
      <c r="I98" s="83" t="s">
        <v>112</v>
      </c>
      <c r="J98" s="83"/>
      <c r="K98" s="86">
        <v>1</v>
      </c>
      <c r="L98" s="87">
        <v>0</v>
      </c>
      <c r="M98" s="108">
        <v>0</v>
      </c>
    </row>
    <row r="99" spans="1:13" hidden="1" x14ac:dyDescent="0.35">
      <c r="A99" s="114" t="str">
        <f t="shared" si="1"/>
        <v>4867987ZNGA564B</v>
      </c>
      <c r="B99" s="83" t="s">
        <v>179</v>
      </c>
      <c r="C99" s="84">
        <v>2200582</v>
      </c>
      <c r="D99" s="83">
        <v>4867987</v>
      </c>
      <c r="E99" s="83" t="s">
        <v>120</v>
      </c>
      <c r="F99" s="83" t="s">
        <v>115</v>
      </c>
      <c r="G99" s="85">
        <v>43112</v>
      </c>
      <c r="H99" s="85">
        <v>43112</v>
      </c>
      <c r="I99" s="83" t="s">
        <v>19</v>
      </c>
      <c r="J99" s="83"/>
      <c r="K99" s="86">
        <v>1</v>
      </c>
      <c r="L99" s="87">
        <v>625.48</v>
      </c>
      <c r="M99" s="108">
        <v>625.48</v>
      </c>
    </row>
    <row r="100" spans="1:13" hidden="1" x14ac:dyDescent="0.35">
      <c r="A100" s="114" t="str">
        <f t="shared" si="1"/>
        <v>4901975ZNGA562BC</v>
      </c>
      <c r="B100" s="83" t="s">
        <v>179</v>
      </c>
      <c r="C100" s="84">
        <v>2201445</v>
      </c>
      <c r="D100" s="83">
        <v>4901975</v>
      </c>
      <c r="E100" s="83" t="s">
        <v>117</v>
      </c>
      <c r="F100" s="83" t="s">
        <v>118</v>
      </c>
      <c r="G100" s="85">
        <v>43109</v>
      </c>
      <c r="H100" s="85">
        <v>43109</v>
      </c>
      <c r="I100" s="83" t="s">
        <v>41</v>
      </c>
      <c r="J100" s="83"/>
      <c r="K100" s="86">
        <v>1</v>
      </c>
      <c r="L100" s="87">
        <v>498.69</v>
      </c>
      <c r="M100" s="108">
        <v>498.69</v>
      </c>
    </row>
    <row r="101" spans="1:13" hidden="1" x14ac:dyDescent="0.35">
      <c r="A101" s="114" t="str">
        <f t="shared" si="1"/>
        <v>4982457ZNGA562BC</v>
      </c>
      <c r="B101" s="83" t="s">
        <v>179</v>
      </c>
      <c r="C101" s="84">
        <v>2201796</v>
      </c>
      <c r="D101" s="83">
        <v>4982457</v>
      </c>
      <c r="E101" s="83" t="s">
        <v>124</v>
      </c>
      <c r="F101" s="83" t="s">
        <v>118</v>
      </c>
      <c r="G101" s="85">
        <v>43112</v>
      </c>
      <c r="H101" s="85">
        <v>43112</v>
      </c>
      <c r="I101" s="83" t="s">
        <v>41</v>
      </c>
      <c r="J101" s="83"/>
      <c r="K101" s="86">
        <v>1</v>
      </c>
      <c r="L101" s="87">
        <v>498.69</v>
      </c>
      <c r="M101" s="108">
        <v>498.69</v>
      </c>
    </row>
    <row r="102" spans="1:13" hidden="1" x14ac:dyDescent="0.35">
      <c r="A102" s="114" t="str">
        <f t="shared" si="1"/>
        <v>4982457ZNGA564BC</v>
      </c>
      <c r="B102" s="83" t="s">
        <v>179</v>
      </c>
      <c r="C102" s="84">
        <v>2201796</v>
      </c>
      <c r="D102" s="83">
        <v>4982457</v>
      </c>
      <c r="E102" s="83" t="s">
        <v>124</v>
      </c>
      <c r="F102" s="83" t="s">
        <v>118</v>
      </c>
      <c r="G102" s="85">
        <v>43112</v>
      </c>
      <c r="H102" s="85">
        <v>43112</v>
      </c>
      <c r="I102" s="83" t="s">
        <v>95</v>
      </c>
      <c r="J102" s="83"/>
      <c r="K102" s="86">
        <v>-1</v>
      </c>
      <c r="L102" s="87">
        <v>881.69</v>
      </c>
      <c r="M102" s="108">
        <v>-881.69</v>
      </c>
    </row>
    <row r="103" spans="1:13" hidden="1" x14ac:dyDescent="0.35">
      <c r="A103" s="114" t="str">
        <f t="shared" si="1"/>
        <v>4982457ZNGA564BC</v>
      </c>
      <c r="B103" s="83" t="s">
        <v>179</v>
      </c>
      <c r="C103" s="84">
        <v>2201796</v>
      </c>
      <c r="D103" s="83">
        <v>4982457</v>
      </c>
      <c r="E103" s="83" t="s">
        <v>124</v>
      </c>
      <c r="F103" s="83" t="s">
        <v>118</v>
      </c>
      <c r="G103" s="85">
        <v>43109</v>
      </c>
      <c r="H103" s="85">
        <v>43109</v>
      </c>
      <c r="I103" s="83" t="s">
        <v>95</v>
      </c>
      <c r="J103" s="83"/>
      <c r="K103" s="86">
        <v>1</v>
      </c>
      <c r="L103" s="87">
        <v>881.69</v>
      </c>
      <c r="M103" s="108">
        <v>881.69</v>
      </c>
    </row>
    <row r="104" spans="1:13" hidden="1" x14ac:dyDescent="0.35">
      <c r="A104" s="114" t="str">
        <f t="shared" si="1"/>
        <v>5011643ZNGA561A</v>
      </c>
      <c r="B104" s="83" t="s">
        <v>179</v>
      </c>
      <c r="C104" s="84">
        <v>2203417</v>
      </c>
      <c r="D104" s="83">
        <v>5011643</v>
      </c>
      <c r="E104" s="83" t="s">
        <v>145</v>
      </c>
      <c r="F104" s="83" t="s">
        <v>113</v>
      </c>
      <c r="G104" s="85">
        <v>43109</v>
      </c>
      <c r="H104" s="85">
        <v>43109</v>
      </c>
      <c r="I104" s="83" t="s">
        <v>112</v>
      </c>
      <c r="J104" s="83"/>
      <c r="K104" s="86">
        <v>1</v>
      </c>
      <c r="L104" s="87">
        <v>0</v>
      </c>
      <c r="M104" s="108">
        <v>0</v>
      </c>
    </row>
    <row r="105" spans="1:13" hidden="1" x14ac:dyDescent="0.35">
      <c r="A105" s="114" t="str">
        <f t="shared" si="1"/>
        <v>5011675ZNGA563BC</v>
      </c>
      <c r="B105" s="83" t="s">
        <v>179</v>
      </c>
      <c r="C105" s="84">
        <v>2203418</v>
      </c>
      <c r="D105" s="83">
        <v>5011675</v>
      </c>
      <c r="E105" s="83" t="s">
        <v>145</v>
      </c>
      <c r="F105" s="83" t="s">
        <v>118</v>
      </c>
      <c r="G105" s="85">
        <v>43110</v>
      </c>
      <c r="H105" s="85">
        <v>43110</v>
      </c>
      <c r="I105" s="83" t="s">
        <v>25</v>
      </c>
      <c r="J105" s="83"/>
      <c r="K105" s="86">
        <v>1</v>
      </c>
      <c r="L105" s="87">
        <v>626.70000000000005</v>
      </c>
      <c r="M105" s="108">
        <v>626.70000000000005</v>
      </c>
    </row>
    <row r="106" spans="1:13" hidden="1" x14ac:dyDescent="0.35">
      <c r="A106" s="114" t="str">
        <f t="shared" si="1"/>
        <v>4947042ZNGA561BC</v>
      </c>
      <c r="B106" s="83" t="s">
        <v>179</v>
      </c>
      <c r="C106" s="84">
        <v>2203496</v>
      </c>
      <c r="D106" s="83">
        <v>4947042</v>
      </c>
      <c r="E106" s="83" t="s">
        <v>117</v>
      </c>
      <c r="F106" s="83" t="s">
        <v>118</v>
      </c>
      <c r="G106" s="85">
        <v>43110</v>
      </c>
      <c r="H106" s="85">
        <v>43110</v>
      </c>
      <c r="I106" s="83" t="s">
        <v>29</v>
      </c>
      <c r="J106" s="83"/>
      <c r="K106" s="86">
        <v>1</v>
      </c>
      <c r="L106" s="87">
        <v>433.57</v>
      </c>
      <c r="M106" s="108">
        <v>433.57</v>
      </c>
    </row>
    <row r="107" spans="1:13" hidden="1" x14ac:dyDescent="0.35">
      <c r="A107" s="114" t="str">
        <f t="shared" si="1"/>
        <v>4947029ZNGA561A</v>
      </c>
      <c r="B107" s="83" t="s">
        <v>179</v>
      </c>
      <c r="C107" s="84">
        <v>2203497</v>
      </c>
      <c r="D107" s="83">
        <v>4947029</v>
      </c>
      <c r="E107" s="83" t="s">
        <v>117</v>
      </c>
      <c r="F107" s="83" t="s">
        <v>113</v>
      </c>
      <c r="G107" s="85">
        <v>43108</v>
      </c>
      <c r="H107" s="85">
        <v>43108</v>
      </c>
      <c r="I107" s="83" t="s">
        <v>112</v>
      </c>
      <c r="J107" s="83"/>
      <c r="K107" s="86">
        <v>1</v>
      </c>
      <c r="L107" s="87">
        <v>0</v>
      </c>
      <c r="M107" s="108">
        <v>0</v>
      </c>
    </row>
    <row r="108" spans="1:13" hidden="1" x14ac:dyDescent="0.35">
      <c r="A108" s="114" t="str">
        <f t="shared" si="1"/>
        <v>5012368ZNGA561A</v>
      </c>
      <c r="B108" s="83" t="s">
        <v>179</v>
      </c>
      <c r="C108" s="84">
        <v>2203536</v>
      </c>
      <c r="D108" s="83">
        <v>5012368</v>
      </c>
      <c r="E108" s="83" t="s">
        <v>120</v>
      </c>
      <c r="F108" s="83" t="s">
        <v>113</v>
      </c>
      <c r="G108" s="85">
        <v>43108</v>
      </c>
      <c r="H108" s="85">
        <v>43108</v>
      </c>
      <c r="I108" s="83" t="s">
        <v>112</v>
      </c>
      <c r="J108" s="83"/>
      <c r="K108" s="86">
        <v>1</v>
      </c>
      <c r="L108" s="87">
        <v>0</v>
      </c>
      <c r="M108" s="108">
        <v>0</v>
      </c>
    </row>
    <row r="109" spans="1:13" hidden="1" x14ac:dyDescent="0.35">
      <c r="A109" s="114" t="str">
        <f t="shared" si="1"/>
        <v>5012371ZNGA563BC</v>
      </c>
      <c r="B109" s="83" t="s">
        <v>179</v>
      </c>
      <c r="C109" s="84">
        <v>2203537</v>
      </c>
      <c r="D109" s="83">
        <v>5012371</v>
      </c>
      <c r="E109" s="83" t="s">
        <v>120</v>
      </c>
      <c r="F109" s="83" t="s">
        <v>118</v>
      </c>
      <c r="G109" s="85">
        <v>43110</v>
      </c>
      <c r="H109" s="85">
        <v>43110</v>
      </c>
      <c r="I109" s="83" t="s">
        <v>25</v>
      </c>
      <c r="J109" s="83"/>
      <c r="K109" s="86">
        <v>1</v>
      </c>
      <c r="L109" s="87">
        <v>626.70000000000005</v>
      </c>
      <c r="M109" s="108">
        <v>626.70000000000005</v>
      </c>
    </row>
    <row r="110" spans="1:13" hidden="1" x14ac:dyDescent="0.35">
      <c r="A110" s="114" t="str">
        <f t="shared" si="1"/>
        <v>5022666ZNGA561BC</v>
      </c>
      <c r="B110" s="83" t="s">
        <v>179</v>
      </c>
      <c r="C110" s="84">
        <v>2204005</v>
      </c>
      <c r="D110" s="83">
        <v>5022666</v>
      </c>
      <c r="E110" s="83" t="s">
        <v>124</v>
      </c>
      <c r="F110" s="83" t="s">
        <v>118</v>
      </c>
      <c r="G110" s="85">
        <v>43109</v>
      </c>
      <c r="H110" s="85">
        <v>43109</v>
      </c>
      <c r="I110" s="83" t="s">
        <v>29</v>
      </c>
      <c r="J110" s="83"/>
      <c r="K110" s="86">
        <v>1</v>
      </c>
      <c r="L110" s="87">
        <v>433.57</v>
      </c>
      <c r="M110" s="108">
        <v>433.57</v>
      </c>
    </row>
    <row r="111" spans="1:13" hidden="1" x14ac:dyDescent="0.35">
      <c r="A111" s="114" t="str">
        <f t="shared" si="1"/>
        <v>4967487ZNGA561A</v>
      </c>
      <c r="B111" s="83" t="s">
        <v>179</v>
      </c>
      <c r="C111" s="84">
        <v>2204070</v>
      </c>
      <c r="D111" s="83">
        <v>4967487</v>
      </c>
      <c r="E111" s="83" t="s">
        <v>116</v>
      </c>
      <c r="F111" s="83" t="s">
        <v>113</v>
      </c>
      <c r="G111" s="85">
        <v>43109</v>
      </c>
      <c r="H111" s="85">
        <v>43109</v>
      </c>
      <c r="I111" s="83" t="s">
        <v>112</v>
      </c>
      <c r="J111" s="83"/>
      <c r="K111" s="86">
        <v>1</v>
      </c>
      <c r="L111" s="87">
        <v>0</v>
      </c>
      <c r="M111" s="108">
        <v>0</v>
      </c>
    </row>
    <row r="112" spans="1:13" hidden="1" x14ac:dyDescent="0.35">
      <c r="A112" s="114" t="str">
        <f t="shared" si="1"/>
        <v>4967490ZNGA562BC</v>
      </c>
      <c r="B112" s="83" t="s">
        <v>179</v>
      </c>
      <c r="C112" s="84">
        <v>2204071</v>
      </c>
      <c r="D112" s="83">
        <v>4967490</v>
      </c>
      <c r="E112" s="83" t="s">
        <v>116</v>
      </c>
      <c r="F112" s="83" t="s">
        <v>118</v>
      </c>
      <c r="G112" s="85">
        <v>43111</v>
      </c>
      <c r="H112" s="85">
        <v>43111</v>
      </c>
      <c r="I112" s="83" t="s">
        <v>41</v>
      </c>
      <c r="J112" s="83"/>
      <c r="K112" s="86">
        <v>1</v>
      </c>
      <c r="L112" s="87">
        <v>498.69</v>
      </c>
      <c r="M112" s="108">
        <v>498.69</v>
      </c>
    </row>
    <row r="113" spans="1:13" hidden="1" x14ac:dyDescent="0.35">
      <c r="A113" s="114" t="str">
        <f t="shared" si="1"/>
        <v>5025838NGA-750</v>
      </c>
      <c r="B113" s="83" t="s">
        <v>179</v>
      </c>
      <c r="C113" s="84">
        <v>2204367</v>
      </c>
      <c r="D113" s="83">
        <v>5025838</v>
      </c>
      <c r="E113" s="83" t="s">
        <v>121</v>
      </c>
      <c r="F113" s="83" t="s">
        <v>118</v>
      </c>
      <c r="G113" s="85">
        <v>43108</v>
      </c>
      <c r="H113" s="85">
        <v>43108</v>
      </c>
      <c r="I113" s="83" t="s">
        <v>85</v>
      </c>
      <c r="J113" s="83"/>
      <c r="K113" s="86">
        <v>1</v>
      </c>
      <c r="L113" s="87">
        <v>22.61</v>
      </c>
      <c r="M113" s="108">
        <v>22.61</v>
      </c>
    </row>
    <row r="114" spans="1:13" hidden="1" x14ac:dyDescent="0.35">
      <c r="A114" s="114" t="str">
        <f t="shared" si="1"/>
        <v>5025838NGA-753</v>
      </c>
      <c r="B114" s="83" t="s">
        <v>179</v>
      </c>
      <c r="C114" s="84">
        <v>2204367</v>
      </c>
      <c r="D114" s="83">
        <v>5025838</v>
      </c>
      <c r="E114" s="83" t="s">
        <v>121</v>
      </c>
      <c r="F114" s="83" t="s">
        <v>118</v>
      </c>
      <c r="G114" s="85">
        <v>43109</v>
      </c>
      <c r="H114" s="85">
        <v>43109</v>
      </c>
      <c r="I114" s="83" t="s">
        <v>102</v>
      </c>
      <c r="J114" s="83"/>
      <c r="K114" s="86">
        <v>1</v>
      </c>
      <c r="L114" s="87">
        <v>68.2</v>
      </c>
      <c r="M114" s="108">
        <v>68.2</v>
      </c>
    </row>
    <row r="115" spans="1:13" hidden="1" x14ac:dyDescent="0.35">
      <c r="A115" s="114" t="str">
        <f t="shared" si="1"/>
        <v>5028939Z999</v>
      </c>
      <c r="B115" s="83" t="s">
        <v>179</v>
      </c>
      <c r="C115" s="84">
        <v>2204420</v>
      </c>
      <c r="D115" s="83">
        <v>5028939</v>
      </c>
      <c r="E115" s="83" t="s">
        <v>122</v>
      </c>
      <c r="F115" s="83" t="s">
        <v>115</v>
      </c>
      <c r="G115" s="85">
        <v>43112</v>
      </c>
      <c r="H115" s="85">
        <v>43112</v>
      </c>
      <c r="I115" s="83" t="s">
        <v>35</v>
      </c>
      <c r="J115" s="83"/>
      <c r="K115" s="86">
        <v>1</v>
      </c>
      <c r="L115" s="87">
        <v>0</v>
      </c>
      <c r="M115" s="108">
        <v>0</v>
      </c>
    </row>
    <row r="116" spans="1:13" hidden="1" x14ac:dyDescent="0.35">
      <c r="A116" s="114" t="str">
        <f t="shared" si="1"/>
        <v>5028939ZNGA563B</v>
      </c>
      <c r="B116" s="83" t="s">
        <v>179</v>
      </c>
      <c r="C116" s="84">
        <v>2204420</v>
      </c>
      <c r="D116" s="83">
        <v>5028939</v>
      </c>
      <c r="E116" s="83" t="s">
        <v>122</v>
      </c>
      <c r="F116" s="83" t="s">
        <v>115</v>
      </c>
      <c r="G116" s="85">
        <v>43112</v>
      </c>
      <c r="H116" s="85">
        <v>43112</v>
      </c>
      <c r="I116" s="83" t="s">
        <v>23</v>
      </c>
      <c r="J116" s="83"/>
      <c r="K116" s="86">
        <v>-1</v>
      </c>
      <c r="L116" s="87">
        <v>383.5</v>
      </c>
      <c r="M116" s="108">
        <v>-383.5</v>
      </c>
    </row>
    <row r="117" spans="1:13" hidden="1" x14ac:dyDescent="0.35">
      <c r="A117" s="114" t="str">
        <f t="shared" si="1"/>
        <v>5028939ZNGA563BC</v>
      </c>
      <c r="B117" s="83" t="s">
        <v>179</v>
      </c>
      <c r="C117" s="84">
        <v>2204420</v>
      </c>
      <c r="D117" s="83">
        <v>5028939</v>
      </c>
      <c r="E117" s="83" t="s">
        <v>122</v>
      </c>
      <c r="F117" s="83" t="s">
        <v>118</v>
      </c>
      <c r="G117" s="85">
        <v>43111</v>
      </c>
      <c r="H117" s="85">
        <v>43111</v>
      </c>
      <c r="I117" s="83" t="s">
        <v>25</v>
      </c>
      <c r="J117" s="83"/>
      <c r="K117" s="86">
        <v>1</v>
      </c>
      <c r="L117" s="87">
        <v>626.70000000000005</v>
      </c>
      <c r="M117" s="108">
        <v>626.70000000000005</v>
      </c>
    </row>
    <row r="118" spans="1:13" hidden="1" x14ac:dyDescent="0.35">
      <c r="A118" s="114" t="str">
        <f t="shared" si="1"/>
        <v>5030384ZNGA562BC</v>
      </c>
      <c r="B118" s="83" t="s">
        <v>179</v>
      </c>
      <c r="C118" s="84">
        <v>2204644</v>
      </c>
      <c r="D118" s="83">
        <v>5030384</v>
      </c>
      <c r="E118" s="83" t="s">
        <v>145</v>
      </c>
      <c r="F118" s="83" t="s">
        <v>118</v>
      </c>
      <c r="G118" s="85">
        <v>43112</v>
      </c>
      <c r="H118" s="85">
        <v>43112</v>
      </c>
      <c r="I118" s="83" t="s">
        <v>41</v>
      </c>
      <c r="J118" s="83"/>
      <c r="K118" s="86">
        <v>1</v>
      </c>
      <c r="L118" s="87">
        <v>498.69</v>
      </c>
      <c r="M118" s="108">
        <v>498.69</v>
      </c>
    </row>
    <row r="119" spans="1:13" hidden="1" x14ac:dyDescent="0.35">
      <c r="A119" s="114" t="str">
        <f t="shared" si="1"/>
        <v>5030384ZNGA563BC</v>
      </c>
      <c r="B119" s="83" t="s">
        <v>179</v>
      </c>
      <c r="C119" s="84">
        <v>2204644</v>
      </c>
      <c r="D119" s="83">
        <v>5030384</v>
      </c>
      <c r="E119" s="83" t="s">
        <v>145</v>
      </c>
      <c r="F119" s="83" t="s">
        <v>118</v>
      </c>
      <c r="G119" s="85">
        <v>43108</v>
      </c>
      <c r="H119" s="85">
        <v>43108</v>
      </c>
      <c r="I119" s="83" t="s">
        <v>25</v>
      </c>
      <c r="J119" s="83"/>
      <c r="K119" s="86">
        <v>1</v>
      </c>
      <c r="L119" s="87">
        <v>626.70000000000005</v>
      </c>
      <c r="M119" s="108">
        <v>626.70000000000005</v>
      </c>
    </row>
    <row r="120" spans="1:13" hidden="1" x14ac:dyDescent="0.35">
      <c r="A120" s="114" t="str">
        <f t="shared" si="1"/>
        <v>5030384ZNGA563BC</v>
      </c>
      <c r="B120" s="83" t="s">
        <v>179</v>
      </c>
      <c r="C120" s="84">
        <v>2204644</v>
      </c>
      <c r="D120" s="96">
        <v>5030384</v>
      </c>
      <c r="E120" s="83" t="s">
        <v>145</v>
      </c>
      <c r="F120" s="83" t="s">
        <v>118</v>
      </c>
      <c r="G120" s="85">
        <v>43112</v>
      </c>
      <c r="H120" s="85">
        <v>43112</v>
      </c>
      <c r="I120" s="83" t="s">
        <v>25</v>
      </c>
      <c r="J120" s="83"/>
      <c r="K120" s="86">
        <v>-1</v>
      </c>
      <c r="L120" s="87">
        <v>626.70000000000005</v>
      </c>
      <c r="M120" s="108">
        <v>-626.70000000000005</v>
      </c>
    </row>
    <row r="121" spans="1:13" hidden="1" x14ac:dyDescent="0.35">
      <c r="A121" s="114" t="str">
        <f t="shared" si="1"/>
        <v>4991726ZNGA562BC</v>
      </c>
      <c r="B121" s="83" t="s">
        <v>179</v>
      </c>
      <c r="C121" s="84">
        <v>2204980</v>
      </c>
      <c r="D121" s="83">
        <v>4991726</v>
      </c>
      <c r="E121" s="83" t="s">
        <v>145</v>
      </c>
      <c r="F121" s="83" t="s">
        <v>118</v>
      </c>
      <c r="G121" s="85">
        <v>43108</v>
      </c>
      <c r="H121" s="85">
        <v>43108</v>
      </c>
      <c r="I121" s="83" t="s">
        <v>41</v>
      </c>
      <c r="J121" s="83"/>
      <c r="K121" s="86">
        <v>1</v>
      </c>
      <c r="L121" s="87">
        <v>498.69</v>
      </c>
      <c r="M121" s="108">
        <v>498.69</v>
      </c>
    </row>
    <row r="122" spans="1:13" hidden="1" x14ac:dyDescent="0.35">
      <c r="A122" s="114" t="str">
        <f t="shared" si="1"/>
        <v>4991709ZNGA561A</v>
      </c>
      <c r="B122" s="83" t="s">
        <v>179</v>
      </c>
      <c r="C122" s="84">
        <v>2204981</v>
      </c>
      <c r="D122" s="83">
        <v>4991709</v>
      </c>
      <c r="E122" s="83" t="s">
        <v>145</v>
      </c>
      <c r="F122" s="83" t="s">
        <v>113</v>
      </c>
      <c r="G122" s="85">
        <v>43108</v>
      </c>
      <c r="H122" s="85">
        <v>43108</v>
      </c>
      <c r="I122" s="83" t="s">
        <v>112</v>
      </c>
      <c r="J122" s="83"/>
      <c r="K122" s="86">
        <v>1</v>
      </c>
      <c r="L122" s="87">
        <v>0</v>
      </c>
      <c r="M122" s="108">
        <v>0</v>
      </c>
    </row>
    <row r="123" spans="1:13" hidden="1" x14ac:dyDescent="0.35">
      <c r="A123" s="114" t="str">
        <f t="shared" si="1"/>
        <v>5023007ZNGA561A</v>
      </c>
      <c r="B123" s="83" t="s">
        <v>179</v>
      </c>
      <c r="C123" s="84">
        <v>2205067</v>
      </c>
      <c r="D123" s="83">
        <v>5023007</v>
      </c>
      <c r="E123" s="83" t="s">
        <v>145</v>
      </c>
      <c r="F123" s="83" t="s">
        <v>113</v>
      </c>
      <c r="G123" s="85">
        <v>43109</v>
      </c>
      <c r="H123" s="85">
        <v>43109</v>
      </c>
      <c r="I123" s="83" t="s">
        <v>112</v>
      </c>
      <c r="J123" s="83"/>
      <c r="K123" s="86">
        <v>1</v>
      </c>
      <c r="L123" s="87">
        <v>0</v>
      </c>
      <c r="M123" s="108">
        <v>0</v>
      </c>
    </row>
    <row r="124" spans="1:13" hidden="1" x14ac:dyDescent="0.35">
      <c r="A124" s="114" t="str">
        <f t="shared" si="1"/>
        <v>5023013ZNGA563BC</v>
      </c>
      <c r="B124" s="83" t="s">
        <v>179</v>
      </c>
      <c r="C124" s="84">
        <v>2205068</v>
      </c>
      <c r="D124" s="83">
        <v>5023013</v>
      </c>
      <c r="E124" s="83" t="s">
        <v>145</v>
      </c>
      <c r="F124" s="83" t="s">
        <v>118</v>
      </c>
      <c r="G124" s="85">
        <v>43113</v>
      </c>
      <c r="H124" s="85">
        <v>43113</v>
      </c>
      <c r="I124" s="83" t="s">
        <v>25</v>
      </c>
      <c r="J124" s="83"/>
      <c r="K124" s="86">
        <v>1</v>
      </c>
      <c r="L124" s="87">
        <v>626.70000000000005</v>
      </c>
      <c r="M124" s="108">
        <v>626.70000000000005</v>
      </c>
    </row>
    <row r="125" spans="1:13" hidden="1" x14ac:dyDescent="0.35">
      <c r="A125" s="114" t="str">
        <f t="shared" si="1"/>
        <v>5039597ZNGA561A</v>
      </c>
      <c r="B125" s="83" t="s">
        <v>179</v>
      </c>
      <c r="C125" s="84">
        <v>2205099</v>
      </c>
      <c r="D125" s="83">
        <v>5039597</v>
      </c>
      <c r="E125" s="83" t="s">
        <v>111</v>
      </c>
      <c r="F125" s="83" t="s">
        <v>113</v>
      </c>
      <c r="G125" s="85">
        <v>43110</v>
      </c>
      <c r="H125" s="85">
        <v>43110</v>
      </c>
      <c r="I125" s="83" t="s">
        <v>112</v>
      </c>
      <c r="J125" s="83"/>
      <c r="K125" s="86">
        <v>1</v>
      </c>
      <c r="L125" s="87">
        <v>0</v>
      </c>
      <c r="M125" s="108">
        <v>0</v>
      </c>
    </row>
    <row r="126" spans="1:13" hidden="1" x14ac:dyDescent="0.35">
      <c r="A126" s="114" t="str">
        <f t="shared" si="1"/>
        <v>5039600ZNGA563BC</v>
      </c>
      <c r="B126" s="83" t="s">
        <v>179</v>
      </c>
      <c r="C126" s="84">
        <v>2205100</v>
      </c>
      <c r="D126" s="83">
        <v>5039600</v>
      </c>
      <c r="E126" s="83" t="s">
        <v>111</v>
      </c>
      <c r="F126" s="83" t="s">
        <v>118</v>
      </c>
      <c r="G126" s="85">
        <v>43110</v>
      </c>
      <c r="H126" s="85">
        <v>43110</v>
      </c>
      <c r="I126" s="83" t="s">
        <v>25</v>
      </c>
      <c r="J126" s="83"/>
      <c r="K126" s="86">
        <v>1</v>
      </c>
      <c r="L126" s="87">
        <v>626.70000000000005</v>
      </c>
      <c r="M126" s="108">
        <v>626.70000000000005</v>
      </c>
    </row>
    <row r="127" spans="1:13" hidden="1" x14ac:dyDescent="0.35">
      <c r="A127" s="114" t="str">
        <f t="shared" si="1"/>
        <v>5049657NGA Complex Internal Wiring</v>
      </c>
      <c r="B127" s="83" t="s">
        <v>179</v>
      </c>
      <c r="C127" s="84">
        <v>2205317</v>
      </c>
      <c r="D127" s="83">
        <v>5049657</v>
      </c>
      <c r="E127" s="83" t="s">
        <v>168</v>
      </c>
      <c r="F127" s="83" t="s">
        <v>115</v>
      </c>
      <c r="G127" s="85">
        <v>43110</v>
      </c>
      <c r="H127" s="85">
        <v>43110</v>
      </c>
      <c r="I127" s="83" t="s">
        <v>152</v>
      </c>
      <c r="J127" s="83"/>
      <c r="K127" s="86">
        <v>1</v>
      </c>
      <c r="L127" s="87">
        <v>0</v>
      </c>
      <c r="M127" s="108">
        <v>0</v>
      </c>
    </row>
    <row r="128" spans="1:13" hidden="1" x14ac:dyDescent="0.35">
      <c r="A128" s="114" t="str">
        <f t="shared" si="1"/>
        <v>5049657NGA Outside Boundary Remediation/Build</v>
      </c>
      <c r="B128" s="83" t="s">
        <v>179</v>
      </c>
      <c r="C128" s="84">
        <v>2205317</v>
      </c>
      <c r="D128" s="83">
        <v>5049657</v>
      </c>
      <c r="E128" s="83" t="s">
        <v>168</v>
      </c>
      <c r="F128" s="83" t="s">
        <v>127</v>
      </c>
      <c r="G128" s="85">
        <v>43109</v>
      </c>
      <c r="H128" s="85">
        <v>43109</v>
      </c>
      <c r="I128" s="83" t="s">
        <v>126</v>
      </c>
      <c r="J128" s="83"/>
      <c r="K128" s="86">
        <v>1</v>
      </c>
      <c r="L128" s="87">
        <v>0</v>
      </c>
      <c r="M128" s="108">
        <v>0</v>
      </c>
    </row>
    <row r="129" spans="1:13" hidden="1" x14ac:dyDescent="0.35">
      <c r="A129" s="114" t="str">
        <f t="shared" si="1"/>
        <v>5049657NGA-733</v>
      </c>
      <c r="B129" s="83" t="s">
        <v>179</v>
      </c>
      <c r="C129" s="84">
        <v>2205317</v>
      </c>
      <c r="D129" s="83">
        <v>5049657</v>
      </c>
      <c r="E129" s="83" t="s">
        <v>168</v>
      </c>
      <c r="F129" s="83" t="s">
        <v>115</v>
      </c>
      <c r="G129" s="85">
        <v>43110</v>
      </c>
      <c r="H129" s="85">
        <v>43110</v>
      </c>
      <c r="I129" s="83" t="s">
        <v>181</v>
      </c>
      <c r="J129" s="83"/>
      <c r="K129" s="86">
        <v>5</v>
      </c>
      <c r="L129" s="87">
        <v>5.75</v>
      </c>
      <c r="M129" s="108">
        <v>28.75</v>
      </c>
    </row>
    <row r="130" spans="1:13" hidden="1" x14ac:dyDescent="0.35">
      <c r="A130" s="114" t="str">
        <f t="shared" si="1"/>
        <v>5049657NGA-MD1b</v>
      </c>
      <c r="B130" s="83" t="s">
        <v>179</v>
      </c>
      <c r="C130" s="84">
        <v>2205317</v>
      </c>
      <c r="D130" s="83">
        <v>5049657</v>
      </c>
      <c r="E130" s="83" t="s">
        <v>168</v>
      </c>
      <c r="F130" s="83" t="s">
        <v>118</v>
      </c>
      <c r="G130" s="85">
        <v>43112</v>
      </c>
      <c r="H130" s="85">
        <v>43112</v>
      </c>
      <c r="I130" s="83" t="s">
        <v>180</v>
      </c>
      <c r="J130" s="83"/>
      <c r="K130" s="86">
        <v>5</v>
      </c>
      <c r="L130" s="87">
        <v>9.11</v>
      </c>
      <c r="M130" s="108">
        <v>45.55</v>
      </c>
    </row>
    <row r="131" spans="1:13" hidden="1" x14ac:dyDescent="0.35">
      <c r="A131" s="114" t="str">
        <f t="shared" ref="A131:A194" si="2">CONCATENATE(D131,I131)</f>
        <v>5049657ZNGA561C</v>
      </c>
      <c r="B131" s="83" t="s">
        <v>179</v>
      </c>
      <c r="C131" s="84">
        <v>2205317</v>
      </c>
      <c r="D131" s="83">
        <v>5049657</v>
      </c>
      <c r="E131" s="83" t="s">
        <v>168</v>
      </c>
      <c r="F131" s="83" t="s">
        <v>118</v>
      </c>
      <c r="G131" s="85">
        <v>43110</v>
      </c>
      <c r="H131" s="85">
        <v>43110</v>
      </c>
      <c r="I131" s="83" t="s">
        <v>89</v>
      </c>
      <c r="J131" s="83"/>
      <c r="K131" s="86">
        <v>1</v>
      </c>
      <c r="L131" s="87">
        <v>205.64</v>
      </c>
      <c r="M131" s="108">
        <v>205.64</v>
      </c>
    </row>
    <row r="132" spans="1:13" hidden="1" x14ac:dyDescent="0.35">
      <c r="A132" s="114" t="str">
        <f t="shared" si="2"/>
        <v>5049657ZNGA564B</v>
      </c>
      <c r="B132" s="83" t="s">
        <v>179</v>
      </c>
      <c r="C132" s="84">
        <v>2205317</v>
      </c>
      <c r="D132" s="83">
        <v>5049657</v>
      </c>
      <c r="E132" s="83" t="s">
        <v>168</v>
      </c>
      <c r="F132" s="83" t="s">
        <v>115</v>
      </c>
      <c r="G132" s="85">
        <v>43109</v>
      </c>
      <c r="H132" s="85">
        <v>43109</v>
      </c>
      <c r="I132" s="83" t="s">
        <v>19</v>
      </c>
      <c r="J132" s="83"/>
      <c r="K132" s="86">
        <v>1</v>
      </c>
      <c r="L132" s="87">
        <v>625.48</v>
      </c>
      <c r="M132" s="108">
        <v>625.48</v>
      </c>
    </row>
    <row r="133" spans="1:13" hidden="1" x14ac:dyDescent="0.35">
      <c r="A133" s="114" t="str">
        <f t="shared" si="2"/>
        <v>4773758ZNGA561A</v>
      </c>
      <c r="B133" s="83" t="s">
        <v>179</v>
      </c>
      <c r="C133" s="84">
        <v>2205528</v>
      </c>
      <c r="D133" s="83">
        <v>4773758</v>
      </c>
      <c r="E133" s="83" t="s">
        <v>120</v>
      </c>
      <c r="F133" s="83" t="s">
        <v>113</v>
      </c>
      <c r="G133" s="85">
        <v>43110</v>
      </c>
      <c r="H133" s="85">
        <v>43110</v>
      </c>
      <c r="I133" s="83" t="s">
        <v>112</v>
      </c>
      <c r="J133" s="83"/>
      <c r="K133" s="86">
        <v>1</v>
      </c>
      <c r="L133" s="87">
        <v>0</v>
      </c>
      <c r="M133" s="108">
        <v>0</v>
      </c>
    </row>
    <row r="134" spans="1:13" hidden="1" x14ac:dyDescent="0.35">
      <c r="A134" s="114" t="str">
        <f t="shared" si="2"/>
        <v>4773784ZNGA561BC</v>
      </c>
      <c r="B134" s="83" t="s">
        <v>179</v>
      </c>
      <c r="C134" s="84">
        <v>2205529</v>
      </c>
      <c r="D134" s="83">
        <v>4773784</v>
      </c>
      <c r="E134" s="83" t="s">
        <v>120</v>
      </c>
      <c r="F134" s="83" t="s">
        <v>118</v>
      </c>
      <c r="G134" s="85">
        <v>43110</v>
      </c>
      <c r="H134" s="85">
        <v>43110</v>
      </c>
      <c r="I134" s="83" t="s">
        <v>29</v>
      </c>
      <c r="J134" s="83"/>
      <c r="K134" s="86">
        <v>1</v>
      </c>
      <c r="L134" s="87">
        <v>433.57</v>
      </c>
      <c r="M134" s="108">
        <v>433.57</v>
      </c>
    </row>
    <row r="135" spans="1:13" hidden="1" x14ac:dyDescent="0.35">
      <c r="A135" s="114" t="str">
        <f t="shared" si="2"/>
        <v>5039620ZNGA563BC</v>
      </c>
      <c r="B135" s="83" t="s">
        <v>179</v>
      </c>
      <c r="C135" s="84">
        <v>2205551</v>
      </c>
      <c r="D135" s="83">
        <v>5039620</v>
      </c>
      <c r="E135" s="83" t="s">
        <v>117</v>
      </c>
      <c r="F135" s="83" t="s">
        <v>118</v>
      </c>
      <c r="G135" s="85">
        <v>43111</v>
      </c>
      <c r="H135" s="85">
        <v>43111</v>
      </c>
      <c r="I135" s="83" t="s">
        <v>25</v>
      </c>
      <c r="J135" s="83"/>
      <c r="K135" s="86">
        <v>1</v>
      </c>
      <c r="L135" s="87">
        <v>626.70000000000005</v>
      </c>
      <c r="M135" s="108">
        <v>626.70000000000005</v>
      </c>
    </row>
    <row r="136" spans="1:13" hidden="1" x14ac:dyDescent="0.35">
      <c r="A136" s="114" t="str">
        <f t="shared" si="2"/>
        <v>5039618ZNGA561A</v>
      </c>
      <c r="B136" s="83" t="s">
        <v>179</v>
      </c>
      <c r="C136" s="84">
        <v>2205552</v>
      </c>
      <c r="D136" s="83">
        <v>5039618</v>
      </c>
      <c r="E136" s="83" t="s">
        <v>117</v>
      </c>
      <c r="F136" s="83" t="s">
        <v>113</v>
      </c>
      <c r="G136" s="85">
        <v>43111</v>
      </c>
      <c r="H136" s="85">
        <v>43111</v>
      </c>
      <c r="I136" s="83" t="s">
        <v>112</v>
      </c>
      <c r="J136" s="83"/>
      <c r="K136" s="86">
        <v>1</v>
      </c>
      <c r="L136" s="87">
        <v>0</v>
      </c>
      <c r="M136" s="108">
        <v>0</v>
      </c>
    </row>
    <row r="137" spans="1:13" hidden="1" x14ac:dyDescent="0.35">
      <c r="A137" s="114" t="str">
        <f t="shared" si="2"/>
        <v>5062255NGA-750</v>
      </c>
      <c r="B137" s="83" t="s">
        <v>179</v>
      </c>
      <c r="C137" s="84">
        <v>2206053</v>
      </c>
      <c r="D137" s="83">
        <v>5062255</v>
      </c>
      <c r="E137" s="83" t="s">
        <v>124</v>
      </c>
      <c r="F137" s="83" t="s">
        <v>118</v>
      </c>
      <c r="G137" s="85">
        <v>43108</v>
      </c>
      <c r="H137" s="85">
        <v>43108</v>
      </c>
      <c r="I137" s="83" t="s">
        <v>85</v>
      </c>
      <c r="J137" s="83"/>
      <c r="K137" s="86">
        <v>1</v>
      </c>
      <c r="L137" s="87">
        <v>22.61</v>
      </c>
      <c r="M137" s="108">
        <v>22.61</v>
      </c>
    </row>
    <row r="138" spans="1:13" hidden="1" x14ac:dyDescent="0.35">
      <c r="A138" s="114" t="str">
        <f t="shared" si="2"/>
        <v>5062255NGA-762</v>
      </c>
      <c r="B138" s="83" t="s">
        <v>179</v>
      </c>
      <c r="C138" s="84">
        <v>2206053</v>
      </c>
      <c r="D138" s="83">
        <v>5062255</v>
      </c>
      <c r="E138" s="83" t="s">
        <v>124</v>
      </c>
      <c r="F138" s="83" t="s">
        <v>118</v>
      </c>
      <c r="G138" s="85">
        <v>43108</v>
      </c>
      <c r="H138" s="85">
        <v>43108</v>
      </c>
      <c r="I138" s="83" t="s">
        <v>107</v>
      </c>
      <c r="J138" s="83"/>
      <c r="K138" s="86">
        <v>1</v>
      </c>
      <c r="L138" s="87">
        <v>60.72</v>
      </c>
      <c r="M138" s="108">
        <v>60.72</v>
      </c>
    </row>
    <row r="139" spans="1:13" hidden="1" x14ac:dyDescent="0.35">
      <c r="A139" s="114" t="str">
        <f t="shared" si="2"/>
        <v>5054526ZNGA561A</v>
      </c>
      <c r="B139" s="83" t="s">
        <v>179</v>
      </c>
      <c r="C139" s="84">
        <v>2206069</v>
      </c>
      <c r="D139" s="83">
        <v>5054526</v>
      </c>
      <c r="E139" s="83" t="s">
        <v>111</v>
      </c>
      <c r="F139" s="83" t="s">
        <v>113</v>
      </c>
      <c r="G139" s="85">
        <v>43111</v>
      </c>
      <c r="H139" s="85">
        <v>43111</v>
      </c>
      <c r="I139" s="83" t="s">
        <v>112</v>
      </c>
      <c r="J139" s="83"/>
      <c r="K139" s="86">
        <v>1</v>
      </c>
      <c r="L139" s="87">
        <v>0</v>
      </c>
      <c r="M139" s="108">
        <v>0</v>
      </c>
    </row>
    <row r="140" spans="1:13" hidden="1" x14ac:dyDescent="0.35">
      <c r="A140" s="114" t="str">
        <f t="shared" si="2"/>
        <v>5054531ZNGA561B</v>
      </c>
      <c r="B140" s="83" t="s">
        <v>179</v>
      </c>
      <c r="C140" s="84">
        <v>2206070</v>
      </c>
      <c r="D140" s="83">
        <v>5054531</v>
      </c>
      <c r="E140" s="83" t="s">
        <v>111</v>
      </c>
      <c r="F140" s="83" t="s">
        <v>115</v>
      </c>
      <c r="G140" s="85">
        <v>43111</v>
      </c>
      <c r="H140" s="85">
        <v>43111</v>
      </c>
      <c r="I140" s="83" t="s">
        <v>15</v>
      </c>
      <c r="J140" s="83"/>
      <c r="K140" s="86">
        <v>1</v>
      </c>
      <c r="L140" s="87">
        <v>194.94</v>
      </c>
      <c r="M140" s="108">
        <v>194.94</v>
      </c>
    </row>
    <row r="141" spans="1:13" hidden="1" x14ac:dyDescent="0.35">
      <c r="A141" s="114" t="str">
        <f t="shared" si="2"/>
        <v>4685642ZNGA561BC</v>
      </c>
      <c r="B141" s="83" t="s">
        <v>179</v>
      </c>
      <c r="C141" s="84">
        <v>2206416</v>
      </c>
      <c r="D141" s="83">
        <v>4685642</v>
      </c>
      <c r="E141" s="83" t="s">
        <v>124</v>
      </c>
      <c r="F141" s="83" t="s">
        <v>118</v>
      </c>
      <c r="G141" s="85">
        <v>43113</v>
      </c>
      <c r="H141" s="85">
        <v>43113</v>
      </c>
      <c r="I141" s="83" t="s">
        <v>29</v>
      </c>
      <c r="J141" s="83"/>
      <c r="K141" s="86">
        <v>1</v>
      </c>
      <c r="L141" s="87">
        <v>433.57</v>
      </c>
      <c r="M141" s="108">
        <v>433.57</v>
      </c>
    </row>
    <row r="142" spans="1:13" hidden="1" x14ac:dyDescent="0.35">
      <c r="A142" s="114" t="str">
        <f t="shared" si="2"/>
        <v>5047164ZNGA561A</v>
      </c>
      <c r="B142" s="83" t="s">
        <v>179</v>
      </c>
      <c r="C142" s="84">
        <v>2206452</v>
      </c>
      <c r="D142" s="83">
        <v>5047164</v>
      </c>
      <c r="E142" s="83" t="s">
        <v>145</v>
      </c>
      <c r="F142" s="83" t="s">
        <v>113</v>
      </c>
      <c r="G142" s="85">
        <v>43113</v>
      </c>
      <c r="H142" s="85">
        <v>43113</v>
      </c>
      <c r="I142" s="83" t="s">
        <v>112</v>
      </c>
      <c r="J142" s="83"/>
      <c r="K142" s="86">
        <v>1</v>
      </c>
      <c r="L142" s="87">
        <v>0</v>
      </c>
      <c r="M142" s="108">
        <v>0</v>
      </c>
    </row>
    <row r="143" spans="1:13" hidden="1" x14ac:dyDescent="0.35">
      <c r="A143" s="114" t="str">
        <f t="shared" si="2"/>
        <v>5047182ZNGA561B</v>
      </c>
      <c r="B143" s="83" t="s">
        <v>179</v>
      </c>
      <c r="C143" s="84">
        <v>2206453</v>
      </c>
      <c r="D143" s="83">
        <v>5047182</v>
      </c>
      <c r="E143" s="83" t="s">
        <v>145</v>
      </c>
      <c r="F143" s="83" t="s">
        <v>115</v>
      </c>
      <c r="G143" s="85">
        <v>43113</v>
      </c>
      <c r="H143" s="85">
        <v>43113</v>
      </c>
      <c r="I143" s="83" t="s">
        <v>15</v>
      </c>
      <c r="J143" s="83"/>
      <c r="K143" s="86">
        <v>1</v>
      </c>
      <c r="L143" s="87">
        <v>194.94</v>
      </c>
      <c r="M143" s="108">
        <v>194.94</v>
      </c>
    </row>
    <row r="144" spans="1:13" hidden="1" x14ac:dyDescent="0.35">
      <c r="A144" s="114" t="str">
        <f t="shared" si="2"/>
        <v>5068744NGA-750</v>
      </c>
      <c r="B144" s="83" t="s">
        <v>179</v>
      </c>
      <c r="C144" s="84">
        <v>2206558</v>
      </c>
      <c r="D144" s="83">
        <v>5068744</v>
      </c>
      <c r="E144" s="83" t="s">
        <v>111</v>
      </c>
      <c r="F144" s="83" t="s">
        <v>118</v>
      </c>
      <c r="G144" s="85">
        <v>43108</v>
      </c>
      <c r="H144" s="85">
        <v>43108</v>
      </c>
      <c r="I144" s="83" t="s">
        <v>85</v>
      </c>
      <c r="J144" s="83"/>
      <c r="K144" s="86">
        <v>1</v>
      </c>
      <c r="L144" s="87">
        <v>22.61</v>
      </c>
      <c r="M144" s="108">
        <v>22.61</v>
      </c>
    </row>
    <row r="145" spans="1:13" hidden="1" x14ac:dyDescent="0.35">
      <c r="A145" s="114" t="str">
        <f t="shared" si="2"/>
        <v>5068744NGA-753</v>
      </c>
      <c r="B145" s="83" t="s">
        <v>179</v>
      </c>
      <c r="C145" s="84">
        <v>2206558</v>
      </c>
      <c r="D145" s="83">
        <v>5068744</v>
      </c>
      <c r="E145" s="83" t="s">
        <v>111</v>
      </c>
      <c r="F145" s="83" t="s">
        <v>118</v>
      </c>
      <c r="G145" s="85">
        <v>43109</v>
      </c>
      <c r="H145" s="85">
        <v>43109</v>
      </c>
      <c r="I145" s="83" t="s">
        <v>102</v>
      </c>
      <c r="J145" s="83"/>
      <c r="K145" s="86">
        <v>1</v>
      </c>
      <c r="L145" s="87">
        <v>68.2</v>
      </c>
      <c r="M145" s="108">
        <v>68.2</v>
      </c>
    </row>
    <row r="146" spans="1:13" hidden="1" x14ac:dyDescent="0.35">
      <c r="A146" s="114" t="str">
        <f t="shared" si="2"/>
        <v>5068033ZNGA562BC</v>
      </c>
      <c r="B146" s="83" t="s">
        <v>179</v>
      </c>
      <c r="C146" s="84">
        <v>2206563</v>
      </c>
      <c r="D146" s="83">
        <v>5068033</v>
      </c>
      <c r="E146" s="83" t="s">
        <v>121</v>
      </c>
      <c r="F146" s="83" t="s">
        <v>118</v>
      </c>
      <c r="G146" s="85">
        <v>43110</v>
      </c>
      <c r="H146" s="85">
        <v>43110</v>
      </c>
      <c r="I146" s="83" t="s">
        <v>41</v>
      </c>
      <c r="J146" s="83"/>
      <c r="K146" s="86">
        <v>1</v>
      </c>
      <c r="L146" s="87">
        <v>498.69</v>
      </c>
      <c r="M146" s="108">
        <v>498.69</v>
      </c>
    </row>
    <row r="147" spans="1:13" hidden="1" x14ac:dyDescent="0.35">
      <c r="A147" s="114" t="str">
        <f t="shared" si="2"/>
        <v>5068029ZNGA561A</v>
      </c>
      <c r="B147" s="83" t="s">
        <v>179</v>
      </c>
      <c r="C147" s="84">
        <v>2206564</v>
      </c>
      <c r="D147" s="83">
        <v>5068029</v>
      </c>
      <c r="E147" s="83" t="s">
        <v>121</v>
      </c>
      <c r="F147" s="83" t="s">
        <v>113</v>
      </c>
      <c r="G147" s="85">
        <v>43110</v>
      </c>
      <c r="H147" s="85">
        <v>43110</v>
      </c>
      <c r="I147" s="83" t="s">
        <v>112</v>
      </c>
      <c r="J147" s="83"/>
      <c r="K147" s="86">
        <v>1</v>
      </c>
      <c r="L147" s="87">
        <v>0</v>
      </c>
      <c r="M147" s="108">
        <v>0</v>
      </c>
    </row>
    <row r="148" spans="1:13" hidden="1" x14ac:dyDescent="0.35">
      <c r="A148" s="114" t="str">
        <f t="shared" si="2"/>
        <v>5079522ZNGA561A</v>
      </c>
      <c r="B148" s="83" t="s">
        <v>179</v>
      </c>
      <c r="C148" s="84">
        <v>2207257</v>
      </c>
      <c r="D148" s="83">
        <v>5079522</v>
      </c>
      <c r="E148" s="83" t="s">
        <v>116</v>
      </c>
      <c r="F148" s="83" t="s">
        <v>113</v>
      </c>
      <c r="G148" s="85">
        <v>43110</v>
      </c>
      <c r="H148" s="85">
        <v>43110</v>
      </c>
      <c r="I148" s="83" t="s">
        <v>112</v>
      </c>
      <c r="J148" s="83"/>
      <c r="K148" s="86">
        <v>1</v>
      </c>
      <c r="L148" s="87">
        <v>0</v>
      </c>
      <c r="M148" s="108">
        <v>0</v>
      </c>
    </row>
    <row r="149" spans="1:13" hidden="1" x14ac:dyDescent="0.35">
      <c r="A149" s="114" t="str">
        <f t="shared" si="2"/>
        <v>5080537ZNGA561BC</v>
      </c>
      <c r="B149" s="83" t="s">
        <v>179</v>
      </c>
      <c r="C149" s="84">
        <v>2207422</v>
      </c>
      <c r="D149" s="83">
        <v>5080537</v>
      </c>
      <c r="E149" s="83" t="s">
        <v>111</v>
      </c>
      <c r="F149" s="83" t="s">
        <v>118</v>
      </c>
      <c r="G149" s="85">
        <v>43112</v>
      </c>
      <c r="H149" s="85">
        <v>43112</v>
      </c>
      <c r="I149" s="83" t="s">
        <v>29</v>
      </c>
      <c r="J149" s="83"/>
      <c r="K149" s="86">
        <v>1</v>
      </c>
      <c r="L149" s="87">
        <v>433.57</v>
      </c>
      <c r="M149" s="108">
        <v>433.57</v>
      </c>
    </row>
    <row r="150" spans="1:13" hidden="1" x14ac:dyDescent="0.35">
      <c r="A150" s="114" t="str">
        <f t="shared" si="2"/>
        <v>5079909ZNGA561A</v>
      </c>
      <c r="B150" s="83" t="s">
        <v>179</v>
      </c>
      <c r="C150" s="84">
        <v>2207428</v>
      </c>
      <c r="D150" s="83">
        <v>5079909</v>
      </c>
      <c r="E150" s="83" t="s">
        <v>122</v>
      </c>
      <c r="F150" s="83" t="s">
        <v>113</v>
      </c>
      <c r="G150" s="85">
        <v>43113</v>
      </c>
      <c r="H150" s="85">
        <v>43113</v>
      </c>
      <c r="I150" s="83" t="s">
        <v>112</v>
      </c>
      <c r="J150" s="83"/>
      <c r="K150" s="86">
        <v>1</v>
      </c>
      <c r="L150" s="87">
        <v>0</v>
      </c>
      <c r="M150" s="108">
        <v>0</v>
      </c>
    </row>
    <row r="151" spans="1:13" hidden="1" x14ac:dyDescent="0.35">
      <c r="A151" s="114" t="str">
        <f t="shared" si="2"/>
        <v>5082629ZNGA561A</v>
      </c>
      <c r="B151" s="83" t="s">
        <v>179</v>
      </c>
      <c r="C151" s="84">
        <v>2207496</v>
      </c>
      <c r="D151" s="83">
        <v>5082629</v>
      </c>
      <c r="E151" s="83" t="s">
        <v>121</v>
      </c>
      <c r="F151" s="83" t="s">
        <v>113</v>
      </c>
      <c r="G151" s="85">
        <v>43113</v>
      </c>
      <c r="H151" s="85">
        <v>43113</v>
      </c>
      <c r="I151" s="83" t="s">
        <v>112</v>
      </c>
      <c r="J151" s="83"/>
      <c r="K151" s="86">
        <v>1</v>
      </c>
      <c r="L151" s="87">
        <v>0</v>
      </c>
      <c r="M151" s="108">
        <v>0</v>
      </c>
    </row>
    <row r="152" spans="1:13" hidden="1" x14ac:dyDescent="0.35">
      <c r="A152" s="114" t="str">
        <f t="shared" si="2"/>
        <v>5082635ZNGA561BC</v>
      </c>
      <c r="B152" s="83" t="s">
        <v>179</v>
      </c>
      <c r="C152" s="84">
        <v>2207497</v>
      </c>
      <c r="D152" s="83">
        <v>5082635</v>
      </c>
      <c r="E152" s="83" t="s">
        <v>121</v>
      </c>
      <c r="F152" s="83" t="s">
        <v>118</v>
      </c>
      <c r="G152" s="85">
        <v>43113</v>
      </c>
      <c r="H152" s="85">
        <v>43113</v>
      </c>
      <c r="I152" s="83" t="s">
        <v>29</v>
      </c>
      <c r="J152" s="83"/>
      <c r="K152" s="86">
        <v>1</v>
      </c>
      <c r="L152" s="87">
        <v>433.57</v>
      </c>
      <c r="M152" s="108">
        <v>433.57</v>
      </c>
    </row>
    <row r="153" spans="1:13" hidden="1" x14ac:dyDescent="0.35">
      <c r="A153" s="114" t="str">
        <f t="shared" si="2"/>
        <v>5083360ZNGA561A</v>
      </c>
      <c r="B153" s="83" t="s">
        <v>179</v>
      </c>
      <c r="C153" s="84">
        <v>2207498</v>
      </c>
      <c r="D153" s="83">
        <v>5083360</v>
      </c>
      <c r="E153" s="83" t="s">
        <v>122</v>
      </c>
      <c r="F153" s="83" t="s">
        <v>113</v>
      </c>
      <c r="G153" s="85">
        <v>43113</v>
      </c>
      <c r="H153" s="85">
        <v>43113</v>
      </c>
      <c r="I153" s="83" t="s">
        <v>112</v>
      </c>
      <c r="J153" s="83"/>
      <c r="K153" s="86">
        <v>1</v>
      </c>
      <c r="L153" s="87">
        <v>0</v>
      </c>
      <c r="M153" s="108">
        <v>0</v>
      </c>
    </row>
    <row r="154" spans="1:13" hidden="1" x14ac:dyDescent="0.35">
      <c r="A154" s="114" t="str">
        <f t="shared" si="2"/>
        <v>4555363ZNGA563BC</v>
      </c>
      <c r="B154" s="83" t="s">
        <v>179</v>
      </c>
      <c r="C154" s="84">
        <v>2207500</v>
      </c>
      <c r="D154" s="83">
        <v>4555363</v>
      </c>
      <c r="E154" s="83" t="s">
        <v>111</v>
      </c>
      <c r="F154" s="83" t="s">
        <v>118</v>
      </c>
      <c r="G154" s="85">
        <v>43113</v>
      </c>
      <c r="H154" s="85">
        <v>43113</v>
      </c>
      <c r="I154" s="83" t="s">
        <v>25</v>
      </c>
      <c r="J154" s="83"/>
      <c r="K154" s="86">
        <v>1</v>
      </c>
      <c r="L154" s="87">
        <v>626.70000000000005</v>
      </c>
      <c r="M154" s="108">
        <v>626.70000000000005</v>
      </c>
    </row>
    <row r="155" spans="1:13" hidden="1" x14ac:dyDescent="0.35">
      <c r="A155" s="114" t="str">
        <f t="shared" si="2"/>
        <v>4555354ZNGA561A</v>
      </c>
      <c r="B155" s="83" t="s">
        <v>179</v>
      </c>
      <c r="C155" s="84">
        <v>2207501</v>
      </c>
      <c r="D155" s="83">
        <v>4555354</v>
      </c>
      <c r="E155" s="83" t="s">
        <v>111</v>
      </c>
      <c r="F155" s="83" t="s">
        <v>113</v>
      </c>
      <c r="G155" s="85">
        <v>43113</v>
      </c>
      <c r="H155" s="85">
        <v>43113</v>
      </c>
      <c r="I155" s="83" t="s">
        <v>112</v>
      </c>
      <c r="J155" s="83"/>
      <c r="K155" s="86">
        <v>1</v>
      </c>
      <c r="L155" s="87">
        <v>0</v>
      </c>
      <c r="M155" s="108">
        <v>0</v>
      </c>
    </row>
    <row r="156" spans="1:13" hidden="1" x14ac:dyDescent="0.35">
      <c r="A156" s="114" t="str">
        <f t="shared" si="2"/>
        <v>4938168ZNGA561A</v>
      </c>
      <c r="B156" s="83" t="s">
        <v>179</v>
      </c>
      <c r="C156" s="84">
        <v>2207683</v>
      </c>
      <c r="D156" s="83">
        <v>4938168</v>
      </c>
      <c r="E156" s="83" t="s">
        <v>111</v>
      </c>
      <c r="F156" s="83" t="s">
        <v>113</v>
      </c>
      <c r="G156" s="85">
        <v>43113</v>
      </c>
      <c r="H156" s="85">
        <v>43113</v>
      </c>
      <c r="I156" s="83" t="s">
        <v>112</v>
      </c>
      <c r="J156" s="83"/>
      <c r="K156" s="86">
        <v>1</v>
      </c>
      <c r="L156" s="87">
        <v>0</v>
      </c>
      <c r="M156" s="108">
        <v>0</v>
      </c>
    </row>
    <row r="157" spans="1:13" hidden="1" x14ac:dyDescent="0.35">
      <c r="A157" s="114" t="str">
        <f t="shared" si="2"/>
        <v>5102127ZNGA561A</v>
      </c>
      <c r="B157" s="83" t="s">
        <v>179</v>
      </c>
      <c r="C157" s="84">
        <v>2208158</v>
      </c>
      <c r="D157" s="83">
        <v>5102127</v>
      </c>
      <c r="E157" s="83" t="s">
        <v>111</v>
      </c>
      <c r="F157" s="83" t="s">
        <v>113</v>
      </c>
      <c r="G157" s="85">
        <v>43109</v>
      </c>
      <c r="H157" s="85">
        <v>43109</v>
      </c>
      <c r="I157" s="83" t="s">
        <v>112</v>
      </c>
      <c r="J157" s="83"/>
      <c r="K157" s="86">
        <v>1</v>
      </c>
      <c r="L157" s="87">
        <v>0</v>
      </c>
      <c r="M157" s="108">
        <v>0</v>
      </c>
    </row>
    <row r="158" spans="1:13" hidden="1" x14ac:dyDescent="0.35">
      <c r="A158" s="114" t="str">
        <f t="shared" si="2"/>
        <v>5102134ZNGA563BC</v>
      </c>
      <c r="B158" s="83" t="s">
        <v>179</v>
      </c>
      <c r="C158" s="84">
        <v>2208159</v>
      </c>
      <c r="D158" s="83">
        <v>5102134</v>
      </c>
      <c r="E158" s="83" t="s">
        <v>111</v>
      </c>
      <c r="F158" s="83" t="s">
        <v>118</v>
      </c>
      <c r="G158" s="85">
        <v>43110</v>
      </c>
      <c r="H158" s="85">
        <v>43110</v>
      </c>
      <c r="I158" s="83" t="s">
        <v>25</v>
      </c>
      <c r="J158" s="83"/>
      <c r="K158" s="86">
        <v>1</v>
      </c>
      <c r="L158" s="87">
        <v>626.70000000000005</v>
      </c>
      <c r="M158" s="108">
        <v>626.70000000000005</v>
      </c>
    </row>
    <row r="159" spans="1:13" hidden="1" x14ac:dyDescent="0.35">
      <c r="A159" s="114" t="str">
        <f t="shared" si="2"/>
        <v>5105381ZNGA561BC</v>
      </c>
      <c r="B159" s="83" t="s">
        <v>179</v>
      </c>
      <c r="C159" s="84">
        <v>2208517</v>
      </c>
      <c r="D159" s="83">
        <v>5105381</v>
      </c>
      <c r="E159" s="83" t="s">
        <v>122</v>
      </c>
      <c r="F159" s="83" t="s">
        <v>118</v>
      </c>
      <c r="G159" s="85">
        <v>43112</v>
      </c>
      <c r="H159" s="85">
        <v>43112</v>
      </c>
      <c r="I159" s="83" t="s">
        <v>29</v>
      </c>
      <c r="J159" s="83"/>
      <c r="K159" s="86">
        <v>1</v>
      </c>
      <c r="L159" s="87">
        <v>433.57</v>
      </c>
      <c r="M159" s="108">
        <v>433.57</v>
      </c>
    </row>
    <row r="160" spans="1:13" hidden="1" x14ac:dyDescent="0.35">
      <c r="A160" s="114" t="str">
        <f t="shared" si="2"/>
        <v>5105372ZNGA561A</v>
      </c>
      <c r="B160" s="83" t="s">
        <v>179</v>
      </c>
      <c r="C160" s="84">
        <v>2208518</v>
      </c>
      <c r="D160" s="83">
        <v>5105372</v>
      </c>
      <c r="E160" s="83" t="s">
        <v>122</v>
      </c>
      <c r="F160" s="83" t="s">
        <v>113</v>
      </c>
      <c r="G160" s="85">
        <v>43112</v>
      </c>
      <c r="H160" s="85">
        <v>43112</v>
      </c>
      <c r="I160" s="83" t="s">
        <v>112</v>
      </c>
      <c r="J160" s="83"/>
      <c r="K160" s="86">
        <v>1</v>
      </c>
      <c r="L160" s="87">
        <v>0</v>
      </c>
      <c r="M160" s="108">
        <v>0</v>
      </c>
    </row>
    <row r="161" spans="1:13" hidden="1" x14ac:dyDescent="0.35">
      <c r="A161" s="114" t="str">
        <f t="shared" si="2"/>
        <v>5107965ZNGA561A</v>
      </c>
      <c r="B161" s="83" t="s">
        <v>179</v>
      </c>
      <c r="C161" s="84">
        <v>2208596</v>
      </c>
      <c r="D161" s="83">
        <v>5107965</v>
      </c>
      <c r="E161" s="83" t="s">
        <v>121</v>
      </c>
      <c r="F161" s="83" t="s">
        <v>113</v>
      </c>
      <c r="G161" s="85">
        <v>43109</v>
      </c>
      <c r="H161" s="85">
        <v>43109</v>
      </c>
      <c r="I161" s="83" t="s">
        <v>112</v>
      </c>
      <c r="J161" s="83"/>
      <c r="K161" s="86">
        <v>1</v>
      </c>
      <c r="L161" s="87">
        <v>0</v>
      </c>
      <c r="M161" s="108">
        <v>0</v>
      </c>
    </row>
    <row r="162" spans="1:13" hidden="1" x14ac:dyDescent="0.35">
      <c r="A162" s="114" t="str">
        <f t="shared" si="2"/>
        <v>5108177ZNGA563B</v>
      </c>
      <c r="B162" s="83" t="s">
        <v>179</v>
      </c>
      <c r="C162" s="84">
        <v>2208597</v>
      </c>
      <c r="D162" s="83">
        <v>5108177</v>
      </c>
      <c r="E162" s="83" t="s">
        <v>121</v>
      </c>
      <c r="F162" s="83" t="s">
        <v>115</v>
      </c>
      <c r="G162" s="85">
        <v>43109</v>
      </c>
      <c r="H162" s="85">
        <v>43109</v>
      </c>
      <c r="I162" s="83" t="s">
        <v>23</v>
      </c>
      <c r="J162" s="83"/>
      <c r="K162" s="86">
        <v>1</v>
      </c>
      <c r="L162" s="87">
        <v>383.5</v>
      </c>
      <c r="M162" s="108">
        <v>383.5</v>
      </c>
    </row>
    <row r="163" spans="1:13" hidden="1" x14ac:dyDescent="0.35">
      <c r="A163" s="114" t="str">
        <f t="shared" si="2"/>
        <v>4980613ZNGA561A</v>
      </c>
      <c r="B163" s="83" t="s">
        <v>179</v>
      </c>
      <c r="C163" s="84">
        <v>2209851</v>
      </c>
      <c r="D163" s="83">
        <v>4980613</v>
      </c>
      <c r="E163" s="83" t="s">
        <v>111</v>
      </c>
      <c r="F163" s="83" t="s">
        <v>113</v>
      </c>
      <c r="G163" s="85">
        <v>43111</v>
      </c>
      <c r="H163" s="85">
        <v>43111</v>
      </c>
      <c r="I163" s="83" t="s">
        <v>112</v>
      </c>
      <c r="J163" s="83"/>
      <c r="K163" s="86">
        <v>1</v>
      </c>
      <c r="L163" s="87">
        <v>0</v>
      </c>
      <c r="M163" s="108">
        <v>0</v>
      </c>
    </row>
    <row r="164" spans="1:13" hidden="1" x14ac:dyDescent="0.35">
      <c r="A164" s="114" t="str">
        <f t="shared" si="2"/>
        <v>4980616ZNGA561BC</v>
      </c>
      <c r="B164" s="83" t="s">
        <v>179</v>
      </c>
      <c r="C164" s="84">
        <v>2209852</v>
      </c>
      <c r="D164" s="83">
        <v>4980616</v>
      </c>
      <c r="E164" s="83" t="s">
        <v>111</v>
      </c>
      <c r="F164" s="83" t="s">
        <v>118</v>
      </c>
      <c r="G164" s="85">
        <v>43112</v>
      </c>
      <c r="H164" s="85">
        <v>43112</v>
      </c>
      <c r="I164" s="83" t="s">
        <v>29</v>
      </c>
      <c r="J164" s="83"/>
      <c r="K164" s="86">
        <v>1</v>
      </c>
      <c r="L164" s="87">
        <v>433.57</v>
      </c>
      <c r="M164" s="108">
        <v>433.57</v>
      </c>
    </row>
    <row r="165" spans="1:13" hidden="1" x14ac:dyDescent="0.35">
      <c r="A165" s="114" t="str">
        <f t="shared" si="2"/>
        <v>5115581ZNGA561A</v>
      </c>
      <c r="B165" s="83" t="s">
        <v>179</v>
      </c>
      <c r="C165" s="84">
        <v>2209880</v>
      </c>
      <c r="D165" s="83">
        <v>5115581</v>
      </c>
      <c r="E165" s="83" t="s">
        <v>120</v>
      </c>
      <c r="F165" s="83" t="s">
        <v>113</v>
      </c>
      <c r="G165" s="85">
        <v>43111</v>
      </c>
      <c r="H165" s="85">
        <v>43111</v>
      </c>
      <c r="I165" s="83" t="s">
        <v>112</v>
      </c>
      <c r="J165" s="83"/>
      <c r="K165" s="86">
        <v>1</v>
      </c>
      <c r="L165" s="87">
        <v>0</v>
      </c>
      <c r="M165" s="108">
        <v>0</v>
      </c>
    </row>
    <row r="166" spans="1:13" hidden="1" x14ac:dyDescent="0.35">
      <c r="A166" s="114" t="str">
        <f t="shared" si="2"/>
        <v>5115590ZNGA561B</v>
      </c>
      <c r="B166" s="83" t="s">
        <v>179</v>
      </c>
      <c r="C166" s="84">
        <v>2209881</v>
      </c>
      <c r="D166" s="83">
        <v>5115590</v>
      </c>
      <c r="E166" s="83" t="s">
        <v>120</v>
      </c>
      <c r="F166" s="83" t="s">
        <v>115</v>
      </c>
      <c r="G166" s="85">
        <v>43111</v>
      </c>
      <c r="H166" s="85">
        <v>43111</v>
      </c>
      <c r="I166" s="83" t="s">
        <v>15</v>
      </c>
      <c r="J166" s="83"/>
      <c r="K166" s="86">
        <v>1</v>
      </c>
      <c r="L166" s="87">
        <v>194.94</v>
      </c>
      <c r="M166" s="108">
        <v>194.94</v>
      </c>
    </row>
    <row r="167" spans="1:13" hidden="1" x14ac:dyDescent="0.35">
      <c r="A167" s="114" t="str">
        <f t="shared" si="2"/>
        <v>5083501ZNGA562BC</v>
      </c>
      <c r="B167" s="83" t="s">
        <v>179</v>
      </c>
      <c r="C167" s="84">
        <v>2209910</v>
      </c>
      <c r="D167" s="83">
        <v>5083501</v>
      </c>
      <c r="E167" s="83" t="s">
        <v>122</v>
      </c>
      <c r="F167" s="83" t="s">
        <v>118</v>
      </c>
      <c r="G167" s="85">
        <v>43112</v>
      </c>
      <c r="H167" s="85">
        <v>43112</v>
      </c>
      <c r="I167" s="83" t="s">
        <v>41</v>
      </c>
      <c r="J167" s="83"/>
      <c r="K167" s="86">
        <v>1</v>
      </c>
      <c r="L167" s="87">
        <v>498.69</v>
      </c>
      <c r="M167" s="108">
        <v>498.69</v>
      </c>
    </row>
    <row r="168" spans="1:13" hidden="1" x14ac:dyDescent="0.35">
      <c r="A168" s="114" t="str">
        <f t="shared" si="2"/>
        <v>5083495ZNGA561A</v>
      </c>
      <c r="B168" s="83" t="s">
        <v>179</v>
      </c>
      <c r="C168" s="84">
        <v>2209911</v>
      </c>
      <c r="D168" s="83">
        <v>5083495</v>
      </c>
      <c r="E168" s="83" t="s">
        <v>122</v>
      </c>
      <c r="F168" s="83" t="s">
        <v>113</v>
      </c>
      <c r="G168" s="85">
        <v>43111</v>
      </c>
      <c r="H168" s="85">
        <v>43111</v>
      </c>
      <c r="I168" s="83" t="s">
        <v>112</v>
      </c>
      <c r="J168" s="83"/>
      <c r="K168" s="86">
        <v>1</v>
      </c>
      <c r="L168" s="87">
        <v>0</v>
      </c>
      <c r="M168" s="108">
        <v>0</v>
      </c>
    </row>
    <row r="169" spans="1:13" hidden="1" x14ac:dyDescent="0.35">
      <c r="A169" s="114" t="str">
        <f t="shared" si="2"/>
        <v>5102805ZNGA561A</v>
      </c>
      <c r="B169" s="83" t="s">
        <v>179</v>
      </c>
      <c r="C169" s="84">
        <v>2210068</v>
      </c>
      <c r="D169" s="83">
        <v>5102805</v>
      </c>
      <c r="E169" s="83" t="s">
        <v>168</v>
      </c>
      <c r="F169" s="83" t="s">
        <v>113</v>
      </c>
      <c r="G169" s="85">
        <v>43112</v>
      </c>
      <c r="H169" s="85">
        <v>43112</v>
      </c>
      <c r="I169" s="83" t="s">
        <v>112</v>
      </c>
      <c r="J169" s="83"/>
      <c r="K169" s="86">
        <v>1</v>
      </c>
      <c r="L169" s="87">
        <v>0</v>
      </c>
      <c r="M169" s="108">
        <v>0</v>
      </c>
    </row>
    <row r="170" spans="1:13" hidden="1" x14ac:dyDescent="0.35">
      <c r="A170" s="114" t="str">
        <f t="shared" si="2"/>
        <v>5102817ZNGA560BC</v>
      </c>
      <c r="B170" s="83" t="s">
        <v>179</v>
      </c>
      <c r="C170" s="84">
        <v>2210069</v>
      </c>
      <c r="D170" s="83">
        <v>5102817</v>
      </c>
      <c r="E170" s="83" t="s">
        <v>168</v>
      </c>
      <c r="F170" s="83" t="s">
        <v>118</v>
      </c>
      <c r="G170" s="85">
        <v>43112</v>
      </c>
      <c r="H170" s="85">
        <v>43112</v>
      </c>
      <c r="I170" s="83" t="s">
        <v>80</v>
      </c>
      <c r="J170" s="83"/>
      <c r="K170" s="86">
        <v>1</v>
      </c>
      <c r="L170" s="87">
        <v>414.92</v>
      </c>
      <c r="M170" s="108">
        <v>414.92</v>
      </c>
    </row>
    <row r="171" spans="1:13" hidden="1" x14ac:dyDescent="0.35">
      <c r="A171" s="114" t="str">
        <f t="shared" si="2"/>
        <v>5115325ZNGA561A</v>
      </c>
      <c r="B171" s="83" t="s">
        <v>179</v>
      </c>
      <c r="C171" s="84">
        <v>2210459</v>
      </c>
      <c r="D171" s="83">
        <v>5115325</v>
      </c>
      <c r="E171" s="83" t="s">
        <v>121</v>
      </c>
      <c r="F171" s="83" t="s">
        <v>113</v>
      </c>
      <c r="G171" s="85">
        <v>43112</v>
      </c>
      <c r="H171" s="85">
        <v>43112</v>
      </c>
      <c r="I171" s="83" t="s">
        <v>112</v>
      </c>
      <c r="J171" s="83"/>
      <c r="K171" s="86">
        <v>1</v>
      </c>
      <c r="L171" s="87">
        <v>0</v>
      </c>
      <c r="M171" s="108">
        <v>0</v>
      </c>
    </row>
    <row r="172" spans="1:13" hidden="1" x14ac:dyDescent="0.35">
      <c r="A172" s="114" t="str">
        <f t="shared" si="2"/>
        <v>5115332ZNGA563B</v>
      </c>
      <c r="B172" s="83" t="s">
        <v>179</v>
      </c>
      <c r="C172" s="84">
        <v>2210460</v>
      </c>
      <c r="D172" s="83">
        <v>5115332</v>
      </c>
      <c r="E172" s="83" t="s">
        <v>121</v>
      </c>
      <c r="F172" s="83" t="s">
        <v>115</v>
      </c>
      <c r="G172" s="85">
        <v>43112</v>
      </c>
      <c r="H172" s="85">
        <v>43112</v>
      </c>
      <c r="I172" s="83" t="s">
        <v>23</v>
      </c>
      <c r="J172" s="83"/>
      <c r="K172" s="86">
        <v>1</v>
      </c>
      <c r="L172" s="87">
        <v>383.5</v>
      </c>
      <c r="M172" s="108">
        <v>383.5</v>
      </c>
    </row>
    <row r="173" spans="1:13" hidden="1" x14ac:dyDescent="0.35">
      <c r="A173" s="114" t="str">
        <f t="shared" si="2"/>
        <v>5142579ZNGA561A</v>
      </c>
      <c r="B173" s="83" t="s">
        <v>179</v>
      </c>
      <c r="C173" s="84">
        <v>2210885</v>
      </c>
      <c r="D173" s="83">
        <v>5142579</v>
      </c>
      <c r="E173" s="83" t="s">
        <v>145</v>
      </c>
      <c r="F173" s="83" t="s">
        <v>113</v>
      </c>
      <c r="G173" s="85">
        <v>43112</v>
      </c>
      <c r="H173" s="85">
        <v>43112</v>
      </c>
      <c r="I173" s="83" t="s">
        <v>112</v>
      </c>
      <c r="J173" s="83"/>
      <c r="K173" s="86">
        <v>1</v>
      </c>
      <c r="L173" s="87">
        <v>0</v>
      </c>
      <c r="M173" s="108">
        <v>0</v>
      </c>
    </row>
    <row r="174" spans="1:13" hidden="1" x14ac:dyDescent="0.35">
      <c r="A174" s="114" t="str">
        <f t="shared" si="2"/>
        <v>5142661ZNGA563BC</v>
      </c>
      <c r="B174" s="83" t="s">
        <v>179</v>
      </c>
      <c r="C174" s="84">
        <v>2210886</v>
      </c>
      <c r="D174" s="83">
        <v>5142661</v>
      </c>
      <c r="E174" s="83" t="s">
        <v>145</v>
      </c>
      <c r="F174" s="83" t="s">
        <v>118</v>
      </c>
      <c r="G174" s="85">
        <v>43113</v>
      </c>
      <c r="H174" s="85">
        <v>43113</v>
      </c>
      <c r="I174" s="83" t="s">
        <v>25</v>
      </c>
      <c r="J174" s="83"/>
      <c r="K174" s="86">
        <v>1</v>
      </c>
      <c r="L174" s="87">
        <v>626.70000000000005</v>
      </c>
      <c r="M174" s="108">
        <v>626.70000000000005</v>
      </c>
    </row>
    <row r="175" spans="1:13" hidden="1" x14ac:dyDescent="0.35">
      <c r="A175" s="114" t="str">
        <f t="shared" si="2"/>
        <v>5145676ZNGA563BC</v>
      </c>
      <c r="B175" s="83" t="s">
        <v>179</v>
      </c>
      <c r="C175" s="84">
        <v>2210944</v>
      </c>
      <c r="D175" s="83">
        <v>5145676</v>
      </c>
      <c r="E175" s="83" t="s">
        <v>121</v>
      </c>
      <c r="F175" s="83" t="s">
        <v>118</v>
      </c>
      <c r="G175" s="85">
        <v>43111</v>
      </c>
      <c r="H175" s="85">
        <v>43111</v>
      </c>
      <c r="I175" s="83" t="s">
        <v>25</v>
      </c>
      <c r="J175" s="83"/>
      <c r="K175" s="86">
        <v>1</v>
      </c>
      <c r="L175" s="87">
        <v>626.70000000000005</v>
      </c>
      <c r="M175" s="108">
        <v>626.70000000000005</v>
      </c>
    </row>
    <row r="176" spans="1:13" hidden="1" x14ac:dyDescent="0.35">
      <c r="A176" s="114" t="str">
        <f t="shared" si="2"/>
        <v>5145651ZNGA561A</v>
      </c>
      <c r="B176" s="83" t="s">
        <v>179</v>
      </c>
      <c r="C176" s="84">
        <v>2210945</v>
      </c>
      <c r="D176" s="83">
        <v>5145651</v>
      </c>
      <c r="E176" s="83" t="s">
        <v>121</v>
      </c>
      <c r="F176" s="83" t="s">
        <v>113</v>
      </c>
      <c r="G176" s="85">
        <v>43111</v>
      </c>
      <c r="H176" s="85">
        <v>43111</v>
      </c>
      <c r="I176" s="83" t="s">
        <v>112</v>
      </c>
      <c r="J176" s="83"/>
      <c r="K176" s="86">
        <v>1</v>
      </c>
      <c r="L176" s="87">
        <v>0</v>
      </c>
      <c r="M176" s="108">
        <v>0</v>
      </c>
    </row>
    <row r="177" spans="1:13" hidden="1" x14ac:dyDescent="0.35">
      <c r="A177" s="114" t="str">
        <f t="shared" si="2"/>
        <v>5121117NGA-750</v>
      </c>
      <c r="B177" s="83" t="s">
        <v>179</v>
      </c>
      <c r="C177" s="84">
        <v>2210960</v>
      </c>
      <c r="D177" s="83">
        <v>5121117</v>
      </c>
      <c r="E177" s="83" t="s">
        <v>121</v>
      </c>
      <c r="F177" s="83" t="s">
        <v>118</v>
      </c>
      <c r="G177" s="85">
        <v>43111</v>
      </c>
      <c r="H177" s="85">
        <v>43111</v>
      </c>
      <c r="I177" s="83" t="s">
        <v>85</v>
      </c>
      <c r="J177" s="83"/>
      <c r="K177" s="86">
        <v>1</v>
      </c>
      <c r="L177" s="87">
        <v>22.61</v>
      </c>
      <c r="M177" s="108">
        <v>22.61</v>
      </c>
    </row>
    <row r="178" spans="1:13" hidden="1" x14ac:dyDescent="0.35">
      <c r="A178" s="114" t="str">
        <f t="shared" si="2"/>
        <v>5121117NGA-762</v>
      </c>
      <c r="B178" s="83" t="s">
        <v>179</v>
      </c>
      <c r="C178" s="84">
        <v>2210960</v>
      </c>
      <c r="D178" s="83">
        <v>5121117</v>
      </c>
      <c r="E178" s="83" t="s">
        <v>121</v>
      </c>
      <c r="F178" s="83" t="s">
        <v>118</v>
      </c>
      <c r="G178" s="85">
        <v>43112</v>
      </c>
      <c r="H178" s="85">
        <v>43112</v>
      </c>
      <c r="I178" s="83" t="s">
        <v>107</v>
      </c>
      <c r="J178" s="83"/>
      <c r="K178" s="86">
        <v>1</v>
      </c>
      <c r="L178" s="87">
        <v>60.72</v>
      </c>
      <c r="M178" s="108">
        <v>60.72</v>
      </c>
    </row>
    <row r="179" spans="1:13" hidden="1" x14ac:dyDescent="0.35">
      <c r="A179" s="114" t="str">
        <f t="shared" si="2"/>
        <v>5170696ZNGA563B</v>
      </c>
      <c r="B179" s="83" t="s">
        <v>179</v>
      </c>
      <c r="C179" s="84">
        <v>2212152</v>
      </c>
      <c r="D179" s="83">
        <v>5170696</v>
      </c>
      <c r="E179" s="83" t="s">
        <v>120</v>
      </c>
      <c r="F179" s="83" t="s">
        <v>115</v>
      </c>
      <c r="G179" s="85">
        <v>43113</v>
      </c>
      <c r="H179" s="85">
        <v>43113</v>
      </c>
      <c r="I179" s="83" t="s">
        <v>23</v>
      </c>
      <c r="J179" s="83"/>
      <c r="K179" s="86">
        <v>1</v>
      </c>
      <c r="L179" s="87">
        <v>383.5</v>
      </c>
      <c r="M179" s="108">
        <v>383.5</v>
      </c>
    </row>
    <row r="180" spans="1:13" hidden="1" x14ac:dyDescent="0.35">
      <c r="A180" s="114" t="str">
        <f t="shared" si="2"/>
        <v>5170656ZNGA561A</v>
      </c>
      <c r="B180" s="83" t="s">
        <v>179</v>
      </c>
      <c r="C180" s="84">
        <v>2212153</v>
      </c>
      <c r="D180" s="83">
        <v>5170656</v>
      </c>
      <c r="E180" s="83" t="s">
        <v>120</v>
      </c>
      <c r="F180" s="83" t="s">
        <v>113</v>
      </c>
      <c r="G180" s="85">
        <v>43113</v>
      </c>
      <c r="H180" s="85">
        <v>43113</v>
      </c>
      <c r="I180" s="83" t="s">
        <v>112</v>
      </c>
      <c r="J180" s="83"/>
      <c r="K180" s="86">
        <v>1</v>
      </c>
      <c r="L180" s="87">
        <v>0</v>
      </c>
      <c r="M180" s="108">
        <v>0</v>
      </c>
    </row>
    <row r="181" spans="1:13" hidden="1" x14ac:dyDescent="0.35">
      <c r="A181" s="114" t="str">
        <f t="shared" si="2"/>
        <v/>
      </c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94" t="s">
        <v>110</v>
      </c>
      <c r="M181" s="108">
        <v>21138.33</v>
      </c>
    </row>
    <row r="182" spans="1:13" hidden="1" x14ac:dyDescent="0.35">
      <c r="A182" s="114" t="str">
        <f t="shared" si="2"/>
        <v>Req IDPayment Code</v>
      </c>
      <c r="B182" s="82" t="s">
        <v>143</v>
      </c>
      <c r="C182" s="82" t="s">
        <v>142</v>
      </c>
      <c r="D182" s="82" t="s">
        <v>141</v>
      </c>
      <c r="E182" s="82" t="s">
        <v>140</v>
      </c>
      <c r="F182" s="82" t="s">
        <v>139</v>
      </c>
      <c r="G182" s="82" t="s">
        <v>138</v>
      </c>
      <c r="H182" s="82" t="s">
        <v>137</v>
      </c>
      <c r="I182" s="82" t="s">
        <v>136</v>
      </c>
      <c r="J182" s="82" t="s">
        <v>135</v>
      </c>
      <c r="K182" s="82" t="s">
        <v>134</v>
      </c>
      <c r="L182" s="82" t="s">
        <v>133</v>
      </c>
      <c r="M182" s="107" t="s">
        <v>132</v>
      </c>
    </row>
    <row r="183" spans="1:13" hidden="1" x14ac:dyDescent="0.35">
      <c r="A183" s="114" t="str">
        <f t="shared" si="2"/>
        <v>1193310NGA-714</v>
      </c>
      <c r="B183" s="83" t="s">
        <v>178</v>
      </c>
      <c r="C183" s="84">
        <v>2011004</v>
      </c>
      <c r="D183" s="83">
        <v>1193310</v>
      </c>
      <c r="E183" s="83" t="s">
        <v>168</v>
      </c>
      <c r="F183" s="83" t="s">
        <v>115</v>
      </c>
      <c r="G183" s="85">
        <v>43119</v>
      </c>
      <c r="H183" s="85">
        <v>43119</v>
      </c>
      <c r="I183" s="83" t="s">
        <v>114</v>
      </c>
      <c r="J183" s="83"/>
      <c r="K183" s="86">
        <v>-1</v>
      </c>
      <c r="L183" s="87">
        <v>41.38</v>
      </c>
      <c r="M183" s="108">
        <v>-41.38</v>
      </c>
    </row>
    <row r="184" spans="1:13" hidden="1" x14ac:dyDescent="0.35">
      <c r="A184" s="114" t="str">
        <f t="shared" si="2"/>
        <v>1193310Z999</v>
      </c>
      <c r="B184" s="83" t="s">
        <v>178</v>
      </c>
      <c r="C184" s="84">
        <v>2011004</v>
      </c>
      <c r="D184" s="83">
        <v>1193310</v>
      </c>
      <c r="E184" s="83" t="s">
        <v>168</v>
      </c>
      <c r="F184" s="83" t="s">
        <v>115</v>
      </c>
      <c r="G184" s="85">
        <v>43119</v>
      </c>
      <c r="H184" s="85">
        <v>43119</v>
      </c>
      <c r="I184" s="83" t="s">
        <v>35</v>
      </c>
      <c r="J184" s="83"/>
      <c r="K184" s="86">
        <v>1</v>
      </c>
      <c r="L184" s="87">
        <v>0</v>
      </c>
      <c r="M184" s="108">
        <v>0</v>
      </c>
    </row>
    <row r="185" spans="1:13" hidden="1" x14ac:dyDescent="0.35">
      <c r="A185" s="114" t="str">
        <f t="shared" si="2"/>
        <v>2060073X392N</v>
      </c>
      <c r="B185" s="83" t="s">
        <v>178</v>
      </c>
      <c r="C185" s="84">
        <v>2068501</v>
      </c>
      <c r="D185" s="95">
        <v>2060073</v>
      </c>
      <c r="E185" s="83" t="s">
        <v>116</v>
      </c>
      <c r="F185" s="83" t="s">
        <v>115</v>
      </c>
      <c r="G185" s="85">
        <v>43118</v>
      </c>
      <c r="H185" s="85">
        <v>43118</v>
      </c>
      <c r="I185" s="83" t="s">
        <v>148</v>
      </c>
      <c r="J185" s="83"/>
      <c r="K185" s="86">
        <v>-12.79</v>
      </c>
      <c r="L185" s="87">
        <v>11.79</v>
      </c>
      <c r="M185" s="108">
        <v>-150.79</v>
      </c>
    </row>
    <row r="186" spans="1:13" hidden="1" x14ac:dyDescent="0.35">
      <c r="A186" s="114" t="str">
        <f t="shared" si="2"/>
        <v>1599264NGA-F02577</v>
      </c>
      <c r="B186" s="83" t="s">
        <v>178</v>
      </c>
      <c r="C186" s="84">
        <v>2075419</v>
      </c>
      <c r="D186" s="83">
        <v>1599264</v>
      </c>
      <c r="E186" s="83" t="s">
        <v>111</v>
      </c>
      <c r="F186" s="83" t="s">
        <v>127</v>
      </c>
      <c r="G186" s="85">
        <v>43116</v>
      </c>
      <c r="H186" s="85">
        <v>43116</v>
      </c>
      <c r="I186" s="83" t="s">
        <v>129</v>
      </c>
      <c r="J186" s="83"/>
      <c r="K186" s="86">
        <v>72</v>
      </c>
      <c r="L186" s="87">
        <v>11.93</v>
      </c>
      <c r="M186" s="108">
        <v>858.96</v>
      </c>
    </row>
    <row r="187" spans="1:13" hidden="1" x14ac:dyDescent="0.35">
      <c r="A187" s="114" t="str">
        <f t="shared" si="2"/>
        <v>1599264ZNGA561BC</v>
      </c>
      <c r="B187" s="83" t="s">
        <v>178</v>
      </c>
      <c r="C187" s="84">
        <v>2075419</v>
      </c>
      <c r="D187" s="97">
        <v>1599264</v>
      </c>
      <c r="E187" s="83" t="s">
        <v>111</v>
      </c>
      <c r="F187" s="83" t="s">
        <v>118</v>
      </c>
      <c r="G187" s="85">
        <v>43116</v>
      </c>
      <c r="H187" s="85">
        <v>43116</v>
      </c>
      <c r="I187" s="83" t="s">
        <v>29</v>
      </c>
      <c r="J187" s="83"/>
      <c r="K187" s="86">
        <v>-1</v>
      </c>
      <c r="L187" s="87">
        <v>433.57</v>
      </c>
      <c r="M187" s="108">
        <v>-433.57</v>
      </c>
    </row>
    <row r="188" spans="1:13" hidden="1" x14ac:dyDescent="0.35">
      <c r="A188" s="114" t="str">
        <f t="shared" si="2"/>
        <v>1599264ZNGA563BC</v>
      </c>
      <c r="B188" s="83" t="s">
        <v>178</v>
      </c>
      <c r="C188" s="84">
        <v>2075419</v>
      </c>
      <c r="D188" s="83">
        <v>1599264</v>
      </c>
      <c r="E188" s="83" t="s">
        <v>111</v>
      </c>
      <c r="F188" s="83" t="s">
        <v>118</v>
      </c>
      <c r="G188" s="85">
        <v>43116</v>
      </c>
      <c r="H188" s="85">
        <v>43116</v>
      </c>
      <c r="I188" s="83" t="s">
        <v>25</v>
      </c>
      <c r="J188" s="83"/>
      <c r="K188" s="86">
        <v>1</v>
      </c>
      <c r="L188" s="87">
        <v>626.70000000000005</v>
      </c>
      <c r="M188" s="108">
        <v>626.70000000000005</v>
      </c>
    </row>
    <row r="189" spans="1:13" hidden="1" x14ac:dyDescent="0.35">
      <c r="A189" s="114" t="str">
        <f t="shared" si="2"/>
        <v>2638589NGA Outside Boundary Remediation/Build</v>
      </c>
      <c r="B189" s="83" t="s">
        <v>178</v>
      </c>
      <c r="C189" s="84">
        <v>2098589</v>
      </c>
      <c r="D189" s="83">
        <v>2638589</v>
      </c>
      <c r="E189" s="83" t="s">
        <v>165</v>
      </c>
      <c r="F189" s="83" t="s">
        <v>127</v>
      </c>
      <c r="G189" s="85">
        <v>43120</v>
      </c>
      <c r="H189" s="85">
        <v>43120</v>
      </c>
      <c r="I189" s="83" t="s">
        <v>126</v>
      </c>
      <c r="J189" s="83"/>
      <c r="K189" s="86">
        <v>1</v>
      </c>
      <c r="L189" s="87">
        <v>0</v>
      </c>
      <c r="M189" s="108">
        <v>0</v>
      </c>
    </row>
    <row r="190" spans="1:13" hidden="1" x14ac:dyDescent="0.35">
      <c r="A190" s="114" t="str">
        <f t="shared" si="2"/>
        <v>2638589ZNGA560BC</v>
      </c>
      <c r="B190" s="83" t="s">
        <v>178</v>
      </c>
      <c r="C190" s="84">
        <v>2098589</v>
      </c>
      <c r="D190" s="83">
        <v>2638589</v>
      </c>
      <c r="E190" s="83" t="s">
        <v>165</v>
      </c>
      <c r="F190" s="83" t="s">
        <v>118</v>
      </c>
      <c r="G190" s="85">
        <v>43120</v>
      </c>
      <c r="H190" s="85">
        <v>43120</v>
      </c>
      <c r="I190" s="83" t="s">
        <v>80</v>
      </c>
      <c r="J190" s="83"/>
      <c r="K190" s="86">
        <v>1</v>
      </c>
      <c r="L190" s="87">
        <v>414.92</v>
      </c>
      <c r="M190" s="108">
        <v>414.92</v>
      </c>
    </row>
    <row r="191" spans="1:13" hidden="1" x14ac:dyDescent="0.35">
      <c r="A191" s="114" t="str">
        <f t="shared" si="2"/>
        <v>2960582ZNGA561C</v>
      </c>
      <c r="B191" s="83" t="s">
        <v>178</v>
      </c>
      <c r="C191" s="84">
        <v>2124308</v>
      </c>
      <c r="D191" s="83">
        <v>2960582</v>
      </c>
      <c r="E191" s="83" t="s">
        <v>120</v>
      </c>
      <c r="F191" s="83" t="s">
        <v>118</v>
      </c>
      <c r="G191" s="85">
        <v>43115</v>
      </c>
      <c r="H191" s="85">
        <v>43115</v>
      </c>
      <c r="I191" s="83" t="s">
        <v>89</v>
      </c>
      <c r="J191" s="83"/>
      <c r="K191" s="86">
        <v>1</v>
      </c>
      <c r="L191" s="87">
        <v>205.64</v>
      </c>
      <c r="M191" s="108">
        <v>205.64</v>
      </c>
    </row>
    <row r="192" spans="1:13" hidden="1" x14ac:dyDescent="0.35">
      <c r="A192" s="114" t="str">
        <f t="shared" si="2"/>
        <v>4133539NGA Complex Internal Wiring</v>
      </c>
      <c r="B192" s="83" t="s">
        <v>178</v>
      </c>
      <c r="C192" s="84">
        <v>2162120</v>
      </c>
      <c r="D192" s="83">
        <v>4133539</v>
      </c>
      <c r="E192" s="83" t="s">
        <v>145</v>
      </c>
      <c r="F192" s="83" t="s">
        <v>115</v>
      </c>
      <c r="G192" s="85">
        <v>43117</v>
      </c>
      <c r="H192" s="85">
        <v>43117</v>
      </c>
      <c r="I192" s="83" t="s">
        <v>152</v>
      </c>
      <c r="J192" s="83"/>
      <c r="K192" s="86">
        <v>1</v>
      </c>
      <c r="L192" s="87">
        <v>0</v>
      </c>
      <c r="M192" s="108">
        <v>0</v>
      </c>
    </row>
    <row r="193" spans="1:13" hidden="1" x14ac:dyDescent="0.35">
      <c r="A193" s="114" t="str">
        <f t="shared" si="2"/>
        <v>4133539NGA-701</v>
      </c>
      <c r="B193" s="83" t="s">
        <v>178</v>
      </c>
      <c r="C193" s="84">
        <v>2162120</v>
      </c>
      <c r="D193" s="83">
        <v>4133539</v>
      </c>
      <c r="E193" s="83" t="s">
        <v>145</v>
      </c>
      <c r="F193" s="83" t="s">
        <v>115</v>
      </c>
      <c r="G193" s="85">
        <v>43117</v>
      </c>
      <c r="H193" s="85">
        <v>43117</v>
      </c>
      <c r="I193" s="83" t="s">
        <v>151</v>
      </c>
      <c r="J193" s="83"/>
      <c r="K193" s="86">
        <v>1</v>
      </c>
      <c r="L193" s="87">
        <v>48.39</v>
      </c>
      <c r="M193" s="108">
        <v>48.39</v>
      </c>
    </row>
    <row r="194" spans="1:13" hidden="1" x14ac:dyDescent="0.35">
      <c r="A194" s="114" t="str">
        <f t="shared" si="2"/>
        <v>4271162NGA Complex Internal Wiring</v>
      </c>
      <c r="B194" s="83" t="s">
        <v>178</v>
      </c>
      <c r="C194" s="84">
        <v>2170479</v>
      </c>
      <c r="D194" s="83">
        <v>4271162</v>
      </c>
      <c r="E194" s="83" t="s">
        <v>165</v>
      </c>
      <c r="F194" s="83" t="s">
        <v>115</v>
      </c>
      <c r="G194" s="85">
        <v>43117</v>
      </c>
      <c r="H194" s="85">
        <v>43117</v>
      </c>
      <c r="I194" s="83" t="s">
        <v>152</v>
      </c>
      <c r="J194" s="83"/>
      <c r="K194" s="86">
        <v>1</v>
      </c>
      <c r="L194" s="87">
        <v>0</v>
      </c>
      <c r="M194" s="108">
        <v>0</v>
      </c>
    </row>
    <row r="195" spans="1:13" hidden="1" x14ac:dyDescent="0.35">
      <c r="A195" s="114" t="str">
        <f t="shared" ref="A195:A258" si="3">CONCATENATE(D195,I195)</f>
        <v>4271162NGA-701</v>
      </c>
      <c r="B195" s="83" t="s">
        <v>178</v>
      </c>
      <c r="C195" s="84">
        <v>2170479</v>
      </c>
      <c r="D195" s="83">
        <v>4271162</v>
      </c>
      <c r="E195" s="83" t="s">
        <v>165</v>
      </c>
      <c r="F195" s="83" t="s">
        <v>115</v>
      </c>
      <c r="G195" s="85">
        <v>43117</v>
      </c>
      <c r="H195" s="85">
        <v>43117</v>
      </c>
      <c r="I195" s="83" t="s">
        <v>151</v>
      </c>
      <c r="J195" s="83"/>
      <c r="K195" s="86">
        <v>1</v>
      </c>
      <c r="L195" s="87">
        <v>48.39</v>
      </c>
      <c r="M195" s="108">
        <v>48.39</v>
      </c>
    </row>
    <row r="196" spans="1:13" hidden="1" x14ac:dyDescent="0.35">
      <c r="A196" s="114" t="str">
        <f t="shared" si="3"/>
        <v>4536574X392N</v>
      </c>
      <c r="B196" s="83" t="s">
        <v>178</v>
      </c>
      <c r="C196" s="84">
        <v>2182158</v>
      </c>
      <c r="D196" s="83">
        <v>4536574</v>
      </c>
      <c r="E196" s="83" t="s">
        <v>124</v>
      </c>
      <c r="F196" s="83" t="s">
        <v>149</v>
      </c>
      <c r="G196" s="85">
        <v>43119</v>
      </c>
      <c r="H196" s="85">
        <v>43111</v>
      </c>
      <c r="I196" s="83" t="s">
        <v>148</v>
      </c>
      <c r="J196" s="83"/>
      <c r="K196" s="86">
        <v>4.1500000000000004</v>
      </c>
      <c r="L196" s="87">
        <v>11.79</v>
      </c>
      <c r="M196" s="108">
        <v>48.93</v>
      </c>
    </row>
    <row r="197" spans="1:13" hidden="1" x14ac:dyDescent="0.35">
      <c r="A197" s="114" t="str">
        <f t="shared" si="3"/>
        <v>4618394ZNGA561BC</v>
      </c>
      <c r="B197" s="83" t="s">
        <v>178</v>
      </c>
      <c r="C197" s="84">
        <v>2186824</v>
      </c>
      <c r="D197" s="83">
        <v>4618394</v>
      </c>
      <c r="E197" s="83" t="s">
        <v>165</v>
      </c>
      <c r="F197" s="83" t="s">
        <v>118</v>
      </c>
      <c r="G197" s="85">
        <v>43120</v>
      </c>
      <c r="H197" s="85">
        <v>43120</v>
      </c>
      <c r="I197" s="83" t="s">
        <v>29</v>
      </c>
      <c r="J197" s="83"/>
      <c r="K197" s="86">
        <v>1</v>
      </c>
      <c r="L197" s="87">
        <v>433.57</v>
      </c>
      <c r="M197" s="108">
        <v>433.57</v>
      </c>
    </row>
    <row r="198" spans="1:13" hidden="1" x14ac:dyDescent="0.35">
      <c r="A198" s="114" t="str">
        <f t="shared" si="3"/>
        <v>4579469X392N</v>
      </c>
      <c r="B198" s="83" t="s">
        <v>178</v>
      </c>
      <c r="C198" s="84">
        <v>2187068</v>
      </c>
      <c r="D198" s="97">
        <v>4579469</v>
      </c>
      <c r="E198" s="83" t="s">
        <v>122</v>
      </c>
      <c r="F198" s="83" t="s">
        <v>118</v>
      </c>
      <c r="G198" s="85">
        <v>43118</v>
      </c>
      <c r="H198" s="85">
        <v>43118</v>
      </c>
      <c r="I198" s="83" t="s">
        <v>148</v>
      </c>
      <c r="J198" s="83"/>
      <c r="K198" s="86">
        <v>-12.03</v>
      </c>
      <c r="L198" s="87">
        <v>11.79</v>
      </c>
      <c r="M198" s="108">
        <v>-141.83000000000001</v>
      </c>
    </row>
    <row r="199" spans="1:13" hidden="1" x14ac:dyDescent="0.35">
      <c r="A199" s="114" t="str">
        <f t="shared" si="3"/>
        <v>4515988ZNGA564BC</v>
      </c>
      <c r="B199" s="83" t="s">
        <v>178</v>
      </c>
      <c r="C199" s="84">
        <v>2189302</v>
      </c>
      <c r="D199" s="83">
        <v>4515988</v>
      </c>
      <c r="E199" s="83" t="s">
        <v>165</v>
      </c>
      <c r="F199" s="83" t="s">
        <v>118</v>
      </c>
      <c r="G199" s="85">
        <v>43117</v>
      </c>
      <c r="H199" s="85">
        <v>43117</v>
      </c>
      <c r="I199" s="83" t="s">
        <v>95</v>
      </c>
      <c r="J199" s="83"/>
      <c r="K199" s="86">
        <v>1</v>
      </c>
      <c r="L199" s="87">
        <v>881.69</v>
      </c>
      <c r="M199" s="108">
        <v>881.69</v>
      </c>
    </row>
    <row r="200" spans="1:13" hidden="1" x14ac:dyDescent="0.35">
      <c r="A200" s="114" t="str">
        <f t="shared" si="3"/>
        <v>4642096X392N</v>
      </c>
      <c r="B200" s="83" t="s">
        <v>178</v>
      </c>
      <c r="C200" s="84">
        <v>2190394</v>
      </c>
      <c r="D200" s="83">
        <v>4642096</v>
      </c>
      <c r="E200" s="83" t="s">
        <v>124</v>
      </c>
      <c r="F200" s="83" t="s">
        <v>149</v>
      </c>
      <c r="G200" s="85">
        <v>43119</v>
      </c>
      <c r="H200" s="85">
        <v>43111</v>
      </c>
      <c r="I200" s="83" t="s">
        <v>148</v>
      </c>
      <c r="J200" s="83"/>
      <c r="K200" s="86">
        <v>4.1500000000000004</v>
      </c>
      <c r="L200" s="87">
        <v>11.79</v>
      </c>
      <c r="M200" s="108">
        <v>48.93</v>
      </c>
    </row>
    <row r="201" spans="1:13" hidden="1" x14ac:dyDescent="0.35">
      <c r="A201" s="114" t="str">
        <f t="shared" si="3"/>
        <v>4642785X392N</v>
      </c>
      <c r="B201" s="83" t="s">
        <v>178</v>
      </c>
      <c r="C201" s="84">
        <v>2190963</v>
      </c>
      <c r="D201" s="83">
        <v>4642785</v>
      </c>
      <c r="E201" s="83" t="s">
        <v>124</v>
      </c>
      <c r="F201" s="83" t="s">
        <v>149</v>
      </c>
      <c r="G201" s="85">
        <v>43119</v>
      </c>
      <c r="H201" s="85">
        <v>43111</v>
      </c>
      <c r="I201" s="83" t="s">
        <v>148</v>
      </c>
      <c r="J201" s="83"/>
      <c r="K201" s="86">
        <v>4.1500000000000004</v>
      </c>
      <c r="L201" s="87">
        <v>11.79</v>
      </c>
      <c r="M201" s="108">
        <v>48.93</v>
      </c>
    </row>
    <row r="202" spans="1:13" hidden="1" x14ac:dyDescent="0.35">
      <c r="A202" s="114" t="str">
        <f t="shared" si="3"/>
        <v>4424822X392N</v>
      </c>
      <c r="B202" s="83" t="s">
        <v>178</v>
      </c>
      <c r="C202" s="84">
        <v>2192543</v>
      </c>
      <c r="D202" s="83">
        <v>4424822</v>
      </c>
      <c r="E202" s="83" t="s">
        <v>124</v>
      </c>
      <c r="F202" s="83" t="s">
        <v>149</v>
      </c>
      <c r="G202" s="85">
        <v>43119</v>
      </c>
      <c r="H202" s="85">
        <v>43111</v>
      </c>
      <c r="I202" s="83" t="s">
        <v>148</v>
      </c>
      <c r="J202" s="83"/>
      <c r="K202" s="86">
        <v>4.1500000000000004</v>
      </c>
      <c r="L202" s="87">
        <v>11.79</v>
      </c>
      <c r="M202" s="108">
        <v>48.93</v>
      </c>
    </row>
    <row r="203" spans="1:13" hidden="1" x14ac:dyDescent="0.35">
      <c r="A203" s="114" t="str">
        <f t="shared" si="3"/>
        <v>4758465ZNGA561BC</v>
      </c>
      <c r="B203" s="83" t="s">
        <v>178</v>
      </c>
      <c r="C203" s="84">
        <v>2196721</v>
      </c>
      <c r="D203" s="83">
        <v>4758465</v>
      </c>
      <c r="E203" s="83" t="s">
        <v>145</v>
      </c>
      <c r="F203" s="83" t="s">
        <v>118</v>
      </c>
      <c r="G203" s="85">
        <v>43118</v>
      </c>
      <c r="H203" s="85">
        <v>43118</v>
      </c>
      <c r="I203" s="83" t="s">
        <v>29</v>
      </c>
      <c r="J203" s="83"/>
      <c r="K203" s="86">
        <v>1</v>
      </c>
      <c r="L203" s="87">
        <v>433.57</v>
      </c>
      <c r="M203" s="108">
        <v>433.57</v>
      </c>
    </row>
    <row r="204" spans="1:13" hidden="1" x14ac:dyDescent="0.35">
      <c r="A204" s="114" t="str">
        <f t="shared" si="3"/>
        <v>4758448ZNGA561A</v>
      </c>
      <c r="B204" s="83" t="s">
        <v>178</v>
      </c>
      <c r="C204" s="84">
        <v>2196722</v>
      </c>
      <c r="D204" s="83">
        <v>4758448</v>
      </c>
      <c r="E204" s="83" t="s">
        <v>145</v>
      </c>
      <c r="F204" s="83" t="s">
        <v>113</v>
      </c>
      <c r="G204" s="85">
        <v>43118</v>
      </c>
      <c r="H204" s="85">
        <v>43118</v>
      </c>
      <c r="I204" s="83" t="s">
        <v>112</v>
      </c>
      <c r="J204" s="83"/>
      <c r="K204" s="86">
        <v>1</v>
      </c>
      <c r="L204" s="87">
        <v>0</v>
      </c>
      <c r="M204" s="108">
        <v>0</v>
      </c>
    </row>
    <row r="205" spans="1:13" hidden="1" x14ac:dyDescent="0.35">
      <c r="A205" s="114" t="str">
        <f t="shared" si="3"/>
        <v>4634613ZNGA561A</v>
      </c>
      <c r="B205" s="83" t="s">
        <v>178</v>
      </c>
      <c r="C205" s="84">
        <v>2197377</v>
      </c>
      <c r="D205" s="83">
        <v>4634613</v>
      </c>
      <c r="E205" s="83" t="s">
        <v>122</v>
      </c>
      <c r="F205" s="83" t="s">
        <v>113</v>
      </c>
      <c r="G205" s="85">
        <v>43115</v>
      </c>
      <c r="H205" s="85">
        <v>43115</v>
      </c>
      <c r="I205" s="83" t="s">
        <v>112</v>
      </c>
      <c r="J205" s="83"/>
      <c r="K205" s="86">
        <v>1</v>
      </c>
      <c r="L205" s="87">
        <v>0</v>
      </c>
      <c r="M205" s="108">
        <v>0</v>
      </c>
    </row>
    <row r="206" spans="1:13" hidden="1" x14ac:dyDescent="0.35">
      <c r="A206" s="114" t="str">
        <f t="shared" si="3"/>
        <v>4766060ZNGA562BC</v>
      </c>
      <c r="B206" s="83" t="s">
        <v>178</v>
      </c>
      <c r="C206" s="84">
        <v>2198388</v>
      </c>
      <c r="D206" s="83">
        <v>4766060</v>
      </c>
      <c r="E206" s="83" t="s">
        <v>145</v>
      </c>
      <c r="F206" s="83" t="s">
        <v>118</v>
      </c>
      <c r="G206" s="85">
        <v>43118</v>
      </c>
      <c r="H206" s="85">
        <v>43118</v>
      </c>
      <c r="I206" s="83" t="s">
        <v>41</v>
      </c>
      <c r="J206" s="83"/>
      <c r="K206" s="86">
        <v>1</v>
      </c>
      <c r="L206" s="87">
        <v>498.69</v>
      </c>
      <c r="M206" s="108">
        <v>498.69</v>
      </c>
    </row>
    <row r="207" spans="1:13" hidden="1" x14ac:dyDescent="0.35">
      <c r="A207" s="114" t="str">
        <f t="shared" si="3"/>
        <v>4766060ZNGA563BC</v>
      </c>
      <c r="B207" s="83" t="s">
        <v>178</v>
      </c>
      <c r="C207" s="84">
        <v>2198388</v>
      </c>
      <c r="D207" s="96">
        <v>4766060</v>
      </c>
      <c r="E207" s="83" t="s">
        <v>145</v>
      </c>
      <c r="F207" s="83" t="s">
        <v>118</v>
      </c>
      <c r="G207" s="85">
        <v>43118</v>
      </c>
      <c r="H207" s="85">
        <v>43118</v>
      </c>
      <c r="I207" s="83" t="s">
        <v>25</v>
      </c>
      <c r="J207" s="83"/>
      <c r="K207" s="86">
        <v>-1</v>
      </c>
      <c r="L207" s="87">
        <v>626.70000000000005</v>
      </c>
      <c r="M207" s="108">
        <v>-626.70000000000005</v>
      </c>
    </row>
    <row r="208" spans="1:13" hidden="1" x14ac:dyDescent="0.35">
      <c r="A208" s="114" t="str">
        <f t="shared" si="3"/>
        <v>4867987ZNGA564BC</v>
      </c>
      <c r="B208" s="83" t="s">
        <v>178</v>
      </c>
      <c r="C208" s="84">
        <v>2200582</v>
      </c>
      <c r="D208" s="83">
        <v>4867987</v>
      </c>
      <c r="E208" s="83" t="s">
        <v>120</v>
      </c>
      <c r="F208" s="83" t="s">
        <v>118</v>
      </c>
      <c r="G208" s="85">
        <v>43119</v>
      </c>
      <c r="H208" s="85">
        <v>43119</v>
      </c>
      <c r="I208" s="83" t="s">
        <v>95</v>
      </c>
      <c r="J208" s="83"/>
      <c r="K208" s="86">
        <v>1</v>
      </c>
      <c r="L208" s="87">
        <v>881.69</v>
      </c>
      <c r="M208" s="108">
        <v>881.69</v>
      </c>
    </row>
    <row r="209" spans="1:13" hidden="1" x14ac:dyDescent="0.35">
      <c r="A209" s="114" t="str">
        <f t="shared" si="3"/>
        <v>4937523Z999</v>
      </c>
      <c r="B209" s="83" t="s">
        <v>178</v>
      </c>
      <c r="C209" s="84">
        <v>2200930</v>
      </c>
      <c r="D209" s="83">
        <v>4937523</v>
      </c>
      <c r="E209" s="83" t="s">
        <v>165</v>
      </c>
      <c r="F209" s="83" t="s">
        <v>115</v>
      </c>
      <c r="G209" s="85">
        <v>43117</v>
      </c>
      <c r="H209" s="85">
        <v>43117</v>
      </c>
      <c r="I209" s="83" t="s">
        <v>35</v>
      </c>
      <c r="J209" s="83"/>
      <c r="K209" s="86">
        <v>1</v>
      </c>
      <c r="L209" s="87">
        <v>0</v>
      </c>
      <c r="M209" s="108">
        <v>0</v>
      </c>
    </row>
    <row r="210" spans="1:13" hidden="1" x14ac:dyDescent="0.35">
      <c r="A210" s="114" t="str">
        <f t="shared" si="3"/>
        <v>4937523ZNGA561B</v>
      </c>
      <c r="B210" s="83" t="s">
        <v>178</v>
      </c>
      <c r="C210" s="84">
        <v>2200930</v>
      </c>
      <c r="D210" s="83">
        <v>4937523</v>
      </c>
      <c r="E210" s="83" t="s">
        <v>165</v>
      </c>
      <c r="F210" s="83" t="s">
        <v>115</v>
      </c>
      <c r="G210" s="85">
        <v>43117</v>
      </c>
      <c r="H210" s="85">
        <v>43117</v>
      </c>
      <c r="I210" s="83" t="s">
        <v>15</v>
      </c>
      <c r="J210" s="83"/>
      <c r="K210" s="86">
        <v>-1</v>
      </c>
      <c r="L210" s="87">
        <v>194.94</v>
      </c>
      <c r="M210" s="108">
        <v>-194.94</v>
      </c>
    </row>
    <row r="211" spans="1:13" hidden="1" x14ac:dyDescent="0.35">
      <c r="A211" s="114" t="str">
        <f t="shared" si="3"/>
        <v>4937523ZNGA561BC</v>
      </c>
      <c r="B211" s="83" t="s">
        <v>178</v>
      </c>
      <c r="C211" s="84">
        <v>2200930</v>
      </c>
      <c r="D211" s="83">
        <v>4937523</v>
      </c>
      <c r="E211" s="83" t="s">
        <v>165</v>
      </c>
      <c r="F211" s="83" t="s">
        <v>118</v>
      </c>
      <c r="G211" s="85">
        <v>43115</v>
      </c>
      <c r="H211" s="85">
        <v>43115</v>
      </c>
      <c r="I211" s="83" t="s">
        <v>29</v>
      </c>
      <c r="J211" s="83"/>
      <c r="K211" s="86">
        <v>1</v>
      </c>
      <c r="L211" s="87">
        <v>433.57</v>
      </c>
      <c r="M211" s="108">
        <v>433.57</v>
      </c>
    </row>
    <row r="212" spans="1:13" hidden="1" x14ac:dyDescent="0.35">
      <c r="A212" s="114" t="str">
        <f t="shared" si="3"/>
        <v>4919940ZNGA561C</v>
      </c>
      <c r="B212" s="83" t="s">
        <v>178</v>
      </c>
      <c r="C212" s="84">
        <v>2201756</v>
      </c>
      <c r="D212" s="83">
        <v>4919940</v>
      </c>
      <c r="E212" s="83" t="s">
        <v>117</v>
      </c>
      <c r="F212" s="83" t="s">
        <v>118</v>
      </c>
      <c r="G212" s="85">
        <v>43115</v>
      </c>
      <c r="H212" s="85">
        <v>43115</v>
      </c>
      <c r="I212" s="83" t="s">
        <v>89</v>
      </c>
      <c r="J212" s="83"/>
      <c r="K212" s="86">
        <v>1</v>
      </c>
      <c r="L212" s="87">
        <v>205.64</v>
      </c>
      <c r="M212" s="108">
        <v>205.64</v>
      </c>
    </row>
    <row r="213" spans="1:13" hidden="1" x14ac:dyDescent="0.35">
      <c r="A213" s="114" t="str">
        <f t="shared" si="3"/>
        <v>4931197Z999</v>
      </c>
      <c r="B213" s="83" t="s">
        <v>178</v>
      </c>
      <c r="C213" s="84">
        <v>2202374</v>
      </c>
      <c r="D213" s="83">
        <v>4931197</v>
      </c>
      <c r="E213" s="83" t="s">
        <v>120</v>
      </c>
      <c r="F213" s="83" t="s">
        <v>115</v>
      </c>
      <c r="G213" s="85">
        <v>43118</v>
      </c>
      <c r="H213" s="85">
        <v>43118</v>
      </c>
      <c r="I213" s="83" t="s">
        <v>35</v>
      </c>
      <c r="J213" s="83"/>
      <c r="K213" s="86">
        <v>1</v>
      </c>
      <c r="L213" s="87">
        <v>0</v>
      </c>
      <c r="M213" s="108">
        <v>0</v>
      </c>
    </row>
    <row r="214" spans="1:13" hidden="1" x14ac:dyDescent="0.35">
      <c r="A214" s="114" t="str">
        <f t="shared" si="3"/>
        <v>4931197ZNGA562B</v>
      </c>
      <c r="B214" s="83" t="s">
        <v>178</v>
      </c>
      <c r="C214" s="84">
        <v>2202374</v>
      </c>
      <c r="D214" s="83">
        <v>4931197</v>
      </c>
      <c r="E214" s="83" t="s">
        <v>120</v>
      </c>
      <c r="F214" s="83" t="s">
        <v>115</v>
      </c>
      <c r="G214" s="85">
        <v>43118</v>
      </c>
      <c r="H214" s="85">
        <v>43118</v>
      </c>
      <c r="I214" s="83" t="s">
        <v>20</v>
      </c>
      <c r="J214" s="83"/>
      <c r="K214" s="86">
        <v>-1</v>
      </c>
      <c r="L214" s="87">
        <v>254.64</v>
      </c>
      <c r="M214" s="108">
        <v>-254.64</v>
      </c>
    </row>
    <row r="215" spans="1:13" hidden="1" x14ac:dyDescent="0.35">
      <c r="A215" s="114" t="str">
        <f t="shared" si="3"/>
        <v>4931197ZNGA562BC</v>
      </c>
      <c r="B215" s="83" t="s">
        <v>178</v>
      </c>
      <c r="C215" s="84">
        <v>2202374</v>
      </c>
      <c r="D215" s="83">
        <v>4931197</v>
      </c>
      <c r="E215" s="83" t="s">
        <v>120</v>
      </c>
      <c r="F215" s="83" t="s">
        <v>118</v>
      </c>
      <c r="G215" s="85">
        <v>43117</v>
      </c>
      <c r="H215" s="85">
        <v>43117</v>
      </c>
      <c r="I215" s="83" t="s">
        <v>41</v>
      </c>
      <c r="J215" s="83"/>
      <c r="K215" s="86">
        <v>1</v>
      </c>
      <c r="L215" s="87">
        <v>498.69</v>
      </c>
      <c r="M215" s="108">
        <v>498.69</v>
      </c>
    </row>
    <row r="216" spans="1:13" hidden="1" x14ac:dyDescent="0.35">
      <c r="A216" s="114" t="str">
        <f t="shared" si="3"/>
        <v>5010510ZNGA563BC</v>
      </c>
      <c r="B216" s="83" t="s">
        <v>178</v>
      </c>
      <c r="C216" s="84">
        <v>2203413</v>
      </c>
      <c r="D216" s="83">
        <v>5010510</v>
      </c>
      <c r="E216" s="83" t="s">
        <v>111</v>
      </c>
      <c r="F216" s="83" t="s">
        <v>118</v>
      </c>
      <c r="G216" s="85">
        <v>43115</v>
      </c>
      <c r="H216" s="85">
        <v>43115</v>
      </c>
      <c r="I216" s="83" t="s">
        <v>25</v>
      </c>
      <c r="J216" s="83"/>
      <c r="K216" s="86">
        <v>1</v>
      </c>
      <c r="L216" s="87">
        <v>626.70000000000005</v>
      </c>
      <c r="M216" s="108">
        <v>626.70000000000005</v>
      </c>
    </row>
    <row r="217" spans="1:13" hidden="1" x14ac:dyDescent="0.35">
      <c r="A217" s="114" t="str">
        <f t="shared" si="3"/>
        <v>5010502ZNGA561A</v>
      </c>
      <c r="B217" s="83" t="s">
        <v>178</v>
      </c>
      <c r="C217" s="84">
        <v>2203414</v>
      </c>
      <c r="D217" s="83">
        <v>5010502</v>
      </c>
      <c r="E217" s="83" t="s">
        <v>111</v>
      </c>
      <c r="F217" s="83" t="s">
        <v>113</v>
      </c>
      <c r="G217" s="85">
        <v>43115</v>
      </c>
      <c r="H217" s="85">
        <v>43115</v>
      </c>
      <c r="I217" s="83" t="s">
        <v>112</v>
      </c>
      <c r="J217" s="83"/>
      <c r="K217" s="86">
        <v>1</v>
      </c>
      <c r="L217" s="87">
        <v>0</v>
      </c>
      <c r="M217" s="108">
        <v>0</v>
      </c>
    </row>
    <row r="218" spans="1:13" hidden="1" x14ac:dyDescent="0.35">
      <c r="A218" s="114" t="str">
        <f t="shared" si="3"/>
        <v>4627306ZNGA561A</v>
      </c>
      <c r="B218" s="83" t="s">
        <v>178</v>
      </c>
      <c r="C218" s="84">
        <v>2206450</v>
      </c>
      <c r="D218" s="83">
        <v>4627306</v>
      </c>
      <c r="E218" s="83" t="s">
        <v>120</v>
      </c>
      <c r="F218" s="83" t="s">
        <v>113</v>
      </c>
      <c r="G218" s="85">
        <v>43115</v>
      </c>
      <c r="H218" s="85">
        <v>43115</v>
      </c>
      <c r="I218" s="83" t="s">
        <v>112</v>
      </c>
      <c r="J218" s="83"/>
      <c r="K218" s="86">
        <v>1</v>
      </c>
      <c r="L218" s="87">
        <v>0</v>
      </c>
      <c r="M218" s="108">
        <v>0</v>
      </c>
    </row>
    <row r="219" spans="1:13" hidden="1" x14ac:dyDescent="0.35">
      <c r="A219" s="114" t="str">
        <f t="shared" si="3"/>
        <v>4627320ZNGA561B</v>
      </c>
      <c r="B219" s="83" t="s">
        <v>178</v>
      </c>
      <c r="C219" s="84">
        <v>2206451</v>
      </c>
      <c r="D219" s="83">
        <v>4627320</v>
      </c>
      <c r="E219" s="83" t="s">
        <v>120</v>
      </c>
      <c r="F219" s="83" t="s">
        <v>115</v>
      </c>
      <c r="G219" s="85">
        <v>43115</v>
      </c>
      <c r="H219" s="85">
        <v>43115</v>
      </c>
      <c r="I219" s="83" t="s">
        <v>15</v>
      </c>
      <c r="J219" s="83"/>
      <c r="K219" s="86">
        <v>1</v>
      </c>
      <c r="L219" s="87">
        <v>194.94</v>
      </c>
      <c r="M219" s="108">
        <v>194.94</v>
      </c>
    </row>
    <row r="220" spans="1:13" hidden="1" x14ac:dyDescent="0.35">
      <c r="A220" s="114" t="str">
        <f t="shared" si="3"/>
        <v>5047182ZNGA561BC</v>
      </c>
      <c r="B220" s="83" t="s">
        <v>178</v>
      </c>
      <c r="C220" s="84">
        <v>2206453</v>
      </c>
      <c r="D220" s="83">
        <v>5047182</v>
      </c>
      <c r="E220" s="83" t="s">
        <v>145</v>
      </c>
      <c r="F220" s="83" t="s">
        <v>118</v>
      </c>
      <c r="G220" s="85">
        <v>43120</v>
      </c>
      <c r="H220" s="85">
        <v>43120</v>
      </c>
      <c r="I220" s="83" t="s">
        <v>29</v>
      </c>
      <c r="J220" s="83"/>
      <c r="K220" s="86">
        <v>1</v>
      </c>
      <c r="L220" s="87">
        <v>433.57</v>
      </c>
      <c r="M220" s="108">
        <v>433.57</v>
      </c>
    </row>
    <row r="221" spans="1:13" hidden="1" x14ac:dyDescent="0.35">
      <c r="A221" s="114" t="str">
        <f t="shared" si="3"/>
        <v>5067200ZNGA561BC</v>
      </c>
      <c r="B221" s="83" t="s">
        <v>178</v>
      </c>
      <c r="C221" s="84">
        <v>2206468</v>
      </c>
      <c r="D221" s="83">
        <v>5067200</v>
      </c>
      <c r="E221" s="83" t="s">
        <v>121</v>
      </c>
      <c r="F221" s="83" t="s">
        <v>118</v>
      </c>
      <c r="G221" s="85">
        <v>43116</v>
      </c>
      <c r="H221" s="85">
        <v>43116</v>
      </c>
      <c r="I221" s="83" t="s">
        <v>29</v>
      </c>
      <c r="J221" s="83"/>
      <c r="K221" s="86">
        <v>1</v>
      </c>
      <c r="L221" s="87">
        <v>433.57</v>
      </c>
      <c r="M221" s="108">
        <v>433.57</v>
      </c>
    </row>
    <row r="222" spans="1:13" hidden="1" x14ac:dyDescent="0.35">
      <c r="A222" s="114" t="str">
        <f t="shared" si="3"/>
        <v>4834565NGA-714</v>
      </c>
      <c r="B222" s="83" t="s">
        <v>178</v>
      </c>
      <c r="C222" s="84">
        <v>2206655</v>
      </c>
      <c r="D222" s="83">
        <v>4834565</v>
      </c>
      <c r="E222" s="83" t="s">
        <v>116</v>
      </c>
      <c r="F222" s="83" t="s">
        <v>118</v>
      </c>
      <c r="G222" s="85">
        <v>43116</v>
      </c>
      <c r="H222" s="85">
        <v>43116</v>
      </c>
      <c r="I222" s="83" t="s">
        <v>114</v>
      </c>
      <c r="J222" s="83"/>
      <c r="K222" s="86">
        <v>1</v>
      </c>
      <c r="L222" s="87">
        <v>41.38</v>
      </c>
      <c r="M222" s="108">
        <v>41.38</v>
      </c>
    </row>
    <row r="223" spans="1:13" hidden="1" x14ac:dyDescent="0.35">
      <c r="A223" s="114" t="str">
        <f t="shared" si="3"/>
        <v>4834906ZNGA563BC</v>
      </c>
      <c r="B223" s="83" t="s">
        <v>178</v>
      </c>
      <c r="C223" s="84">
        <v>2206762</v>
      </c>
      <c r="D223" s="83">
        <v>4834906</v>
      </c>
      <c r="E223" s="83" t="s">
        <v>116</v>
      </c>
      <c r="F223" s="83" t="s">
        <v>118</v>
      </c>
      <c r="G223" s="85">
        <v>43117</v>
      </c>
      <c r="H223" s="85">
        <v>43117</v>
      </c>
      <c r="I223" s="83" t="s">
        <v>25</v>
      </c>
      <c r="J223" s="83"/>
      <c r="K223" s="86">
        <v>1</v>
      </c>
      <c r="L223" s="87">
        <v>626.70000000000005</v>
      </c>
      <c r="M223" s="108">
        <v>626.70000000000005</v>
      </c>
    </row>
    <row r="224" spans="1:13" hidden="1" x14ac:dyDescent="0.35">
      <c r="A224" s="114" t="str">
        <f t="shared" si="3"/>
        <v>5079530ZNGA562BC</v>
      </c>
      <c r="B224" s="83" t="s">
        <v>178</v>
      </c>
      <c r="C224" s="84">
        <v>2207258</v>
      </c>
      <c r="D224" s="83">
        <v>5079530</v>
      </c>
      <c r="E224" s="83" t="s">
        <v>116</v>
      </c>
      <c r="F224" s="83" t="s">
        <v>118</v>
      </c>
      <c r="G224" s="85">
        <v>43115</v>
      </c>
      <c r="H224" s="85">
        <v>43115</v>
      </c>
      <c r="I224" s="83" t="s">
        <v>41</v>
      </c>
      <c r="J224" s="83"/>
      <c r="K224" s="86">
        <v>1</v>
      </c>
      <c r="L224" s="87">
        <v>498.69</v>
      </c>
      <c r="M224" s="108">
        <v>498.69</v>
      </c>
    </row>
    <row r="225" spans="1:13" hidden="1" x14ac:dyDescent="0.35">
      <c r="A225" s="114" t="str">
        <f t="shared" si="3"/>
        <v>5080537Z999</v>
      </c>
      <c r="B225" s="83" t="s">
        <v>178</v>
      </c>
      <c r="C225" s="84">
        <v>2207422</v>
      </c>
      <c r="D225" s="83">
        <v>5080537</v>
      </c>
      <c r="E225" s="83" t="s">
        <v>111</v>
      </c>
      <c r="F225" s="83" t="s">
        <v>115</v>
      </c>
      <c r="G225" s="85">
        <v>43115</v>
      </c>
      <c r="H225" s="85">
        <v>43115</v>
      </c>
      <c r="I225" s="83" t="s">
        <v>35</v>
      </c>
      <c r="J225" s="83"/>
      <c r="K225" s="86">
        <v>1</v>
      </c>
      <c r="L225" s="87">
        <v>0</v>
      </c>
      <c r="M225" s="108">
        <v>0</v>
      </c>
    </row>
    <row r="226" spans="1:13" hidden="1" x14ac:dyDescent="0.35">
      <c r="A226" s="114" t="str">
        <f t="shared" si="3"/>
        <v>5080537ZNGA561B</v>
      </c>
      <c r="B226" s="83" t="s">
        <v>178</v>
      </c>
      <c r="C226" s="84">
        <v>2207422</v>
      </c>
      <c r="D226" s="83">
        <v>5080537</v>
      </c>
      <c r="E226" s="83" t="s">
        <v>111</v>
      </c>
      <c r="F226" s="83" t="s">
        <v>115</v>
      </c>
      <c r="G226" s="85">
        <v>43115</v>
      </c>
      <c r="H226" s="85">
        <v>43115</v>
      </c>
      <c r="I226" s="83" t="s">
        <v>15</v>
      </c>
      <c r="J226" s="83"/>
      <c r="K226" s="86">
        <v>-1</v>
      </c>
      <c r="L226" s="87">
        <v>194.94</v>
      </c>
      <c r="M226" s="108">
        <v>-194.94</v>
      </c>
    </row>
    <row r="227" spans="1:13" hidden="1" x14ac:dyDescent="0.35">
      <c r="A227" s="114" t="str">
        <f t="shared" si="3"/>
        <v>5081186ZNGA563BC</v>
      </c>
      <c r="B227" s="83" t="s">
        <v>178</v>
      </c>
      <c r="C227" s="84">
        <v>2207427</v>
      </c>
      <c r="D227" s="83">
        <v>5081186</v>
      </c>
      <c r="E227" s="83" t="s">
        <v>122</v>
      </c>
      <c r="F227" s="83" t="s">
        <v>118</v>
      </c>
      <c r="G227" s="85">
        <v>43115</v>
      </c>
      <c r="H227" s="85">
        <v>43115</v>
      </c>
      <c r="I227" s="83" t="s">
        <v>25</v>
      </c>
      <c r="J227" s="83"/>
      <c r="K227" s="86">
        <v>1</v>
      </c>
      <c r="L227" s="87">
        <v>626.70000000000005</v>
      </c>
      <c r="M227" s="108">
        <v>626.70000000000005</v>
      </c>
    </row>
    <row r="228" spans="1:13" hidden="1" x14ac:dyDescent="0.35">
      <c r="A228" s="114" t="str">
        <f t="shared" si="3"/>
        <v>5081330NGA Outside Boundary Remediation/Build</v>
      </c>
      <c r="B228" s="83" t="s">
        <v>178</v>
      </c>
      <c r="C228" s="84">
        <v>2207446</v>
      </c>
      <c r="D228" s="83">
        <v>5081330</v>
      </c>
      <c r="E228" s="83" t="s">
        <v>121</v>
      </c>
      <c r="F228" s="83" t="s">
        <v>127</v>
      </c>
      <c r="G228" s="85">
        <v>43116</v>
      </c>
      <c r="H228" s="85">
        <v>43116</v>
      </c>
      <c r="I228" s="83" t="s">
        <v>126</v>
      </c>
      <c r="J228" s="83"/>
      <c r="K228" s="86">
        <v>1</v>
      </c>
      <c r="L228" s="87">
        <v>0</v>
      </c>
      <c r="M228" s="108">
        <v>0</v>
      </c>
    </row>
    <row r="229" spans="1:13" hidden="1" x14ac:dyDescent="0.35">
      <c r="A229" s="114" t="str">
        <f t="shared" si="3"/>
        <v>5081330NGA-B19</v>
      </c>
      <c r="B229" s="83" t="s">
        <v>178</v>
      </c>
      <c r="C229" s="84">
        <v>2207446</v>
      </c>
      <c r="D229" s="83">
        <v>5081330</v>
      </c>
      <c r="E229" s="83" t="s">
        <v>121</v>
      </c>
      <c r="F229" s="83" t="s">
        <v>127</v>
      </c>
      <c r="G229" s="85">
        <v>43117</v>
      </c>
      <c r="H229" s="85">
        <v>43117</v>
      </c>
      <c r="I229" s="83" t="s">
        <v>164</v>
      </c>
      <c r="J229" s="83"/>
      <c r="K229" s="86">
        <v>1</v>
      </c>
      <c r="L229" s="87">
        <v>88.18</v>
      </c>
      <c r="M229" s="108">
        <v>88.18</v>
      </c>
    </row>
    <row r="230" spans="1:13" hidden="1" x14ac:dyDescent="0.35">
      <c r="A230" s="114" t="str">
        <f t="shared" si="3"/>
        <v>5081330ZNGA562BC</v>
      </c>
      <c r="B230" s="83" t="s">
        <v>178</v>
      </c>
      <c r="C230" s="84">
        <v>2207446</v>
      </c>
      <c r="D230" s="83">
        <v>5081330</v>
      </c>
      <c r="E230" s="83" t="s">
        <v>121</v>
      </c>
      <c r="F230" s="83" t="s">
        <v>118</v>
      </c>
      <c r="G230" s="85">
        <v>43117</v>
      </c>
      <c r="H230" s="85">
        <v>43117</v>
      </c>
      <c r="I230" s="83" t="s">
        <v>41</v>
      </c>
      <c r="J230" s="83"/>
      <c r="K230" s="86">
        <v>1</v>
      </c>
      <c r="L230" s="87">
        <v>498.69</v>
      </c>
      <c r="M230" s="108">
        <v>498.69</v>
      </c>
    </row>
    <row r="231" spans="1:13" hidden="1" x14ac:dyDescent="0.35">
      <c r="A231" s="114" t="str">
        <f t="shared" si="3"/>
        <v>5083367ZNGA562BC</v>
      </c>
      <c r="B231" s="83" t="s">
        <v>178</v>
      </c>
      <c r="C231" s="84">
        <v>2207499</v>
      </c>
      <c r="D231" s="83">
        <v>5083367</v>
      </c>
      <c r="E231" s="83" t="s">
        <v>122</v>
      </c>
      <c r="F231" s="83" t="s">
        <v>118</v>
      </c>
      <c r="G231" s="85">
        <v>43116</v>
      </c>
      <c r="H231" s="85">
        <v>43116</v>
      </c>
      <c r="I231" s="83" t="s">
        <v>41</v>
      </c>
      <c r="J231" s="83"/>
      <c r="K231" s="86">
        <v>1</v>
      </c>
      <c r="L231" s="87">
        <v>498.69</v>
      </c>
      <c r="M231" s="108">
        <v>498.69</v>
      </c>
    </row>
    <row r="232" spans="1:13" hidden="1" x14ac:dyDescent="0.35">
      <c r="A232" s="114" t="str">
        <f t="shared" si="3"/>
        <v>4938172ZNGA563BC</v>
      </c>
      <c r="B232" s="83" t="s">
        <v>178</v>
      </c>
      <c r="C232" s="84">
        <v>2207684</v>
      </c>
      <c r="D232" s="83">
        <v>4938172</v>
      </c>
      <c r="E232" s="83" t="s">
        <v>111</v>
      </c>
      <c r="F232" s="83" t="s">
        <v>118</v>
      </c>
      <c r="G232" s="85">
        <v>43115</v>
      </c>
      <c r="H232" s="85">
        <v>43115</v>
      </c>
      <c r="I232" s="83" t="s">
        <v>25</v>
      </c>
      <c r="J232" s="83"/>
      <c r="K232" s="86">
        <v>1</v>
      </c>
      <c r="L232" s="87">
        <v>626.70000000000005</v>
      </c>
      <c r="M232" s="108">
        <v>626.70000000000005</v>
      </c>
    </row>
    <row r="233" spans="1:13" hidden="1" x14ac:dyDescent="0.35">
      <c r="A233" s="114" t="str">
        <f t="shared" si="3"/>
        <v>5083472ZNGA561A</v>
      </c>
      <c r="B233" s="83" t="s">
        <v>178</v>
      </c>
      <c r="C233" s="84">
        <v>2207721</v>
      </c>
      <c r="D233" s="83">
        <v>5083472</v>
      </c>
      <c r="E233" s="83" t="s">
        <v>117</v>
      </c>
      <c r="F233" s="83" t="s">
        <v>113</v>
      </c>
      <c r="G233" s="85">
        <v>43115</v>
      </c>
      <c r="H233" s="85">
        <v>43115</v>
      </c>
      <c r="I233" s="83" t="s">
        <v>112</v>
      </c>
      <c r="J233" s="83"/>
      <c r="K233" s="86">
        <v>1</v>
      </c>
      <c r="L233" s="87">
        <v>0</v>
      </c>
      <c r="M233" s="108">
        <v>0</v>
      </c>
    </row>
    <row r="234" spans="1:13" hidden="1" x14ac:dyDescent="0.35">
      <c r="A234" s="114" t="str">
        <f t="shared" si="3"/>
        <v>5083477ZNGA561BC</v>
      </c>
      <c r="B234" s="83" t="s">
        <v>178</v>
      </c>
      <c r="C234" s="84">
        <v>2207722</v>
      </c>
      <c r="D234" s="83">
        <v>5083477</v>
      </c>
      <c r="E234" s="83" t="s">
        <v>117</v>
      </c>
      <c r="F234" s="83" t="s">
        <v>118</v>
      </c>
      <c r="G234" s="85">
        <v>43118</v>
      </c>
      <c r="H234" s="85">
        <v>43118</v>
      </c>
      <c r="I234" s="83" t="s">
        <v>29</v>
      </c>
      <c r="J234" s="83"/>
      <c r="K234" s="86">
        <v>1</v>
      </c>
      <c r="L234" s="87">
        <v>433.57</v>
      </c>
      <c r="M234" s="108">
        <v>433.57</v>
      </c>
    </row>
    <row r="235" spans="1:13" hidden="1" x14ac:dyDescent="0.35">
      <c r="A235" s="114" t="str">
        <f t="shared" si="3"/>
        <v>5087130ZNGA561BC</v>
      </c>
      <c r="B235" s="83" t="s">
        <v>178</v>
      </c>
      <c r="C235" s="84">
        <v>2208291</v>
      </c>
      <c r="D235" s="83">
        <v>5087130</v>
      </c>
      <c r="E235" s="83" t="s">
        <v>165</v>
      </c>
      <c r="F235" s="83" t="s">
        <v>118</v>
      </c>
      <c r="G235" s="85">
        <v>43117</v>
      </c>
      <c r="H235" s="85">
        <v>43117</v>
      </c>
      <c r="I235" s="83" t="s">
        <v>29</v>
      </c>
      <c r="J235" s="83"/>
      <c r="K235" s="86">
        <v>1</v>
      </c>
      <c r="L235" s="87">
        <v>433.57</v>
      </c>
      <c r="M235" s="108">
        <v>433.57</v>
      </c>
    </row>
    <row r="236" spans="1:13" hidden="1" x14ac:dyDescent="0.35">
      <c r="A236" s="114" t="str">
        <f t="shared" si="3"/>
        <v>5087125ZNGA561A</v>
      </c>
      <c r="B236" s="83" t="s">
        <v>178</v>
      </c>
      <c r="C236" s="84">
        <v>2208292</v>
      </c>
      <c r="D236" s="83">
        <v>5087125</v>
      </c>
      <c r="E236" s="83" t="s">
        <v>165</v>
      </c>
      <c r="F236" s="83" t="s">
        <v>113</v>
      </c>
      <c r="G236" s="85">
        <v>43117</v>
      </c>
      <c r="H236" s="85">
        <v>43117</v>
      </c>
      <c r="I236" s="83" t="s">
        <v>112</v>
      </c>
      <c r="J236" s="83"/>
      <c r="K236" s="86">
        <v>1</v>
      </c>
      <c r="L236" s="87">
        <v>0</v>
      </c>
      <c r="M236" s="108">
        <v>0</v>
      </c>
    </row>
    <row r="237" spans="1:13" hidden="1" x14ac:dyDescent="0.35">
      <c r="A237" s="114" t="str">
        <f t="shared" si="3"/>
        <v>4936663ZNGA562BC</v>
      </c>
      <c r="B237" s="83" t="s">
        <v>178</v>
      </c>
      <c r="C237" s="84">
        <v>2208606</v>
      </c>
      <c r="D237" s="83">
        <v>4936663</v>
      </c>
      <c r="E237" s="83" t="s">
        <v>120</v>
      </c>
      <c r="F237" s="83" t="s">
        <v>118</v>
      </c>
      <c r="G237" s="85">
        <v>43119</v>
      </c>
      <c r="H237" s="85">
        <v>43119</v>
      </c>
      <c r="I237" s="83" t="s">
        <v>41</v>
      </c>
      <c r="J237" s="83"/>
      <c r="K237" s="86">
        <v>1</v>
      </c>
      <c r="L237" s="87">
        <v>498.69</v>
      </c>
      <c r="M237" s="108">
        <v>498.69</v>
      </c>
    </row>
    <row r="238" spans="1:13" hidden="1" x14ac:dyDescent="0.35">
      <c r="A238" s="114" t="str">
        <f t="shared" si="3"/>
        <v>4936651ZNGA561A</v>
      </c>
      <c r="B238" s="83" t="s">
        <v>178</v>
      </c>
      <c r="C238" s="84">
        <v>2208607</v>
      </c>
      <c r="D238" s="83">
        <v>4936651</v>
      </c>
      <c r="E238" s="83" t="s">
        <v>120</v>
      </c>
      <c r="F238" s="83" t="s">
        <v>113</v>
      </c>
      <c r="G238" s="85">
        <v>43116</v>
      </c>
      <c r="H238" s="85">
        <v>43116</v>
      </c>
      <c r="I238" s="83" t="s">
        <v>112</v>
      </c>
      <c r="J238" s="83"/>
      <c r="K238" s="86">
        <v>1</v>
      </c>
      <c r="L238" s="87">
        <v>0</v>
      </c>
      <c r="M238" s="108">
        <v>0</v>
      </c>
    </row>
    <row r="239" spans="1:13" hidden="1" x14ac:dyDescent="0.35">
      <c r="A239" s="114" t="str">
        <f t="shared" si="3"/>
        <v>4860183X392N</v>
      </c>
      <c r="B239" s="83" t="s">
        <v>178</v>
      </c>
      <c r="C239" s="84">
        <v>2209125</v>
      </c>
      <c r="D239" s="83">
        <v>4860183</v>
      </c>
      <c r="E239" s="83" t="s">
        <v>124</v>
      </c>
      <c r="F239" s="83" t="s">
        <v>118</v>
      </c>
      <c r="G239" s="85">
        <v>43116</v>
      </c>
      <c r="H239" s="85">
        <v>43116</v>
      </c>
      <c r="I239" s="83" t="s">
        <v>148</v>
      </c>
      <c r="J239" s="83"/>
      <c r="K239" s="86">
        <v>40</v>
      </c>
      <c r="L239" s="87">
        <v>11.79</v>
      </c>
      <c r="M239" s="108">
        <v>471.6</v>
      </c>
    </row>
    <row r="240" spans="1:13" hidden="1" x14ac:dyDescent="0.35">
      <c r="A240" s="114" t="str">
        <f t="shared" si="3"/>
        <v>5123587ZNGA561B</v>
      </c>
      <c r="B240" s="83" t="s">
        <v>178</v>
      </c>
      <c r="C240" s="84">
        <v>2209578</v>
      </c>
      <c r="D240" s="83">
        <v>5123587</v>
      </c>
      <c r="E240" s="83" t="s">
        <v>165</v>
      </c>
      <c r="F240" s="83"/>
      <c r="G240" s="85">
        <v>43119</v>
      </c>
      <c r="H240" s="85">
        <v>43119</v>
      </c>
      <c r="I240" s="83" t="s">
        <v>15</v>
      </c>
      <c r="J240" s="83"/>
      <c r="K240" s="86">
        <v>1</v>
      </c>
      <c r="L240" s="87">
        <v>194.94</v>
      </c>
      <c r="M240" s="108">
        <v>194.94</v>
      </c>
    </row>
    <row r="241" spans="1:13" hidden="1" x14ac:dyDescent="0.35">
      <c r="A241" s="114" t="str">
        <f t="shared" si="3"/>
        <v>5115282ZNGA563BC</v>
      </c>
      <c r="B241" s="83" t="s">
        <v>178</v>
      </c>
      <c r="C241" s="84">
        <v>2209874</v>
      </c>
      <c r="D241" s="83">
        <v>5115282</v>
      </c>
      <c r="E241" s="83" t="s">
        <v>117</v>
      </c>
      <c r="F241" s="83" t="s">
        <v>118</v>
      </c>
      <c r="G241" s="85">
        <v>43119</v>
      </c>
      <c r="H241" s="85">
        <v>43119</v>
      </c>
      <c r="I241" s="83" t="s">
        <v>25</v>
      </c>
      <c r="J241" s="83"/>
      <c r="K241" s="86">
        <v>1</v>
      </c>
      <c r="L241" s="87">
        <v>626.70000000000005</v>
      </c>
      <c r="M241" s="108">
        <v>626.70000000000005</v>
      </c>
    </row>
    <row r="242" spans="1:13" hidden="1" x14ac:dyDescent="0.35">
      <c r="A242" s="114" t="str">
        <f t="shared" si="3"/>
        <v>5115278ZNGA561A</v>
      </c>
      <c r="B242" s="83" t="s">
        <v>178</v>
      </c>
      <c r="C242" s="84">
        <v>2209875</v>
      </c>
      <c r="D242" s="83">
        <v>5115278</v>
      </c>
      <c r="E242" s="83" t="s">
        <v>117</v>
      </c>
      <c r="F242" s="83" t="s">
        <v>113</v>
      </c>
      <c r="G242" s="85">
        <v>43116</v>
      </c>
      <c r="H242" s="85">
        <v>43116</v>
      </c>
      <c r="I242" s="83" t="s">
        <v>112</v>
      </c>
      <c r="J242" s="83"/>
      <c r="K242" s="86">
        <v>1</v>
      </c>
      <c r="L242" s="87">
        <v>0</v>
      </c>
      <c r="M242" s="108">
        <v>0</v>
      </c>
    </row>
    <row r="243" spans="1:13" hidden="1" x14ac:dyDescent="0.35">
      <c r="A243" s="114" t="str">
        <f t="shared" si="3"/>
        <v>5119324ZNGA561BC</v>
      </c>
      <c r="B243" s="83" t="s">
        <v>178</v>
      </c>
      <c r="C243" s="84">
        <v>2209876</v>
      </c>
      <c r="D243" s="83">
        <v>5119324</v>
      </c>
      <c r="E243" s="83" t="s">
        <v>145</v>
      </c>
      <c r="F243" s="83" t="s">
        <v>118</v>
      </c>
      <c r="G243" s="85">
        <v>43116</v>
      </c>
      <c r="H243" s="85">
        <v>43116</v>
      </c>
      <c r="I243" s="83" t="s">
        <v>29</v>
      </c>
      <c r="J243" s="83"/>
      <c r="K243" s="86">
        <v>1</v>
      </c>
      <c r="L243" s="87">
        <v>433.57</v>
      </c>
      <c r="M243" s="108">
        <v>433.57</v>
      </c>
    </row>
    <row r="244" spans="1:13" hidden="1" x14ac:dyDescent="0.35">
      <c r="A244" s="114" t="str">
        <f t="shared" si="3"/>
        <v>5119318ZNGA561A</v>
      </c>
      <c r="B244" s="83" t="s">
        <v>178</v>
      </c>
      <c r="C244" s="84">
        <v>2209877</v>
      </c>
      <c r="D244" s="83">
        <v>5119318</v>
      </c>
      <c r="E244" s="83" t="s">
        <v>145</v>
      </c>
      <c r="F244" s="83" t="s">
        <v>113</v>
      </c>
      <c r="G244" s="85">
        <v>43115</v>
      </c>
      <c r="H244" s="85">
        <v>43115</v>
      </c>
      <c r="I244" s="83" t="s">
        <v>112</v>
      </c>
      <c r="J244" s="83"/>
      <c r="K244" s="86">
        <v>1</v>
      </c>
      <c r="L244" s="87">
        <v>0</v>
      </c>
      <c r="M244" s="108">
        <v>0</v>
      </c>
    </row>
    <row r="245" spans="1:13" hidden="1" x14ac:dyDescent="0.35">
      <c r="A245" s="114" t="str">
        <f t="shared" si="3"/>
        <v>5115590ZNGA561BC</v>
      </c>
      <c r="B245" s="83" t="s">
        <v>178</v>
      </c>
      <c r="C245" s="84">
        <v>2209881</v>
      </c>
      <c r="D245" s="83">
        <v>5115590</v>
      </c>
      <c r="E245" s="83" t="s">
        <v>120</v>
      </c>
      <c r="F245" s="83" t="s">
        <v>118</v>
      </c>
      <c r="G245" s="85">
        <v>43119</v>
      </c>
      <c r="H245" s="85">
        <v>43119</v>
      </c>
      <c r="I245" s="83" t="s">
        <v>29</v>
      </c>
      <c r="J245" s="83"/>
      <c r="K245" s="86">
        <v>1</v>
      </c>
      <c r="L245" s="87">
        <v>433.57</v>
      </c>
      <c r="M245" s="108">
        <v>433.57</v>
      </c>
    </row>
    <row r="246" spans="1:13" hidden="1" x14ac:dyDescent="0.35">
      <c r="A246" s="114" t="str">
        <f t="shared" si="3"/>
        <v>5115332ZNGA563BC</v>
      </c>
      <c r="B246" s="83" t="s">
        <v>178</v>
      </c>
      <c r="C246" s="84">
        <v>2210460</v>
      </c>
      <c r="D246" s="83">
        <v>5115332</v>
      </c>
      <c r="E246" s="83" t="s">
        <v>121</v>
      </c>
      <c r="F246" s="83" t="s">
        <v>118</v>
      </c>
      <c r="G246" s="85">
        <v>43119</v>
      </c>
      <c r="H246" s="85">
        <v>43119</v>
      </c>
      <c r="I246" s="83" t="s">
        <v>25</v>
      </c>
      <c r="J246" s="83"/>
      <c r="K246" s="86">
        <v>1</v>
      </c>
      <c r="L246" s="87">
        <v>626.70000000000005</v>
      </c>
      <c r="M246" s="108">
        <v>626.70000000000005</v>
      </c>
    </row>
    <row r="247" spans="1:13" hidden="1" x14ac:dyDescent="0.35">
      <c r="A247" s="114" t="str">
        <f t="shared" si="3"/>
        <v>5121462ZNGA561A</v>
      </c>
      <c r="B247" s="83" t="s">
        <v>178</v>
      </c>
      <c r="C247" s="84">
        <v>2210563</v>
      </c>
      <c r="D247" s="83">
        <v>5121462</v>
      </c>
      <c r="E247" s="83" t="s">
        <v>122</v>
      </c>
      <c r="F247" s="83" t="s">
        <v>113</v>
      </c>
      <c r="G247" s="85">
        <v>43117</v>
      </c>
      <c r="H247" s="85">
        <v>43117</v>
      </c>
      <c r="I247" s="83" t="s">
        <v>112</v>
      </c>
      <c r="J247" s="83"/>
      <c r="K247" s="86">
        <v>1</v>
      </c>
      <c r="L247" s="87">
        <v>0</v>
      </c>
      <c r="M247" s="108">
        <v>0</v>
      </c>
    </row>
    <row r="248" spans="1:13" hidden="1" x14ac:dyDescent="0.35">
      <c r="A248" s="114" t="str">
        <f t="shared" si="3"/>
        <v>5140991ZNGA561A</v>
      </c>
      <c r="B248" s="83" t="s">
        <v>178</v>
      </c>
      <c r="C248" s="84">
        <v>2210928</v>
      </c>
      <c r="D248" s="83">
        <v>5140991</v>
      </c>
      <c r="E248" s="83" t="s">
        <v>145</v>
      </c>
      <c r="F248" s="83" t="s">
        <v>113</v>
      </c>
      <c r="G248" s="85">
        <v>43118</v>
      </c>
      <c r="H248" s="85">
        <v>43118</v>
      </c>
      <c r="I248" s="83" t="s">
        <v>112</v>
      </c>
      <c r="J248" s="83"/>
      <c r="K248" s="86">
        <v>1</v>
      </c>
      <c r="L248" s="87">
        <v>0</v>
      </c>
      <c r="M248" s="108">
        <v>0</v>
      </c>
    </row>
    <row r="249" spans="1:13" hidden="1" x14ac:dyDescent="0.35">
      <c r="A249" s="114" t="str">
        <f t="shared" si="3"/>
        <v>5141009ZNGA563BC</v>
      </c>
      <c r="B249" s="83" t="s">
        <v>178</v>
      </c>
      <c r="C249" s="84">
        <v>2210929</v>
      </c>
      <c r="D249" s="83">
        <v>5141009</v>
      </c>
      <c r="E249" s="83" t="s">
        <v>145</v>
      </c>
      <c r="F249" s="83" t="s">
        <v>118</v>
      </c>
      <c r="G249" s="85">
        <v>43118</v>
      </c>
      <c r="H249" s="85">
        <v>43118</v>
      </c>
      <c r="I249" s="83" t="s">
        <v>25</v>
      </c>
      <c r="J249" s="83"/>
      <c r="K249" s="86">
        <v>1</v>
      </c>
      <c r="L249" s="87">
        <v>626.70000000000005</v>
      </c>
      <c r="M249" s="108">
        <v>626.70000000000005</v>
      </c>
    </row>
    <row r="250" spans="1:13" hidden="1" x14ac:dyDescent="0.35">
      <c r="A250" s="114" t="str">
        <f t="shared" si="3"/>
        <v>5141302ZNGA562BC</v>
      </c>
      <c r="B250" s="83" t="s">
        <v>178</v>
      </c>
      <c r="C250" s="84">
        <v>2210939</v>
      </c>
      <c r="D250" s="83">
        <v>5141302</v>
      </c>
      <c r="E250" s="83" t="s">
        <v>145</v>
      </c>
      <c r="F250" s="83" t="s">
        <v>118</v>
      </c>
      <c r="G250" s="85">
        <v>43115</v>
      </c>
      <c r="H250" s="85">
        <v>43115</v>
      </c>
      <c r="I250" s="83" t="s">
        <v>41</v>
      </c>
      <c r="J250" s="83"/>
      <c r="K250" s="86">
        <v>1</v>
      </c>
      <c r="L250" s="87">
        <v>498.69</v>
      </c>
      <c r="M250" s="108">
        <v>498.69</v>
      </c>
    </row>
    <row r="251" spans="1:13" hidden="1" x14ac:dyDescent="0.35">
      <c r="A251" s="114" t="str">
        <f t="shared" si="3"/>
        <v>5141287ZNGA561A</v>
      </c>
      <c r="B251" s="83" t="s">
        <v>178</v>
      </c>
      <c r="C251" s="84">
        <v>2210940</v>
      </c>
      <c r="D251" s="83">
        <v>5141287</v>
      </c>
      <c r="E251" s="83" t="s">
        <v>145</v>
      </c>
      <c r="F251" s="83" t="s">
        <v>113</v>
      </c>
      <c r="G251" s="85">
        <v>43115</v>
      </c>
      <c r="H251" s="85">
        <v>43115</v>
      </c>
      <c r="I251" s="83" t="s">
        <v>112</v>
      </c>
      <c r="J251" s="83"/>
      <c r="K251" s="86">
        <v>1</v>
      </c>
      <c r="L251" s="87">
        <v>0</v>
      </c>
      <c r="M251" s="108">
        <v>0</v>
      </c>
    </row>
    <row r="252" spans="1:13" hidden="1" x14ac:dyDescent="0.35">
      <c r="A252" s="114" t="str">
        <f t="shared" si="3"/>
        <v>5139852ZNGA561A</v>
      </c>
      <c r="B252" s="83" t="s">
        <v>178</v>
      </c>
      <c r="C252" s="84">
        <v>2210946</v>
      </c>
      <c r="D252" s="83">
        <v>5139852</v>
      </c>
      <c r="E252" s="83" t="s">
        <v>122</v>
      </c>
      <c r="F252" s="83" t="s">
        <v>113</v>
      </c>
      <c r="G252" s="85">
        <v>43116</v>
      </c>
      <c r="H252" s="85">
        <v>43116</v>
      </c>
      <c r="I252" s="83" t="s">
        <v>112</v>
      </c>
      <c r="J252" s="83"/>
      <c r="K252" s="86">
        <v>1</v>
      </c>
      <c r="L252" s="87">
        <v>0</v>
      </c>
      <c r="M252" s="108">
        <v>0</v>
      </c>
    </row>
    <row r="253" spans="1:13" hidden="1" x14ac:dyDescent="0.35">
      <c r="A253" s="114" t="str">
        <f t="shared" si="3"/>
        <v>5139869ZNGA561BC</v>
      </c>
      <c r="B253" s="83" t="s">
        <v>178</v>
      </c>
      <c r="C253" s="84">
        <v>2210947</v>
      </c>
      <c r="D253" s="83">
        <v>5139869</v>
      </c>
      <c r="E253" s="83" t="s">
        <v>122</v>
      </c>
      <c r="F253" s="83" t="s">
        <v>118</v>
      </c>
      <c r="G253" s="85">
        <v>43116</v>
      </c>
      <c r="H253" s="85">
        <v>43116</v>
      </c>
      <c r="I253" s="83" t="s">
        <v>29</v>
      </c>
      <c r="J253" s="83"/>
      <c r="K253" s="86">
        <v>1</v>
      </c>
      <c r="L253" s="87">
        <v>433.57</v>
      </c>
      <c r="M253" s="108">
        <v>433.57</v>
      </c>
    </row>
    <row r="254" spans="1:13" hidden="1" x14ac:dyDescent="0.35">
      <c r="A254" s="114" t="str">
        <f t="shared" si="3"/>
        <v>5088599ZNGA561A</v>
      </c>
      <c r="B254" s="83" t="s">
        <v>178</v>
      </c>
      <c r="C254" s="84">
        <v>2210983</v>
      </c>
      <c r="D254" s="83">
        <v>5088599</v>
      </c>
      <c r="E254" s="83" t="s">
        <v>122</v>
      </c>
      <c r="F254" s="83" t="s">
        <v>113</v>
      </c>
      <c r="G254" s="85">
        <v>43117</v>
      </c>
      <c r="H254" s="85">
        <v>43117</v>
      </c>
      <c r="I254" s="83" t="s">
        <v>112</v>
      </c>
      <c r="J254" s="83"/>
      <c r="K254" s="86">
        <v>1</v>
      </c>
      <c r="L254" s="87">
        <v>0</v>
      </c>
      <c r="M254" s="108">
        <v>0</v>
      </c>
    </row>
    <row r="255" spans="1:13" hidden="1" x14ac:dyDescent="0.35">
      <c r="A255" s="114" t="str">
        <f t="shared" si="3"/>
        <v>5088603ZNGA563B</v>
      </c>
      <c r="B255" s="83" t="s">
        <v>178</v>
      </c>
      <c r="C255" s="84">
        <v>2210984</v>
      </c>
      <c r="D255" s="83">
        <v>5088603</v>
      </c>
      <c r="E255" s="83" t="s">
        <v>122</v>
      </c>
      <c r="F255" s="83" t="s">
        <v>115</v>
      </c>
      <c r="G255" s="85">
        <v>43118</v>
      </c>
      <c r="H255" s="85">
        <v>43118</v>
      </c>
      <c r="I255" s="83" t="s">
        <v>23</v>
      </c>
      <c r="J255" s="83"/>
      <c r="K255" s="86">
        <v>1</v>
      </c>
      <c r="L255" s="87">
        <v>383.5</v>
      </c>
      <c r="M255" s="108">
        <v>383.5</v>
      </c>
    </row>
    <row r="256" spans="1:13" hidden="1" x14ac:dyDescent="0.35">
      <c r="A256" s="114" t="str">
        <f t="shared" si="3"/>
        <v>4846380ZNGA561A</v>
      </c>
      <c r="B256" s="83" t="s">
        <v>178</v>
      </c>
      <c r="C256" s="84">
        <v>2211353</v>
      </c>
      <c r="D256" s="83">
        <v>4846380</v>
      </c>
      <c r="E256" s="83" t="s">
        <v>111</v>
      </c>
      <c r="F256" s="83"/>
      <c r="G256" s="85">
        <v>43119</v>
      </c>
      <c r="H256" s="85">
        <v>43119</v>
      </c>
      <c r="I256" s="83" t="s">
        <v>112</v>
      </c>
      <c r="J256" s="83"/>
      <c r="K256" s="86">
        <v>1</v>
      </c>
      <c r="L256" s="87">
        <v>0</v>
      </c>
      <c r="M256" s="108">
        <v>0</v>
      </c>
    </row>
    <row r="257" spans="1:13" hidden="1" x14ac:dyDescent="0.35">
      <c r="A257" s="114" t="str">
        <f t="shared" si="3"/>
        <v>4846383ZNGA563BC</v>
      </c>
      <c r="B257" s="83" t="s">
        <v>178</v>
      </c>
      <c r="C257" s="84">
        <v>2211354</v>
      </c>
      <c r="D257" s="83">
        <v>4846383</v>
      </c>
      <c r="E257" s="83" t="s">
        <v>111</v>
      </c>
      <c r="F257" s="83" t="s">
        <v>118</v>
      </c>
      <c r="G257" s="85">
        <v>43119</v>
      </c>
      <c r="H257" s="85">
        <v>43119</v>
      </c>
      <c r="I257" s="83" t="s">
        <v>25</v>
      </c>
      <c r="J257" s="83"/>
      <c r="K257" s="86">
        <v>1</v>
      </c>
      <c r="L257" s="87">
        <v>626.70000000000005</v>
      </c>
      <c r="M257" s="108">
        <v>626.70000000000005</v>
      </c>
    </row>
    <row r="258" spans="1:13" hidden="1" x14ac:dyDescent="0.35">
      <c r="A258" s="114" t="str">
        <f t="shared" si="3"/>
        <v>5139949ZNGA561A</v>
      </c>
      <c r="B258" s="83" t="s">
        <v>178</v>
      </c>
      <c r="C258" s="84">
        <v>2211651</v>
      </c>
      <c r="D258" s="83">
        <v>5139949</v>
      </c>
      <c r="E258" s="83" t="s">
        <v>121</v>
      </c>
      <c r="F258" s="83" t="s">
        <v>113</v>
      </c>
      <c r="G258" s="85">
        <v>43117</v>
      </c>
      <c r="H258" s="85">
        <v>43117</v>
      </c>
      <c r="I258" s="83" t="s">
        <v>112</v>
      </c>
      <c r="J258" s="83"/>
      <c r="K258" s="86">
        <v>1</v>
      </c>
      <c r="L258" s="87">
        <v>0</v>
      </c>
      <c r="M258" s="108">
        <v>0</v>
      </c>
    </row>
    <row r="259" spans="1:13" hidden="1" x14ac:dyDescent="0.35">
      <c r="A259" s="114" t="str">
        <f t="shared" ref="A259:A322" si="4">CONCATENATE(D259,I259)</f>
        <v>5140117ZNGA562BC</v>
      </c>
      <c r="B259" s="83" t="s">
        <v>178</v>
      </c>
      <c r="C259" s="84">
        <v>2211652</v>
      </c>
      <c r="D259" s="83">
        <v>5140117</v>
      </c>
      <c r="E259" s="83" t="s">
        <v>121</v>
      </c>
      <c r="F259" s="83" t="s">
        <v>118</v>
      </c>
      <c r="G259" s="85">
        <v>43117</v>
      </c>
      <c r="H259" s="85">
        <v>43117</v>
      </c>
      <c r="I259" s="83" t="s">
        <v>41</v>
      </c>
      <c r="J259" s="83"/>
      <c r="K259" s="86">
        <v>1</v>
      </c>
      <c r="L259" s="87">
        <v>498.69</v>
      </c>
      <c r="M259" s="108">
        <v>498.69</v>
      </c>
    </row>
    <row r="260" spans="1:13" hidden="1" x14ac:dyDescent="0.35">
      <c r="A260" s="114" t="str">
        <f t="shared" si="4"/>
        <v>5167662ZNGA561BC</v>
      </c>
      <c r="B260" s="83" t="s">
        <v>178</v>
      </c>
      <c r="C260" s="84">
        <v>2211849</v>
      </c>
      <c r="D260" s="83">
        <v>5167662</v>
      </c>
      <c r="E260" s="83" t="s">
        <v>121</v>
      </c>
      <c r="F260" s="83" t="s">
        <v>118</v>
      </c>
      <c r="G260" s="85">
        <v>43115</v>
      </c>
      <c r="H260" s="85">
        <v>43115</v>
      </c>
      <c r="I260" s="83" t="s">
        <v>29</v>
      </c>
      <c r="J260" s="83"/>
      <c r="K260" s="86">
        <v>1</v>
      </c>
      <c r="L260" s="87">
        <v>433.57</v>
      </c>
      <c r="M260" s="108">
        <v>433.57</v>
      </c>
    </row>
    <row r="261" spans="1:13" hidden="1" x14ac:dyDescent="0.35">
      <c r="A261" s="114" t="str">
        <f t="shared" si="4"/>
        <v>5167650ZNGA561A</v>
      </c>
      <c r="B261" s="83" t="s">
        <v>178</v>
      </c>
      <c r="C261" s="84">
        <v>2211850</v>
      </c>
      <c r="D261" s="83">
        <v>5167650</v>
      </c>
      <c r="E261" s="83" t="s">
        <v>121</v>
      </c>
      <c r="F261" s="83" t="s">
        <v>113</v>
      </c>
      <c r="G261" s="85">
        <v>43115</v>
      </c>
      <c r="H261" s="85">
        <v>43115</v>
      </c>
      <c r="I261" s="83" t="s">
        <v>112</v>
      </c>
      <c r="J261" s="83"/>
      <c r="K261" s="86">
        <v>1</v>
      </c>
      <c r="L261" s="87">
        <v>0</v>
      </c>
      <c r="M261" s="108">
        <v>0</v>
      </c>
    </row>
    <row r="262" spans="1:13" hidden="1" x14ac:dyDescent="0.35">
      <c r="A262" s="114" t="str">
        <f t="shared" si="4"/>
        <v>5160544ZNGA562BC</v>
      </c>
      <c r="B262" s="83" t="s">
        <v>178</v>
      </c>
      <c r="C262" s="84">
        <v>2211857</v>
      </c>
      <c r="D262" s="83">
        <v>5160544</v>
      </c>
      <c r="E262" s="83" t="s">
        <v>121</v>
      </c>
      <c r="F262" s="83" t="s">
        <v>118</v>
      </c>
      <c r="G262" s="85">
        <v>43115</v>
      </c>
      <c r="H262" s="85">
        <v>43115</v>
      </c>
      <c r="I262" s="83" t="s">
        <v>41</v>
      </c>
      <c r="J262" s="83"/>
      <c r="K262" s="86">
        <v>1</v>
      </c>
      <c r="L262" s="87">
        <v>498.69</v>
      </c>
      <c r="M262" s="108">
        <v>498.69</v>
      </c>
    </row>
    <row r="263" spans="1:13" hidden="1" x14ac:dyDescent="0.35">
      <c r="A263" s="114" t="str">
        <f t="shared" si="4"/>
        <v>5158137ZNGA561A</v>
      </c>
      <c r="B263" s="83" t="s">
        <v>178</v>
      </c>
      <c r="C263" s="84">
        <v>2211858</v>
      </c>
      <c r="D263" s="83">
        <v>5158137</v>
      </c>
      <c r="E263" s="83" t="s">
        <v>121</v>
      </c>
      <c r="F263" s="83" t="s">
        <v>113</v>
      </c>
      <c r="G263" s="85">
        <v>43115</v>
      </c>
      <c r="H263" s="85">
        <v>43115</v>
      </c>
      <c r="I263" s="83" t="s">
        <v>112</v>
      </c>
      <c r="J263" s="83"/>
      <c r="K263" s="86">
        <v>1</v>
      </c>
      <c r="L263" s="87">
        <v>0</v>
      </c>
      <c r="M263" s="108">
        <v>0</v>
      </c>
    </row>
    <row r="264" spans="1:13" hidden="1" x14ac:dyDescent="0.35">
      <c r="A264" s="114" t="str">
        <f t="shared" si="4"/>
        <v>5170696ZNGA563BC</v>
      </c>
      <c r="B264" s="83" t="s">
        <v>178</v>
      </c>
      <c r="C264" s="84">
        <v>2212152</v>
      </c>
      <c r="D264" s="83">
        <v>5170696</v>
      </c>
      <c r="E264" s="83" t="s">
        <v>120</v>
      </c>
      <c r="F264" s="83" t="s">
        <v>118</v>
      </c>
      <c r="G264" s="85">
        <v>43119</v>
      </c>
      <c r="H264" s="85">
        <v>43119</v>
      </c>
      <c r="I264" s="83" t="s">
        <v>25</v>
      </c>
      <c r="J264" s="83"/>
      <c r="K264" s="86">
        <v>1</v>
      </c>
      <c r="L264" s="87">
        <v>626.70000000000005</v>
      </c>
      <c r="M264" s="108">
        <v>626.70000000000005</v>
      </c>
    </row>
    <row r="265" spans="1:13" hidden="1" x14ac:dyDescent="0.35">
      <c r="A265" s="114" t="str">
        <f t="shared" si="4"/>
        <v>5169979ZNGA561A</v>
      </c>
      <c r="B265" s="83" t="s">
        <v>178</v>
      </c>
      <c r="C265" s="84">
        <v>2212189</v>
      </c>
      <c r="D265" s="83">
        <v>5169979</v>
      </c>
      <c r="E265" s="83" t="s">
        <v>122</v>
      </c>
      <c r="F265" s="83" t="s">
        <v>113</v>
      </c>
      <c r="G265" s="85">
        <v>43118</v>
      </c>
      <c r="H265" s="85">
        <v>43118</v>
      </c>
      <c r="I265" s="83" t="s">
        <v>112</v>
      </c>
      <c r="J265" s="83"/>
      <c r="K265" s="86">
        <v>1</v>
      </c>
      <c r="L265" s="87">
        <v>0</v>
      </c>
      <c r="M265" s="108">
        <v>0</v>
      </c>
    </row>
    <row r="266" spans="1:13" hidden="1" x14ac:dyDescent="0.35">
      <c r="A266" s="114" t="str">
        <f t="shared" si="4"/>
        <v>4945713ZNGA561BC</v>
      </c>
      <c r="B266" s="83" t="s">
        <v>178</v>
      </c>
      <c r="C266" s="84">
        <v>2212206</v>
      </c>
      <c r="D266" s="83">
        <v>4945713</v>
      </c>
      <c r="E266" s="83" t="s">
        <v>111</v>
      </c>
      <c r="F266" s="83" t="s">
        <v>118</v>
      </c>
      <c r="G266" s="85">
        <v>43120</v>
      </c>
      <c r="H266" s="85">
        <v>43120</v>
      </c>
      <c r="I266" s="83" t="s">
        <v>29</v>
      </c>
      <c r="J266" s="83"/>
      <c r="K266" s="86">
        <v>1</v>
      </c>
      <c r="L266" s="87">
        <v>433.57</v>
      </c>
      <c r="M266" s="108">
        <v>433.57</v>
      </c>
    </row>
    <row r="267" spans="1:13" hidden="1" x14ac:dyDescent="0.35">
      <c r="A267" s="114" t="str">
        <f t="shared" si="4"/>
        <v>4945701ZNGA561A</v>
      </c>
      <c r="B267" s="83" t="s">
        <v>178</v>
      </c>
      <c r="C267" s="84">
        <v>2212207</v>
      </c>
      <c r="D267" s="83">
        <v>4945701</v>
      </c>
      <c r="E267" s="83" t="s">
        <v>111</v>
      </c>
      <c r="F267" s="83" t="s">
        <v>113</v>
      </c>
      <c r="G267" s="85">
        <v>43120</v>
      </c>
      <c r="H267" s="85">
        <v>43120</v>
      </c>
      <c r="I267" s="83" t="s">
        <v>112</v>
      </c>
      <c r="J267" s="83"/>
      <c r="K267" s="86">
        <v>1</v>
      </c>
      <c r="L267" s="87">
        <v>0</v>
      </c>
      <c r="M267" s="108">
        <v>0</v>
      </c>
    </row>
    <row r="268" spans="1:13" hidden="1" x14ac:dyDescent="0.35">
      <c r="A268" s="114" t="str">
        <f t="shared" si="4"/>
        <v>5189340ZNGA561A</v>
      </c>
      <c r="B268" s="83" t="s">
        <v>178</v>
      </c>
      <c r="C268" s="84">
        <v>2213281</v>
      </c>
      <c r="D268" s="83">
        <v>5189340</v>
      </c>
      <c r="E268" s="83" t="s">
        <v>111</v>
      </c>
      <c r="F268" s="83" t="s">
        <v>113</v>
      </c>
      <c r="G268" s="85">
        <v>43116</v>
      </c>
      <c r="H268" s="85">
        <v>43116</v>
      </c>
      <c r="I268" s="83" t="s">
        <v>112</v>
      </c>
      <c r="J268" s="83"/>
      <c r="K268" s="86">
        <v>1</v>
      </c>
      <c r="L268" s="87">
        <v>0</v>
      </c>
      <c r="M268" s="108">
        <v>0</v>
      </c>
    </row>
    <row r="269" spans="1:13" hidden="1" x14ac:dyDescent="0.35">
      <c r="A269" s="114" t="str">
        <f t="shared" si="4"/>
        <v>5190295ZNGA561A</v>
      </c>
      <c r="B269" s="83" t="s">
        <v>178</v>
      </c>
      <c r="C269" s="84">
        <v>2213285</v>
      </c>
      <c r="D269" s="83">
        <v>5190295</v>
      </c>
      <c r="E269" s="83" t="s">
        <v>120</v>
      </c>
      <c r="F269" s="83" t="s">
        <v>113</v>
      </c>
      <c r="G269" s="85">
        <v>43117</v>
      </c>
      <c r="H269" s="85">
        <v>43117</v>
      </c>
      <c r="I269" s="83" t="s">
        <v>112</v>
      </c>
      <c r="J269" s="83"/>
      <c r="K269" s="86">
        <v>1</v>
      </c>
      <c r="L269" s="87">
        <v>0</v>
      </c>
      <c r="M269" s="108">
        <v>0</v>
      </c>
    </row>
    <row r="270" spans="1:13" hidden="1" x14ac:dyDescent="0.35">
      <c r="A270" s="114" t="str">
        <f t="shared" si="4"/>
        <v>5190304ZNGA563B</v>
      </c>
      <c r="B270" s="83" t="s">
        <v>178</v>
      </c>
      <c r="C270" s="84">
        <v>2213286</v>
      </c>
      <c r="D270" s="83">
        <v>5190304</v>
      </c>
      <c r="E270" s="83" t="s">
        <v>120</v>
      </c>
      <c r="F270" s="83" t="s">
        <v>115</v>
      </c>
      <c r="G270" s="85">
        <v>43117</v>
      </c>
      <c r="H270" s="85">
        <v>43117</v>
      </c>
      <c r="I270" s="83" t="s">
        <v>23</v>
      </c>
      <c r="J270" s="83"/>
      <c r="K270" s="86">
        <v>1</v>
      </c>
      <c r="L270" s="87">
        <v>383.5</v>
      </c>
      <c r="M270" s="108">
        <v>383.5</v>
      </c>
    </row>
    <row r="271" spans="1:13" hidden="1" x14ac:dyDescent="0.35">
      <c r="A271" s="114" t="str">
        <f t="shared" si="4"/>
        <v>5192141ZNGA561A</v>
      </c>
      <c r="B271" s="83" t="s">
        <v>178</v>
      </c>
      <c r="C271" s="84">
        <v>2213363</v>
      </c>
      <c r="D271" s="83">
        <v>5192141</v>
      </c>
      <c r="E271" s="83" t="s">
        <v>121</v>
      </c>
      <c r="F271" s="83" t="s">
        <v>113</v>
      </c>
      <c r="G271" s="85">
        <v>43118</v>
      </c>
      <c r="H271" s="85">
        <v>43118</v>
      </c>
      <c r="I271" s="83" t="s">
        <v>112</v>
      </c>
      <c r="J271" s="83"/>
      <c r="K271" s="86">
        <v>1</v>
      </c>
      <c r="L271" s="87">
        <v>0</v>
      </c>
      <c r="M271" s="108">
        <v>0</v>
      </c>
    </row>
    <row r="272" spans="1:13" hidden="1" x14ac:dyDescent="0.35">
      <c r="A272" s="114" t="str">
        <f t="shared" si="4"/>
        <v>5192146ZNGA563BC</v>
      </c>
      <c r="B272" s="83" t="s">
        <v>178</v>
      </c>
      <c r="C272" s="84">
        <v>2213364</v>
      </c>
      <c r="D272" s="83">
        <v>5192146</v>
      </c>
      <c r="E272" s="83" t="s">
        <v>121</v>
      </c>
      <c r="F272" s="83" t="s">
        <v>118</v>
      </c>
      <c r="G272" s="85">
        <v>43118</v>
      </c>
      <c r="H272" s="85">
        <v>43118</v>
      </c>
      <c r="I272" s="83" t="s">
        <v>25</v>
      </c>
      <c r="J272" s="83"/>
      <c r="K272" s="86">
        <v>1</v>
      </c>
      <c r="L272" s="87">
        <v>626.70000000000005</v>
      </c>
      <c r="M272" s="108">
        <v>626.70000000000005</v>
      </c>
    </row>
    <row r="273" spans="1:13" hidden="1" x14ac:dyDescent="0.35">
      <c r="A273" s="114" t="str">
        <f t="shared" si="4"/>
        <v>5191683ZNGA561A</v>
      </c>
      <c r="B273" s="83" t="s">
        <v>178</v>
      </c>
      <c r="C273" s="84">
        <v>2213424</v>
      </c>
      <c r="D273" s="83">
        <v>5191683</v>
      </c>
      <c r="E273" s="83" t="s">
        <v>111</v>
      </c>
      <c r="F273" s="83" t="s">
        <v>113</v>
      </c>
      <c r="G273" s="85">
        <v>43117</v>
      </c>
      <c r="H273" s="85">
        <v>43117</v>
      </c>
      <c r="I273" s="83" t="s">
        <v>112</v>
      </c>
      <c r="J273" s="83"/>
      <c r="K273" s="86">
        <v>1</v>
      </c>
      <c r="L273" s="87">
        <v>0</v>
      </c>
      <c r="M273" s="108">
        <v>0</v>
      </c>
    </row>
    <row r="274" spans="1:13" hidden="1" x14ac:dyDescent="0.35">
      <c r="A274" s="114" t="str">
        <f t="shared" si="4"/>
        <v>5191694ZNGA561BC</v>
      </c>
      <c r="B274" s="83" t="s">
        <v>178</v>
      </c>
      <c r="C274" s="84">
        <v>2213425</v>
      </c>
      <c r="D274" s="83">
        <v>5191694</v>
      </c>
      <c r="E274" s="83" t="s">
        <v>111</v>
      </c>
      <c r="F274" s="83" t="s">
        <v>118</v>
      </c>
      <c r="G274" s="85">
        <v>43117</v>
      </c>
      <c r="H274" s="85">
        <v>43117</v>
      </c>
      <c r="I274" s="83" t="s">
        <v>29</v>
      </c>
      <c r="J274" s="83"/>
      <c r="K274" s="86">
        <v>1</v>
      </c>
      <c r="L274" s="87">
        <v>433.57</v>
      </c>
      <c r="M274" s="108">
        <v>433.57</v>
      </c>
    </row>
    <row r="275" spans="1:13" hidden="1" x14ac:dyDescent="0.35">
      <c r="A275" s="114" t="str">
        <f t="shared" si="4"/>
        <v>5197463ZNGA561A</v>
      </c>
      <c r="B275" s="83" t="s">
        <v>178</v>
      </c>
      <c r="C275" s="84">
        <v>2213456</v>
      </c>
      <c r="D275" s="83">
        <v>5197463</v>
      </c>
      <c r="E275" s="83" t="s">
        <v>121</v>
      </c>
      <c r="F275" s="83" t="s">
        <v>113</v>
      </c>
      <c r="G275" s="85">
        <v>43118</v>
      </c>
      <c r="H275" s="85">
        <v>43118</v>
      </c>
      <c r="I275" s="83" t="s">
        <v>112</v>
      </c>
      <c r="J275" s="83"/>
      <c r="K275" s="86">
        <v>1</v>
      </c>
      <c r="L275" s="87">
        <v>0</v>
      </c>
      <c r="M275" s="108">
        <v>0</v>
      </c>
    </row>
    <row r="276" spans="1:13" hidden="1" x14ac:dyDescent="0.35">
      <c r="A276" s="114" t="str">
        <f t="shared" si="4"/>
        <v>5197467ZNGA561B</v>
      </c>
      <c r="B276" s="83" t="s">
        <v>178</v>
      </c>
      <c r="C276" s="84">
        <v>2213457</v>
      </c>
      <c r="D276" s="83">
        <v>5197467</v>
      </c>
      <c r="E276" s="83" t="s">
        <v>121</v>
      </c>
      <c r="F276" s="83" t="s">
        <v>115</v>
      </c>
      <c r="G276" s="85">
        <v>43118</v>
      </c>
      <c r="H276" s="85">
        <v>43118</v>
      </c>
      <c r="I276" s="83" t="s">
        <v>15</v>
      </c>
      <c r="J276" s="83"/>
      <c r="K276" s="86">
        <v>1</v>
      </c>
      <c r="L276" s="87">
        <v>194.94</v>
      </c>
      <c r="M276" s="108">
        <v>194.94</v>
      </c>
    </row>
    <row r="277" spans="1:13" hidden="1" x14ac:dyDescent="0.35">
      <c r="A277" s="114" t="str">
        <f t="shared" si="4"/>
        <v>5212535ZNGA561A</v>
      </c>
      <c r="B277" s="83" t="s">
        <v>178</v>
      </c>
      <c r="C277" s="84">
        <v>2213894</v>
      </c>
      <c r="D277" s="83">
        <v>5212535</v>
      </c>
      <c r="E277" s="83" t="s">
        <v>121</v>
      </c>
      <c r="F277" s="83" t="s">
        <v>113</v>
      </c>
      <c r="G277" s="85">
        <v>43118</v>
      </c>
      <c r="H277" s="85">
        <v>43118</v>
      </c>
      <c r="I277" s="83" t="s">
        <v>112</v>
      </c>
      <c r="J277" s="83"/>
      <c r="K277" s="86">
        <v>1</v>
      </c>
      <c r="L277" s="87">
        <v>0</v>
      </c>
      <c r="M277" s="108">
        <v>0</v>
      </c>
    </row>
    <row r="278" spans="1:13" hidden="1" x14ac:dyDescent="0.35">
      <c r="A278" s="114" t="str">
        <f t="shared" si="4"/>
        <v>5216583ZNGA561A</v>
      </c>
      <c r="B278" s="83" t="s">
        <v>178</v>
      </c>
      <c r="C278" s="84">
        <v>2214154</v>
      </c>
      <c r="D278" s="83">
        <v>5216583</v>
      </c>
      <c r="E278" s="83" t="s">
        <v>145</v>
      </c>
      <c r="F278" s="83" t="s">
        <v>113</v>
      </c>
      <c r="G278" s="85">
        <v>43116</v>
      </c>
      <c r="H278" s="85">
        <v>43116</v>
      </c>
      <c r="I278" s="83" t="s">
        <v>112</v>
      </c>
      <c r="J278" s="83"/>
      <c r="K278" s="86">
        <v>1</v>
      </c>
      <c r="L278" s="87">
        <v>0</v>
      </c>
      <c r="M278" s="108">
        <v>0</v>
      </c>
    </row>
    <row r="279" spans="1:13" hidden="1" x14ac:dyDescent="0.35">
      <c r="A279" s="114" t="str">
        <f t="shared" si="4"/>
        <v>5212574ZNGA561A</v>
      </c>
      <c r="B279" s="83" t="s">
        <v>178</v>
      </c>
      <c r="C279" s="84">
        <v>2214296</v>
      </c>
      <c r="D279" s="83">
        <v>5212574</v>
      </c>
      <c r="E279" s="83" t="s">
        <v>124</v>
      </c>
      <c r="F279" s="83" t="s">
        <v>113</v>
      </c>
      <c r="G279" s="85">
        <v>43120</v>
      </c>
      <c r="H279" s="85">
        <v>43120</v>
      </c>
      <c r="I279" s="83" t="s">
        <v>112</v>
      </c>
      <c r="J279" s="83"/>
      <c r="K279" s="86">
        <v>1</v>
      </c>
      <c r="L279" s="87">
        <v>0</v>
      </c>
      <c r="M279" s="108">
        <v>0</v>
      </c>
    </row>
    <row r="280" spans="1:13" hidden="1" x14ac:dyDescent="0.35">
      <c r="A280" s="114" t="str">
        <f t="shared" si="4"/>
        <v>5221242ZNGA561A</v>
      </c>
      <c r="B280" s="83" t="s">
        <v>178</v>
      </c>
      <c r="C280" s="84">
        <v>2214394</v>
      </c>
      <c r="D280" s="83">
        <v>5221242</v>
      </c>
      <c r="E280" s="83" t="s">
        <v>117</v>
      </c>
      <c r="F280" s="83" t="s">
        <v>113</v>
      </c>
      <c r="G280" s="85">
        <v>43116</v>
      </c>
      <c r="H280" s="85">
        <v>43116</v>
      </c>
      <c r="I280" s="83" t="s">
        <v>112</v>
      </c>
      <c r="J280" s="83"/>
      <c r="K280" s="86">
        <v>1</v>
      </c>
      <c r="L280" s="87">
        <v>0</v>
      </c>
      <c r="M280" s="108">
        <v>0</v>
      </c>
    </row>
    <row r="281" spans="1:13" hidden="1" x14ac:dyDescent="0.35">
      <c r="A281" s="114" t="str">
        <f t="shared" si="4"/>
        <v>5223764ZNGA564BC</v>
      </c>
      <c r="B281" s="83" t="s">
        <v>178</v>
      </c>
      <c r="C281" s="84">
        <v>2214400</v>
      </c>
      <c r="D281" s="83">
        <v>5223764</v>
      </c>
      <c r="E281" s="83" t="s">
        <v>165</v>
      </c>
      <c r="F281" s="83" t="s">
        <v>118</v>
      </c>
      <c r="G281" s="85">
        <v>43118</v>
      </c>
      <c r="H281" s="85">
        <v>43118</v>
      </c>
      <c r="I281" s="83" t="s">
        <v>95</v>
      </c>
      <c r="J281" s="83"/>
      <c r="K281" s="86">
        <v>1</v>
      </c>
      <c r="L281" s="87">
        <v>881.69</v>
      </c>
      <c r="M281" s="108">
        <v>881.69</v>
      </c>
    </row>
    <row r="282" spans="1:13" hidden="1" x14ac:dyDescent="0.35">
      <c r="A282" s="114" t="str">
        <f t="shared" si="4"/>
        <v>5223762ZNGA561A</v>
      </c>
      <c r="B282" s="83" t="s">
        <v>178</v>
      </c>
      <c r="C282" s="84">
        <v>2214401</v>
      </c>
      <c r="D282" s="83">
        <v>5223762</v>
      </c>
      <c r="E282" s="83" t="s">
        <v>165</v>
      </c>
      <c r="F282" s="83" t="s">
        <v>113</v>
      </c>
      <c r="G282" s="85">
        <v>43117</v>
      </c>
      <c r="H282" s="85">
        <v>43117</v>
      </c>
      <c r="I282" s="83" t="s">
        <v>112</v>
      </c>
      <c r="J282" s="83"/>
      <c r="K282" s="86">
        <v>1</v>
      </c>
      <c r="L282" s="87">
        <v>0</v>
      </c>
      <c r="M282" s="108">
        <v>0</v>
      </c>
    </row>
    <row r="283" spans="1:13" hidden="1" x14ac:dyDescent="0.35">
      <c r="A283" s="114" t="str">
        <f t="shared" si="4"/>
        <v>5223689ZNGA561A</v>
      </c>
      <c r="B283" s="83" t="s">
        <v>178</v>
      </c>
      <c r="C283" s="84">
        <v>2214753</v>
      </c>
      <c r="D283" s="83">
        <v>5223689</v>
      </c>
      <c r="E283" s="83" t="s">
        <v>145</v>
      </c>
      <c r="F283" s="83" t="s">
        <v>113</v>
      </c>
      <c r="G283" s="85">
        <v>43119</v>
      </c>
      <c r="H283" s="85">
        <v>43119</v>
      </c>
      <c r="I283" s="83" t="s">
        <v>112</v>
      </c>
      <c r="J283" s="83"/>
      <c r="K283" s="86">
        <v>1</v>
      </c>
      <c r="L283" s="87">
        <v>0</v>
      </c>
      <c r="M283" s="108">
        <v>0</v>
      </c>
    </row>
    <row r="284" spans="1:13" hidden="1" x14ac:dyDescent="0.35">
      <c r="A284" s="114" t="str">
        <f t="shared" si="4"/>
        <v>5223692ZNGA563BC</v>
      </c>
      <c r="B284" s="83" t="s">
        <v>178</v>
      </c>
      <c r="C284" s="84">
        <v>2214754</v>
      </c>
      <c r="D284" s="83">
        <v>5223692</v>
      </c>
      <c r="E284" s="83" t="s">
        <v>145</v>
      </c>
      <c r="F284" s="83" t="s">
        <v>118</v>
      </c>
      <c r="G284" s="85">
        <v>43119</v>
      </c>
      <c r="H284" s="85">
        <v>43119</v>
      </c>
      <c r="I284" s="83" t="s">
        <v>25</v>
      </c>
      <c r="J284" s="83"/>
      <c r="K284" s="86">
        <v>1</v>
      </c>
      <c r="L284" s="87">
        <v>626.70000000000005</v>
      </c>
      <c r="M284" s="108">
        <v>626.70000000000005</v>
      </c>
    </row>
    <row r="285" spans="1:13" hidden="1" x14ac:dyDescent="0.35">
      <c r="A285" s="114" t="str">
        <f t="shared" si="4"/>
        <v>5222457ZNGA561A</v>
      </c>
      <c r="B285" s="83" t="s">
        <v>178</v>
      </c>
      <c r="C285" s="84">
        <v>2214801</v>
      </c>
      <c r="D285" s="83">
        <v>5222457</v>
      </c>
      <c r="E285" s="83" t="s">
        <v>111</v>
      </c>
      <c r="F285" s="83" t="s">
        <v>113</v>
      </c>
      <c r="G285" s="85">
        <v>43117</v>
      </c>
      <c r="H285" s="85">
        <v>43117</v>
      </c>
      <c r="I285" s="83" t="s">
        <v>112</v>
      </c>
      <c r="J285" s="83"/>
      <c r="K285" s="86">
        <v>1</v>
      </c>
      <c r="L285" s="87">
        <v>0</v>
      </c>
      <c r="M285" s="108">
        <v>0</v>
      </c>
    </row>
    <row r="286" spans="1:13" hidden="1" x14ac:dyDescent="0.35">
      <c r="A286" s="114" t="str">
        <f t="shared" si="4"/>
        <v>5222462ZNGA561BC</v>
      </c>
      <c r="B286" s="83" t="s">
        <v>178</v>
      </c>
      <c r="C286" s="84">
        <v>2214802</v>
      </c>
      <c r="D286" s="83">
        <v>5222462</v>
      </c>
      <c r="E286" s="83" t="s">
        <v>111</v>
      </c>
      <c r="F286" s="83" t="s">
        <v>118</v>
      </c>
      <c r="G286" s="85">
        <v>43117</v>
      </c>
      <c r="H286" s="85">
        <v>43117</v>
      </c>
      <c r="I286" s="83" t="s">
        <v>29</v>
      </c>
      <c r="J286" s="83"/>
      <c r="K286" s="86">
        <v>1</v>
      </c>
      <c r="L286" s="87">
        <v>433.57</v>
      </c>
      <c r="M286" s="108">
        <v>433.57</v>
      </c>
    </row>
    <row r="287" spans="1:13" hidden="1" x14ac:dyDescent="0.35">
      <c r="A287" s="114" t="str">
        <f t="shared" si="4"/>
        <v>5222032ZNGA561A</v>
      </c>
      <c r="B287" s="83" t="s">
        <v>178</v>
      </c>
      <c r="C287" s="84">
        <v>2214817</v>
      </c>
      <c r="D287" s="83">
        <v>5222032</v>
      </c>
      <c r="E287" s="83" t="s">
        <v>121</v>
      </c>
      <c r="F287" s="83" t="s">
        <v>113</v>
      </c>
      <c r="G287" s="85">
        <v>43117</v>
      </c>
      <c r="H287" s="85">
        <v>43117</v>
      </c>
      <c r="I287" s="83" t="s">
        <v>112</v>
      </c>
      <c r="J287" s="83"/>
      <c r="K287" s="86">
        <v>1</v>
      </c>
      <c r="L287" s="87">
        <v>0</v>
      </c>
      <c r="M287" s="108">
        <v>0</v>
      </c>
    </row>
    <row r="288" spans="1:13" hidden="1" x14ac:dyDescent="0.35">
      <c r="A288" s="114" t="str">
        <f t="shared" si="4"/>
        <v>5222039ZNGA561BC</v>
      </c>
      <c r="B288" s="83" t="s">
        <v>178</v>
      </c>
      <c r="C288" s="84">
        <v>2214818</v>
      </c>
      <c r="D288" s="83">
        <v>5222039</v>
      </c>
      <c r="E288" s="83" t="s">
        <v>121</v>
      </c>
      <c r="F288" s="83" t="s">
        <v>118</v>
      </c>
      <c r="G288" s="85">
        <v>43119</v>
      </c>
      <c r="H288" s="85">
        <v>43119</v>
      </c>
      <c r="I288" s="83" t="s">
        <v>29</v>
      </c>
      <c r="J288" s="83"/>
      <c r="K288" s="86">
        <v>1</v>
      </c>
      <c r="L288" s="87">
        <v>433.57</v>
      </c>
      <c r="M288" s="108">
        <v>433.57</v>
      </c>
    </row>
    <row r="289" spans="1:13" hidden="1" x14ac:dyDescent="0.35">
      <c r="A289" s="114" t="str">
        <f t="shared" si="4"/>
        <v>5248302ZNGA561A</v>
      </c>
      <c r="B289" s="83" t="s">
        <v>178</v>
      </c>
      <c r="C289" s="84">
        <v>2215565</v>
      </c>
      <c r="D289" s="83">
        <v>5248302</v>
      </c>
      <c r="E289" s="83" t="s">
        <v>117</v>
      </c>
      <c r="F289" s="83" t="s">
        <v>113</v>
      </c>
      <c r="G289" s="85">
        <v>43117</v>
      </c>
      <c r="H289" s="85">
        <v>43117</v>
      </c>
      <c r="I289" s="83" t="s">
        <v>112</v>
      </c>
      <c r="J289" s="83"/>
      <c r="K289" s="86">
        <v>1</v>
      </c>
      <c r="L289" s="87">
        <v>0</v>
      </c>
      <c r="M289" s="108">
        <v>0</v>
      </c>
    </row>
    <row r="290" spans="1:13" hidden="1" x14ac:dyDescent="0.35">
      <c r="A290" s="114" t="str">
        <f t="shared" si="4"/>
        <v>5249653ZNGA561A</v>
      </c>
      <c r="B290" s="83" t="s">
        <v>178</v>
      </c>
      <c r="C290" s="84">
        <v>2216021</v>
      </c>
      <c r="D290" s="83">
        <v>5249653</v>
      </c>
      <c r="E290" s="83" t="s">
        <v>122</v>
      </c>
      <c r="F290" s="83" t="s">
        <v>113</v>
      </c>
      <c r="G290" s="85">
        <v>43118</v>
      </c>
      <c r="H290" s="85">
        <v>43118</v>
      </c>
      <c r="I290" s="83" t="s">
        <v>112</v>
      </c>
      <c r="J290" s="83"/>
      <c r="K290" s="86">
        <v>1</v>
      </c>
      <c r="L290" s="87">
        <v>0</v>
      </c>
      <c r="M290" s="108">
        <v>0</v>
      </c>
    </row>
    <row r="291" spans="1:13" hidden="1" x14ac:dyDescent="0.35">
      <c r="A291" s="114" t="str">
        <f t="shared" si="4"/>
        <v>5210920NGA-750</v>
      </c>
      <c r="B291" s="83" t="s">
        <v>178</v>
      </c>
      <c r="C291" s="84">
        <v>2216047</v>
      </c>
      <c r="D291" s="83">
        <v>5210920</v>
      </c>
      <c r="E291" s="83" t="s">
        <v>111</v>
      </c>
      <c r="F291" s="83" t="s">
        <v>118</v>
      </c>
      <c r="G291" s="85">
        <v>43117</v>
      </c>
      <c r="H291" s="85">
        <v>43117</v>
      </c>
      <c r="I291" s="83" t="s">
        <v>85</v>
      </c>
      <c r="J291" s="83"/>
      <c r="K291" s="86">
        <v>1</v>
      </c>
      <c r="L291" s="87">
        <v>22.61</v>
      </c>
      <c r="M291" s="108">
        <v>22.61</v>
      </c>
    </row>
    <row r="292" spans="1:13" hidden="1" x14ac:dyDescent="0.35">
      <c r="A292" s="114" t="str">
        <f t="shared" si="4"/>
        <v>5210920NGA-753</v>
      </c>
      <c r="B292" s="83" t="s">
        <v>178</v>
      </c>
      <c r="C292" s="84">
        <v>2216047</v>
      </c>
      <c r="D292" s="83">
        <v>5210920</v>
      </c>
      <c r="E292" s="83" t="s">
        <v>111</v>
      </c>
      <c r="F292" s="83" t="s">
        <v>118</v>
      </c>
      <c r="G292" s="85">
        <v>43118</v>
      </c>
      <c r="H292" s="85">
        <v>43118</v>
      </c>
      <c r="I292" s="83" t="s">
        <v>102</v>
      </c>
      <c r="J292" s="83"/>
      <c r="K292" s="86">
        <v>1</v>
      </c>
      <c r="L292" s="87">
        <v>68.2</v>
      </c>
      <c r="M292" s="108">
        <v>68.2</v>
      </c>
    </row>
    <row r="293" spans="1:13" hidden="1" x14ac:dyDescent="0.35">
      <c r="A293" s="114" t="str">
        <f t="shared" si="4"/>
        <v>5250524ZNGA561A</v>
      </c>
      <c r="B293" s="83" t="s">
        <v>178</v>
      </c>
      <c r="C293" s="84">
        <v>2216060</v>
      </c>
      <c r="D293" s="83">
        <v>5250524</v>
      </c>
      <c r="E293" s="83" t="s">
        <v>117</v>
      </c>
      <c r="F293" s="83" t="s">
        <v>113</v>
      </c>
      <c r="G293" s="85">
        <v>43118</v>
      </c>
      <c r="H293" s="85">
        <v>43118</v>
      </c>
      <c r="I293" s="83" t="s">
        <v>112</v>
      </c>
      <c r="J293" s="83"/>
      <c r="K293" s="86">
        <v>1</v>
      </c>
      <c r="L293" s="87">
        <v>0</v>
      </c>
      <c r="M293" s="108">
        <v>0</v>
      </c>
    </row>
    <row r="294" spans="1:13" hidden="1" x14ac:dyDescent="0.35">
      <c r="A294" s="114" t="str">
        <f t="shared" si="4"/>
        <v>5272226NGA-714</v>
      </c>
      <c r="B294" s="83" t="s">
        <v>178</v>
      </c>
      <c r="C294" s="84">
        <v>2216747</v>
      </c>
      <c r="D294" s="83">
        <v>5272226</v>
      </c>
      <c r="E294" s="83" t="s">
        <v>165</v>
      </c>
      <c r="F294" s="83" t="s">
        <v>115</v>
      </c>
      <c r="G294" s="85">
        <v>43118</v>
      </c>
      <c r="H294" s="85">
        <v>43118</v>
      </c>
      <c r="I294" s="83" t="s">
        <v>114</v>
      </c>
      <c r="J294" s="83"/>
      <c r="K294" s="86">
        <v>1</v>
      </c>
      <c r="L294" s="87">
        <v>41.38</v>
      </c>
      <c r="M294" s="108">
        <v>41.38</v>
      </c>
    </row>
    <row r="295" spans="1:13" hidden="1" x14ac:dyDescent="0.35">
      <c r="A295" s="114" t="str">
        <f t="shared" si="4"/>
        <v>5277288ZNGA562BC</v>
      </c>
      <c r="B295" s="83" t="s">
        <v>178</v>
      </c>
      <c r="C295" s="84">
        <v>2216809</v>
      </c>
      <c r="D295" s="83">
        <v>5277288</v>
      </c>
      <c r="E295" s="83" t="s">
        <v>165</v>
      </c>
      <c r="F295" s="83" t="s">
        <v>118</v>
      </c>
      <c r="G295" s="85">
        <v>43118</v>
      </c>
      <c r="H295" s="85">
        <v>43118</v>
      </c>
      <c r="I295" s="83" t="s">
        <v>41</v>
      </c>
      <c r="J295" s="83"/>
      <c r="K295" s="86">
        <v>1</v>
      </c>
      <c r="L295" s="87">
        <v>498.69</v>
      </c>
      <c r="M295" s="108">
        <v>498.69</v>
      </c>
    </row>
    <row r="296" spans="1:13" hidden="1" x14ac:dyDescent="0.35">
      <c r="A296" s="114" t="str">
        <f t="shared" si="4"/>
        <v>5277280ZNGA561A</v>
      </c>
      <c r="B296" s="83" t="s">
        <v>178</v>
      </c>
      <c r="C296" s="84">
        <v>2216810</v>
      </c>
      <c r="D296" s="83">
        <v>5277280</v>
      </c>
      <c r="E296" s="83" t="s">
        <v>165</v>
      </c>
      <c r="F296" s="83" t="s">
        <v>113</v>
      </c>
      <c r="G296" s="85">
        <v>43118</v>
      </c>
      <c r="H296" s="85">
        <v>43118</v>
      </c>
      <c r="I296" s="83" t="s">
        <v>112</v>
      </c>
      <c r="J296" s="83"/>
      <c r="K296" s="86">
        <v>1</v>
      </c>
      <c r="L296" s="87">
        <v>0</v>
      </c>
      <c r="M296" s="108">
        <v>0</v>
      </c>
    </row>
    <row r="297" spans="1:13" hidden="1" x14ac:dyDescent="0.35">
      <c r="A297" s="114" t="str">
        <f t="shared" si="4"/>
        <v>5288373ZNGA561A</v>
      </c>
      <c r="B297" s="83" t="s">
        <v>178</v>
      </c>
      <c r="C297" s="84">
        <v>2217502</v>
      </c>
      <c r="D297" s="83">
        <v>5288373</v>
      </c>
      <c r="E297" s="83" t="s">
        <v>145</v>
      </c>
      <c r="F297" s="83" t="s">
        <v>113</v>
      </c>
      <c r="G297" s="85">
        <v>43119</v>
      </c>
      <c r="H297" s="85">
        <v>43119</v>
      </c>
      <c r="I297" s="83" t="s">
        <v>112</v>
      </c>
      <c r="J297" s="83"/>
      <c r="K297" s="86">
        <v>1</v>
      </c>
      <c r="L297" s="87">
        <v>0</v>
      </c>
      <c r="M297" s="108">
        <v>0</v>
      </c>
    </row>
    <row r="298" spans="1:13" hidden="1" x14ac:dyDescent="0.35">
      <c r="A298" s="114" t="str">
        <f t="shared" si="4"/>
        <v>5288483ZNGA561B</v>
      </c>
      <c r="B298" s="83" t="s">
        <v>178</v>
      </c>
      <c r="C298" s="84">
        <v>2217503</v>
      </c>
      <c r="D298" s="83">
        <v>5288483</v>
      </c>
      <c r="E298" s="83" t="s">
        <v>145</v>
      </c>
      <c r="F298" s="83" t="s">
        <v>115</v>
      </c>
      <c r="G298" s="85">
        <v>43119</v>
      </c>
      <c r="H298" s="85">
        <v>43119</v>
      </c>
      <c r="I298" s="83" t="s">
        <v>15</v>
      </c>
      <c r="J298" s="83"/>
      <c r="K298" s="86">
        <v>1</v>
      </c>
      <c r="L298" s="87">
        <v>194.94</v>
      </c>
      <c r="M298" s="108">
        <v>194.94</v>
      </c>
    </row>
    <row r="299" spans="1:13" hidden="1" x14ac:dyDescent="0.35">
      <c r="A299" s="114" t="str">
        <f t="shared" si="4"/>
        <v>5289128ZNGA562BC</v>
      </c>
      <c r="B299" s="83" t="s">
        <v>178</v>
      </c>
      <c r="C299" s="84">
        <v>2217507</v>
      </c>
      <c r="D299" s="83">
        <v>5289128</v>
      </c>
      <c r="E299" s="83" t="s">
        <v>121</v>
      </c>
      <c r="F299" s="83" t="s">
        <v>118</v>
      </c>
      <c r="G299" s="85">
        <v>43119</v>
      </c>
      <c r="H299" s="85">
        <v>43119</v>
      </c>
      <c r="I299" s="83" t="s">
        <v>41</v>
      </c>
      <c r="J299" s="83"/>
      <c r="K299" s="86">
        <v>1</v>
      </c>
      <c r="L299" s="87">
        <v>498.69</v>
      </c>
      <c r="M299" s="108">
        <v>498.69</v>
      </c>
    </row>
    <row r="300" spans="1:13" hidden="1" x14ac:dyDescent="0.35">
      <c r="A300" s="114" t="str">
        <f t="shared" si="4"/>
        <v>5289049ZNGA561A</v>
      </c>
      <c r="B300" s="83" t="s">
        <v>178</v>
      </c>
      <c r="C300" s="84">
        <v>2217508</v>
      </c>
      <c r="D300" s="83">
        <v>5289049</v>
      </c>
      <c r="E300" s="83" t="s">
        <v>121</v>
      </c>
      <c r="F300" s="83" t="s">
        <v>113</v>
      </c>
      <c r="G300" s="85">
        <v>43119</v>
      </c>
      <c r="H300" s="85">
        <v>43119</v>
      </c>
      <c r="I300" s="83" t="s">
        <v>112</v>
      </c>
      <c r="J300" s="83"/>
      <c r="K300" s="86">
        <v>1</v>
      </c>
      <c r="L300" s="87">
        <v>0</v>
      </c>
      <c r="M300" s="108">
        <v>0</v>
      </c>
    </row>
    <row r="301" spans="1:13" hidden="1" x14ac:dyDescent="0.35">
      <c r="A301" s="114" t="str">
        <f t="shared" si="4"/>
        <v/>
      </c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94" t="s">
        <v>110</v>
      </c>
      <c r="M301" s="108">
        <v>24373.59</v>
      </c>
    </row>
    <row r="302" spans="1:13" hidden="1" x14ac:dyDescent="0.35">
      <c r="A302" s="114" t="str">
        <f t="shared" si="4"/>
        <v>Req IDPayment Code</v>
      </c>
      <c r="B302" s="82" t="s">
        <v>143</v>
      </c>
      <c r="C302" s="82" t="s">
        <v>142</v>
      </c>
      <c r="D302" s="82" t="s">
        <v>141</v>
      </c>
      <c r="E302" s="82" t="s">
        <v>140</v>
      </c>
      <c r="F302" s="82" t="s">
        <v>139</v>
      </c>
      <c r="G302" s="82" t="s">
        <v>138</v>
      </c>
      <c r="H302" s="82" t="s">
        <v>137</v>
      </c>
      <c r="I302" s="82" t="s">
        <v>136</v>
      </c>
      <c r="J302" s="82" t="s">
        <v>135</v>
      </c>
      <c r="K302" s="82" t="s">
        <v>134</v>
      </c>
      <c r="L302" s="82" t="s">
        <v>133</v>
      </c>
      <c r="M302" s="107" t="s">
        <v>132</v>
      </c>
    </row>
    <row r="303" spans="1:13" hidden="1" x14ac:dyDescent="0.35">
      <c r="A303" s="114" t="str">
        <f t="shared" si="4"/>
        <v>7985160ZNGA563B</v>
      </c>
      <c r="B303" s="83" t="s">
        <v>176</v>
      </c>
      <c r="C303" s="84">
        <v>1826613</v>
      </c>
      <c r="D303" s="83">
        <v>7985160</v>
      </c>
      <c r="E303" s="83" t="s">
        <v>121</v>
      </c>
      <c r="F303" s="83" t="s">
        <v>115</v>
      </c>
      <c r="G303" s="85">
        <v>43122</v>
      </c>
      <c r="H303" s="85">
        <v>43122</v>
      </c>
      <c r="I303" s="83" t="s">
        <v>23</v>
      </c>
      <c r="J303" s="83"/>
      <c r="K303" s="86">
        <v>1</v>
      </c>
      <c r="L303" s="87">
        <v>383.5</v>
      </c>
      <c r="M303" s="108">
        <v>383.5</v>
      </c>
    </row>
    <row r="304" spans="1:13" hidden="1" x14ac:dyDescent="0.35">
      <c r="A304" s="114" t="str">
        <f t="shared" si="4"/>
        <v>3780075NGA-MD1a</v>
      </c>
      <c r="B304" s="83" t="s">
        <v>176</v>
      </c>
      <c r="C304" s="84">
        <v>2144338</v>
      </c>
      <c r="D304" s="83">
        <v>3780075</v>
      </c>
      <c r="E304" s="83" t="s">
        <v>168</v>
      </c>
      <c r="F304" s="83" t="s">
        <v>118</v>
      </c>
      <c r="G304" s="85">
        <v>43126</v>
      </c>
      <c r="H304" s="85">
        <v>43126</v>
      </c>
      <c r="I304" s="83" t="s">
        <v>177</v>
      </c>
      <c r="J304" s="83"/>
      <c r="K304" s="86">
        <v>5</v>
      </c>
      <c r="L304" s="87">
        <v>4.2</v>
      </c>
      <c r="M304" s="108">
        <v>21</v>
      </c>
    </row>
    <row r="305" spans="1:13" hidden="1" x14ac:dyDescent="0.35">
      <c r="A305" s="114" t="str">
        <f t="shared" si="4"/>
        <v>4189962Z999</v>
      </c>
      <c r="B305" s="83" t="s">
        <v>176</v>
      </c>
      <c r="C305" s="84">
        <v>2164326</v>
      </c>
      <c r="D305" s="83">
        <v>4189962</v>
      </c>
      <c r="E305" s="83" t="s">
        <v>121</v>
      </c>
      <c r="F305" s="83" t="s">
        <v>115</v>
      </c>
      <c r="G305" s="85">
        <v>43123</v>
      </c>
      <c r="H305" s="85">
        <v>43123</v>
      </c>
      <c r="I305" s="83" t="s">
        <v>35</v>
      </c>
      <c r="J305" s="83"/>
      <c r="K305" s="86">
        <v>1</v>
      </c>
      <c r="L305" s="87">
        <v>0</v>
      </c>
      <c r="M305" s="108">
        <v>0</v>
      </c>
    </row>
    <row r="306" spans="1:13" hidden="1" x14ac:dyDescent="0.35">
      <c r="A306" s="114" t="str">
        <f t="shared" si="4"/>
        <v>4189962ZNGA563B</v>
      </c>
      <c r="B306" s="83" t="s">
        <v>176</v>
      </c>
      <c r="C306" s="84">
        <v>2164326</v>
      </c>
      <c r="D306" s="97">
        <v>4189962</v>
      </c>
      <c r="E306" s="83" t="s">
        <v>121</v>
      </c>
      <c r="F306" s="83" t="s">
        <v>115</v>
      </c>
      <c r="G306" s="85">
        <v>43123</v>
      </c>
      <c r="H306" s="85">
        <v>43123</v>
      </c>
      <c r="I306" s="83" t="s">
        <v>23</v>
      </c>
      <c r="J306" s="83"/>
      <c r="K306" s="86">
        <v>-1</v>
      </c>
      <c r="L306" s="87">
        <v>383.5</v>
      </c>
      <c r="M306" s="108">
        <v>-383.5</v>
      </c>
    </row>
    <row r="307" spans="1:13" hidden="1" x14ac:dyDescent="0.35">
      <c r="A307" s="114" t="str">
        <f t="shared" si="4"/>
        <v>4217491ZNGA561A</v>
      </c>
      <c r="B307" s="83" t="s">
        <v>176</v>
      </c>
      <c r="C307" s="84">
        <v>2165441</v>
      </c>
      <c r="D307" s="83">
        <v>4217491</v>
      </c>
      <c r="E307" s="83" t="s">
        <v>117</v>
      </c>
      <c r="F307" s="83" t="s">
        <v>113</v>
      </c>
      <c r="G307" s="85">
        <v>43124</v>
      </c>
      <c r="H307" s="85">
        <v>43124</v>
      </c>
      <c r="I307" s="83" t="s">
        <v>112</v>
      </c>
      <c r="J307" s="83"/>
      <c r="K307" s="86">
        <v>1</v>
      </c>
      <c r="L307" s="87">
        <v>0</v>
      </c>
      <c r="M307" s="108">
        <v>0</v>
      </c>
    </row>
    <row r="308" spans="1:13" hidden="1" x14ac:dyDescent="0.35">
      <c r="A308" s="114" t="str">
        <f t="shared" si="4"/>
        <v>4217598ZNGA563BC</v>
      </c>
      <c r="B308" s="83" t="s">
        <v>176</v>
      </c>
      <c r="C308" s="84">
        <v>2165442</v>
      </c>
      <c r="D308" s="83">
        <v>4217598</v>
      </c>
      <c r="E308" s="83" t="s">
        <v>117</v>
      </c>
      <c r="F308" s="83" t="s">
        <v>118</v>
      </c>
      <c r="G308" s="85">
        <v>43129</v>
      </c>
      <c r="H308" s="85">
        <v>43129</v>
      </c>
      <c r="I308" s="83" t="s">
        <v>25</v>
      </c>
      <c r="J308" s="83"/>
      <c r="K308" s="86">
        <v>1</v>
      </c>
      <c r="L308" s="87">
        <v>626.70000000000005</v>
      </c>
      <c r="M308" s="108">
        <v>626.70000000000005</v>
      </c>
    </row>
    <row r="309" spans="1:13" hidden="1" x14ac:dyDescent="0.35">
      <c r="A309" s="114" t="str">
        <f t="shared" si="4"/>
        <v>4618394Z999</v>
      </c>
      <c r="B309" s="83" t="s">
        <v>176</v>
      </c>
      <c r="C309" s="84">
        <v>2186824</v>
      </c>
      <c r="D309" s="83">
        <v>4618394</v>
      </c>
      <c r="E309" s="83" t="s">
        <v>165</v>
      </c>
      <c r="F309" s="83" t="s">
        <v>115</v>
      </c>
      <c r="G309" s="85">
        <v>43125</v>
      </c>
      <c r="H309" s="85">
        <v>43125</v>
      </c>
      <c r="I309" s="83" t="s">
        <v>35</v>
      </c>
      <c r="J309" s="83"/>
      <c r="K309" s="86">
        <v>1</v>
      </c>
      <c r="L309" s="87">
        <v>0</v>
      </c>
      <c r="M309" s="108">
        <v>0</v>
      </c>
    </row>
    <row r="310" spans="1:13" hidden="1" x14ac:dyDescent="0.35">
      <c r="A310" s="114" t="str">
        <f t="shared" si="4"/>
        <v>4618394ZNGA561B</v>
      </c>
      <c r="B310" s="83" t="s">
        <v>176</v>
      </c>
      <c r="C310" s="84">
        <v>2186824</v>
      </c>
      <c r="D310" s="83">
        <v>4618394</v>
      </c>
      <c r="E310" s="83" t="s">
        <v>165</v>
      </c>
      <c r="F310" s="83" t="s">
        <v>115</v>
      </c>
      <c r="G310" s="85">
        <v>43125</v>
      </c>
      <c r="H310" s="85">
        <v>43125</v>
      </c>
      <c r="I310" s="83" t="s">
        <v>15</v>
      </c>
      <c r="J310" s="83"/>
      <c r="K310" s="86">
        <v>-1</v>
      </c>
      <c r="L310" s="87">
        <v>194.94</v>
      </c>
      <c r="M310" s="108">
        <v>-194.94</v>
      </c>
    </row>
    <row r="311" spans="1:13" hidden="1" x14ac:dyDescent="0.35">
      <c r="A311" s="114" t="str">
        <f t="shared" si="4"/>
        <v>4632526ZNGA561A</v>
      </c>
      <c r="B311" s="83" t="s">
        <v>176</v>
      </c>
      <c r="C311" s="84">
        <v>2188053</v>
      </c>
      <c r="D311" s="83">
        <v>4632526</v>
      </c>
      <c r="E311" s="83" t="s">
        <v>120</v>
      </c>
      <c r="F311" s="83" t="s">
        <v>113</v>
      </c>
      <c r="G311" s="85">
        <v>43129</v>
      </c>
      <c r="H311" s="85">
        <v>43129</v>
      </c>
      <c r="I311" s="83" t="s">
        <v>112</v>
      </c>
      <c r="J311" s="83"/>
      <c r="K311" s="86">
        <v>1</v>
      </c>
      <c r="L311" s="87">
        <v>0</v>
      </c>
      <c r="M311" s="108">
        <v>0</v>
      </c>
    </row>
    <row r="312" spans="1:13" hidden="1" x14ac:dyDescent="0.35">
      <c r="A312" s="114" t="str">
        <f t="shared" si="4"/>
        <v>4632594ZNGA562BC</v>
      </c>
      <c r="B312" s="83" t="s">
        <v>176</v>
      </c>
      <c r="C312" s="84">
        <v>2188054</v>
      </c>
      <c r="D312" s="83">
        <v>4632594</v>
      </c>
      <c r="E312" s="83" t="s">
        <v>120</v>
      </c>
      <c r="F312" s="83" t="s">
        <v>118</v>
      </c>
      <c r="G312" s="85">
        <v>43130</v>
      </c>
      <c r="H312" s="85">
        <v>43130</v>
      </c>
      <c r="I312" s="83" t="s">
        <v>41</v>
      </c>
      <c r="J312" s="83"/>
      <c r="K312" s="86">
        <v>1</v>
      </c>
      <c r="L312" s="87">
        <v>498.69</v>
      </c>
      <c r="M312" s="108">
        <v>498.69</v>
      </c>
    </row>
    <row r="313" spans="1:13" hidden="1" x14ac:dyDescent="0.35">
      <c r="A313" s="114" t="str">
        <f t="shared" si="4"/>
        <v>4665472ZNGA562B</v>
      </c>
      <c r="B313" s="83" t="s">
        <v>176</v>
      </c>
      <c r="C313" s="84">
        <v>2189999</v>
      </c>
      <c r="D313" s="83">
        <v>4665472</v>
      </c>
      <c r="E313" s="83" t="s">
        <v>122</v>
      </c>
      <c r="F313" s="83" t="s">
        <v>115</v>
      </c>
      <c r="G313" s="85">
        <v>43124</v>
      </c>
      <c r="H313" s="85">
        <v>43124</v>
      </c>
      <c r="I313" s="83" t="s">
        <v>20</v>
      </c>
      <c r="J313" s="83"/>
      <c r="K313" s="86">
        <v>1</v>
      </c>
      <c r="L313" s="87">
        <v>254.64</v>
      </c>
      <c r="M313" s="108">
        <v>254.64</v>
      </c>
    </row>
    <row r="314" spans="1:13" hidden="1" x14ac:dyDescent="0.35">
      <c r="A314" s="114" t="str">
        <f t="shared" si="4"/>
        <v>4703341Z999</v>
      </c>
      <c r="B314" s="83" t="s">
        <v>176</v>
      </c>
      <c r="C314" s="84">
        <v>2191782</v>
      </c>
      <c r="D314" s="83">
        <v>4703341</v>
      </c>
      <c r="E314" s="83" t="s">
        <v>116</v>
      </c>
      <c r="F314" s="83" t="s">
        <v>115</v>
      </c>
      <c r="G314" s="85">
        <v>43124</v>
      </c>
      <c r="H314" s="85">
        <v>43124</v>
      </c>
      <c r="I314" s="83" t="s">
        <v>35</v>
      </c>
      <c r="J314" s="83"/>
      <c r="K314" s="86">
        <v>1</v>
      </c>
      <c r="L314" s="87">
        <v>0</v>
      </c>
      <c r="M314" s="108">
        <v>0</v>
      </c>
    </row>
    <row r="315" spans="1:13" hidden="1" x14ac:dyDescent="0.35">
      <c r="A315" s="114" t="str">
        <f t="shared" si="4"/>
        <v>4703341ZNGA561B</v>
      </c>
      <c r="B315" s="83" t="s">
        <v>176</v>
      </c>
      <c r="C315" s="84">
        <v>2191782</v>
      </c>
      <c r="D315" s="83">
        <v>4703341</v>
      </c>
      <c r="E315" s="83" t="s">
        <v>116</v>
      </c>
      <c r="F315" s="83" t="s">
        <v>115</v>
      </c>
      <c r="G315" s="85">
        <v>43124</v>
      </c>
      <c r="H315" s="85">
        <v>43124</v>
      </c>
      <c r="I315" s="83" t="s">
        <v>15</v>
      </c>
      <c r="J315" s="83"/>
      <c r="K315" s="86">
        <v>-1</v>
      </c>
      <c r="L315" s="87">
        <v>194.94</v>
      </c>
      <c r="M315" s="108">
        <v>-194.94</v>
      </c>
    </row>
    <row r="316" spans="1:13" hidden="1" x14ac:dyDescent="0.35">
      <c r="A316" s="114" t="str">
        <f t="shared" si="4"/>
        <v>4703341ZNGA561BC</v>
      </c>
      <c r="B316" s="83" t="s">
        <v>176</v>
      </c>
      <c r="C316" s="84">
        <v>2191782</v>
      </c>
      <c r="D316" s="83">
        <v>4703341</v>
      </c>
      <c r="E316" s="83" t="s">
        <v>116</v>
      </c>
      <c r="F316" s="83" t="s">
        <v>118</v>
      </c>
      <c r="G316" s="85">
        <v>43123</v>
      </c>
      <c r="H316" s="85">
        <v>43123</v>
      </c>
      <c r="I316" s="83" t="s">
        <v>29</v>
      </c>
      <c r="J316" s="83"/>
      <c r="K316" s="86">
        <v>1</v>
      </c>
      <c r="L316" s="87">
        <v>433.57</v>
      </c>
      <c r="M316" s="108">
        <v>433.57</v>
      </c>
    </row>
    <row r="317" spans="1:13" hidden="1" x14ac:dyDescent="0.35">
      <c r="A317" s="114" t="str">
        <f t="shared" si="4"/>
        <v>4711854Z999</v>
      </c>
      <c r="B317" s="83" t="s">
        <v>176</v>
      </c>
      <c r="C317" s="84">
        <v>2193440</v>
      </c>
      <c r="D317" s="83">
        <v>4711854</v>
      </c>
      <c r="E317" s="83" t="s">
        <v>121</v>
      </c>
      <c r="F317" s="83" t="s">
        <v>115</v>
      </c>
      <c r="G317" s="85">
        <v>43131</v>
      </c>
      <c r="H317" s="85">
        <v>43131</v>
      </c>
      <c r="I317" s="83" t="s">
        <v>35</v>
      </c>
      <c r="J317" s="83"/>
      <c r="K317" s="86">
        <v>1</v>
      </c>
      <c r="L317" s="87">
        <v>0</v>
      </c>
      <c r="M317" s="108">
        <v>0</v>
      </c>
    </row>
    <row r="318" spans="1:13" hidden="1" x14ac:dyDescent="0.35">
      <c r="A318" s="114" t="str">
        <f t="shared" si="4"/>
        <v>4711854ZNGA561B</v>
      </c>
      <c r="B318" s="83" t="s">
        <v>176</v>
      </c>
      <c r="C318" s="84">
        <v>2193440</v>
      </c>
      <c r="D318" s="83">
        <v>4711854</v>
      </c>
      <c r="E318" s="83" t="s">
        <v>121</v>
      </c>
      <c r="F318" s="83" t="s">
        <v>115</v>
      </c>
      <c r="G318" s="85">
        <v>43131</v>
      </c>
      <c r="H318" s="85">
        <v>43131</v>
      </c>
      <c r="I318" s="83" t="s">
        <v>15</v>
      </c>
      <c r="J318" s="83"/>
      <c r="K318" s="86">
        <v>-1</v>
      </c>
      <c r="L318" s="87">
        <v>194.94</v>
      </c>
      <c r="M318" s="108">
        <v>-194.94</v>
      </c>
    </row>
    <row r="319" spans="1:13" hidden="1" x14ac:dyDescent="0.35">
      <c r="A319" s="114" t="str">
        <f t="shared" si="4"/>
        <v>4711854ZNGA561BC</v>
      </c>
      <c r="B319" s="83" t="s">
        <v>176</v>
      </c>
      <c r="C319" s="84">
        <v>2193440</v>
      </c>
      <c r="D319" s="83">
        <v>4711854</v>
      </c>
      <c r="E319" s="83" t="s">
        <v>121</v>
      </c>
      <c r="F319" s="83" t="s">
        <v>118</v>
      </c>
      <c r="G319" s="85">
        <v>43129</v>
      </c>
      <c r="H319" s="85">
        <v>43129</v>
      </c>
      <c r="I319" s="83" t="s">
        <v>29</v>
      </c>
      <c r="J319" s="83"/>
      <c r="K319" s="86">
        <v>1</v>
      </c>
      <c r="L319" s="87">
        <v>433.57</v>
      </c>
      <c r="M319" s="108">
        <v>433.57</v>
      </c>
    </row>
    <row r="320" spans="1:13" hidden="1" x14ac:dyDescent="0.35">
      <c r="A320" s="114" t="str">
        <f t="shared" si="4"/>
        <v>4758842ZNGA563BC</v>
      </c>
      <c r="B320" s="83" t="s">
        <v>176</v>
      </c>
      <c r="C320" s="84">
        <v>2196378</v>
      </c>
      <c r="D320" s="83">
        <v>4758842</v>
      </c>
      <c r="E320" s="83" t="s">
        <v>120</v>
      </c>
      <c r="F320" s="83" t="s">
        <v>118</v>
      </c>
      <c r="G320" s="85">
        <v>43125</v>
      </c>
      <c r="H320" s="85">
        <v>43125</v>
      </c>
      <c r="I320" s="83" t="s">
        <v>25</v>
      </c>
      <c r="J320" s="83"/>
      <c r="K320" s="86">
        <v>1</v>
      </c>
      <c r="L320" s="87">
        <v>626.70000000000005</v>
      </c>
      <c r="M320" s="108">
        <v>626.70000000000005</v>
      </c>
    </row>
    <row r="321" spans="1:13" hidden="1" x14ac:dyDescent="0.35">
      <c r="A321" s="114" t="str">
        <f t="shared" si="4"/>
        <v>4758804ZNGA561A</v>
      </c>
      <c r="B321" s="83" t="s">
        <v>176</v>
      </c>
      <c r="C321" s="84">
        <v>2196379</v>
      </c>
      <c r="D321" s="83">
        <v>4758804</v>
      </c>
      <c r="E321" s="83" t="s">
        <v>120</v>
      </c>
      <c r="F321" s="83" t="s">
        <v>113</v>
      </c>
      <c r="G321" s="85">
        <v>43125</v>
      </c>
      <c r="H321" s="85">
        <v>43125</v>
      </c>
      <c r="I321" s="83" t="s">
        <v>112</v>
      </c>
      <c r="J321" s="83"/>
      <c r="K321" s="86">
        <v>1</v>
      </c>
      <c r="L321" s="87">
        <v>0</v>
      </c>
      <c r="M321" s="108">
        <v>0</v>
      </c>
    </row>
    <row r="322" spans="1:13" hidden="1" x14ac:dyDescent="0.35">
      <c r="A322" s="114" t="str">
        <f t="shared" si="4"/>
        <v>4893111NGA-F02577</v>
      </c>
      <c r="B322" s="83" t="s">
        <v>176</v>
      </c>
      <c r="C322" s="84">
        <v>2198165</v>
      </c>
      <c r="D322" s="83">
        <v>4893111</v>
      </c>
      <c r="E322" s="83" t="s">
        <v>165</v>
      </c>
      <c r="F322" s="83" t="s">
        <v>127</v>
      </c>
      <c r="G322" s="85">
        <v>43124</v>
      </c>
      <c r="H322" s="85">
        <v>43124</v>
      </c>
      <c r="I322" s="83" t="s">
        <v>129</v>
      </c>
      <c r="J322" s="83"/>
      <c r="K322" s="86">
        <v>48</v>
      </c>
      <c r="L322" s="87">
        <v>11.93</v>
      </c>
      <c r="M322" s="108">
        <v>572.64</v>
      </c>
    </row>
    <row r="323" spans="1:13" hidden="1" x14ac:dyDescent="0.35">
      <c r="A323" s="114" t="str">
        <f t="shared" ref="A323:A386" si="5">CONCATENATE(D323,I323)</f>
        <v>4880356ZNGA561C</v>
      </c>
      <c r="B323" s="83" t="s">
        <v>176</v>
      </c>
      <c r="C323" s="84">
        <v>2200418</v>
      </c>
      <c r="D323" s="83">
        <v>4880356</v>
      </c>
      <c r="E323" s="83" t="s">
        <v>120</v>
      </c>
      <c r="F323" s="83" t="s">
        <v>118</v>
      </c>
      <c r="G323" s="85">
        <v>43127</v>
      </c>
      <c r="H323" s="85">
        <v>43127</v>
      </c>
      <c r="I323" s="83" t="s">
        <v>89</v>
      </c>
      <c r="J323" s="83"/>
      <c r="K323" s="86">
        <v>1</v>
      </c>
      <c r="L323" s="87">
        <v>205.64</v>
      </c>
      <c r="M323" s="108">
        <v>205.64</v>
      </c>
    </row>
    <row r="324" spans="1:13" hidden="1" x14ac:dyDescent="0.35">
      <c r="A324" s="114" t="str">
        <f t="shared" si="5"/>
        <v>4867987Z999</v>
      </c>
      <c r="B324" s="83" t="s">
        <v>176</v>
      </c>
      <c r="C324" s="84">
        <v>2200582</v>
      </c>
      <c r="D324" s="83">
        <v>4867987</v>
      </c>
      <c r="E324" s="83" t="s">
        <v>120</v>
      </c>
      <c r="F324" s="83" t="s">
        <v>115</v>
      </c>
      <c r="G324" s="85">
        <v>43122</v>
      </c>
      <c r="H324" s="85">
        <v>43122</v>
      </c>
      <c r="I324" s="83" t="s">
        <v>35</v>
      </c>
      <c r="J324" s="83"/>
      <c r="K324" s="86">
        <v>1</v>
      </c>
      <c r="L324" s="87">
        <v>0</v>
      </c>
      <c r="M324" s="108">
        <v>0</v>
      </c>
    </row>
    <row r="325" spans="1:13" hidden="1" x14ac:dyDescent="0.35">
      <c r="A325" s="114" t="str">
        <f t="shared" si="5"/>
        <v>4867987ZNGA564B</v>
      </c>
      <c r="B325" s="83" t="s">
        <v>176</v>
      </c>
      <c r="C325" s="84">
        <v>2200582</v>
      </c>
      <c r="D325" s="83">
        <v>4867987</v>
      </c>
      <c r="E325" s="83" t="s">
        <v>120</v>
      </c>
      <c r="F325" s="83" t="s">
        <v>115</v>
      </c>
      <c r="G325" s="85">
        <v>43122</v>
      </c>
      <c r="H325" s="85">
        <v>43122</v>
      </c>
      <c r="I325" s="83" t="s">
        <v>19</v>
      </c>
      <c r="J325" s="83"/>
      <c r="K325" s="86">
        <v>-1</v>
      </c>
      <c r="L325" s="87">
        <v>625.48</v>
      </c>
      <c r="M325" s="108">
        <v>-625.48</v>
      </c>
    </row>
    <row r="326" spans="1:13" hidden="1" x14ac:dyDescent="0.35">
      <c r="A326" s="114" t="str">
        <f t="shared" si="5"/>
        <v>5003392X392N</v>
      </c>
      <c r="B326" s="83" t="s">
        <v>176</v>
      </c>
      <c r="C326" s="84">
        <v>2203270</v>
      </c>
      <c r="D326" s="83">
        <v>5003392</v>
      </c>
      <c r="E326" s="83" t="s">
        <v>124</v>
      </c>
      <c r="F326" s="83" t="s">
        <v>149</v>
      </c>
      <c r="G326" s="85">
        <v>43123</v>
      </c>
      <c r="H326" s="85">
        <v>43119</v>
      </c>
      <c r="I326" s="83" t="s">
        <v>148</v>
      </c>
      <c r="J326" s="83"/>
      <c r="K326" s="86">
        <v>4.1500000000000004</v>
      </c>
      <c r="L326" s="87">
        <v>11.79</v>
      </c>
      <c r="M326" s="108">
        <v>48.93</v>
      </c>
    </row>
    <row r="327" spans="1:13" hidden="1" x14ac:dyDescent="0.35">
      <c r="A327" s="114" t="str">
        <f t="shared" si="5"/>
        <v>4793264ZNGA561BC</v>
      </c>
      <c r="B327" s="83" t="s">
        <v>176</v>
      </c>
      <c r="C327" s="84">
        <v>2203490</v>
      </c>
      <c r="D327" s="83">
        <v>4793264</v>
      </c>
      <c r="E327" s="83" t="s">
        <v>121</v>
      </c>
      <c r="F327" s="83" t="s">
        <v>118</v>
      </c>
      <c r="G327" s="85">
        <v>43126</v>
      </c>
      <c r="H327" s="85">
        <v>43126</v>
      </c>
      <c r="I327" s="83" t="s">
        <v>29</v>
      </c>
      <c r="J327" s="83"/>
      <c r="K327" s="86">
        <v>1</v>
      </c>
      <c r="L327" s="87">
        <v>433.57</v>
      </c>
      <c r="M327" s="108">
        <v>433.57</v>
      </c>
    </row>
    <row r="328" spans="1:13" hidden="1" x14ac:dyDescent="0.35">
      <c r="A328" s="114" t="str">
        <f t="shared" si="5"/>
        <v>4793150ZNGA561A</v>
      </c>
      <c r="B328" s="83" t="s">
        <v>176</v>
      </c>
      <c r="C328" s="84">
        <v>2203491</v>
      </c>
      <c r="D328" s="83">
        <v>4793150</v>
      </c>
      <c r="E328" s="83" t="s">
        <v>121</v>
      </c>
      <c r="F328" s="83" t="s">
        <v>113</v>
      </c>
      <c r="G328" s="85">
        <v>43125</v>
      </c>
      <c r="H328" s="85">
        <v>43125</v>
      </c>
      <c r="I328" s="83" t="s">
        <v>112</v>
      </c>
      <c r="J328" s="83"/>
      <c r="K328" s="86">
        <v>1</v>
      </c>
      <c r="L328" s="87">
        <v>0</v>
      </c>
      <c r="M328" s="108">
        <v>0</v>
      </c>
    </row>
    <row r="329" spans="1:13" hidden="1" x14ac:dyDescent="0.35">
      <c r="A329" s="114" t="str">
        <f t="shared" si="5"/>
        <v>4627320ZNGA561C</v>
      </c>
      <c r="B329" s="83" t="s">
        <v>176</v>
      </c>
      <c r="C329" s="84">
        <v>2206451</v>
      </c>
      <c r="D329" s="83">
        <v>4627320</v>
      </c>
      <c r="E329" s="83" t="s">
        <v>120</v>
      </c>
      <c r="F329" s="83" t="s">
        <v>118</v>
      </c>
      <c r="G329" s="85">
        <v>43127</v>
      </c>
      <c r="H329" s="85">
        <v>43127</v>
      </c>
      <c r="I329" s="83" t="s">
        <v>89</v>
      </c>
      <c r="J329" s="83"/>
      <c r="K329" s="86">
        <v>1</v>
      </c>
      <c r="L329" s="87">
        <v>205.64</v>
      </c>
      <c r="M329" s="108">
        <v>205.64</v>
      </c>
    </row>
    <row r="330" spans="1:13" hidden="1" x14ac:dyDescent="0.35">
      <c r="A330" s="114" t="str">
        <f t="shared" si="5"/>
        <v>5047182Z999</v>
      </c>
      <c r="B330" s="83" t="s">
        <v>176</v>
      </c>
      <c r="C330" s="84">
        <v>2206453</v>
      </c>
      <c r="D330" s="83">
        <v>5047182</v>
      </c>
      <c r="E330" s="83" t="s">
        <v>145</v>
      </c>
      <c r="F330" s="83" t="s">
        <v>115</v>
      </c>
      <c r="G330" s="85">
        <v>43122</v>
      </c>
      <c r="H330" s="85">
        <v>43122</v>
      </c>
      <c r="I330" s="83" t="s">
        <v>35</v>
      </c>
      <c r="J330" s="83"/>
      <c r="K330" s="86">
        <v>1</v>
      </c>
      <c r="L330" s="87">
        <v>0</v>
      </c>
      <c r="M330" s="108">
        <v>0</v>
      </c>
    </row>
    <row r="331" spans="1:13" hidden="1" x14ac:dyDescent="0.35">
      <c r="A331" s="114" t="str">
        <f t="shared" si="5"/>
        <v>5047182ZNGA561B</v>
      </c>
      <c r="B331" s="83" t="s">
        <v>176</v>
      </c>
      <c r="C331" s="84">
        <v>2206453</v>
      </c>
      <c r="D331" s="83">
        <v>5047182</v>
      </c>
      <c r="E331" s="83" t="s">
        <v>145</v>
      </c>
      <c r="F331" s="83" t="s">
        <v>115</v>
      </c>
      <c r="G331" s="85">
        <v>43122</v>
      </c>
      <c r="H331" s="85">
        <v>43122</v>
      </c>
      <c r="I331" s="83" t="s">
        <v>15</v>
      </c>
      <c r="J331" s="83"/>
      <c r="K331" s="86">
        <v>-1</v>
      </c>
      <c r="L331" s="87">
        <v>194.94</v>
      </c>
      <c r="M331" s="108">
        <v>-194.94</v>
      </c>
    </row>
    <row r="332" spans="1:13" hidden="1" x14ac:dyDescent="0.35">
      <c r="A332" s="114" t="str">
        <f t="shared" si="5"/>
        <v>5008185ZNGA562BC</v>
      </c>
      <c r="B332" s="83" t="s">
        <v>176</v>
      </c>
      <c r="C332" s="84">
        <v>2206889</v>
      </c>
      <c r="D332" s="83">
        <v>5008185</v>
      </c>
      <c r="E332" s="83" t="s">
        <v>165</v>
      </c>
      <c r="F332" s="83"/>
      <c r="G332" s="85">
        <v>43130</v>
      </c>
      <c r="H332" s="85">
        <v>43130</v>
      </c>
      <c r="I332" s="83" t="s">
        <v>41</v>
      </c>
      <c r="J332" s="83"/>
      <c r="K332" s="86">
        <v>1</v>
      </c>
      <c r="L332" s="87">
        <v>498.69</v>
      </c>
      <c r="M332" s="108">
        <v>498.69</v>
      </c>
    </row>
    <row r="333" spans="1:13" hidden="1" x14ac:dyDescent="0.35">
      <c r="A333" s="114" t="str">
        <f t="shared" si="5"/>
        <v>5008185ZNGA563BC</v>
      </c>
      <c r="B333" s="83" t="s">
        <v>176</v>
      </c>
      <c r="C333" s="84">
        <v>2206889</v>
      </c>
      <c r="D333" s="83">
        <v>5008185</v>
      </c>
      <c r="E333" s="83" t="s">
        <v>165</v>
      </c>
      <c r="F333" s="83"/>
      <c r="G333" s="85">
        <v>43125</v>
      </c>
      <c r="H333" s="85">
        <v>43125</v>
      </c>
      <c r="I333" s="83" t="s">
        <v>25</v>
      </c>
      <c r="J333" s="83"/>
      <c r="K333" s="86">
        <v>1</v>
      </c>
      <c r="L333" s="87">
        <v>626.70000000000005</v>
      </c>
      <c r="M333" s="108">
        <v>626.70000000000005</v>
      </c>
    </row>
    <row r="334" spans="1:13" hidden="1" x14ac:dyDescent="0.35">
      <c r="A334" s="114" t="str">
        <f t="shared" si="5"/>
        <v>5008185ZNGA563BC</v>
      </c>
      <c r="B334" s="83" t="s">
        <v>176</v>
      </c>
      <c r="C334" s="84">
        <v>2206889</v>
      </c>
      <c r="D334" s="96">
        <v>5008185</v>
      </c>
      <c r="E334" s="83" t="s">
        <v>165</v>
      </c>
      <c r="F334" s="83"/>
      <c r="G334" s="85">
        <v>43130</v>
      </c>
      <c r="H334" s="85">
        <v>43130</v>
      </c>
      <c r="I334" s="83" t="s">
        <v>25</v>
      </c>
      <c r="J334" s="83"/>
      <c r="K334" s="86">
        <v>-1</v>
      </c>
      <c r="L334" s="87">
        <v>626.70000000000005</v>
      </c>
      <c r="M334" s="108">
        <v>-626.70000000000005</v>
      </c>
    </row>
    <row r="335" spans="1:13" hidden="1" x14ac:dyDescent="0.35">
      <c r="A335" s="114" t="str">
        <f t="shared" si="5"/>
        <v>4937309NGA Outside Boundary Remediation/Build</v>
      </c>
      <c r="B335" s="83" t="s">
        <v>176</v>
      </c>
      <c r="C335" s="84">
        <v>2207598</v>
      </c>
      <c r="D335" s="83">
        <v>4937309</v>
      </c>
      <c r="E335" s="83" t="s">
        <v>111</v>
      </c>
      <c r="F335" s="83" t="s">
        <v>127</v>
      </c>
      <c r="G335" s="85">
        <v>43127</v>
      </c>
      <c r="H335" s="85">
        <v>43127</v>
      </c>
      <c r="I335" s="83" t="s">
        <v>126</v>
      </c>
      <c r="J335" s="83"/>
      <c r="K335" s="86">
        <v>1</v>
      </c>
      <c r="L335" s="87">
        <v>0</v>
      </c>
      <c r="M335" s="108">
        <v>0</v>
      </c>
    </row>
    <row r="336" spans="1:13" hidden="1" x14ac:dyDescent="0.35">
      <c r="A336" s="114" t="str">
        <f t="shared" si="5"/>
        <v>4937309ZNGA563B</v>
      </c>
      <c r="B336" s="83" t="s">
        <v>176</v>
      </c>
      <c r="C336" s="84">
        <v>2207598</v>
      </c>
      <c r="D336" s="83">
        <v>4937309</v>
      </c>
      <c r="E336" s="83" t="s">
        <v>111</v>
      </c>
      <c r="F336" s="83" t="s">
        <v>115</v>
      </c>
      <c r="G336" s="85">
        <v>43127</v>
      </c>
      <c r="H336" s="85">
        <v>43127</v>
      </c>
      <c r="I336" s="83" t="s">
        <v>23</v>
      </c>
      <c r="J336" s="83"/>
      <c r="K336" s="86">
        <v>1</v>
      </c>
      <c r="L336" s="87">
        <v>383.5</v>
      </c>
      <c r="M336" s="108">
        <v>383.5</v>
      </c>
    </row>
    <row r="337" spans="1:13" hidden="1" x14ac:dyDescent="0.35">
      <c r="A337" s="114" t="str">
        <f t="shared" si="5"/>
        <v>5108177Z999</v>
      </c>
      <c r="B337" s="83" t="s">
        <v>176</v>
      </c>
      <c r="C337" s="84">
        <v>2208597</v>
      </c>
      <c r="D337" s="83">
        <v>5108177</v>
      </c>
      <c r="E337" s="83" t="s">
        <v>121</v>
      </c>
      <c r="F337" s="83" t="s">
        <v>115</v>
      </c>
      <c r="G337" s="85">
        <v>43124</v>
      </c>
      <c r="H337" s="85">
        <v>43124</v>
      </c>
      <c r="I337" s="83" t="s">
        <v>35</v>
      </c>
      <c r="J337" s="83"/>
      <c r="K337" s="86">
        <v>1</v>
      </c>
      <c r="L337" s="87">
        <v>0</v>
      </c>
      <c r="M337" s="108">
        <v>0</v>
      </c>
    </row>
    <row r="338" spans="1:13" hidden="1" x14ac:dyDescent="0.35">
      <c r="A338" s="114" t="str">
        <f t="shared" si="5"/>
        <v>5108177ZNGA563B</v>
      </c>
      <c r="B338" s="83" t="s">
        <v>176</v>
      </c>
      <c r="C338" s="84">
        <v>2208597</v>
      </c>
      <c r="D338" s="97">
        <v>5108177</v>
      </c>
      <c r="E338" s="83" t="s">
        <v>121</v>
      </c>
      <c r="F338" s="83" t="s">
        <v>115</v>
      </c>
      <c r="G338" s="85">
        <v>43124</v>
      </c>
      <c r="H338" s="85">
        <v>43124</v>
      </c>
      <c r="I338" s="83" t="s">
        <v>23</v>
      </c>
      <c r="J338" s="83"/>
      <c r="K338" s="86">
        <v>-1</v>
      </c>
      <c r="L338" s="87">
        <v>383.5</v>
      </c>
      <c r="M338" s="108">
        <v>-383.5</v>
      </c>
    </row>
    <row r="339" spans="1:13" hidden="1" x14ac:dyDescent="0.35">
      <c r="A339" s="114" t="str">
        <f t="shared" si="5"/>
        <v>4860183ZNGA562BC</v>
      </c>
      <c r="B339" s="83" t="s">
        <v>176</v>
      </c>
      <c r="C339" s="84">
        <v>2209125</v>
      </c>
      <c r="D339" s="83">
        <v>4860183</v>
      </c>
      <c r="E339" s="83" t="s">
        <v>124</v>
      </c>
      <c r="F339" s="83" t="s">
        <v>118</v>
      </c>
      <c r="G339" s="85">
        <v>43122</v>
      </c>
      <c r="H339" s="85">
        <v>43122</v>
      </c>
      <c r="I339" s="83" t="s">
        <v>41</v>
      </c>
      <c r="J339" s="83"/>
      <c r="K339" s="86">
        <v>1</v>
      </c>
      <c r="L339" s="87">
        <v>498.69</v>
      </c>
      <c r="M339" s="108">
        <v>498.69</v>
      </c>
    </row>
    <row r="340" spans="1:13" hidden="1" x14ac:dyDescent="0.35">
      <c r="A340" s="114" t="str">
        <f t="shared" si="5"/>
        <v>4826572ZNGA560BC</v>
      </c>
      <c r="B340" s="83" t="s">
        <v>176</v>
      </c>
      <c r="C340" s="84">
        <v>2209223</v>
      </c>
      <c r="D340" s="83">
        <v>4826572</v>
      </c>
      <c r="E340" s="83" t="s">
        <v>116</v>
      </c>
      <c r="F340" s="83" t="s">
        <v>118</v>
      </c>
      <c r="G340" s="85">
        <v>43124</v>
      </c>
      <c r="H340" s="85">
        <v>43124</v>
      </c>
      <c r="I340" s="83" t="s">
        <v>80</v>
      </c>
      <c r="J340" s="83"/>
      <c r="K340" s="86">
        <v>1</v>
      </c>
      <c r="L340" s="87">
        <v>414.92</v>
      </c>
      <c r="M340" s="108">
        <v>414.92</v>
      </c>
    </row>
    <row r="341" spans="1:13" hidden="1" x14ac:dyDescent="0.35">
      <c r="A341" s="114" t="str">
        <f t="shared" si="5"/>
        <v>4879394ZNGA560BC</v>
      </c>
      <c r="B341" s="83" t="s">
        <v>176</v>
      </c>
      <c r="C341" s="84">
        <v>2209235</v>
      </c>
      <c r="D341" s="83">
        <v>4879394</v>
      </c>
      <c r="E341" s="83" t="s">
        <v>124</v>
      </c>
      <c r="F341" s="83" t="s">
        <v>118</v>
      </c>
      <c r="G341" s="85">
        <v>43124</v>
      </c>
      <c r="H341" s="85">
        <v>43124</v>
      </c>
      <c r="I341" s="83" t="s">
        <v>80</v>
      </c>
      <c r="J341" s="83"/>
      <c r="K341" s="86">
        <v>1</v>
      </c>
      <c r="L341" s="87">
        <v>414.92</v>
      </c>
      <c r="M341" s="108">
        <v>414.92</v>
      </c>
    </row>
    <row r="342" spans="1:13" hidden="1" x14ac:dyDescent="0.35">
      <c r="A342" s="114" t="str">
        <f t="shared" si="5"/>
        <v>4892860ZNGA563BC</v>
      </c>
      <c r="B342" s="83" t="s">
        <v>176</v>
      </c>
      <c r="C342" s="84">
        <v>2209332</v>
      </c>
      <c r="D342" s="83">
        <v>4892860</v>
      </c>
      <c r="E342" s="83" t="s">
        <v>116</v>
      </c>
      <c r="F342" s="83" t="s">
        <v>118</v>
      </c>
      <c r="G342" s="85">
        <v>43125</v>
      </c>
      <c r="H342" s="85">
        <v>43125</v>
      </c>
      <c r="I342" s="83" t="s">
        <v>25</v>
      </c>
      <c r="J342" s="83"/>
      <c r="K342" s="86">
        <v>1</v>
      </c>
      <c r="L342" s="87">
        <v>626.70000000000005</v>
      </c>
      <c r="M342" s="108">
        <v>626.70000000000005</v>
      </c>
    </row>
    <row r="343" spans="1:13" hidden="1" x14ac:dyDescent="0.35">
      <c r="A343" s="114" t="str">
        <f t="shared" si="5"/>
        <v>4878300ZNGA561BC</v>
      </c>
      <c r="B343" s="83" t="s">
        <v>176</v>
      </c>
      <c r="C343" s="84">
        <v>2209333</v>
      </c>
      <c r="D343" s="83">
        <v>4878300</v>
      </c>
      <c r="E343" s="83" t="s">
        <v>124</v>
      </c>
      <c r="F343" s="83" t="s">
        <v>118</v>
      </c>
      <c r="G343" s="85">
        <v>43125</v>
      </c>
      <c r="H343" s="85">
        <v>43125</v>
      </c>
      <c r="I343" s="83" t="s">
        <v>29</v>
      </c>
      <c r="J343" s="83"/>
      <c r="K343" s="86">
        <v>1</v>
      </c>
      <c r="L343" s="87">
        <v>433.57</v>
      </c>
      <c r="M343" s="108">
        <v>433.57</v>
      </c>
    </row>
    <row r="344" spans="1:13" hidden="1" x14ac:dyDescent="0.35">
      <c r="A344" s="114" t="str">
        <f t="shared" si="5"/>
        <v>4833410NGA-714</v>
      </c>
      <c r="B344" s="83" t="s">
        <v>176</v>
      </c>
      <c r="C344" s="84">
        <v>2209366</v>
      </c>
      <c r="D344" s="83">
        <v>4833410</v>
      </c>
      <c r="E344" s="83" t="s">
        <v>124</v>
      </c>
      <c r="F344" s="83" t="s">
        <v>118</v>
      </c>
      <c r="G344" s="85">
        <v>43126</v>
      </c>
      <c r="H344" s="85">
        <v>43126</v>
      </c>
      <c r="I344" s="83" t="s">
        <v>114</v>
      </c>
      <c r="J344" s="83"/>
      <c r="K344" s="86">
        <v>1</v>
      </c>
      <c r="L344" s="87">
        <v>41.38</v>
      </c>
      <c r="M344" s="108">
        <v>41.38</v>
      </c>
    </row>
    <row r="345" spans="1:13" hidden="1" x14ac:dyDescent="0.35">
      <c r="A345" s="114" t="str">
        <f t="shared" si="5"/>
        <v>4864676ZNGA560BC</v>
      </c>
      <c r="B345" s="83" t="s">
        <v>176</v>
      </c>
      <c r="C345" s="84">
        <v>2209369</v>
      </c>
      <c r="D345" s="83">
        <v>4864676</v>
      </c>
      <c r="E345" s="83" t="s">
        <v>116</v>
      </c>
      <c r="F345" s="83" t="s">
        <v>118</v>
      </c>
      <c r="G345" s="85">
        <v>43126</v>
      </c>
      <c r="H345" s="85">
        <v>43126</v>
      </c>
      <c r="I345" s="83" t="s">
        <v>80</v>
      </c>
      <c r="J345" s="83"/>
      <c r="K345" s="86">
        <v>1</v>
      </c>
      <c r="L345" s="87">
        <v>414.92</v>
      </c>
      <c r="M345" s="108">
        <v>414.92</v>
      </c>
    </row>
    <row r="346" spans="1:13" hidden="1" x14ac:dyDescent="0.35">
      <c r="A346" s="114" t="str">
        <f t="shared" si="5"/>
        <v>4946092ZNGA561A</v>
      </c>
      <c r="B346" s="83" t="s">
        <v>176</v>
      </c>
      <c r="C346" s="84">
        <v>2209482</v>
      </c>
      <c r="D346" s="83">
        <v>4946092</v>
      </c>
      <c r="E346" s="83" t="s">
        <v>121</v>
      </c>
      <c r="F346" s="83" t="s">
        <v>113</v>
      </c>
      <c r="G346" s="85">
        <v>43126</v>
      </c>
      <c r="H346" s="85">
        <v>43126</v>
      </c>
      <c r="I346" s="83" t="s">
        <v>112</v>
      </c>
      <c r="J346" s="83"/>
      <c r="K346" s="86">
        <v>1</v>
      </c>
      <c r="L346" s="87">
        <v>0</v>
      </c>
      <c r="M346" s="108">
        <v>0</v>
      </c>
    </row>
    <row r="347" spans="1:13" hidden="1" x14ac:dyDescent="0.35">
      <c r="A347" s="114" t="str">
        <f t="shared" si="5"/>
        <v>4946103ZNGA563BC</v>
      </c>
      <c r="B347" s="83" t="s">
        <v>176</v>
      </c>
      <c r="C347" s="84">
        <v>2209483</v>
      </c>
      <c r="D347" s="83">
        <v>4946103</v>
      </c>
      <c r="E347" s="83" t="s">
        <v>121</v>
      </c>
      <c r="F347" s="83" t="s">
        <v>118</v>
      </c>
      <c r="G347" s="85">
        <v>43126</v>
      </c>
      <c r="H347" s="85">
        <v>43126</v>
      </c>
      <c r="I347" s="83" t="s">
        <v>25</v>
      </c>
      <c r="J347" s="83"/>
      <c r="K347" s="86">
        <v>1</v>
      </c>
      <c r="L347" s="87">
        <v>626.70000000000005</v>
      </c>
      <c r="M347" s="108">
        <v>626.70000000000005</v>
      </c>
    </row>
    <row r="348" spans="1:13" hidden="1" x14ac:dyDescent="0.35">
      <c r="A348" s="114" t="str">
        <f t="shared" si="5"/>
        <v>5123587ZNGA561BC</v>
      </c>
      <c r="B348" s="83" t="s">
        <v>176</v>
      </c>
      <c r="C348" s="84">
        <v>2209578</v>
      </c>
      <c r="D348" s="83">
        <v>5123587</v>
      </c>
      <c r="E348" s="83" t="s">
        <v>165</v>
      </c>
      <c r="F348" s="83" t="s">
        <v>118</v>
      </c>
      <c r="G348" s="85">
        <v>43131</v>
      </c>
      <c r="H348" s="85">
        <v>43131</v>
      </c>
      <c r="I348" s="83" t="s">
        <v>29</v>
      </c>
      <c r="J348" s="83"/>
      <c r="K348" s="86">
        <v>1</v>
      </c>
      <c r="L348" s="87">
        <v>433.57</v>
      </c>
      <c r="M348" s="108">
        <v>433.57</v>
      </c>
    </row>
    <row r="349" spans="1:13" hidden="1" x14ac:dyDescent="0.35">
      <c r="A349" s="114" t="str">
        <f t="shared" si="5"/>
        <v>5115590Z999</v>
      </c>
      <c r="B349" s="83" t="s">
        <v>176</v>
      </c>
      <c r="C349" s="84">
        <v>2209881</v>
      </c>
      <c r="D349" s="83">
        <v>5115590</v>
      </c>
      <c r="E349" s="83" t="s">
        <v>120</v>
      </c>
      <c r="F349" s="83" t="s">
        <v>115</v>
      </c>
      <c r="G349" s="85">
        <v>43122</v>
      </c>
      <c r="H349" s="85">
        <v>43122</v>
      </c>
      <c r="I349" s="83" t="s">
        <v>35</v>
      </c>
      <c r="J349" s="83"/>
      <c r="K349" s="86">
        <v>1</v>
      </c>
      <c r="L349" s="87">
        <v>0</v>
      </c>
      <c r="M349" s="108">
        <v>0</v>
      </c>
    </row>
    <row r="350" spans="1:13" hidden="1" x14ac:dyDescent="0.35">
      <c r="A350" s="114" t="str">
        <f t="shared" si="5"/>
        <v>5115590ZNGA561B</v>
      </c>
      <c r="B350" s="83" t="s">
        <v>176</v>
      </c>
      <c r="C350" s="84">
        <v>2209881</v>
      </c>
      <c r="D350" s="83">
        <v>5115590</v>
      </c>
      <c r="E350" s="83" t="s">
        <v>120</v>
      </c>
      <c r="F350" s="83" t="s">
        <v>115</v>
      </c>
      <c r="G350" s="85">
        <v>43122</v>
      </c>
      <c r="H350" s="85">
        <v>43122</v>
      </c>
      <c r="I350" s="83" t="s">
        <v>15</v>
      </c>
      <c r="J350" s="83"/>
      <c r="K350" s="86">
        <v>-1</v>
      </c>
      <c r="L350" s="87">
        <v>194.94</v>
      </c>
      <c r="M350" s="108">
        <v>-194.94</v>
      </c>
    </row>
    <row r="351" spans="1:13" hidden="1" x14ac:dyDescent="0.35">
      <c r="A351" s="114" t="str">
        <f t="shared" si="5"/>
        <v>5115332Z999</v>
      </c>
      <c r="B351" s="83" t="s">
        <v>176</v>
      </c>
      <c r="C351" s="84">
        <v>2210460</v>
      </c>
      <c r="D351" s="83">
        <v>5115332</v>
      </c>
      <c r="E351" s="83" t="s">
        <v>121</v>
      </c>
      <c r="F351" s="83" t="s">
        <v>115</v>
      </c>
      <c r="G351" s="85">
        <v>43122</v>
      </c>
      <c r="H351" s="85">
        <v>43122</v>
      </c>
      <c r="I351" s="83" t="s">
        <v>35</v>
      </c>
      <c r="J351" s="83"/>
      <c r="K351" s="86">
        <v>1</v>
      </c>
      <c r="L351" s="87">
        <v>0</v>
      </c>
      <c r="M351" s="108">
        <v>0</v>
      </c>
    </row>
    <row r="352" spans="1:13" hidden="1" x14ac:dyDescent="0.35">
      <c r="A352" s="114" t="str">
        <f t="shared" si="5"/>
        <v>5115332ZNGA563B</v>
      </c>
      <c r="B352" s="83" t="s">
        <v>176</v>
      </c>
      <c r="C352" s="84">
        <v>2210460</v>
      </c>
      <c r="D352" s="83">
        <v>5115332</v>
      </c>
      <c r="E352" s="83" t="s">
        <v>121</v>
      </c>
      <c r="F352" s="83" t="s">
        <v>115</v>
      </c>
      <c r="G352" s="85">
        <v>43122</v>
      </c>
      <c r="H352" s="85">
        <v>43122</v>
      </c>
      <c r="I352" s="83" t="s">
        <v>23</v>
      </c>
      <c r="J352" s="83"/>
      <c r="K352" s="86">
        <v>-1</v>
      </c>
      <c r="L352" s="87">
        <v>383.5</v>
      </c>
      <c r="M352" s="108">
        <v>-383.5</v>
      </c>
    </row>
    <row r="353" spans="1:13" hidden="1" x14ac:dyDescent="0.35">
      <c r="A353" s="114" t="str">
        <f t="shared" si="5"/>
        <v>5121481ZNGA562BC</v>
      </c>
      <c r="B353" s="83" t="s">
        <v>176</v>
      </c>
      <c r="C353" s="84">
        <v>2210562</v>
      </c>
      <c r="D353" s="83">
        <v>5121481</v>
      </c>
      <c r="E353" s="83" t="s">
        <v>122</v>
      </c>
      <c r="F353" s="83" t="s">
        <v>118</v>
      </c>
      <c r="G353" s="85">
        <v>43122</v>
      </c>
      <c r="H353" s="85">
        <v>43122</v>
      </c>
      <c r="I353" s="83" t="s">
        <v>41</v>
      </c>
      <c r="J353" s="83"/>
      <c r="K353" s="86">
        <v>1</v>
      </c>
      <c r="L353" s="87">
        <v>498.69</v>
      </c>
      <c r="M353" s="108">
        <v>498.69</v>
      </c>
    </row>
    <row r="354" spans="1:13" hidden="1" x14ac:dyDescent="0.35">
      <c r="A354" s="114" t="str">
        <f t="shared" si="5"/>
        <v>4929135ZNGA560BC</v>
      </c>
      <c r="B354" s="83" t="s">
        <v>176</v>
      </c>
      <c r="C354" s="84">
        <v>2210792</v>
      </c>
      <c r="D354" s="83">
        <v>4929135</v>
      </c>
      <c r="E354" s="83" t="s">
        <v>116</v>
      </c>
      <c r="F354" s="83" t="s">
        <v>118</v>
      </c>
      <c r="G354" s="85">
        <v>43129</v>
      </c>
      <c r="H354" s="85">
        <v>43129</v>
      </c>
      <c r="I354" s="83" t="s">
        <v>80</v>
      </c>
      <c r="J354" s="83"/>
      <c r="K354" s="86">
        <v>1</v>
      </c>
      <c r="L354" s="87">
        <v>414.92</v>
      </c>
      <c r="M354" s="108">
        <v>414.92</v>
      </c>
    </row>
    <row r="355" spans="1:13" hidden="1" x14ac:dyDescent="0.35">
      <c r="A355" s="114" t="str">
        <f t="shared" si="5"/>
        <v>5141009ZNGA562BC</v>
      </c>
      <c r="B355" s="83" t="s">
        <v>176</v>
      </c>
      <c r="C355" s="84">
        <v>2210929</v>
      </c>
      <c r="D355" s="83">
        <v>5141009</v>
      </c>
      <c r="E355" s="83" t="s">
        <v>145</v>
      </c>
      <c r="F355" s="83" t="s">
        <v>118</v>
      </c>
      <c r="G355" s="85">
        <v>43123</v>
      </c>
      <c r="H355" s="85">
        <v>43123</v>
      </c>
      <c r="I355" s="83" t="s">
        <v>41</v>
      </c>
      <c r="J355" s="83"/>
      <c r="K355" s="86">
        <v>1</v>
      </c>
      <c r="L355" s="87">
        <v>498.69</v>
      </c>
      <c r="M355" s="108">
        <v>498.69</v>
      </c>
    </row>
    <row r="356" spans="1:13" hidden="1" x14ac:dyDescent="0.35">
      <c r="A356" s="114" t="str">
        <f t="shared" si="5"/>
        <v>5141009ZNGA563BC</v>
      </c>
      <c r="B356" s="83" t="s">
        <v>176</v>
      </c>
      <c r="C356" s="84">
        <v>2210929</v>
      </c>
      <c r="D356" s="95">
        <v>5141009</v>
      </c>
      <c r="E356" s="83" t="s">
        <v>145</v>
      </c>
      <c r="F356" s="83" t="s">
        <v>118</v>
      </c>
      <c r="G356" s="85">
        <v>43123</v>
      </c>
      <c r="H356" s="85">
        <v>43123</v>
      </c>
      <c r="I356" s="83" t="s">
        <v>25</v>
      </c>
      <c r="J356" s="83"/>
      <c r="K356" s="86">
        <v>-1</v>
      </c>
      <c r="L356" s="87">
        <v>626.70000000000005</v>
      </c>
      <c r="M356" s="108">
        <v>-626.70000000000005</v>
      </c>
    </row>
    <row r="357" spans="1:13" hidden="1" x14ac:dyDescent="0.35">
      <c r="A357" s="114" t="str">
        <f t="shared" si="5"/>
        <v>5139869NGA552</v>
      </c>
      <c r="B357" s="83" t="s">
        <v>176</v>
      </c>
      <c r="C357" s="84">
        <v>2210947</v>
      </c>
      <c r="D357" s="83">
        <v>5139869</v>
      </c>
      <c r="E357" s="83" t="s">
        <v>122</v>
      </c>
      <c r="F357" s="83" t="s">
        <v>118</v>
      </c>
      <c r="G357" s="85">
        <v>43131</v>
      </c>
      <c r="H357" s="85">
        <v>43131</v>
      </c>
      <c r="I357" s="83" t="s">
        <v>77</v>
      </c>
      <c r="J357" s="83"/>
      <c r="K357" s="86">
        <v>1</v>
      </c>
      <c r="L357" s="87">
        <v>307.79000000000002</v>
      </c>
      <c r="M357" s="108">
        <v>307.79000000000002</v>
      </c>
    </row>
    <row r="358" spans="1:13" hidden="1" x14ac:dyDescent="0.35">
      <c r="A358" s="114" t="str">
        <f t="shared" si="5"/>
        <v>5139869ZNGA561BC</v>
      </c>
      <c r="B358" s="83" t="s">
        <v>176</v>
      </c>
      <c r="C358" s="84">
        <v>2210947</v>
      </c>
      <c r="D358" s="95">
        <v>5139869</v>
      </c>
      <c r="E358" s="83" t="s">
        <v>122</v>
      </c>
      <c r="F358" s="83" t="s">
        <v>118</v>
      </c>
      <c r="G358" s="85">
        <v>43131</v>
      </c>
      <c r="H358" s="85">
        <v>43131</v>
      </c>
      <c r="I358" s="83" t="s">
        <v>29</v>
      </c>
      <c r="J358" s="83"/>
      <c r="K358" s="86">
        <v>-1</v>
      </c>
      <c r="L358" s="87">
        <v>433.57</v>
      </c>
      <c r="M358" s="108">
        <v>-433.57</v>
      </c>
    </row>
    <row r="359" spans="1:13" hidden="1" x14ac:dyDescent="0.35">
      <c r="A359" s="114" t="str">
        <f t="shared" si="5"/>
        <v>5088603Z999</v>
      </c>
      <c r="B359" s="83" t="s">
        <v>176</v>
      </c>
      <c r="C359" s="84">
        <v>2210984</v>
      </c>
      <c r="D359" s="83">
        <v>5088603</v>
      </c>
      <c r="E359" s="83" t="s">
        <v>122</v>
      </c>
      <c r="F359" s="83" t="s">
        <v>115</v>
      </c>
      <c r="G359" s="85">
        <v>43131</v>
      </c>
      <c r="H359" s="85">
        <v>43131</v>
      </c>
      <c r="I359" s="83" t="s">
        <v>35</v>
      </c>
      <c r="J359" s="83"/>
      <c r="K359" s="86">
        <v>1</v>
      </c>
      <c r="L359" s="87">
        <v>0</v>
      </c>
      <c r="M359" s="108">
        <v>0</v>
      </c>
    </row>
    <row r="360" spans="1:13" hidden="1" x14ac:dyDescent="0.35">
      <c r="A360" s="114" t="str">
        <f t="shared" si="5"/>
        <v>5088603ZNGA563B</v>
      </c>
      <c r="B360" s="83" t="s">
        <v>176</v>
      </c>
      <c r="C360" s="84">
        <v>2210984</v>
      </c>
      <c r="D360" s="83">
        <v>5088603</v>
      </c>
      <c r="E360" s="83" t="s">
        <v>122</v>
      </c>
      <c r="F360" s="83" t="s">
        <v>115</v>
      </c>
      <c r="G360" s="85">
        <v>43131</v>
      </c>
      <c r="H360" s="85">
        <v>43131</v>
      </c>
      <c r="I360" s="83" t="s">
        <v>23</v>
      </c>
      <c r="J360" s="83"/>
      <c r="K360" s="86">
        <v>-1</v>
      </c>
      <c r="L360" s="87">
        <v>383.5</v>
      </c>
      <c r="M360" s="108">
        <v>-383.5</v>
      </c>
    </row>
    <row r="361" spans="1:13" hidden="1" x14ac:dyDescent="0.35">
      <c r="A361" s="114" t="str">
        <f t="shared" si="5"/>
        <v>5088603ZNGA563BC</v>
      </c>
      <c r="B361" s="83" t="s">
        <v>176</v>
      </c>
      <c r="C361" s="84">
        <v>2210984</v>
      </c>
      <c r="D361" s="83">
        <v>5088603</v>
      </c>
      <c r="E361" s="83" t="s">
        <v>122</v>
      </c>
      <c r="F361" s="83" t="s">
        <v>118</v>
      </c>
      <c r="G361" s="85">
        <v>43129</v>
      </c>
      <c r="H361" s="85">
        <v>43129</v>
      </c>
      <c r="I361" s="83" t="s">
        <v>25</v>
      </c>
      <c r="J361" s="83"/>
      <c r="K361" s="86">
        <v>1</v>
      </c>
      <c r="L361" s="87">
        <v>626.70000000000005</v>
      </c>
      <c r="M361" s="108">
        <v>626.70000000000005</v>
      </c>
    </row>
    <row r="362" spans="1:13" hidden="1" x14ac:dyDescent="0.35">
      <c r="A362" s="114" t="str">
        <f t="shared" si="5"/>
        <v>5137780ZNGA562B</v>
      </c>
      <c r="B362" s="83" t="s">
        <v>176</v>
      </c>
      <c r="C362" s="84">
        <v>2211310</v>
      </c>
      <c r="D362" s="83">
        <v>5137780</v>
      </c>
      <c r="E362" s="83" t="s">
        <v>117</v>
      </c>
      <c r="F362" s="83" t="s">
        <v>115</v>
      </c>
      <c r="G362" s="85">
        <v>43124</v>
      </c>
      <c r="H362" s="85">
        <v>43124</v>
      </c>
      <c r="I362" s="83" t="s">
        <v>20</v>
      </c>
      <c r="J362" s="83"/>
      <c r="K362" s="86">
        <v>1</v>
      </c>
      <c r="L362" s="87">
        <v>254.64</v>
      </c>
      <c r="M362" s="108">
        <v>254.64</v>
      </c>
    </row>
    <row r="363" spans="1:13" hidden="1" x14ac:dyDescent="0.35">
      <c r="A363" s="114" t="str">
        <f t="shared" si="5"/>
        <v>5137768ZNGA561A</v>
      </c>
      <c r="B363" s="83" t="s">
        <v>176</v>
      </c>
      <c r="C363" s="84">
        <v>2211311</v>
      </c>
      <c r="D363" s="83">
        <v>5137768</v>
      </c>
      <c r="E363" s="83" t="s">
        <v>117</v>
      </c>
      <c r="F363" s="83" t="s">
        <v>113</v>
      </c>
      <c r="G363" s="85">
        <v>43124</v>
      </c>
      <c r="H363" s="85">
        <v>43124</v>
      </c>
      <c r="I363" s="83" t="s">
        <v>112</v>
      </c>
      <c r="J363" s="83"/>
      <c r="K363" s="86">
        <v>1</v>
      </c>
      <c r="L363" s="87">
        <v>0</v>
      </c>
      <c r="M363" s="108">
        <v>0</v>
      </c>
    </row>
    <row r="364" spans="1:13" hidden="1" x14ac:dyDescent="0.35">
      <c r="A364" s="114" t="str">
        <f t="shared" si="5"/>
        <v>5159642ZNGA560BC</v>
      </c>
      <c r="B364" s="83" t="s">
        <v>176</v>
      </c>
      <c r="C364" s="84">
        <v>2211707</v>
      </c>
      <c r="D364" s="83">
        <v>5159642</v>
      </c>
      <c r="E364" s="83" t="s">
        <v>165</v>
      </c>
      <c r="F364" s="83" t="s">
        <v>118</v>
      </c>
      <c r="G364" s="85">
        <v>43130</v>
      </c>
      <c r="H364" s="85">
        <v>43130</v>
      </c>
      <c r="I364" s="83" t="s">
        <v>80</v>
      </c>
      <c r="J364" s="83"/>
      <c r="K364" s="86">
        <v>1</v>
      </c>
      <c r="L364" s="87">
        <v>414.92</v>
      </c>
      <c r="M364" s="108">
        <v>414.92</v>
      </c>
    </row>
    <row r="365" spans="1:13" hidden="1" x14ac:dyDescent="0.35">
      <c r="A365" s="114" t="str">
        <f t="shared" si="5"/>
        <v>5166724ZNGA563B</v>
      </c>
      <c r="B365" s="83" t="s">
        <v>176</v>
      </c>
      <c r="C365" s="84">
        <v>2211853</v>
      </c>
      <c r="D365" s="83">
        <v>5166724</v>
      </c>
      <c r="E365" s="83" t="s">
        <v>122</v>
      </c>
      <c r="F365" s="83" t="s">
        <v>115</v>
      </c>
      <c r="G365" s="85">
        <v>43131</v>
      </c>
      <c r="H365" s="85">
        <v>43131</v>
      </c>
      <c r="I365" s="83" t="s">
        <v>23</v>
      </c>
      <c r="J365" s="83"/>
      <c r="K365" s="86">
        <v>1</v>
      </c>
      <c r="L365" s="87">
        <v>383.5</v>
      </c>
      <c r="M365" s="108">
        <v>383.5</v>
      </c>
    </row>
    <row r="366" spans="1:13" hidden="1" x14ac:dyDescent="0.35">
      <c r="A366" s="114" t="str">
        <f t="shared" si="5"/>
        <v>5166717ZNGA561A</v>
      </c>
      <c r="B366" s="83" t="s">
        <v>176</v>
      </c>
      <c r="C366" s="84">
        <v>2211854</v>
      </c>
      <c r="D366" s="83">
        <v>5166717</v>
      </c>
      <c r="E366" s="83" t="s">
        <v>122</v>
      </c>
      <c r="F366" s="83"/>
      <c r="G366" s="85">
        <v>43131</v>
      </c>
      <c r="H366" s="85">
        <v>43131</v>
      </c>
      <c r="I366" s="83" t="s">
        <v>112</v>
      </c>
      <c r="J366" s="83"/>
      <c r="K366" s="86">
        <v>1</v>
      </c>
      <c r="L366" s="87">
        <v>0</v>
      </c>
      <c r="M366" s="108">
        <v>0</v>
      </c>
    </row>
    <row r="367" spans="1:13" hidden="1" x14ac:dyDescent="0.35">
      <c r="A367" s="114" t="str">
        <f t="shared" si="5"/>
        <v>5170696Z999</v>
      </c>
      <c r="B367" s="83" t="s">
        <v>176</v>
      </c>
      <c r="C367" s="84">
        <v>2212152</v>
      </c>
      <c r="D367" s="83">
        <v>5170696</v>
      </c>
      <c r="E367" s="83" t="s">
        <v>120</v>
      </c>
      <c r="F367" s="83" t="s">
        <v>115</v>
      </c>
      <c r="G367" s="85">
        <v>43122</v>
      </c>
      <c r="H367" s="85">
        <v>43122</v>
      </c>
      <c r="I367" s="83" t="s">
        <v>35</v>
      </c>
      <c r="J367" s="83"/>
      <c r="K367" s="86">
        <v>1</v>
      </c>
      <c r="L367" s="87">
        <v>0</v>
      </c>
      <c r="M367" s="108">
        <v>0</v>
      </c>
    </row>
    <row r="368" spans="1:13" hidden="1" x14ac:dyDescent="0.35">
      <c r="A368" s="114" t="str">
        <f t="shared" si="5"/>
        <v>5170696ZNGA563B</v>
      </c>
      <c r="B368" s="83" t="s">
        <v>176</v>
      </c>
      <c r="C368" s="84">
        <v>2212152</v>
      </c>
      <c r="D368" s="83">
        <v>5170696</v>
      </c>
      <c r="E368" s="83" t="s">
        <v>120</v>
      </c>
      <c r="F368" s="83" t="s">
        <v>115</v>
      </c>
      <c r="G368" s="85">
        <v>43122</v>
      </c>
      <c r="H368" s="85">
        <v>43122</v>
      </c>
      <c r="I368" s="83" t="s">
        <v>23</v>
      </c>
      <c r="J368" s="83"/>
      <c r="K368" s="86">
        <v>-1</v>
      </c>
      <c r="L368" s="87">
        <v>383.5</v>
      </c>
      <c r="M368" s="108">
        <v>-383.5</v>
      </c>
    </row>
    <row r="369" spans="1:13" hidden="1" x14ac:dyDescent="0.35">
      <c r="A369" s="114" t="str">
        <f t="shared" si="5"/>
        <v>5169986ZNGA561B</v>
      </c>
      <c r="B369" s="83" t="s">
        <v>176</v>
      </c>
      <c r="C369" s="84">
        <v>2212188</v>
      </c>
      <c r="D369" s="83">
        <v>5169986</v>
      </c>
      <c r="E369" s="83" t="s">
        <v>122</v>
      </c>
      <c r="F369" s="83" t="s">
        <v>115</v>
      </c>
      <c r="G369" s="85">
        <v>43130</v>
      </c>
      <c r="H369" s="85">
        <v>43130</v>
      </c>
      <c r="I369" s="83" t="s">
        <v>15</v>
      </c>
      <c r="J369" s="83"/>
      <c r="K369" s="86">
        <v>1</v>
      </c>
      <c r="L369" s="87">
        <v>194.94</v>
      </c>
      <c r="M369" s="108">
        <v>194.94</v>
      </c>
    </row>
    <row r="370" spans="1:13" hidden="1" x14ac:dyDescent="0.35">
      <c r="A370" s="114" t="str">
        <f t="shared" si="5"/>
        <v>5189350ZNGA563BC</v>
      </c>
      <c r="B370" s="83" t="s">
        <v>176</v>
      </c>
      <c r="C370" s="84">
        <v>2213282</v>
      </c>
      <c r="D370" s="83">
        <v>5189350</v>
      </c>
      <c r="E370" s="83" t="s">
        <v>111</v>
      </c>
      <c r="F370" s="83" t="s">
        <v>118</v>
      </c>
      <c r="G370" s="85">
        <v>43122</v>
      </c>
      <c r="H370" s="85">
        <v>43122</v>
      </c>
      <c r="I370" s="83" t="s">
        <v>25</v>
      </c>
      <c r="J370" s="83"/>
      <c r="K370" s="86">
        <v>1</v>
      </c>
      <c r="L370" s="87">
        <v>626.70000000000005</v>
      </c>
      <c r="M370" s="108">
        <v>626.70000000000005</v>
      </c>
    </row>
    <row r="371" spans="1:13" hidden="1" x14ac:dyDescent="0.35">
      <c r="A371" s="114" t="str">
        <f t="shared" si="5"/>
        <v>5190304ZNGA561C</v>
      </c>
      <c r="B371" s="83" t="s">
        <v>176</v>
      </c>
      <c r="C371" s="84">
        <v>2213286</v>
      </c>
      <c r="D371" s="83">
        <v>5190304</v>
      </c>
      <c r="E371" s="83" t="s">
        <v>120</v>
      </c>
      <c r="F371" s="83" t="s">
        <v>118</v>
      </c>
      <c r="G371" s="85">
        <v>43125</v>
      </c>
      <c r="H371" s="85">
        <v>43125</v>
      </c>
      <c r="I371" s="83" t="s">
        <v>89</v>
      </c>
      <c r="J371" s="83"/>
      <c r="K371" s="86">
        <v>1</v>
      </c>
      <c r="L371" s="87">
        <v>205.64</v>
      </c>
      <c r="M371" s="108">
        <v>205.64</v>
      </c>
    </row>
    <row r="372" spans="1:13" hidden="1" x14ac:dyDescent="0.35">
      <c r="A372" s="114" t="str">
        <f t="shared" si="5"/>
        <v>5197467Z999</v>
      </c>
      <c r="B372" s="83" t="s">
        <v>176</v>
      </c>
      <c r="C372" s="84">
        <v>2213457</v>
      </c>
      <c r="D372" s="83">
        <v>5197467</v>
      </c>
      <c r="E372" s="83" t="s">
        <v>121</v>
      </c>
      <c r="F372" s="83" t="s">
        <v>115</v>
      </c>
      <c r="G372" s="85">
        <v>43126</v>
      </c>
      <c r="H372" s="85">
        <v>43126</v>
      </c>
      <c r="I372" s="83" t="s">
        <v>35</v>
      </c>
      <c r="J372" s="83"/>
      <c r="K372" s="86">
        <v>1</v>
      </c>
      <c r="L372" s="87">
        <v>0</v>
      </c>
      <c r="M372" s="108">
        <v>0</v>
      </c>
    </row>
    <row r="373" spans="1:13" hidden="1" x14ac:dyDescent="0.35">
      <c r="A373" s="114" t="str">
        <f t="shared" si="5"/>
        <v>5197467ZNGA561B</v>
      </c>
      <c r="B373" s="83" t="s">
        <v>176</v>
      </c>
      <c r="C373" s="84">
        <v>2213457</v>
      </c>
      <c r="D373" s="83">
        <v>5197467</v>
      </c>
      <c r="E373" s="83" t="s">
        <v>121</v>
      </c>
      <c r="F373" s="83" t="s">
        <v>115</v>
      </c>
      <c r="G373" s="85">
        <v>43126</v>
      </c>
      <c r="H373" s="85">
        <v>43126</v>
      </c>
      <c r="I373" s="83" t="s">
        <v>15</v>
      </c>
      <c r="J373" s="83"/>
      <c r="K373" s="86">
        <v>-1</v>
      </c>
      <c r="L373" s="87">
        <v>194.94</v>
      </c>
      <c r="M373" s="108">
        <v>-194.94</v>
      </c>
    </row>
    <row r="374" spans="1:13" hidden="1" x14ac:dyDescent="0.35">
      <c r="A374" s="114" t="str">
        <f t="shared" si="5"/>
        <v>5197467ZNGA561BC</v>
      </c>
      <c r="B374" s="83" t="s">
        <v>176</v>
      </c>
      <c r="C374" s="84">
        <v>2213457</v>
      </c>
      <c r="D374" s="83">
        <v>5197467</v>
      </c>
      <c r="E374" s="83" t="s">
        <v>121</v>
      </c>
      <c r="F374" s="83" t="s">
        <v>118</v>
      </c>
      <c r="G374" s="85">
        <v>43125</v>
      </c>
      <c r="H374" s="85">
        <v>43125</v>
      </c>
      <c r="I374" s="83" t="s">
        <v>29</v>
      </c>
      <c r="J374" s="83"/>
      <c r="K374" s="86">
        <v>1</v>
      </c>
      <c r="L374" s="87">
        <v>433.57</v>
      </c>
      <c r="M374" s="108">
        <v>433.57</v>
      </c>
    </row>
    <row r="375" spans="1:13" hidden="1" x14ac:dyDescent="0.35">
      <c r="A375" s="114" t="str">
        <f t="shared" si="5"/>
        <v>5211342NGA-714</v>
      </c>
      <c r="B375" s="83" t="s">
        <v>176</v>
      </c>
      <c r="C375" s="84">
        <v>2213632</v>
      </c>
      <c r="D375" s="83">
        <v>5211342</v>
      </c>
      <c r="E375" s="83" t="s">
        <v>124</v>
      </c>
      <c r="F375" s="83" t="s">
        <v>118</v>
      </c>
      <c r="G375" s="85">
        <v>43122</v>
      </c>
      <c r="H375" s="85">
        <v>43122</v>
      </c>
      <c r="I375" s="83" t="s">
        <v>114</v>
      </c>
      <c r="J375" s="83"/>
      <c r="K375" s="86">
        <v>1</v>
      </c>
      <c r="L375" s="87">
        <v>41.38</v>
      </c>
      <c r="M375" s="108">
        <v>41.38</v>
      </c>
    </row>
    <row r="376" spans="1:13" hidden="1" x14ac:dyDescent="0.35">
      <c r="A376" s="114" t="str">
        <f t="shared" si="5"/>
        <v>5212475ZNGA560B</v>
      </c>
      <c r="B376" s="83" t="s">
        <v>176</v>
      </c>
      <c r="C376" s="84">
        <v>2213886</v>
      </c>
      <c r="D376" s="83">
        <v>5212475</v>
      </c>
      <c r="E376" s="83" t="s">
        <v>122</v>
      </c>
      <c r="F376" s="83" t="s">
        <v>115</v>
      </c>
      <c r="G376" s="85">
        <v>43126</v>
      </c>
      <c r="H376" s="85">
        <v>43126</v>
      </c>
      <c r="I376" s="83" t="s">
        <v>2</v>
      </c>
      <c r="J376" s="83"/>
      <c r="K376" s="86">
        <v>1</v>
      </c>
      <c r="L376" s="87">
        <v>187.32</v>
      </c>
      <c r="M376" s="108">
        <v>187.32</v>
      </c>
    </row>
    <row r="377" spans="1:13" hidden="1" x14ac:dyDescent="0.35">
      <c r="A377" s="114" t="str">
        <f t="shared" si="5"/>
        <v>5212456ZNGA561A</v>
      </c>
      <c r="B377" s="83" t="s">
        <v>176</v>
      </c>
      <c r="C377" s="84">
        <v>2213887</v>
      </c>
      <c r="D377" s="83">
        <v>5212456</v>
      </c>
      <c r="E377" s="83" t="s">
        <v>122</v>
      </c>
      <c r="F377" s="83" t="s">
        <v>113</v>
      </c>
      <c r="G377" s="85">
        <v>43126</v>
      </c>
      <c r="H377" s="85">
        <v>43126</v>
      </c>
      <c r="I377" s="83" t="s">
        <v>112</v>
      </c>
      <c r="J377" s="83"/>
      <c r="K377" s="86">
        <v>1</v>
      </c>
      <c r="L377" s="87">
        <v>0</v>
      </c>
      <c r="M377" s="108">
        <v>0</v>
      </c>
    </row>
    <row r="378" spans="1:13" hidden="1" x14ac:dyDescent="0.35">
      <c r="A378" s="114" t="str">
        <f t="shared" si="5"/>
        <v>5212548ZNGA561BC</v>
      </c>
      <c r="B378" s="83" t="s">
        <v>176</v>
      </c>
      <c r="C378" s="84">
        <v>2213895</v>
      </c>
      <c r="D378" s="83">
        <v>5212548</v>
      </c>
      <c r="E378" s="83" t="s">
        <v>121</v>
      </c>
      <c r="F378" s="83" t="s">
        <v>118</v>
      </c>
      <c r="G378" s="85">
        <v>43123</v>
      </c>
      <c r="H378" s="85">
        <v>43123</v>
      </c>
      <c r="I378" s="83" t="s">
        <v>29</v>
      </c>
      <c r="J378" s="83"/>
      <c r="K378" s="86">
        <v>1</v>
      </c>
      <c r="L378" s="87">
        <v>433.57</v>
      </c>
      <c r="M378" s="108">
        <v>433.57</v>
      </c>
    </row>
    <row r="379" spans="1:13" hidden="1" x14ac:dyDescent="0.35">
      <c r="A379" s="114" t="str">
        <f t="shared" si="5"/>
        <v>5216595ZNGA563BC</v>
      </c>
      <c r="B379" s="83" t="s">
        <v>176</v>
      </c>
      <c r="C379" s="84">
        <v>2214153</v>
      </c>
      <c r="D379" s="83">
        <v>5216595</v>
      </c>
      <c r="E379" s="83" t="s">
        <v>145</v>
      </c>
      <c r="F379" s="83" t="s">
        <v>118</v>
      </c>
      <c r="G379" s="85">
        <v>43124</v>
      </c>
      <c r="H379" s="85">
        <v>43124</v>
      </c>
      <c r="I379" s="83" t="s">
        <v>25</v>
      </c>
      <c r="J379" s="83"/>
      <c r="K379" s="86">
        <v>1</v>
      </c>
      <c r="L379" s="87">
        <v>626.70000000000005</v>
      </c>
      <c r="M379" s="108">
        <v>626.70000000000005</v>
      </c>
    </row>
    <row r="380" spans="1:13" hidden="1" x14ac:dyDescent="0.35">
      <c r="A380" s="114" t="str">
        <f t="shared" si="5"/>
        <v>5212583ZNGA561BC</v>
      </c>
      <c r="B380" s="83" t="s">
        <v>176</v>
      </c>
      <c r="C380" s="84">
        <v>2214297</v>
      </c>
      <c r="D380" s="83">
        <v>5212583</v>
      </c>
      <c r="E380" s="83" t="s">
        <v>124</v>
      </c>
      <c r="F380" s="83" t="s">
        <v>118</v>
      </c>
      <c r="G380" s="85">
        <v>43122</v>
      </c>
      <c r="H380" s="85">
        <v>43122</v>
      </c>
      <c r="I380" s="83" t="s">
        <v>29</v>
      </c>
      <c r="J380" s="83"/>
      <c r="K380" s="86">
        <v>1</v>
      </c>
      <c r="L380" s="87">
        <v>433.57</v>
      </c>
      <c r="M380" s="108">
        <v>433.57</v>
      </c>
    </row>
    <row r="381" spans="1:13" hidden="1" x14ac:dyDescent="0.35">
      <c r="A381" s="114" t="str">
        <f t="shared" si="5"/>
        <v>5221289ZNGA561BC</v>
      </c>
      <c r="B381" s="83" t="s">
        <v>176</v>
      </c>
      <c r="C381" s="84">
        <v>2214395</v>
      </c>
      <c r="D381" s="83">
        <v>5221289</v>
      </c>
      <c r="E381" s="83" t="s">
        <v>117</v>
      </c>
      <c r="F381" s="83" t="s">
        <v>118</v>
      </c>
      <c r="G381" s="85">
        <v>43123</v>
      </c>
      <c r="H381" s="85">
        <v>43123</v>
      </c>
      <c r="I381" s="83" t="s">
        <v>29</v>
      </c>
      <c r="J381" s="83"/>
      <c r="K381" s="86">
        <v>1</v>
      </c>
      <c r="L381" s="87">
        <v>433.57</v>
      </c>
      <c r="M381" s="108">
        <v>433.57</v>
      </c>
    </row>
    <row r="382" spans="1:13" hidden="1" x14ac:dyDescent="0.35">
      <c r="A382" s="114" t="str">
        <f t="shared" si="5"/>
        <v>5223692ZNGA562BC</v>
      </c>
      <c r="B382" s="83" t="s">
        <v>176</v>
      </c>
      <c r="C382" s="84">
        <v>2214754</v>
      </c>
      <c r="D382" s="83">
        <v>5223692</v>
      </c>
      <c r="E382" s="83" t="s">
        <v>145</v>
      </c>
      <c r="F382" s="83" t="s">
        <v>118</v>
      </c>
      <c r="G382" s="85">
        <v>43124</v>
      </c>
      <c r="H382" s="85">
        <v>43124</v>
      </c>
      <c r="I382" s="83" t="s">
        <v>41</v>
      </c>
      <c r="J382" s="83"/>
      <c r="K382" s="86">
        <v>1</v>
      </c>
      <c r="L382" s="87">
        <v>498.69</v>
      </c>
      <c r="M382" s="108">
        <v>498.69</v>
      </c>
    </row>
    <row r="383" spans="1:13" hidden="1" x14ac:dyDescent="0.35">
      <c r="A383" s="114" t="str">
        <f t="shared" si="5"/>
        <v>5223692ZNGA563BC</v>
      </c>
      <c r="B383" s="83" t="s">
        <v>176</v>
      </c>
      <c r="C383" s="84">
        <v>2214754</v>
      </c>
      <c r="D383" s="96">
        <v>5223692</v>
      </c>
      <c r="E383" s="83" t="s">
        <v>145</v>
      </c>
      <c r="F383" s="83" t="s">
        <v>118</v>
      </c>
      <c r="G383" s="85">
        <v>43124</v>
      </c>
      <c r="H383" s="85">
        <v>43124</v>
      </c>
      <c r="I383" s="83" t="s">
        <v>25</v>
      </c>
      <c r="J383" s="83"/>
      <c r="K383" s="86">
        <v>-1</v>
      </c>
      <c r="L383" s="87">
        <v>626.70000000000005</v>
      </c>
      <c r="M383" s="108">
        <v>-626.70000000000005</v>
      </c>
    </row>
    <row r="384" spans="1:13" hidden="1" x14ac:dyDescent="0.35">
      <c r="A384" s="114" t="str">
        <f t="shared" si="5"/>
        <v>5219531ZNGA561A</v>
      </c>
      <c r="B384" s="83" t="s">
        <v>176</v>
      </c>
      <c r="C384" s="84">
        <v>2214809</v>
      </c>
      <c r="D384" s="83">
        <v>5219531</v>
      </c>
      <c r="E384" s="83" t="s">
        <v>111</v>
      </c>
      <c r="F384" s="83" t="s">
        <v>113</v>
      </c>
      <c r="G384" s="85">
        <v>43125</v>
      </c>
      <c r="H384" s="85">
        <v>43125</v>
      </c>
      <c r="I384" s="83" t="s">
        <v>112</v>
      </c>
      <c r="J384" s="83"/>
      <c r="K384" s="86">
        <v>1</v>
      </c>
      <c r="L384" s="87">
        <v>0</v>
      </c>
      <c r="M384" s="108">
        <v>0</v>
      </c>
    </row>
    <row r="385" spans="1:13" hidden="1" x14ac:dyDescent="0.35">
      <c r="A385" s="114" t="str">
        <f t="shared" si="5"/>
        <v>5219548ZNGA562BC</v>
      </c>
      <c r="B385" s="83" t="s">
        <v>176</v>
      </c>
      <c r="C385" s="84">
        <v>2214810</v>
      </c>
      <c r="D385" s="83">
        <v>5219548</v>
      </c>
      <c r="E385" s="83" t="s">
        <v>111</v>
      </c>
      <c r="F385" s="83" t="s">
        <v>118</v>
      </c>
      <c r="G385" s="85">
        <v>43126</v>
      </c>
      <c r="H385" s="85">
        <v>43126</v>
      </c>
      <c r="I385" s="83" t="s">
        <v>41</v>
      </c>
      <c r="J385" s="83"/>
      <c r="K385" s="86">
        <v>1</v>
      </c>
      <c r="L385" s="87">
        <v>498.69</v>
      </c>
      <c r="M385" s="108">
        <v>498.69</v>
      </c>
    </row>
    <row r="386" spans="1:13" hidden="1" x14ac:dyDescent="0.35">
      <c r="A386" s="114" t="str">
        <f t="shared" si="5"/>
        <v>5215381ZNGA561A</v>
      </c>
      <c r="B386" s="83" t="s">
        <v>176</v>
      </c>
      <c r="C386" s="84">
        <v>2214812</v>
      </c>
      <c r="D386" s="83">
        <v>5215381</v>
      </c>
      <c r="E386" s="83" t="s">
        <v>122</v>
      </c>
      <c r="F386" s="83" t="s">
        <v>113</v>
      </c>
      <c r="G386" s="85">
        <v>43122</v>
      </c>
      <c r="H386" s="85">
        <v>43122</v>
      </c>
      <c r="I386" s="83" t="s">
        <v>112</v>
      </c>
      <c r="J386" s="83"/>
      <c r="K386" s="86">
        <v>1</v>
      </c>
      <c r="L386" s="87">
        <v>0</v>
      </c>
      <c r="M386" s="108">
        <v>0</v>
      </c>
    </row>
    <row r="387" spans="1:13" hidden="1" x14ac:dyDescent="0.35">
      <c r="A387" s="114" t="str">
        <f t="shared" ref="A387:A450" si="6">CONCATENATE(D387,I387)</f>
        <v>5248368ZNGA561BC</v>
      </c>
      <c r="B387" s="83" t="s">
        <v>176</v>
      </c>
      <c r="C387" s="84">
        <v>2215566</v>
      </c>
      <c r="D387" s="83">
        <v>5248368</v>
      </c>
      <c r="E387" s="83" t="s">
        <v>117</v>
      </c>
      <c r="F387" s="83" t="s">
        <v>118</v>
      </c>
      <c r="G387" s="85">
        <v>43123</v>
      </c>
      <c r="H387" s="85">
        <v>43123</v>
      </c>
      <c r="I387" s="83" t="s">
        <v>29</v>
      </c>
      <c r="J387" s="83"/>
      <c r="K387" s="86">
        <v>1</v>
      </c>
      <c r="L387" s="87">
        <v>433.57</v>
      </c>
      <c r="M387" s="108">
        <v>433.57</v>
      </c>
    </row>
    <row r="388" spans="1:13" hidden="1" x14ac:dyDescent="0.35">
      <c r="A388" s="114" t="str">
        <f t="shared" si="6"/>
        <v>5249695N-F02MAT</v>
      </c>
      <c r="B388" s="83" t="s">
        <v>176</v>
      </c>
      <c r="C388" s="84">
        <v>2216020</v>
      </c>
      <c r="D388" s="83">
        <v>5249695</v>
      </c>
      <c r="E388" s="83" t="s">
        <v>122</v>
      </c>
      <c r="F388" s="83" t="s">
        <v>127</v>
      </c>
      <c r="G388" s="85">
        <v>43130</v>
      </c>
      <c r="H388" s="85">
        <v>43130</v>
      </c>
      <c r="I388" s="83" t="s">
        <v>157</v>
      </c>
      <c r="J388" s="83"/>
      <c r="K388" s="86">
        <v>150</v>
      </c>
      <c r="L388" s="87">
        <v>1</v>
      </c>
      <c r="M388" s="108">
        <v>150</v>
      </c>
    </row>
    <row r="389" spans="1:13" hidden="1" x14ac:dyDescent="0.35">
      <c r="A389" s="114" t="str">
        <f t="shared" si="6"/>
        <v>5249695NGA Outside Boundary Remediation/Build</v>
      </c>
      <c r="B389" s="83" t="s">
        <v>176</v>
      </c>
      <c r="C389" s="84">
        <v>2216020</v>
      </c>
      <c r="D389" s="83">
        <v>5249695</v>
      </c>
      <c r="E389" s="83" t="s">
        <v>122</v>
      </c>
      <c r="F389" s="83" t="s">
        <v>127</v>
      </c>
      <c r="G389" s="85">
        <v>43125</v>
      </c>
      <c r="H389" s="85">
        <v>43125</v>
      </c>
      <c r="I389" s="83" t="s">
        <v>126</v>
      </c>
      <c r="J389" s="83"/>
      <c r="K389" s="86">
        <v>1</v>
      </c>
      <c r="L389" s="87">
        <v>0</v>
      </c>
      <c r="M389" s="108">
        <v>0</v>
      </c>
    </row>
    <row r="390" spans="1:13" hidden="1" x14ac:dyDescent="0.35">
      <c r="A390" s="114" t="str">
        <f t="shared" si="6"/>
        <v>5249695NGA-F02577</v>
      </c>
      <c r="B390" s="83" t="s">
        <v>176</v>
      </c>
      <c r="C390" s="84">
        <v>2216020</v>
      </c>
      <c r="D390" s="83">
        <v>5249695</v>
      </c>
      <c r="E390" s="83" t="s">
        <v>122</v>
      </c>
      <c r="F390" s="83" t="s">
        <v>127</v>
      </c>
      <c r="G390" s="85">
        <v>43130</v>
      </c>
      <c r="H390" s="85">
        <v>43130</v>
      </c>
      <c r="I390" s="83" t="s">
        <v>129</v>
      </c>
      <c r="J390" s="83"/>
      <c r="K390" s="86">
        <v>136</v>
      </c>
      <c r="L390" s="87">
        <v>11.93</v>
      </c>
      <c r="M390" s="108">
        <v>1622.48</v>
      </c>
    </row>
    <row r="391" spans="1:13" hidden="1" x14ac:dyDescent="0.35">
      <c r="A391" s="114" t="str">
        <f t="shared" si="6"/>
        <v>5249695ZNGA562B</v>
      </c>
      <c r="B391" s="83" t="s">
        <v>176</v>
      </c>
      <c r="C391" s="84">
        <v>2216020</v>
      </c>
      <c r="D391" s="83">
        <v>5249695</v>
      </c>
      <c r="E391" s="83" t="s">
        <v>122</v>
      </c>
      <c r="F391" s="83" t="s">
        <v>115</v>
      </c>
      <c r="G391" s="85">
        <v>43126</v>
      </c>
      <c r="H391" s="85">
        <v>43126</v>
      </c>
      <c r="I391" s="83" t="s">
        <v>20</v>
      </c>
      <c r="J391" s="83"/>
      <c r="K391" s="86">
        <v>1</v>
      </c>
      <c r="L391" s="87">
        <v>254.64</v>
      </c>
      <c r="M391" s="108">
        <v>254.64</v>
      </c>
    </row>
    <row r="392" spans="1:13" hidden="1" x14ac:dyDescent="0.35">
      <c r="A392" s="114" t="str">
        <f t="shared" si="6"/>
        <v>5250529ZNGA561BC</v>
      </c>
      <c r="B392" s="83" t="s">
        <v>176</v>
      </c>
      <c r="C392" s="84">
        <v>2216059</v>
      </c>
      <c r="D392" s="83">
        <v>5250529</v>
      </c>
      <c r="E392" s="83" t="s">
        <v>117</v>
      </c>
      <c r="F392" s="83" t="s">
        <v>118</v>
      </c>
      <c r="G392" s="85">
        <v>43124</v>
      </c>
      <c r="H392" s="85">
        <v>43124</v>
      </c>
      <c r="I392" s="83" t="s">
        <v>29</v>
      </c>
      <c r="J392" s="83"/>
      <c r="K392" s="86">
        <v>1</v>
      </c>
      <c r="L392" s="87">
        <v>433.57</v>
      </c>
      <c r="M392" s="108">
        <v>433.57</v>
      </c>
    </row>
    <row r="393" spans="1:13" hidden="1" x14ac:dyDescent="0.35">
      <c r="A393" s="114" t="str">
        <f t="shared" si="6"/>
        <v>5245184ZNGA561A</v>
      </c>
      <c r="B393" s="83" t="s">
        <v>176</v>
      </c>
      <c r="C393" s="84">
        <v>2216076</v>
      </c>
      <c r="D393" s="83">
        <v>5245184</v>
      </c>
      <c r="E393" s="83" t="s">
        <v>121</v>
      </c>
      <c r="F393" s="83" t="s">
        <v>113</v>
      </c>
      <c r="G393" s="85">
        <v>43122</v>
      </c>
      <c r="H393" s="85">
        <v>43122</v>
      </c>
      <c r="I393" s="83" t="s">
        <v>112</v>
      </c>
      <c r="J393" s="83"/>
      <c r="K393" s="86">
        <v>1</v>
      </c>
      <c r="L393" s="87">
        <v>0</v>
      </c>
      <c r="M393" s="108">
        <v>0</v>
      </c>
    </row>
    <row r="394" spans="1:13" hidden="1" x14ac:dyDescent="0.35">
      <c r="A394" s="114" t="str">
        <f t="shared" si="6"/>
        <v>5245199ZNGA563BC</v>
      </c>
      <c r="B394" s="83" t="s">
        <v>176</v>
      </c>
      <c r="C394" s="84">
        <v>2216077</v>
      </c>
      <c r="D394" s="83">
        <v>5245199</v>
      </c>
      <c r="E394" s="83" t="s">
        <v>121</v>
      </c>
      <c r="F394" s="83" t="s">
        <v>118</v>
      </c>
      <c r="G394" s="85">
        <v>43122</v>
      </c>
      <c r="H394" s="85">
        <v>43122</v>
      </c>
      <c r="I394" s="83" t="s">
        <v>25</v>
      </c>
      <c r="J394" s="83"/>
      <c r="K394" s="86">
        <v>1</v>
      </c>
      <c r="L394" s="87">
        <v>626.70000000000005</v>
      </c>
      <c r="M394" s="108">
        <v>626.70000000000005</v>
      </c>
    </row>
    <row r="395" spans="1:13" hidden="1" x14ac:dyDescent="0.35">
      <c r="A395" s="114" t="str">
        <f t="shared" si="6"/>
        <v>5250651NGA-752</v>
      </c>
      <c r="B395" s="83" t="s">
        <v>176</v>
      </c>
      <c r="C395" s="84">
        <v>2216087</v>
      </c>
      <c r="D395" s="83">
        <v>5250651</v>
      </c>
      <c r="E395" s="83" t="s">
        <v>111</v>
      </c>
      <c r="F395" s="83" t="s">
        <v>118</v>
      </c>
      <c r="G395" s="85">
        <v>43123</v>
      </c>
      <c r="H395" s="85">
        <v>43123</v>
      </c>
      <c r="I395" s="83" t="s">
        <v>87</v>
      </c>
      <c r="J395" s="83"/>
      <c r="K395" s="86">
        <v>1</v>
      </c>
      <c r="L395" s="87">
        <v>58.84</v>
      </c>
      <c r="M395" s="108">
        <v>58.84</v>
      </c>
    </row>
    <row r="396" spans="1:13" hidden="1" x14ac:dyDescent="0.35">
      <c r="A396" s="114" t="str">
        <f t="shared" si="6"/>
        <v>5250651NGA-753</v>
      </c>
      <c r="B396" s="83" t="s">
        <v>176</v>
      </c>
      <c r="C396" s="84">
        <v>2216087</v>
      </c>
      <c r="D396" s="83">
        <v>5250651</v>
      </c>
      <c r="E396" s="83" t="s">
        <v>111</v>
      </c>
      <c r="F396" s="83" t="s">
        <v>118</v>
      </c>
      <c r="G396" s="85">
        <v>43123</v>
      </c>
      <c r="H396" s="85">
        <v>43123</v>
      </c>
      <c r="I396" s="83" t="s">
        <v>102</v>
      </c>
      <c r="J396" s="83"/>
      <c r="K396" s="86">
        <v>2</v>
      </c>
      <c r="L396" s="87">
        <v>68.2</v>
      </c>
      <c r="M396" s="108">
        <v>136.4</v>
      </c>
    </row>
    <row r="397" spans="1:13" hidden="1" x14ac:dyDescent="0.35">
      <c r="A397" s="114" t="str">
        <f t="shared" si="6"/>
        <v>5250651ZNGA561C</v>
      </c>
      <c r="B397" s="83" t="s">
        <v>176</v>
      </c>
      <c r="C397" s="84">
        <v>2216087</v>
      </c>
      <c r="D397" s="83">
        <v>5250651</v>
      </c>
      <c r="E397" s="83" t="s">
        <v>111</v>
      </c>
      <c r="F397" s="83" t="s">
        <v>118</v>
      </c>
      <c r="G397" s="85">
        <v>43122</v>
      </c>
      <c r="H397" s="85">
        <v>43122</v>
      </c>
      <c r="I397" s="83" t="s">
        <v>89</v>
      </c>
      <c r="J397" s="83"/>
      <c r="K397" s="86">
        <v>1</v>
      </c>
      <c r="L397" s="87">
        <v>205.64</v>
      </c>
      <c r="M397" s="108">
        <v>205.64</v>
      </c>
    </row>
    <row r="398" spans="1:13" hidden="1" x14ac:dyDescent="0.35">
      <c r="A398" s="114" t="str">
        <f t="shared" si="6"/>
        <v>5257545ZNGA563BC</v>
      </c>
      <c r="B398" s="83" t="s">
        <v>176</v>
      </c>
      <c r="C398" s="84">
        <v>2216266</v>
      </c>
      <c r="D398" s="83">
        <v>5257545</v>
      </c>
      <c r="E398" s="83" t="s">
        <v>145</v>
      </c>
      <c r="F398" s="83" t="s">
        <v>118</v>
      </c>
      <c r="G398" s="85">
        <v>43126</v>
      </c>
      <c r="H398" s="85">
        <v>43126</v>
      </c>
      <c r="I398" s="83" t="s">
        <v>25</v>
      </c>
      <c r="J398" s="83"/>
      <c r="K398" s="86">
        <v>1</v>
      </c>
      <c r="L398" s="87">
        <v>626.70000000000005</v>
      </c>
      <c r="M398" s="108">
        <v>626.70000000000005</v>
      </c>
    </row>
    <row r="399" spans="1:13" hidden="1" x14ac:dyDescent="0.35">
      <c r="A399" s="114" t="str">
        <f t="shared" si="6"/>
        <v>5257533ZNGA561A</v>
      </c>
      <c r="B399" s="83" t="s">
        <v>176</v>
      </c>
      <c r="C399" s="84">
        <v>2216267</v>
      </c>
      <c r="D399" s="83">
        <v>5257533</v>
      </c>
      <c r="E399" s="83" t="s">
        <v>145</v>
      </c>
      <c r="F399" s="83" t="s">
        <v>113</v>
      </c>
      <c r="G399" s="85">
        <v>43123</v>
      </c>
      <c r="H399" s="85">
        <v>43123</v>
      </c>
      <c r="I399" s="83" t="s">
        <v>112</v>
      </c>
      <c r="J399" s="83"/>
      <c r="K399" s="86">
        <v>1</v>
      </c>
      <c r="L399" s="87">
        <v>0</v>
      </c>
      <c r="M399" s="108">
        <v>0</v>
      </c>
    </row>
    <row r="400" spans="1:13" hidden="1" x14ac:dyDescent="0.35">
      <c r="A400" s="114" t="str">
        <f t="shared" si="6"/>
        <v>5260011ZNGA561A</v>
      </c>
      <c r="B400" s="83" t="s">
        <v>176</v>
      </c>
      <c r="C400" s="84">
        <v>2216268</v>
      </c>
      <c r="D400" s="83">
        <v>5260011</v>
      </c>
      <c r="E400" s="83" t="s">
        <v>120</v>
      </c>
      <c r="F400" s="83" t="s">
        <v>113</v>
      </c>
      <c r="G400" s="85">
        <v>43123</v>
      </c>
      <c r="H400" s="85">
        <v>43123</v>
      </c>
      <c r="I400" s="83" t="s">
        <v>112</v>
      </c>
      <c r="J400" s="83"/>
      <c r="K400" s="86">
        <v>1</v>
      </c>
      <c r="L400" s="87">
        <v>0</v>
      </c>
      <c r="M400" s="108">
        <v>0</v>
      </c>
    </row>
    <row r="401" spans="1:13" hidden="1" x14ac:dyDescent="0.35">
      <c r="A401" s="114" t="str">
        <f t="shared" si="6"/>
        <v>5260025ZNGA563BC</v>
      </c>
      <c r="B401" s="83" t="s">
        <v>176</v>
      </c>
      <c r="C401" s="84">
        <v>2216269</v>
      </c>
      <c r="D401" s="83">
        <v>5260025</v>
      </c>
      <c r="E401" s="83" t="s">
        <v>120</v>
      </c>
      <c r="F401" s="83" t="s">
        <v>118</v>
      </c>
      <c r="G401" s="85">
        <v>43126</v>
      </c>
      <c r="H401" s="85">
        <v>43126</v>
      </c>
      <c r="I401" s="83" t="s">
        <v>25</v>
      </c>
      <c r="J401" s="83"/>
      <c r="K401" s="86">
        <v>1</v>
      </c>
      <c r="L401" s="87">
        <v>626.70000000000005</v>
      </c>
      <c r="M401" s="108">
        <v>626.70000000000005</v>
      </c>
    </row>
    <row r="402" spans="1:13" hidden="1" x14ac:dyDescent="0.35">
      <c r="A402" s="114" t="str">
        <f t="shared" si="6"/>
        <v>5267138NGA-750</v>
      </c>
      <c r="B402" s="83" t="s">
        <v>176</v>
      </c>
      <c r="C402" s="84">
        <v>2216914</v>
      </c>
      <c r="D402" s="83">
        <v>5267138</v>
      </c>
      <c r="E402" s="83" t="s">
        <v>120</v>
      </c>
      <c r="F402" s="83" t="s">
        <v>118</v>
      </c>
      <c r="G402" s="85">
        <v>43123</v>
      </c>
      <c r="H402" s="85">
        <v>43123</v>
      </c>
      <c r="I402" s="83" t="s">
        <v>85</v>
      </c>
      <c r="J402" s="83"/>
      <c r="K402" s="86">
        <v>1</v>
      </c>
      <c r="L402" s="87">
        <v>22.61</v>
      </c>
      <c r="M402" s="108">
        <v>22.61</v>
      </c>
    </row>
    <row r="403" spans="1:13" hidden="1" x14ac:dyDescent="0.35">
      <c r="A403" s="114" t="str">
        <f t="shared" si="6"/>
        <v>5267138NGA-753</v>
      </c>
      <c r="B403" s="83" t="s">
        <v>176</v>
      </c>
      <c r="C403" s="84">
        <v>2216914</v>
      </c>
      <c r="D403" s="83">
        <v>5267138</v>
      </c>
      <c r="E403" s="83" t="s">
        <v>120</v>
      </c>
      <c r="F403" s="83" t="s">
        <v>118</v>
      </c>
      <c r="G403" s="85">
        <v>43124</v>
      </c>
      <c r="H403" s="85">
        <v>43124</v>
      </c>
      <c r="I403" s="83" t="s">
        <v>102</v>
      </c>
      <c r="J403" s="83"/>
      <c r="K403" s="86">
        <v>1</v>
      </c>
      <c r="L403" s="87">
        <v>68.2</v>
      </c>
      <c r="M403" s="108">
        <v>68.2</v>
      </c>
    </row>
    <row r="404" spans="1:13" hidden="1" x14ac:dyDescent="0.35">
      <c r="A404" s="114" t="str">
        <f t="shared" si="6"/>
        <v>5272547ZNGA561A</v>
      </c>
      <c r="B404" s="83" t="s">
        <v>176</v>
      </c>
      <c r="C404" s="84">
        <v>2217418</v>
      </c>
      <c r="D404" s="83">
        <v>5272547</v>
      </c>
      <c r="E404" s="83" t="s">
        <v>122</v>
      </c>
      <c r="F404" s="83" t="s">
        <v>113</v>
      </c>
      <c r="G404" s="85">
        <v>43122</v>
      </c>
      <c r="H404" s="85">
        <v>43122</v>
      </c>
      <c r="I404" s="83" t="s">
        <v>112</v>
      </c>
      <c r="J404" s="83"/>
      <c r="K404" s="86">
        <v>1</v>
      </c>
      <c r="L404" s="87">
        <v>0</v>
      </c>
      <c r="M404" s="108">
        <v>0</v>
      </c>
    </row>
    <row r="405" spans="1:13" hidden="1" x14ac:dyDescent="0.35">
      <c r="A405" s="114" t="str">
        <f t="shared" si="6"/>
        <v>5272552ZNGA563B</v>
      </c>
      <c r="B405" s="83" t="s">
        <v>176</v>
      </c>
      <c r="C405" s="84">
        <v>2217419</v>
      </c>
      <c r="D405" s="83">
        <v>5272552</v>
      </c>
      <c r="E405" s="83" t="s">
        <v>122</v>
      </c>
      <c r="F405" s="83" t="s">
        <v>115</v>
      </c>
      <c r="G405" s="85">
        <v>43122</v>
      </c>
      <c r="H405" s="85">
        <v>43122</v>
      </c>
      <c r="I405" s="83" t="s">
        <v>23</v>
      </c>
      <c r="J405" s="83"/>
      <c r="K405" s="86">
        <v>1</v>
      </c>
      <c r="L405" s="87">
        <v>383.5</v>
      </c>
      <c r="M405" s="108">
        <v>383.5</v>
      </c>
    </row>
    <row r="406" spans="1:13" hidden="1" x14ac:dyDescent="0.35">
      <c r="A406" s="114" t="str">
        <f t="shared" si="6"/>
        <v>5284038ZNGA561C</v>
      </c>
      <c r="B406" s="83" t="s">
        <v>176</v>
      </c>
      <c r="C406" s="84">
        <v>2217433</v>
      </c>
      <c r="D406" s="83">
        <v>5284038</v>
      </c>
      <c r="E406" s="83" t="s">
        <v>122</v>
      </c>
      <c r="F406" s="83" t="s">
        <v>118</v>
      </c>
      <c r="G406" s="85">
        <v>43131</v>
      </c>
      <c r="H406" s="85">
        <v>43131</v>
      </c>
      <c r="I406" s="83" t="s">
        <v>89</v>
      </c>
      <c r="J406" s="83"/>
      <c r="K406" s="86">
        <v>1</v>
      </c>
      <c r="L406" s="87">
        <v>205.64</v>
      </c>
      <c r="M406" s="108">
        <v>205.64</v>
      </c>
    </row>
    <row r="407" spans="1:13" hidden="1" x14ac:dyDescent="0.35">
      <c r="A407" s="114" t="str">
        <f t="shared" si="6"/>
        <v>5289795ZNGA561A</v>
      </c>
      <c r="B407" s="83" t="s">
        <v>176</v>
      </c>
      <c r="C407" s="84">
        <v>2217438</v>
      </c>
      <c r="D407" s="83">
        <v>5289795</v>
      </c>
      <c r="E407" s="83" t="s">
        <v>122</v>
      </c>
      <c r="F407" s="83" t="s">
        <v>113</v>
      </c>
      <c r="G407" s="85">
        <v>43123</v>
      </c>
      <c r="H407" s="85">
        <v>43123</v>
      </c>
      <c r="I407" s="83" t="s">
        <v>112</v>
      </c>
      <c r="J407" s="83"/>
      <c r="K407" s="86">
        <v>1</v>
      </c>
      <c r="L407" s="87">
        <v>0</v>
      </c>
      <c r="M407" s="108">
        <v>0</v>
      </c>
    </row>
    <row r="408" spans="1:13" hidden="1" x14ac:dyDescent="0.35">
      <c r="A408" s="114" t="str">
        <f t="shared" si="6"/>
        <v>5288483Z999</v>
      </c>
      <c r="B408" s="83" t="s">
        <v>176</v>
      </c>
      <c r="C408" s="84">
        <v>2217503</v>
      </c>
      <c r="D408" s="83">
        <v>5288483</v>
      </c>
      <c r="E408" s="83" t="s">
        <v>145</v>
      </c>
      <c r="F408" s="83" t="s">
        <v>115</v>
      </c>
      <c r="G408" s="85">
        <v>43131</v>
      </c>
      <c r="H408" s="85">
        <v>43131</v>
      </c>
      <c r="I408" s="83" t="s">
        <v>35</v>
      </c>
      <c r="J408" s="83"/>
      <c r="K408" s="86">
        <v>1</v>
      </c>
      <c r="L408" s="87">
        <v>0</v>
      </c>
      <c r="M408" s="108">
        <v>0</v>
      </c>
    </row>
    <row r="409" spans="1:13" hidden="1" x14ac:dyDescent="0.35">
      <c r="A409" s="114" t="str">
        <f t="shared" si="6"/>
        <v>5288483ZNGA561B</v>
      </c>
      <c r="B409" s="83" t="s">
        <v>176</v>
      </c>
      <c r="C409" s="84">
        <v>2217503</v>
      </c>
      <c r="D409" s="83">
        <v>5288483</v>
      </c>
      <c r="E409" s="83" t="s">
        <v>145</v>
      </c>
      <c r="F409" s="83" t="s">
        <v>115</v>
      </c>
      <c r="G409" s="85">
        <v>43131</v>
      </c>
      <c r="H409" s="85">
        <v>43131</v>
      </c>
      <c r="I409" s="83" t="s">
        <v>15</v>
      </c>
      <c r="J409" s="83"/>
      <c r="K409" s="86">
        <v>-1</v>
      </c>
      <c r="L409" s="87">
        <v>194.94</v>
      </c>
      <c r="M409" s="108">
        <v>-194.94</v>
      </c>
    </row>
    <row r="410" spans="1:13" hidden="1" x14ac:dyDescent="0.35">
      <c r="A410" s="114" t="str">
        <f t="shared" si="6"/>
        <v>5288483ZNGA561BC</v>
      </c>
      <c r="B410" s="83" t="s">
        <v>176</v>
      </c>
      <c r="C410" s="84">
        <v>2217503</v>
      </c>
      <c r="D410" s="83">
        <v>5288483</v>
      </c>
      <c r="E410" s="83" t="s">
        <v>145</v>
      </c>
      <c r="F410" s="83" t="s">
        <v>118</v>
      </c>
      <c r="G410" s="85">
        <v>43127</v>
      </c>
      <c r="H410" s="85">
        <v>43127</v>
      </c>
      <c r="I410" s="83" t="s">
        <v>29</v>
      </c>
      <c r="J410" s="83"/>
      <c r="K410" s="86">
        <v>1</v>
      </c>
      <c r="L410" s="87">
        <v>433.57</v>
      </c>
      <c r="M410" s="108">
        <v>433.57</v>
      </c>
    </row>
    <row r="411" spans="1:13" hidden="1" x14ac:dyDescent="0.35">
      <c r="A411" s="114" t="str">
        <f t="shared" si="6"/>
        <v>5277223NGA-711</v>
      </c>
      <c r="B411" s="83" t="s">
        <v>176</v>
      </c>
      <c r="C411" s="84">
        <v>2217541</v>
      </c>
      <c r="D411" s="83">
        <v>5277223</v>
      </c>
      <c r="E411" s="83" t="s">
        <v>145</v>
      </c>
      <c r="F411" s="83" t="s">
        <v>125</v>
      </c>
      <c r="G411" s="85">
        <v>43125</v>
      </c>
      <c r="H411" s="85">
        <v>43125</v>
      </c>
      <c r="I411" s="83" t="s">
        <v>160</v>
      </c>
      <c r="J411" s="83"/>
      <c r="K411" s="86">
        <v>1</v>
      </c>
      <c r="L411" s="87">
        <v>225.02</v>
      </c>
      <c r="M411" s="108">
        <v>225.02</v>
      </c>
    </row>
    <row r="412" spans="1:13" hidden="1" x14ac:dyDescent="0.35">
      <c r="A412" s="114" t="str">
        <f t="shared" si="6"/>
        <v>5300150ZNGA561A</v>
      </c>
      <c r="B412" s="83" t="s">
        <v>176</v>
      </c>
      <c r="C412" s="84">
        <v>2218336</v>
      </c>
      <c r="D412" s="83">
        <v>5300150</v>
      </c>
      <c r="E412" s="83" t="s">
        <v>122</v>
      </c>
      <c r="F412" s="83" t="s">
        <v>113</v>
      </c>
      <c r="G412" s="85">
        <v>43122</v>
      </c>
      <c r="H412" s="85">
        <v>43122</v>
      </c>
      <c r="I412" s="83" t="s">
        <v>112</v>
      </c>
      <c r="J412" s="83"/>
      <c r="K412" s="86">
        <v>1</v>
      </c>
      <c r="L412" s="87">
        <v>0</v>
      </c>
      <c r="M412" s="108">
        <v>0</v>
      </c>
    </row>
    <row r="413" spans="1:13" hidden="1" x14ac:dyDescent="0.35">
      <c r="A413" s="114" t="str">
        <f t="shared" si="6"/>
        <v>5312246ZNGA561A</v>
      </c>
      <c r="B413" s="83" t="s">
        <v>176</v>
      </c>
      <c r="C413" s="84">
        <v>2218455</v>
      </c>
      <c r="D413" s="83">
        <v>5312246</v>
      </c>
      <c r="E413" s="83" t="s">
        <v>121</v>
      </c>
      <c r="F413" s="83" t="s">
        <v>113</v>
      </c>
      <c r="G413" s="85">
        <v>43124</v>
      </c>
      <c r="H413" s="85">
        <v>43124</v>
      </c>
      <c r="I413" s="83" t="s">
        <v>112</v>
      </c>
      <c r="J413" s="83"/>
      <c r="K413" s="86">
        <v>1</v>
      </c>
      <c r="L413" s="87">
        <v>0</v>
      </c>
      <c r="M413" s="108">
        <v>0</v>
      </c>
    </row>
    <row r="414" spans="1:13" hidden="1" x14ac:dyDescent="0.35">
      <c r="A414" s="114" t="str">
        <f t="shared" si="6"/>
        <v>5312286ZNGA563BC</v>
      </c>
      <c r="B414" s="83" t="s">
        <v>176</v>
      </c>
      <c r="C414" s="84">
        <v>2218456</v>
      </c>
      <c r="D414" s="83">
        <v>5312286</v>
      </c>
      <c r="E414" s="83" t="s">
        <v>121</v>
      </c>
      <c r="F414" s="83" t="s">
        <v>118</v>
      </c>
      <c r="G414" s="85">
        <v>43126</v>
      </c>
      <c r="H414" s="85">
        <v>43126</v>
      </c>
      <c r="I414" s="83" t="s">
        <v>25</v>
      </c>
      <c r="J414" s="83"/>
      <c r="K414" s="86">
        <v>1</v>
      </c>
      <c r="L414" s="87">
        <v>626.70000000000005</v>
      </c>
      <c r="M414" s="108">
        <v>626.70000000000005</v>
      </c>
    </row>
    <row r="415" spans="1:13" hidden="1" x14ac:dyDescent="0.35">
      <c r="A415" s="114" t="str">
        <f t="shared" si="6"/>
        <v>5319460ZNGA561A</v>
      </c>
      <c r="B415" s="83" t="s">
        <v>176</v>
      </c>
      <c r="C415" s="84">
        <v>2218818</v>
      </c>
      <c r="D415" s="83">
        <v>5319460</v>
      </c>
      <c r="E415" s="83" t="s">
        <v>120</v>
      </c>
      <c r="F415" s="83" t="s">
        <v>113</v>
      </c>
      <c r="G415" s="85">
        <v>43124</v>
      </c>
      <c r="H415" s="85">
        <v>43124</v>
      </c>
      <c r="I415" s="83" t="s">
        <v>112</v>
      </c>
      <c r="J415" s="83"/>
      <c r="K415" s="86">
        <v>1</v>
      </c>
      <c r="L415" s="87">
        <v>0</v>
      </c>
      <c r="M415" s="108">
        <v>0</v>
      </c>
    </row>
    <row r="416" spans="1:13" hidden="1" x14ac:dyDescent="0.35">
      <c r="A416" s="114" t="str">
        <f t="shared" si="6"/>
        <v>5319468ZNGA561BC</v>
      </c>
      <c r="B416" s="83" t="s">
        <v>176</v>
      </c>
      <c r="C416" s="84">
        <v>2218819</v>
      </c>
      <c r="D416" s="83">
        <v>5319468</v>
      </c>
      <c r="E416" s="83" t="s">
        <v>120</v>
      </c>
      <c r="F416" s="83" t="s">
        <v>118</v>
      </c>
      <c r="G416" s="85">
        <v>43129</v>
      </c>
      <c r="H416" s="85">
        <v>43129</v>
      </c>
      <c r="I416" s="83" t="s">
        <v>29</v>
      </c>
      <c r="J416" s="83"/>
      <c r="K416" s="86">
        <v>1</v>
      </c>
      <c r="L416" s="87">
        <v>433.57</v>
      </c>
      <c r="M416" s="108">
        <v>433.57</v>
      </c>
    </row>
    <row r="417" spans="1:13" hidden="1" x14ac:dyDescent="0.35">
      <c r="A417" s="114" t="str">
        <f t="shared" si="6"/>
        <v>5318717ZNGA561C</v>
      </c>
      <c r="B417" s="83" t="s">
        <v>176</v>
      </c>
      <c r="C417" s="84">
        <v>2218997</v>
      </c>
      <c r="D417" s="83">
        <v>5318717</v>
      </c>
      <c r="E417" s="83" t="s">
        <v>145</v>
      </c>
      <c r="F417" s="83" t="s">
        <v>118</v>
      </c>
      <c r="G417" s="85">
        <v>43129</v>
      </c>
      <c r="H417" s="85">
        <v>43129</v>
      </c>
      <c r="I417" s="83" t="s">
        <v>89</v>
      </c>
      <c r="J417" s="83"/>
      <c r="K417" s="86">
        <v>1</v>
      </c>
      <c r="L417" s="87">
        <v>205.64</v>
      </c>
      <c r="M417" s="108">
        <v>205.64</v>
      </c>
    </row>
    <row r="418" spans="1:13" hidden="1" x14ac:dyDescent="0.35">
      <c r="A418" s="114" t="str">
        <f t="shared" si="6"/>
        <v>5314733ZNGA563BC</v>
      </c>
      <c r="B418" s="83" t="s">
        <v>176</v>
      </c>
      <c r="C418" s="84">
        <v>2218999</v>
      </c>
      <c r="D418" s="83">
        <v>5314733</v>
      </c>
      <c r="E418" s="83" t="s">
        <v>120</v>
      </c>
      <c r="F418" s="83" t="s">
        <v>118</v>
      </c>
      <c r="G418" s="85">
        <v>43125</v>
      </c>
      <c r="H418" s="85">
        <v>43125</v>
      </c>
      <c r="I418" s="83" t="s">
        <v>25</v>
      </c>
      <c r="J418" s="83"/>
      <c r="K418" s="86">
        <v>1</v>
      </c>
      <c r="L418" s="87">
        <v>626.70000000000005</v>
      </c>
      <c r="M418" s="108">
        <v>626.70000000000005</v>
      </c>
    </row>
    <row r="419" spans="1:13" hidden="1" x14ac:dyDescent="0.35">
      <c r="A419" s="114" t="str">
        <f t="shared" si="6"/>
        <v>5314724ZNGA561A</v>
      </c>
      <c r="B419" s="83" t="s">
        <v>176</v>
      </c>
      <c r="C419" s="84">
        <v>2219000</v>
      </c>
      <c r="D419" s="83">
        <v>5314724</v>
      </c>
      <c r="E419" s="83" t="s">
        <v>120</v>
      </c>
      <c r="F419" s="83" t="s">
        <v>113</v>
      </c>
      <c r="G419" s="85">
        <v>43123</v>
      </c>
      <c r="H419" s="85">
        <v>43123</v>
      </c>
      <c r="I419" s="83" t="s">
        <v>112</v>
      </c>
      <c r="J419" s="83"/>
      <c r="K419" s="86">
        <v>1</v>
      </c>
      <c r="L419" s="87">
        <v>0</v>
      </c>
      <c r="M419" s="108">
        <v>0</v>
      </c>
    </row>
    <row r="420" spans="1:13" hidden="1" x14ac:dyDescent="0.35">
      <c r="A420" s="114" t="str">
        <f t="shared" si="6"/>
        <v>5329186ZNGA561A</v>
      </c>
      <c r="B420" s="83" t="s">
        <v>176</v>
      </c>
      <c r="C420" s="84">
        <v>2219249</v>
      </c>
      <c r="D420" s="83">
        <v>5329186</v>
      </c>
      <c r="E420" s="83" t="s">
        <v>165</v>
      </c>
      <c r="F420" s="83" t="s">
        <v>113</v>
      </c>
      <c r="G420" s="85">
        <v>43124</v>
      </c>
      <c r="H420" s="85">
        <v>43124</v>
      </c>
      <c r="I420" s="83" t="s">
        <v>112</v>
      </c>
      <c r="J420" s="83"/>
      <c r="K420" s="86">
        <v>1</v>
      </c>
      <c r="L420" s="87">
        <v>0</v>
      </c>
      <c r="M420" s="108">
        <v>0</v>
      </c>
    </row>
    <row r="421" spans="1:13" hidden="1" x14ac:dyDescent="0.35">
      <c r="A421" s="114" t="str">
        <f t="shared" si="6"/>
        <v>5329197ZNGA563BC</v>
      </c>
      <c r="B421" s="83" t="s">
        <v>176</v>
      </c>
      <c r="C421" s="84">
        <v>2219348</v>
      </c>
      <c r="D421" s="83">
        <v>5329197</v>
      </c>
      <c r="E421" s="83" t="s">
        <v>165</v>
      </c>
      <c r="F421" s="83" t="s">
        <v>118</v>
      </c>
      <c r="G421" s="85">
        <v>43124</v>
      </c>
      <c r="H421" s="85">
        <v>43124</v>
      </c>
      <c r="I421" s="83" t="s">
        <v>25</v>
      </c>
      <c r="J421" s="83"/>
      <c r="K421" s="86">
        <v>1</v>
      </c>
      <c r="L421" s="87">
        <v>626.70000000000005</v>
      </c>
      <c r="M421" s="108">
        <v>626.70000000000005</v>
      </c>
    </row>
    <row r="422" spans="1:13" hidden="1" x14ac:dyDescent="0.35">
      <c r="A422" s="114" t="str">
        <f t="shared" si="6"/>
        <v>5290665ZNGA564BC</v>
      </c>
      <c r="B422" s="83" t="s">
        <v>176</v>
      </c>
      <c r="C422" s="84">
        <v>2219439</v>
      </c>
      <c r="D422" s="83">
        <v>5290665</v>
      </c>
      <c r="E422" s="83" t="s">
        <v>165</v>
      </c>
      <c r="F422" s="83" t="s">
        <v>118</v>
      </c>
      <c r="G422" s="85">
        <v>43131</v>
      </c>
      <c r="H422" s="85">
        <v>43131</v>
      </c>
      <c r="I422" s="83" t="s">
        <v>95</v>
      </c>
      <c r="J422" s="83"/>
      <c r="K422" s="86">
        <v>1</v>
      </c>
      <c r="L422" s="87">
        <v>881.69</v>
      </c>
      <c r="M422" s="108">
        <v>881.69</v>
      </c>
    </row>
    <row r="423" spans="1:13" hidden="1" x14ac:dyDescent="0.35">
      <c r="A423" s="114" t="str">
        <f t="shared" si="6"/>
        <v>5329300ZNGA561A</v>
      </c>
      <c r="B423" s="83" t="s">
        <v>176</v>
      </c>
      <c r="C423" s="84">
        <v>2219644</v>
      </c>
      <c r="D423" s="83">
        <v>5329300</v>
      </c>
      <c r="E423" s="83" t="s">
        <v>117</v>
      </c>
      <c r="F423" s="83" t="s">
        <v>113</v>
      </c>
      <c r="G423" s="85">
        <v>43123</v>
      </c>
      <c r="H423" s="85">
        <v>43123</v>
      </c>
      <c r="I423" s="83" t="s">
        <v>112</v>
      </c>
      <c r="J423" s="83"/>
      <c r="K423" s="86">
        <v>1</v>
      </c>
      <c r="L423" s="87">
        <v>0</v>
      </c>
      <c r="M423" s="108">
        <v>0</v>
      </c>
    </row>
    <row r="424" spans="1:13" hidden="1" x14ac:dyDescent="0.35">
      <c r="A424" s="114" t="str">
        <f t="shared" si="6"/>
        <v>5353653ZNGA561A</v>
      </c>
      <c r="B424" s="83" t="s">
        <v>176</v>
      </c>
      <c r="C424" s="84">
        <v>2219761</v>
      </c>
      <c r="D424" s="83">
        <v>5353653</v>
      </c>
      <c r="E424" s="83" t="s">
        <v>117</v>
      </c>
      <c r="F424" s="83" t="s">
        <v>113</v>
      </c>
      <c r="G424" s="85">
        <v>43124</v>
      </c>
      <c r="H424" s="85">
        <v>43124</v>
      </c>
      <c r="I424" s="83" t="s">
        <v>112</v>
      </c>
      <c r="J424" s="83"/>
      <c r="K424" s="86">
        <v>1</v>
      </c>
      <c r="L424" s="87">
        <v>0</v>
      </c>
      <c r="M424" s="108">
        <v>0</v>
      </c>
    </row>
    <row r="425" spans="1:13" hidden="1" x14ac:dyDescent="0.35">
      <c r="A425" s="114" t="str">
        <f t="shared" si="6"/>
        <v>5353938ZNGA563BC</v>
      </c>
      <c r="B425" s="83" t="s">
        <v>176</v>
      </c>
      <c r="C425" s="84">
        <v>2219762</v>
      </c>
      <c r="D425" s="83">
        <v>5353938</v>
      </c>
      <c r="E425" s="83" t="s">
        <v>117</v>
      </c>
      <c r="F425" s="83" t="s">
        <v>118</v>
      </c>
      <c r="G425" s="85">
        <v>43129</v>
      </c>
      <c r="H425" s="85">
        <v>43129</v>
      </c>
      <c r="I425" s="83" t="s">
        <v>25</v>
      </c>
      <c r="J425" s="83"/>
      <c r="K425" s="86">
        <v>1</v>
      </c>
      <c r="L425" s="87">
        <v>626.70000000000005</v>
      </c>
      <c r="M425" s="108">
        <v>626.70000000000005</v>
      </c>
    </row>
    <row r="426" spans="1:13" hidden="1" x14ac:dyDescent="0.35">
      <c r="A426" s="114" t="str">
        <f t="shared" si="6"/>
        <v>5335838ZNGA561A</v>
      </c>
      <c r="B426" s="83" t="s">
        <v>176</v>
      </c>
      <c r="C426" s="84">
        <v>2219985</v>
      </c>
      <c r="D426" s="83">
        <v>5335838</v>
      </c>
      <c r="E426" s="83" t="s">
        <v>121</v>
      </c>
      <c r="F426" s="83" t="s">
        <v>113</v>
      </c>
      <c r="G426" s="85">
        <v>43123</v>
      </c>
      <c r="H426" s="85">
        <v>43123</v>
      </c>
      <c r="I426" s="83" t="s">
        <v>112</v>
      </c>
      <c r="J426" s="83"/>
      <c r="K426" s="86">
        <v>1</v>
      </c>
      <c r="L426" s="87">
        <v>0</v>
      </c>
      <c r="M426" s="108">
        <v>0</v>
      </c>
    </row>
    <row r="427" spans="1:13" hidden="1" x14ac:dyDescent="0.35">
      <c r="A427" s="114" t="str">
        <f t="shared" si="6"/>
        <v>5335847ZNGA563BC</v>
      </c>
      <c r="B427" s="83" t="s">
        <v>176</v>
      </c>
      <c r="C427" s="84">
        <v>2219986</v>
      </c>
      <c r="D427" s="83">
        <v>5335847</v>
      </c>
      <c r="E427" s="83" t="s">
        <v>121</v>
      </c>
      <c r="F427" s="83" t="s">
        <v>118</v>
      </c>
      <c r="G427" s="85">
        <v>43126</v>
      </c>
      <c r="H427" s="85">
        <v>43126</v>
      </c>
      <c r="I427" s="83" t="s">
        <v>25</v>
      </c>
      <c r="J427" s="83"/>
      <c r="K427" s="86">
        <v>1</v>
      </c>
      <c r="L427" s="87">
        <v>626.70000000000005</v>
      </c>
      <c r="M427" s="108">
        <v>626.70000000000005</v>
      </c>
    </row>
    <row r="428" spans="1:13" hidden="1" x14ac:dyDescent="0.35">
      <c r="A428" s="114" t="str">
        <f t="shared" si="6"/>
        <v>5351284ZNGA563B</v>
      </c>
      <c r="B428" s="83" t="s">
        <v>176</v>
      </c>
      <c r="C428" s="84">
        <v>2219991</v>
      </c>
      <c r="D428" s="83">
        <v>5351284</v>
      </c>
      <c r="E428" s="83" t="s">
        <v>111</v>
      </c>
      <c r="F428" s="83" t="s">
        <v>115</v>
      </c>
      <c r="G428" s="85">
        <v>43129</v>
      </c>
      <c r="H428" s="85">
        <v>43129</v>
      </c>
      <c r="I428" s="83" t="s">
        <v>23</v>
      </c>
      <c r="J428" s="83"/>
      <c r="K428" s="86">
        <v>1</v>
      </c>
      <c r="L428" s="87">
        <v>383.5</v>
      </c>
      <c r="M428" s="108">
        <v>383.5</v>
      </c>
    </row>
    <row r="429" spans="1:13" hidden="1" x14ac:dyDescent="0.35">
      <c r="A429" s="114" t="str">
        <f t="shared" si="6"/>
        <v>5351260ZNGA561A</v>
      </c>
      <c r="B429" s="83" t="s">
        <v>176</v>
      </c>
      <c r="C429" s="84">
        <v>2219992</v>
      </c>
      <c r="D429" s="83">
        <v>5351260</v>
      </c>
      <c r="E429" s="83" t="s">
        <v>111</v>
      </c>
      <c r="F429" s="83" t="s">
        <v>113</v>
      </c>
      <c r="G429" s="85">
        <v>43129</v>
      </c>
      <c r="H429" s="85">
        <v>43129</v>
      </c>
      <c r="I429" s="83" t="s">
        <v>112</v>
      </c>
      <c r="J429" s="83"/>
      <c r="K429" s="86">
        <v>1</v>
      </c>
      <c r="L429" s="87">
        <v>0</v>
      </c>
      <c r="M429" s="108">
        <v>0</v>
      </c>
    </row>
    <row r="430" spans="1:13" hidden="1" x14ac:dyDescent="0.35">
      <c r="A430" s="114" t="str">
        <f t="shared" si="6"/>
        <v>5361829ZNGA563BC</v>
      </c>
      <c r="B430" s="83" t="s">
        <v>176</v>
      </c>
      <c r="C430" s="84">
        <v>2220206</v>
      </c>
      <c r="D430" s="83">
        <v>5361829</v>
      </c>
      <c r="E430" s="83" t="s">
        <v>121</v>
      </c>
      <c r="F430" s="83" t="s">
        <v>118</v>
      </c>
      <c r="G430" s="85">
        <v>43127</v>
      </c>
      <c r="H430" s="85">
        <v>43127</v>
      </c>
      <c r="I430" s="83" t="s">
        <v>25</v>
      </c>
      <c r="J430" s="83"/>
      <c r="K430" s="86">
        <v>1</v>
      </c>
      <c r="L430" s="87">
        <v>626.70000000000005</v>
      </c>
      <c r="M430" s="108">
        <v>626.70000000000005</v>
      </c>
    </row>
    <row r="431" spans="1:13" hidden="1" x14ac:dyDescent="0.35">
      <c r="A431" s="114" t="str">
        <f t="shared" si="6"/>
        <v>5361729ZNGA561A</v>
      </c>
      <c r="B431" s="83" t="s">
        <v>176</v>
      </c>
      <c r="C431" s="84">
        <v>2220207</v>
      </c>
      <c r="D431" s="83">
        <v>5361729</v>
      </c>
      <c r="E431" s="83" t="s">
        <v>121</v>
      </c>
      <c r="F431" s="83" t="s">
        <v>113</v>
      </c>
      <c r="G431" s="85">
        <v>43123</v>
      </c>
      <c r="H431" s="85">
        <v>43123</v>
      </c>
      <c r="I431" s="83" t="s">
        <v>112</v>
      </c>
      <c r="J431" s="83"/>
      <c r="K431" s="86">
        <v>1</v>
      </c>
      <c r="L431" s="87">
        <v>0</v>
      </c>
      <c r="M431" s="108">
        <v>0</v>
      </c>
    </row>
    <row r="432" spans="1:13" hidden="1" x14ac:dyDescent="0.35">
      <c r="A432" s="114" t="str">
        <f t="shared" si="6"/>
        <v>5360691ZNGA561A</v>
      </c>
      <c r="B432" s="83" t="s">
        <v>176</v>
      </c>
      <c r="C432" s="84">
        <v>2220365</v>
      </c>
      <c r="D432" s="83">
        <v>5360691</v>
      </c>
      <c r="E432" s="83" t="s">
        <v>165</v>
      </c>
      <c r="F432" s="83" t="s">
        <v>113</v>
      </c>
      <c r="G432" s="85">
        <v>43124</v>
      </c>
      <c r="H432" s="85">
        <v>43124</v>
      </c>
      <c r="I432" s="83" t="s">
        <v>112</v>
      </c>
      <c r="J432" s="83"/>
      <c r="K432" s="86">
        <v>1</v>
      </c>
      <c r="L432" s="87">
        <v>0</v>
      </c>
      <c r="M432" s="108">
        <v>0</v>
      </c>
    </row>
    <row r="433" spans="1:13" hidden="1" x14ac:dyDescent="0.35">
      <c r="A433" s="114" t="str">
        <f t="shared" si="6"/>
        <v>5360761ZNGA561BC</v>
      </c>
      <c r="B433" s="83" t="s">
        <v>176</v>
      </c>
      <c r="C433" s="84">
        <v>2220366</v>
      </c>
      <c r="D433" s="83">
        <v>5360761</v>
      </c>
      <c r="E433" s="83" t="s">
        <v>165</v>
      </c>
      <c r="F433" s="83" t="s">
        <v>118</v>
      </c>
      <c r="G433" s="85">
        <v>43130</v>
      </c>
      <c r="H433" s="85">
        <v>43130</v>
      </c>
      <c r="I433" s="83" t="s">
        <v>29</v>
      </c>
      <c r="J433" s="83"/>
      <c r="K433" s="86">
        <v>1</v>
      </c>
      <c r="L433" s="87">
        <v>433.57</v>
      </c>
      <c r="M433" s="108">
        <v>433.57</v>
      </c>
    </row>
    <row r="434" spans="1:13" hidden="1" x14ac:dyDescent="0.35">
      <c r="A434" s="114" t="str">
        <f t="shared" si="6"/>
        <v>5338204ZNGA561A</v>
      </c>
      <c r="B434" s="83" t="s">
        <v>176</v>
      </c>
      <c r="C434" s="84">
        <v>2220642</v>
      </c>
      <c r="D434" s="83">
        <v>5338204</v>
      </c>
      <c r="E434" s="83" t="s">
        <v>121</v>
      </c>
      <c r="F434" s="83" t="s">
        <v>113</v>
      </c>
      <c r="G434" s="85">
        <v>43124</v>
      </c>
      <c r="H434" s="85">
        <v>43124</v>
      </c>
      <c r="I434" s="83" t="s">
        <v>112</v>
      </c>
      <c r="J434" s="83"/>
      <c r="K434" s="86">
        <v>1</v>
      </c>
      <c r="L434" s="87">
        <v>0</v>
      </c>
      <c r="M434" s="108">
        <v>0</v>
      </c>
    </row>
    <row r="435" spans="1:13" hidden="1" x14ac:dyDescent="0.35">
      <c r="A435" s="114" t="str">
        <f t="shared" si="6"/>
        <v>5338214ZNGA561BC</v>
      </c>
      <c r="B435" s="83" t="s">
        <v>176</v>
      </c>
      <c r="C435" s="84">
        <v>2220643</v>
      </c>
      <c r="D435" s="83">
        <v>5338214</v>
      </c>
      <c r="E435" s="83" t="s">
        <v>121</v>
      </c>
      <c r="F435" s="83" t="s">
        <v>118</v>
      </c>
      <c r="G435" s="85">
        <v>43127</v>
      </c>
      <c r="H435" s="85">
        <v>43127</v>
      </c>
      <c r="I435" s="83" t="s">
        <v>29</v>
      </c>
      <c r="J435" s="83"/>
      <c r="K435" s="86">
        <v>1</v>
      </c>
      <c r="L435" s="87">
        <v>433.57</v>
      </c>
      <c r="M435" s="108">
        <v>433.57</v>
      </c>
    </row>
    <row r="436" spans="1:13" hidden="1" x14ac:dyDescent="0.35">
      <c r="A436" s="114" t="str">
        <f t="shared" si="6"/>
        <v>5359357ZNGA563BC</v>
      </c>
      <c r="B436" s="83" t="s">
        <v>176</v>
      </c>
      <c r="C436" s="84">
        <v>2220644</v>
      </c>
      <c r="D436" s="83">
        <v>5359357</v>
      </c>
      <c r="E436" s="83" t="s">
        <v>117</v>
      </c>
      <c r="F436" s="83" t="s">
        <v>118</v>
      </c>
      <c r="G436" s="85">
        <v>43129</v>
      </c>
      <c r="H436" s="85">
        <v>43129</v>
      </c>
      <c r="I436" s="83" t="s">
        <v>25</v>
      </c>
      <c r="J436" s="83"/>
      <c r="K436" s="86">
        <v>1</v>
      </c>
      <c r="L436" s="87">
        <v>626.70000000000005</v>
      </c>
      <c r="M436" s="108">
        <v>626.70000000000005</v>
      </c>
    </row>
    <row r="437" spans="1:13" hidden="1" x14ac:dyDescent="0.35">
      <c r="A437" s="114" t="str">
        <f t="shared" si="6"/>
        <v>5359346ZNGA561A</v>
      </c>
      <c r="B437" s="83" t="s">
        <v>176</v>
      </c>
      <c r="C437" s="84">
        <v>2220645</v>
      </c>
      <c r="D437" s="83">
        <v>5359346</v>
      </c>
      <c r="E437" s="83" t="s">
        <v>117</v>
      </c>
      <c r="F437" s="83" t="s">
        <v>113</v>
      </c>
      <c r="G437" s="85">
        <v>43125</v>
      </c>
      <c r="H437" s="85">
        <v>43125</v>
      </c>
      <c r="I437" s="83" t="s">
        <v>112</v>
      </c>
      <c r="J437" s="83"/>
      <c r="K437" s="86">
        <v>1</v>
      </c>
      <c r="L437" s="87">
        <v>0</v>
      </c>
      <c r="M437" s="108">
        <v>0</v>
      </c>
    </row>
    <row r="438" spans="1:13" hidden="1" x14ac:dyDescent="0.35">
      <c r="A438" s="114" t="str">
        <f t="shared" si="6"/>
        <v>5354357ZNGA561A</v>
      </c>
      <c r="B438" s="83" t="s">
        <v>176</v>
      </c>
      <c r="C438" s="84">
        <v>2220693</v>
      </c>
      <c r="D438" s="83">
        <v>5354357</v>
      </c>
      <c r="E438" s="83" t="s">
        <v>145</v>
      </c>
      <c r="F438" s="83" t="s">
        <v>113</v>
      </c>
      <c r="G438" s="85">
        <v>43126</v>
      </c>
      <c r="H438" s="85">
        <v>43126</v>
      </c>
      <c r="I438" s="83" t="s">
        <v>112</v>
      </c>
      <c r="J438" s="83"/>
      <c r="K438" s="86">
        <v>1</v>
      </c>
      <c r="L438" s="87">
        <v>0</v>
      </c>
      <c r="M438" s="108">
        <v>0</v>
      </c>
    </row>
    <row r="439" spans="1:13" hidden="1" x14ac:dyDescent="0.35">
      <c r="A439" s="114" t="str">
        <f t="shared" si="6"/>
        <v>5354377ZNGA563BC</v>
      </c>
      <c r="B439" s="83" t="s">
        <v>176</v>
      </c>
      <c r="C439" s="84">
        <v>2220694</v>
      </c>
      <c r="D439" s="83">
        <v>5354377</v>
      </c>
      <c r="E439" s="83" t="s">
        <v>145</v>
      </c>
      <c r="F439" s="83" t="s">
        <v>118</v>
      </c>
      <c r="G439" s="85">
        <v>43129</v>
      </c>
      <c r="H439" s="85">
        <v>43129</v>
      </c>
      <c r="I439" s="83" t="s">
        <v>25</v>
      </c>
      <c r="J439" s="83"/>
      <c r="K439" s="86">
        <v>1</v>
      </c>
      <c r="L439" s="87">
        <v>626.70000000000005</v>
      </c>
      <c r="M439" s="108">
        <v>626.70000000000005</v>
      </c>
    </row>
    <row r="440" spans="1:13" hidden="1" x14ac:dyDescent="0.35">
      <c r="A440" s="114" t="str">
        <f t="shared" si="6"/>
        <v>5378514ZNGA561BC</v>
      </c>
      <c r="B440" s="83" t="s">
        <v>176</v>
      </c>
      <c r="C440" s="84">
        <v>2220702</v>
      </c>
      <c r="D440" s="83">
        <v>5378514</v>
      </c>
      <c r="E440" s="83" t="s">
        <v>117</v>
      </c>
      <c r="F440" s="83" t="s">
        <v>118</v>
      </c>
      <c r="G440" s="85">
        <v>43131</v>
      </c>
      <c r="H440" s="85">
        <v>43131</v>
      </c>
      <c r="I440" s="83" t="s">
        <v>29</v>
      </c>
      <c r="J440" s="83"/>
      <c r="K440" s="86">
        <v>1</v>
      </c>
      <c r="L440" s="87">
        <v>433.57</v>
      </c>
      <c r="M440" s="108">
        <v>433.57</v>
      </c>
    </row>
    <row r="441" spans="1:13" hidden="1" x14ac:dyDescent="0.35">
      <c r="A441" s="114" t="str">
        <f t="shared" si="6"/>
        <v>5378503ZNGA561A</v>
      </c>
      <c r="B441" s="83" t="s">
        <v>176</v>
      </c>
      <c r="C441" s="84">
        <v>2220703</v>
      </c>
      <c r="D441" s="83">
        <v>5378503</v>
      </c>
      <c r="E441" s="83" t="s">
        <v>117</v>
      </c>
      <c r="F441" s="83" t="s">
        <v>113</v>
      </c>
      <c r="G441" s="85">
        <v>43131</v>
      </c>
      <c r="H441" s="85">
        <v>43131</v>
      </c>
      <c r="I441" s="83" t="s">
        <v>112</v>
      </c>
      <c r="J441" s="83"/>
      <c r="K441" s="86">
        <v>1</v>
      </c>
      <c r="L441" s="87">
        <v>0</v>
      </c>
      <c r="M441" s="108">
        <v>0</v>
      </c>
    </row>
    <row r="442" spans="1:13" hidden="1" x14ac:dyDescent="0.35">
      <c r="A442" s="114" t="str">
        <f t="shared" si="6"/>
        <v>5407102NGA-750</v>
      </c>
      <c r="B442" s="83" t="s">
        <v>176</v>
      </c>
      <c r="C442" s="84">
        <v>2222859</v>
      </c>
      <c r="D442" s="83">
        <v>5407102</v>
      </c>
      <c r="E442" s="83" t="s">
        <v>120</v>
      </c>
      <c r="F442" s="83" t="s">
        <v>118</v>
      </c>
      <c r="G442" s="85">
        <v>43126</v>
      </c>
      <c r="H442" s="85">
        <v>43126</v>
      </c>
      <c r="I442" s="83" t="s">
        <v>85</v>
      </c>
      <c r="J442" s="83"/>
      <c r="K442" s="86">
        <v>1</v>
      </c>
      <c r="L442" s="87">
        <v>22.61</v>
      </c>
      <c r="M442" s="108">
        <v>22.61</v>
      </c>
    </row>
    <row r="443" spans="1:13" hidden="1" x14ac:dyDescent="0.35">
      <c r="A443" s="114" t="str">
        <f t="shared" si="6"/>
        <v>5407102NGA-753</v>
      </c>
      <c r="B443" s="83" t="s">
        <v>176</v>
      </c>
      <c r="C443" s="84">
        <v>2222859</v>
      </c>
      <c r="D443" s="83">
        <v>5407102</v>
      </c>
      <c r="E443" s="83" t="s">
        <v>120</v>
      </c>
      <c r="F443" s="83" t="s">
        <v>118</v>
      </c>
      <c r="G443" s="85">
        <v>43126</v>
      </c>
      <c r="H443" s="85">
        <v>43126</v>
      </c>
      <c r="I443" s="83" t="s">
        <v>102</v>
      </c>
      <c r="J443" s="83"/>
      <c r="K443" s="86">
        <v>1</v>
      </c>
      <c r="L443" s="87">
        <v>68.2</v>
      </c>
      <c r="M443" s="108">
        <v>68.2</v>
      </c>
    </row>
    <row r="444" spans="1:13" hidden="1" x14ac:dyDescent="0.35">
      <c r="A444" s="114" t="str">
        <f t="shared" si="6"/>
        <v>5392881ZNGA563BC</v>
      </c>
      <c r="B444" s="83" t="s">
        <v>176</v>
      </c>
      <c r="C444" s="84">
        <v>2222920</v>
      </c>
      <c r="D444" s="83">
        <v>5392881</v>
      </c>
      <c r="E444" s="83" t="s">
        <v>120</v>
      </c>
      <c r="F444" s="83" t="s">
        <v>118</v>
      </c>
      <c r="G444" s="85">
        <v>43130</v>
      </c>
      <c r="H444" s="85">
        <v>43130</v>
      </c>
      <c r="I444" s="83" t="s">
        <v>25</v>
      </c>
      <c r="J444" s="83"/>
      <c r="K444" s="86">
        <v>1</v>
      </c>
      <c r="L444" s="87">
        <v>626.70000000000005</v>
      </c>
      <c r="M444" s="108">
        <v>626.70000000000005</v>
      </c>
    </row>
    <row r="445" spans="1:13" hidden="1" x14ac:dyDescent="0.35">
      <c r="A445" s="114" t="str">
        <f t="shared" si="6"/>
        <v>5392877ZNGA561A</v>
      </c>
      <c r="B445" s="83" t="s">
        <v>176</v>
      </c>
      <c r="C445" s="84">
        <v>2222921</v>
      </c>
      <c r="D445" s="83">
        <v>5392877</v>
      </c>
      <c r="E445" s="83" t="s">
        <v>120</v>
      </c>
      <c r="F445" s="83" t="s">
        <v>113</v>
      </c>
      <c r="G445" s="85">
        <v>43126</v>
      </c>
      <c r="H445" s="85">
        <v>43126</v>
      </c>
      <c r="I445" s="83" t="s">
        <v>112</v>
      </c>
      <c r="J445" s="83"/>
      <c r="K445" s="86">
        <v>1</v>
      </c>
      <c r="L445" s="87">
        <v>0</v>
      </c>
      <c r="M445" s="108">
        <v>0</v>
      </c>
    </row>
    <row r="446" spans="1:13" hidden="1" x14ac:dyDescent="0.35">
      <c r="A446" s="114" t="str">
        <f t="shared" si="6"/>
        <v>5413818ZNGA563BC</v>
      </c>
      <c r="B446" s="83" t="s">
        <v>176</v>
      </c>
      <c r="C446" s="84">
        <v>2222994</v>
      </c>
      <c r="D446" s="83">
        <v>5413818</v>
      </c>
      <c r="E446" s="83" t="s">
        <v>121</v>
      </c>
      <c r="F446" s="83" t="s">
        <v>118</v>
      </c>
      <c r="G446" s="85">
        <v>43129</v>
      </c>
      <c r="H446" s="85">
        <v>43129</v>
      </c>
      <c r="I446" s="83" t="s">
        <v>25</v>
      </c>
      <c r="J446" s="83"/>
      <c r="K446" s="86">
        <v>1</v>
      </c>
      <c r="L446" s="87">
        <v>626.70000000000005</v>
      </c>
      <c r="M446" s="108">
        <v>626.70000000000005</v>
      </c>
    </row>
    <row r="447" spans="1:13" hidden="1" x14ac:dyDescent="0.35">
      <c r="A447" s="114" t="str">
        <f t="shared" si="6"/>
        <v>5413785ZNGA561A</v>
      </c>
      <c r="B447" s="83" t="s">
        <v>176</v>
      </c>
      <c r="C447" s="84">
        <v>2222995</v>
      </c>
      <c r="D447" s="83">
        <v>5413785</v>
      </c>
      <c r="E447" s="83" t="s">
        <v>121</v>
      </c>
      <c r="F447" s="83" t="s">
        <v>113</v>
      </c>
      <c r="G447" s="85">
        <v>43125</v>
      </c>
      <c r="H447" s="85">
        <v>43125</v>
      </c>
      <c r="I447" s="83" t="s">
        <v>112</v>
      </c>
      <c r="J447" s="83"/>
      <c r="K447" s="86">
        <v>1</v>
      </c>
      <c r="L447" s="87">
        <v>0</v>
      </c>
      <c r="M447" s="108">
        <v>0</v>
      </c>
    </row>
    <row r="448" spans="1:13" hidden="1" x14ac:dyDescent="0.35">
      <c r="A448" s="114" t="str">
        <f t="shared" si="6"/>
        <v>5328005NGA-711</v>
      </c>
      <c r="B448" s="83" t="s">
        <v>176</v>
      </c>
      <c r="C448" s="84">
        <v>2223395</v>
      </c>
      <c r="D448" s="83">
        <v>5328005</v>
      </c>
      <c r="E448" s="83" t="s">
        <v>145</v>
      </c>
      <c r="F448" s="83" t="s">
        <v>125</v>
      </c>
      <c r="G448" s="85">
        <v>43131</v>
      </c>
      <c r="H448" s="85">
        <v>43131</v>
      </c>
      <c r="I448" s="83" t="s">
        <v>160</v>
      </c>
      <c r="J448" s="83"/>
      <c r="K448" s="86">
        <v>1</v>
      </c>
      <c r="L448" s="87">
        <v>225.02</v>
      </c>
      <c r="M448" s="108">
        <v>225.02</v>
      </c>
    </row>
    <row r="449" spans="1:13" hidden="1" x14ac:dyDescent="0.35">
      <c r="A449" s="114" t="str">
        <f t="shared" si="6"/>
        <v>5430723ZNGA561A</v>
      </c>
      <c r="B449" s="83" t="s">
        <v>176</v>
      </c>
      <c r="C449" s="84">
        <v>2223462</v>
      </c>
      <c r="D449" s="83">
        <v>5430723</v>
      </c>
      <c r="E449" s="83" t="s">
        <v>122</v>
      </c>
      <c r="F449" s="83" t="s">
        <v>113</v>
      </c>
      <c r="G449" s="85">
        <v>43126</v>
      </c>
      <c r="H449" s="85">
        <v>43126</v>
      </c>
      <c r="I449" s="83" t="s">
        <v>112</v>
      </c>
      <c r="J449" s="83"/>
      <c r="K449" s="86">
        <v>1</v>
      </c>
      <c r="L449" s="87">
        <v>0</v>
      </c>
      <c r="M449" s="108">
        <v>0</v>
      </c>
    </row>
    <row r="450" spans="1:13" hidden="1" x14ac:dyDescent="0.35">
      <c r="A450" s="114" t="str">
        <f t="shared" si="6"/>
        <v>5416491ZNGA561A</v>
      </c>
      <c r="B450" s="83" t="s">
        <v>176</v>
      </c>
      <c r="C450" s="84">
        <v>2223518</v>
      </c>
      <c r="D450" s="83">
        <v>5416491</v>
      </c>
      <c r="E450" s="83" t="s">
        <v>120</v>
      </c>
      <c r="F450" s="83" t="s">
        <v>113</v>
      </c>
      <c r="G450" s="85">
        <v>43130</v>
      </c>
      <c r="H450" s="85">
        <v>43130</v>
      </c>
      <c r="I450" s="83" t="s">
        <v>112</v>
      </c>
      <c r="J450" s="83"/>
      <c r="K450" s="86">
        <v>1</v>
      </c>
      <c r="L450" s="87">
        <v>0</v>
      </c>
      <c r="M450" s="108">
        <v>0</v>
      </c>
    </row>
    <row r="451" spans="1:13" hidden="1" x14ac:dyDescent="0.35">
      <c r="A451" s="114" t="str">
        <f t="shared" ref="A451:A514" si="7">CONCATENATE(D451,I451)</f>
        <v>5416500ZNGA562B</v>
      </c>
      <c r="B451" s="83" t="s">
        <v>176</v>
      </c>
      <c r="C451" s="84">
        <v>2223519</v>
      </c>
      <c r="D451" s="83">
        <v>5416500</v>
      </c>
      <c r="E451" s="83" t="s">
        <v>120</v>
      </c>
      <c r="F451" s="83" t="s">
        <v>115</v>
      </c>
      <c r="G451" s="85">
        <v>43130</v>
      </c>
      <c r="H451" s="85">
        <v>43130</v>
      </c>
      <c r="I451" s="83" t="s">
        <v>20</v>
      </c>
      <c r="J451" s="83"/>
      <c r="K451" s="86">
        <v>1</v>
      </c>
      <c r="L451" s="87">
        <v>254.64</v>
      </c>
      <c r="M451" s="108">
        <v>254.64</v>
      </c>
    </row>
    <row r="452" spans="1:13" hidden="1" x14ac:dyDescent="0.35">
      <c r="A452" s="114" t="str">
        <f t="shared" si="7"/>
        <v>5418659ZNGA561A</v>
      </c>
      <c r="B452" s="83" t="s">
        <v>176</v>
      </c>
      <c r="C452" s="84">
        <v>2223673</v>
      </c>
      <c r="D452" s="83">
        <v>5418659</v>
      </c>
      <c r="E452" s="83" t="s">
        <v>111</v>
      </c>
      <c r="F452" s="83" t="s">
        <v>113</v>
      </c>
      <c r="G452" s="85">
        <v>43130</v>
      </c>
      <c r="H452" s="85">
        <v>43130</v>
      </c>
      <c r="I452" s="83" t="s">
        <v>112</v>
      </c>
      <c r="J452" s="83"/>
      <c r="K452" s="86">
        <v>1</v>
      </c>
      <c r="L452" s="87">
        <v>0</v>
      </c>
      <c r="M452" s="108">
        <v>0</v>
      </c>
    </row>
    <row r="453" spans="1:13" hidden="1" x14ac:dyDescent="0.35">
      <c r="A453" s="114" t="str">
        <f t="shared" si="7"/>
        <v>5418669ZNGA563B</v>
      </c>
      <c r="B453" s="83" t="s">
        <v>176</v>
      </c>
      <c r="C453" s="84">
        <v>2223674</v>
      </c>
      <c r="D453" s="83">
        <v>5418669</v>
      </c>
      <c r="E453" s="83" t="s">
        <v>111</v>
      </c>
      <c r="F453" s="83"/>
      <c r="G453" s="85">
        <v>43131</v>
      </c>
      <c r="H453" s="85">
        <v>43131</v>
      </c>
      <c r="I453" s="83" t="s">
        <v>23</v>
      </c>
      <c r="J453" s="83"/>
      <c r="K453" s="86">
        <v>1</v>
      </c>
      <c r="L453" s="87">
        <v>383.5</v>
      </c>
      <c r="M453" s="108">
        <v>383.5</v>
      </c>
    </row>
    <row r="454" spans="1:13" hidden="1" x14ac:dyDescent="0.35">
      <c r="A454" s="114" t="str">
        <f t="shared" si="7"/>
        <v>5431427ZNGA561A</v>
      </c>
      <c r="B454" s="83" t="s">
        <v>176</v>
      </c>
      <c r="C454" s="84">
        <v>2223847</v>
      </c>
      <c r="D454" s="83">
        <v>5431427</v>
      </c>
      <c r="E454" s="83" t="s">
        <v>116</v>
      </c>
      <c r="F454" s="83" t="s">
        <v>113</v>
      </c>
      <c r="G454" s="85">
        <v>43129</v>
      </c>
      <c r="H454" s="85">
        <v>43129</v>
      </c>
      <c r="I454" s="83" t="s">
        <v>112</v>
      </c>
      <c r="J454" s="83"/>
      <c r="K454" s="86">
        <v>1</v>
      </c>
      <c r="L454" s="87">
        <v>0</v>
      </c>
      <c r="M454" s="108">
        <v>0</v>
      </c>
    </row>
    <row r="455" spans="1:13" hidden="1" x14ac:dyDescent="0.35">
      <c r="A455" s="114" t="str">
        <f t="shared" si="7"/>
        <v>5433719ZNGA562B</v>
      </c>
      <c r="B455" s="83" t="s">
        <v>176</v>
      </c>
      <c r="C455" s="84">
        <v>2224338</v>
      </c>
      <c r="D455" s="83">
        <v>5433719</v>
      </c>
      <c r="E455" s="83" t="s">
        <v>111</v>
      </c>
      <c r="F455" s="83" t="s">
        <v>115</v>
      </c>
      <c r="G455" s="85">
        <v>43131</v>
      </c>
      <c r="H455" s="85">
        <v>43131</v>
      </c>
      <c r="I455" s="83" t="s">
        <v>20</v>
      </c>
      <c r="J455" s="83"/>
      <c r="K455" s="86">
        <v>1</v>
      </c>
      <c r="L455" s="87">
        <v>254.64</v>
      </c>
      <c r="M455" s="108">
        <v>254.64</v>
      </c>
    </row>
    <row r="456" spans="1:13" hidden="1" x14ac:dyDescent="0.35">
      <c r="A456" s="114" t="str">
        <f t="shared" si="7"/>
        <v>5433618ZNGA561A</v>
      </c>
      <c r="B456" s="83" t="s">
        <v>176</v>
      </c>
      <c r="C456" s="84">
        <v>2224339</v>
      </c>
      <c r="D456" s="83">
        <v>5433618</v>
      </c>
      <c r="E456" s="83" t="s">
        <v>111</v>
      </c>
      <c r="F456" s="83" t="s">
        <v>113</v>
      </c>
      <c r="G456" s="85">
        <v>43131</v>
      </c>
      <c r="H456" s="85">
        <v>43131</v>
      </c>
      <c r="I456" s="83" t="s">
        <v>112</v>
      </c>
      <c r="J456" s="83"/>
      <c r="K456" s="86">
        <v>1</v>
      </c>
      <c r="L456" s="87">
        <v>0</v>
      </c>
      <c r="M456" s="108">
        <v>0</v>
      </c>
    </row>
    <row r="457" spans="1:13" hidden="1" x14ac:dyDescent="0.35">
      <c r="A457" s="114" t="str">
        <f t="shared" si="7"/>
        <v>5440789ZNGA562B</v>
      </c>
      <c r="B457" s="83" t="s">
        <v>176</v>
      </c>
      <c r="C457" s="84">
        <v>2224391</v>
      </c>
      <c r="D457" s="83">
        <v>5440789</v>
      </c>
      <c r="E457" s="83" t="s">
        <v>145</v>
      </c>
      <c r="F457" s="83" t="s">
        <v>115</v>
      </c>
      <c r="G457" s="85">
        <v>43129</v>
      </c>
      <c r="H457" s="85">
        <v>43129</v>
      </c>
      <c r="I457" s="83" t="s">
        <v>20</v>
      </c>
      <c r="J457" s="83"/>
      <c r="K457" s="86">
        <v>1</v>
      </c>
      <c r="L457" s="87">
        <v>254.64</v>
      </c>
      <c r="M457" s="108">
        <v>254.64</v>
      </c>
    </row>
    <row r="458" spans="1:13" hidden="1" x14ac:dyDescent="0.35">
      <c r="A458" s="114" t="str">
        <f t="shared" si="7"/>
        <v>5440669ZNGA561A</v>
      </c>
      <c r="B458" s="83" t="s">
        <v>176</v>
      </c>
      <c r="C458" s="84">
        <v>2224392</v>
      </c>
      <c r="D458" s="83">
        <v>5440669</v>
      </c>
      <c r="E458" s="83" t="s">
        <v>145</v>
      </c>
      <c r="F458" s="83" t="s">
        <v>113</v>
      </c>
      <c r="G458" s="85">
        <v>43129</v>
      </c>
      <c r="H458" s="85">
        <v>43129</v>
      </c>
      <c r="I458" s="83" t="s">
        <v>112</v>
      </c>
      <c r="J458" s="83"/>
      <c r="K458" s="86">
        <v>1</v>
      </c>
      <c r="L458" s="87">
        <v>0</v>
      </c>
      <c r="M458" s="108">
        <v>0</v>
      </c>
    </row>
    <row r="459" spans="1:13" hidden="1" x14ac:dyDescent="0.35">
      <c r="A459" s="114" t="str">
        <f t="shared" si="7"/>
        <v>5448942ZNGA563B</v>
      </c>
      <c r="B459" s="83" t="s">
        <v>176</v>
      </c>
      <c r="C459" s="84">
        <v>2224953</v>
      </c>
      <c r="D459" s="83">
        <v>5448942</v>
      </c>
      <c r="E459" s="83" t="s">
        <v>121</v>
      </c>
      <c r="F459" s="83" t="s">
        <v>115</v>
      </c>
      <c r="G459" s="85">
        <v>43130</v>
      </c>
      <c r="H459" s="85">
        <v>43130</v>
      </c>
      <c r="I459" s="83" t="s">
        <v>23</v>
      </c>
      <c r="J459" s="83"/>
      <c r="K459" s="86">
        <v>1</v>
      </c>
      <c r="L459" s="87">
        <v>383.5</v>
      </c>
      <c r="M459" s="108">
        <v>383.5</v>
      </c>
    </row>
    <row r="460" spans="1:13" hidden="1" x14ac:dyDescent="0.35">
      <c r="A460" s="114" t="str">
        <f t="shared" si="7"/>
        <v>5448936ZNGA561A</v>
      </c>
      <c r="B460" s="83" t="s">
        <v>176</v>
      </c>
      <c r="C460" s="84">
        <v>2224954</v>
      </c>
      <c r="D460" s="83">
        <v>5448936</v>
      </c>
      <c r="E460" s="83" t="s">
        <v>121</v>
      </c>
      <c r="F460" s="83" t="s">
        <v>113</v>
      </c>
      <c r="G460" s="85">
        <v>43130</v>
      </c>
      <c r="H460" s="85">
        <v>43130</v>
      </c>
      <c r="I460" s="83" t="s">
        <v>112</v>
      </c>
      <c r="J460" s="83"/>
      <c r="K460" s="86">
        <v>1</v>
      </c>
      <c r="L460" s="87">
        <v>0</v>
      </c>
      <c r="M460" s="108">
        <v>0</v>
      </c>
    </row>
    <row r="461" spans="1:13" hidden="1" x14ac:dyDescent="0.35">
      <c r="A461" s="114" t="str">
        <f t="shared" si="7"/>
        <v>5460415ZNGA561B</v>
      </c>
      <c r="B461" s="83" t="s">
        <v>176</v>
      </c>
      <c r="C461" s="84">
        <v>2224975</v>
      </c>
      <c r="D461" s="83">
        <v>5460415</v>
      </c>
      <c r="E461" s="83" t="s">
        <v>111</v>
      </c>
      <c r="F461" s="83" t="s">
        <v>115</v>
      </c>
      <c r="G461" s="85">
        <v>43129</v>
      </c>
      <c r="H461" s="85">
        <v>43129</v>
      </c>
      <c r="I461" s="83" t="s">
        <v>15</v>
      </c>
      <c r="J461" s="83"/>
      <c r="K461" s="86">
        <v>1</v>
      </c>
      <c r="L461" s="87">
        <v>194.94</v>
      </c>
      <c r="M461" s="108">
        <v>194.94</v>
      </c>
    </row>
    <row r="462" spans="1:13" hidden="1" x14ac:dyDescent="0.35">
      <c r="A462" s="114" t="str">
        <f t="shared" si="7"/>
        <v>5460405ZNGA561A</v>
      </c>
      <c r="B462" s="83" t="s">
        <v>176</v>
      </c>
      <c r="C462" s="84">
        <v>2224976</v>
      </c>
      <c r="D462" s="83">
        <v>5460405</v>
      </c>
      <c r="E462" s="83" t="s">
        <v>111</v>
      </c>
      <c r="F462" s="83" t="s">
        <v>113</v>
      </c>
      <c r="G462" s="85">
        <v>43129</v>
      </c>
      <c r="H462" s="85">
        <v>43129</v>
      </c>
      <c r="I462" s="83" t="s">
        <v>112</v>
      </c>
      <c r="J462" s="83"/>
      <c r="K462" s="86">
        <v>1</v>
      </c>
      <c r="L462" s="87">
        <v>0</v>
      </c>
      <c r="M462" s="108">
        <v>0</v>
      </c>
    </row>
    <row r="463" spans="1:13" hidden="1" x14ac:dyDescent="0.35">
      <c r="A463" s="114" t="str">
        <f t="shared" si="7"/>
        <v>5470782ZNGA562BC</v>
      </c>
      <c r="B463" s="83" t="s">
        <v>176</v>
      </c>
      <c r="C463" s="84">
        <v>2225796</v>
      </c>
      <c r="D463" s="83">
        <v>5470782</v>
      </c>
      <c r="E463" s="83" t="s">
        <v>121</v>
      </c>
      <c r="F463" s="83" t="s">
        <v>118</v>
      </c>
      <c r="G463" s="85">
        <v>43129</v>
      </c>
      <c r="H463" s="85">
        <v>43129</v>
      </c>
      <c r="I463" s="83" t="s">
        <v>41</v>
      </c>
      <c r="J463" s="83"/>
      <c r="K463" s="86">
        <v>1</v>
      </c>
      <c r="L463" s="87">
        <v>498.69</v>
      </c>
      <c r="M463" s="108">
        <v>498.69</v>
      </c>
    </row>
    <row r="464" spans="1:13" hidden="1" x14ac:dyDescent="0.35">
      <c r="A464" s="114" t="str">
        <f t="shared" si="7"/>
        <v>5470775ZNGA561A</v>
      </c>
      <c r="B464" s="83" t="s">
        <v>176</v>
      </c>
      <c r="C464" s="84">
        <v>2225797</v>
      </c>
      <c r="D464" s="83">
        <v>5470775</v>
      </c>
      <c r="E464" s="83" t="s">
        <v>121</v>
      </c>
      <c r="F464" s="83" t="s">
        <v>113</v>
      </c>
      <c r="G464" s="85">
        <v>43129</v>
      </c>
      <c r="H464" s="85">
        <v>43129</v>
      </c>
      <c r="I464" s="83" t="s">
        <v>112</v>
      </c>
      <c r="J464" s="83"/>
      <c r="K464" s="86">
        <v>1</v>
      </c>
      <c r="L464" s="87">
        <v>0</v>
      </c>
      <c r="M464" s="108">
        <v>0</v>
      </c>
    </row>
    <row r="465" spans="1:13" hidden="1" x14ac:dyDescent="0.35">
      <c r="A465" s="114" t="str">
        <f t="shared" si="7"/>
        <v>5472010NGA-750</v>
      </c>
      <c r="B465" s="83" t="s">
        <v>176</v>
      </c>
      <c r="C465" s="84">
        <v>2226507</v>
      </c>
      <c r="D465" s="83">
        <v>5472010</v>
      </c>
      <c r="E465" s="83" t="s">
        <v>116</v>
      </c>
      <c r="F465" s="83" t="s">
        <v>118</v>
      </c>
      <c r="G465" s="85">
        <v>43130</v>
      </c>
      <c r="H465" s="85">
        <v>43130</v>
      </c>
      <c r="I465" s="83" t="s">
        <v>85</v>
      </c>
      <c r="J465" s="83"/>
      <c r="K465" s="86">
        <v>1</v>
      </c>
      <c r="L465" s="87">
        <v>22.61</v>
      </c>
      <c r="M465" s="108">
        <v>22.61</v>
      </c>
    </row>
    <row r="466" spans="1:13" hidden="1" x14ac:dyDescent="0.35">
      <c r="A466" s="114" t="str">
        <f t="shared" si="7"/>
        <v>5472010NGA-751</v>
      </c>
      <c r="B466" s="83" t="s">
        <v>176</v>
      </c>
      <c r="C466" s="84">
        <v>2226507</v>
      </c>
      <c r="D466" s="83">
        <v>5472010</v>
      </c>
      <c r="E466" s="83" t="s">
        <v>116</v>
      </c>
      <c r="F466" s="83" t="s">
        <v>118</v>
      </c>
      <c r="G466" s="85">
        <v>43130</v>
      </c>
      <c r="H466" s="85">
        <v>43130</v>
      </c>
      <c r="I466" s="83" t="s">
        <v>93</v>
      </c>
      <c r="J466" s="83"/>
      <c r="K466" s="86">
        <v>1</v>
      </c>
      <c r="L466" s="87">
        <v>146.76</v>
      </c>
      <c r="M466" s="108">
        <v>146.76</v>
      </c>
    </row>
    <row r="467" spans="1:13" hidden="1" x14ac:dyDescent="0.35">
      <c r="A467" s="114" t="str">
        <f t="shared" si="7"/>
        <v>5496992ZNGA561A</v>
      </c>
      <c r="B467" s="83" t="s">
        <v>176</v>
      </c>
      <c r="C467" s="84">
        <v>2227370</v>
      </c>
      <c r="D467" s="83">
        <v>5496992</v>
      </c>
      <c r="E467" s="83" t="s">
        <v>121</v>
      </c>
      <c r="F467" s="83" t="s">
        <v>113</v>
      </c>
      <c r="G467" s="85">
        <v>43130</v>
      </c>
      <c r="H467" s="85">
        <v>43130</v>
      </c>
      <c r="I467" s="83" t="s">
        <v>112</v>
      </c>
      <c r="J467" s="83"/>
      <c r="K467" s="86">
        <v>1</v>
      </c>
      <c r="L467" s="87">
        <v>0</v>
      </c>
      <c r="M467" s="108">
        <v>0</v>
      </c>
    </row>
    <row r="468" spans="1:13" hidden="1" x14ac:dyDescent="0.35">
      <c r="A468" s="114" t="str">
        <f t="shared" si="7"/>
        <v>5497052ZNGA563BC</v>
      </c>
      <c r="B468" s="83" t="s">
        <v>176</v>
      </c>
      <c r="C468" s="84">
        <v>2227371</v>
      </c>
      <c r="D468" s="83">
        <v>5497052</v>
      </c>
      <c r="E468" s="83" t="s">
        <v>121</v>
      </c>
      <c r="F468" s="83" t="s">
        <v>118</v>
      </c>
      <c r="G468" s="85">
        <v>43131</v>
      </c>
      <c r="H468" s="85">
        <v>43131</v>
      </c>
      <c r="I468" s="83" t="s">
        <v>25</v>
      </c>
      <c r="J468" s="83"/>
      <c r="K468" s="86">
        <v>1</v>
      </c>
      <c r="L468" s="87">
        <v>626.70000000000005</v>
      </c>
      <c r="M468" s="108">
        <v>626.70000000000005</v>
      </c>
    </row>
    <row r="469" spans="1:13" hidden="1" x14ac:dyDescent="0.35">
      <c r="A469" s="114" t="str">
        <f t="shared" si="7"/>
        <v>5504899ZNGA563B</v>
      </c>
      <c r="B469" s="83" t="s">
        <v>176</v>
      </c>
      <c r="C469" s="84">
        <v>2227836</v>
      </c>
      <c r="D469" s="83">
        <v>5504899</v>
      </c>
      <c r="E469" s="83" t="s">
        <v>121</v>
      </c>
      <c r="F469" s="83" t="s">
        <v>115</v>
      </c>
      <c r="G469" s="85">
        <v>43131</v>
      </c>
      <c r="H469" s="85">
        <v>43131</v>
      </c>
      <c r="I469" s="83" t="s">
        <v>23</v>
      </c>
      <c r="J469" s="83"/>
      <c r="K469" s="86">
        <v>1</v>
      </c>
      <c r="L469" s="87">
        <v>383.5</v>
      </c>
      <c r="M469" s="108">
        <v>383.5</v>
      </c>
    </row>
    <row r="470" spans="1:13" hidden="1" x14ac:dyDescent="0.35">
      <c r="A470" s="114" t="str">
        <f t="shared" si="7"/>
        <v>5504889ZNGA561A</v>
      </c>
      <c r="B470" s="83" t="s">
        <v>176</v>
      </c>
      <c r="C470" s="84">
        <v>2227837</v>
      </c>
      <c r="D470" s="83">
        <v>5504889</v>
      </c>
      <c r="E470" s="83" t="s">
        <v>121</v>
      </c>
      <c r="F470" s="83" t="s">
        <v>113</v>
      </c>
      <c r="G470" s="85">
        <v>43131</v>
      </c>
      <c r="H470" s="85">
        <v>43131</v>
      </c>
      <c r="I470" s="83" t="s">
        <v>112</v>
      </c>
      <c r="J470" s="83"/>
      <c r="K470" s="86">
        <v>1</v>
      </c>
      <c r="L470" s="87">
        <v>0</v>
      </c>
      <c r="M470" s="108">
        <v>0</v>
      </c>
    </row>
    <row r="471" spans="1:13" hidden="1" x14ac:dyDescent="0.35">
      <c r="A471" s="114" t="str">
        <f t="shared" si="7"/>
        <v/>
      </c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94" t="s">
        <v>110</v>
      </c>
      <c r="M471" s="108">
        <v>31657.85</v>
      </c>
    </row>
    <row r="472" spans="1:13" hidden="1" x14ac:dyDescent="0.35">
      <c r="A472" s="114" t="str">
        <f t="shared" si="7"/>
        <v>Req IDPayment Code</v>
      </c>
      <c r="B472" s="82" t="s">
        <v>143</v>
      </c>
      <c r="C472" s="82" t="s">
        <v>142</v>
      </c>
      <c r="D472" s="82" t="s">
        <v>141</v>
      </c>
      <c r="E472" s="82" t="s">
        <v>140</v>
      </c>
      <c r="F472" s="82" t="s">
        <v>139</v>
      </c>
      <c r="G472" s="82" t="s">
        <v>138</v>
      </c>
      <c r="H472" s="82" t="s">
        <v>137</v>
      </c>
      <c r="I472" s="82" t="s">
        <v>136</v>
      </c>
      <c r="J472" s="82" t="s">
        <v>135</v>
      </c>
      <c r="K472" s="82" t="s">
        <v>134</v>
      </c>
      <c r="L472" s="82" t="s">
        <v>133</v>
      </c>
      <c r="M472" s="107" t="s">
        <v>132</v>
      </c>
    </row>
    <row r="473" spans="1:13" hidden="1" x14ac:dyDescent="0.35">
      <c r="A473" s="114" t="str">
        <f t="shared" si="7"/>
        <v>3647304ZNGA561A</v>
      </c>
      <c r="B473" s="83" t="s">
        <v>175</v>
      </c>
      <c r="C473" s="84">
        <v>2140859</v>
      </c>
      <c r="D473" s="83">
        <v>3647304</v>
      </c>
      <c r="E473" s="83" t="s">
        <v>117</v>
      </c>
      <c r="F473" s="83" t="s">
        <v>113</v>
      </c>
      <c r="G473" s="85">
        <v>43132</v>
      </c>
      <c r="H473" s="85">
        <v>43132</v>
      </c>
      <c r="I473" s="83" t="s">
        <v>112</v>
      </c>
      <c r="J473" s="83"/>
      <c r="K473" s="86">
        <v>1</v>
      </c>
      <c r="L473" s="87">
        <v>0</v>
      </c>
      <c r="M473" s="108">
        <v>0</v>
      </c>
    </row>
    <row r="474" spans="1:13" hidden="1" x14ac:dyDescent="0.35">
      <c r="A474" s="114" t="str">
        <f t="shared" si="7"/>
        <v>3647318ZNGA561B</v>
      </c>
      <c r="B474" s="83" t="s">
        <v>175</v>
      </c>
      <c r="C474" s="84">
        <v>2140860</v>
      </c>
      <c r="D474" s="83">
        <v>3647318</v>
      </c>
      <c r="E474" s="83" t="s">
        <v>117</v>
      </c>
      <c r="F474" s="83" t="s">
        <v>115</v>
      </c>
      <c r="G474" s="85">
        <v>43132</v>
      </c>
      <c r="H474" s="85">
        <v>43132</v>
      </c>
      <c r="I474" s="83" t="s">
        <v>15</v>
      </c>
      <c r="J474" s="83"/>
      <c r="K474" s="86">
        <v>1</v>
      </c>
      <c r="L474" s="87">
        <v>194.94</v>
      </c>
      <c r="M474" s="108">
        <v>194.94</v>
      </c>
    </row>
    <row r="475" spans="1:13" hidden="1" x14ac:dyDescent="0.35">
      <c r="A475" s="114" t="str">
        <f t="shared" si="7"/>
        <v>4869563ZNGA563BC</v>
      </c>
      <c r="B475" s="83" t="s">
        <v>175</v>
      </c>
      <c r="C475" s="84">
        <v>2198215</v>
      </c>
      <c r="D475" s="83">
        <v>4869563</v>
      </c>
      <c r="E475" s="83" t="s">
        <v>124</v>
      </c>
      <c r="F475" s="83" t="s">
        <v>118</v>
      </c>
      <c r="G475" s="85">
        <v>43133</v>
      </c>
      <c r="H475" s="85">
        <v>43133</v>
      </c>
      <c r="I475" s="83" t="s">
        <v>25</v>
      </c>
      <c r="J475" s="83"/>
      <c r="K475" s="86">
        <v>1</v>
      </c>
      <c r="L475" s="87">
        <v>626.70000000000005</v>
      </c>
      <c r="M475" s="108">
        <v>626.70000000000005</v>
      </c>
    </row>
    <row r="476" spans="1:13" hidden="1" x14ac:dyDescent="0.35">
      <c r="A476" s="114" t="str">
        <f t="shared" si="7"/>
        <v>4982457ZNGA562BC</v>
      </c>
      <c r="B476" s="83" t="s">
        <v>175</v>
      </c>
      <c r="C476" s="84">
        <v>2201796</v>
      </c>
      <c r="D476" s="83">
        <v>4982457</v>
      </c>
      <c r="E476" s="83" t="s">
        <v>124</v>
      </c>
      <c r="F476" s="83" t="s">
        <v>118</v>
      </c>
      <c r="G476" s="85">
        <v>43133</v>
      </c>
      <c r="H476" s="85">
        <v>43133</v>
      </c>
      <c r="I476" s="83" t="s">
        <v>41</v>
      </c>
      <c r="J476" s="83"/>
      <c r="K476" s="86">
        <v>-1</v>
      </c>
      <c r="L476" s="87">
        <v>498.69</v>
      </c>
      <c r="M476" s="108">
        <v>-498.69</v>
      </c>
    </row>
    <row r="477" spans="1:13" hidden="1" x14ac:dyDescent="0.35">
      <c r="A477" s="114" t="str">
        <f t="shared" si="7"/>
        <v>4982457ZNGA564BC</v>
      </c>
      <c r="B477" s="83" t="s">
        <v>175</v>
      </c>
      <c r="C477" s="84">
        <v>2201796</v>
      </c>
      <c r="D477" s="83">
        <v>4982457</v>
      </c>
      <c r="E477" s="83" t="s">
        <v>124</v>
      </c>
      <c r="F477" s="83" t="s">
        <v>118</v>
      </c>
      <c r="G477" s="85">
        <v>43133</v>
      </c>
      <c r="H477" s="85">
        <v>43133</v>
      </c>
      <c r="I477" s="83" t="s">
        <v>95</v>
      </c>
      <c r="J477" s="83"/>
      <c r="K477" s="86">
        <v>1</v>
      </c>
      <c r="L477" s="87">
        <v>881.69</v>
      </c>
      <c r="M477" s="108">
        <v>881.69</v>
      </c>
    </row>
    <row r="478" spans="1:13" hidden="1" x14ac:dyDescent="0.35">
      <c r="A478" s="114" t="str">
        <f t="shared" si="7"/>
        <v>4937309ZNGA563BC</v>
      </c>
      <c r="B478" s="83" t="s">
        <v>175</v>
      </c>
      <c r="C478" s="84">
        <v>2207598</v>
      </c>
      <c r="D478" s="83">
        <v>4937309</v>
      </c>
      <c r="E478" s="83" t="s">
        <v>111</v>
      </c>
      <c r="F478" s="83" t="s">
        <v>118</v>
      </c>
      <c r="G478" s="85">
        <v>43134</v>
      </c>
      <c r="H478" s="85">
        <v>43134</v>
      </c>
      <c r="I478" s="83" t="s">
        <v>25</v>
      </c>
      <c r="J478" s="83"/>
      <c r="K478" s="86">
        <v>1</v>
      </c>
      <c r="L478" s="87">
        <v>626.70000000000005</v>
      </c>
      <c r="M478" s="108">
        <v>626.70000000000005</v>
      </c>
    </row>
    <row r="479" spans="1:13" hidden="1" x14ac:dyDescent="0.35">
      <c r="A479" s="114" t="str">
        <f t="shared" si="7"/>
        <v>5123587Z999</v>
      </c>
      <c r="B479" s="83" t="s">
        <v>175</v>
      </c>
      <c r="C479" s="84">
        <v>2209578</v>
      </c>
      <c r="D479" s="83">
        <v>5123587</v>
      </c>
      <c r="E479" s="83" t="s">
        <v>165</v>
      </c>
      <c r="F479" s="83"/>
      <c r="G479" s="85">
        <v>43132</v>
      </c>
      <c r="H479" s="85">
        <v>43132</v>
      </c>
      <c r="I479" s="83" t="s">
        <v>35</v>
      </c>
      <c r="J479" s="83"/>
      <c r="K479" s="86">
        <v>1</v>
      </c>
      <c r="L479" s="87">
        <v>0</v>
      </c>
      <c r="M479" s="108">
        <v>0</v>
      </c>
    </row>
    <row r="480" spans="1:13" hidden="1" x14ac:dyDescent="0.35">
      <c r="A480" s="114" t="str">
        <f t="shared" si="7"/>
        <v>5123587ZNGA561B</v>
      </c>
      <c r="B480" s="83" t="s">
        <v>175</v>
      </c>
      <c r="C480" s="84">
        <v>2209578</v>
      </c>
      <c r="D480" s="83">
        <v>5123587</v>
      </c>
      <c r="E480" s="83" t="s">
        <v>165</v>
      </c>
      <c r="F480" s="83"/>
      <c r="G480" s="85">
        <v>43132</v>
      </c>
      <c r="H480" s="85">
        <v>43132</v>
      </c>
      <c r="I480" s="83" t="s">
        <v>15</v>
      </c>
      <c r="J480" s="83"/>
      <c r="K480" s="86">
        <v>-1</v>
      </c>
      <c r="L480" s="87">
        <v>194.94</v>
      </c>
      <c r="M480" s="108">
        <v>-194.94</v>
      </c>
    </row>
    <row r="481" spans="1:13" hidden="1" x14ac:dyDescent="0.35">
      <c r="A481" s="114" t="str">
        <f t="shared" si="7"/>
        <v>4931816X392N</v>
      </c>
      <c r="B481" s="83" t="s">
        <v>175</v>
      </c>
      <c r="C481" s="84">
        <v>2210805</v>
      </c>
      <c r="D481" s="83">
        <v>4931816</v>
      </c>
      <c r="E481" s="83" t="s">
        <v>124</v>
      </c>
      <c r="F481" s="83" t="s">
        <v>118</v>
      </c>
      <c r="G481" s="85">
        <v>43135</v>
      </c>
      <c r="H481" s="85">
        <v>43135</v>
      </c>
      <c r="I481" s="83" t="s">
        <v>148</v>
      </c>
      <c r="J481" s="83"/>
      <c r="K481" s="86">
        <v>56</v>
      </c>
      <c r="L481" s="87">
        <v>11.79</v>
      </c>
      <c r="M481" s="108">
        <v>660.24</v>
      </c>
    </row>
    <row r="482" spans="1:13" hidden="1" x14ac:dyDescent="0.35">
      <c r="A482" s="114" t="str">
        <f t="shared" si="7"/>
        <v>5137780Z999</v>
      </c>
      <c r="B482" s="83" t="s">
        <v>175</v>
      </c>
      <c r="C482" s="84">
        <v>2211310</v>
      </c>
      <c r="D482" s="83">
        <v>5137780</v>
      </c>
      <c r="E482" s="83" t="s">
        <v>117</v>
      </c>
      <c r="F482" s="83" t="s">
        <v>115</v>
      </c>
      <c r="G482" s="85">
        <v>43133</v>
      </c>
      <c r="H482" s="85">
        <v>43133</v>
      </c>
      <c r="I482" s="83" t="s">
        <v>35</v>
      </c>
      <c r="J482" s="83"/>
      <c r="K482" s="86">
        <v>1</v>
      </c>
      <c r="L482" s="87">
        <v>0</v>
      </c>
      <c r="M482" s="108">
        <v>0</v>
      </c>
    </row>
    <row r="483" spans="1:13" hidden="1" x14ac:dyDescent="0.35">
      <c r="A483" s="114" t="str">
        <f t="shared" si="7"/>
        <v>5137780ZNGA562B</v>
      </c>
      <c r="B483" s="83" t="s">
        <v>175</v>
      </c>
      <c r="C483" s="84">
        <v>2211310</v>
      </c>
      <c r="D483" s="83">
        <v>5137780</v>
      </c>
      <c r="E483" s="83" t="s">
        <v>117</v>
      </c>
      <c r="F483" s="83" t="s">
        <v>115</v>
      </c>
      <c r="G483" s="85">
        <v>43133</v>
      </c>
      <c r="H483" s="85">
        <v>43133</v>
      </c>
      <c r="I483" s="83" t="s">
        <v>20</v>
      </c>
      <c r="J483" s="83"/>
      <c r="K483" s="86">
        <v>-1</v>
      </c>
      <c r="L483" s="87">
        <v>254.64</v>
      </c>
      <c r="M483" s="108">
        <v>-254.64</v>
      </c>
    </row>
    <row r="484" spans="1:13" hidden="1" x14ac:dyDescent="0.35">
      <c r="A484" s="114" t="str">
        <f t="shared" si="7"/>
        <v>5137780ZNGA562BC</v>
      </c>
      <c r="B484" s="83" t="s">
        <v>175</v>
      </c>
      <c r="C484" s="84">
        <v>2211310</v>
      </c>
      <c r="D484" s="83">
        <v>5137780</v>
      </c>
      <c r="E484" s="83" t="s">
        <v>117</v>
      </c>
      <c r="F484" s="83" t="s">
        <v>118</v>
      </c>
      <c r="G484" s="85">
        <v>43132</v>
      </c>
      <c r="H484" s="85">
        <v>43132</v>
      </c>
      <c r="I484" s="83" t="s">
        <v>41</v>
      </c>
      <c r="J484" s="83"/>
      <c r="K484" s="86">
        <v>1</v>
      </c>
      <c r="L484" s="87">
        <v>498.69</v>
      </c>
      <c r="M484" s="108">
        <v>498.69</v>
      </c>
    </row>
    <row r="485" spans="1:13" hidden="1" x14ac:dyDescent="0.35">
      <c r="A485" s="114" t="str">
        <f t="shared" si="7"/>
        <v>5166724Z999</v>
      </c>
      <c r="B485" s="83" t="s">
        <v>175</v>
      </c>
      <c r="C485" s="84">
        <v>2211853</v>
      </c>
      <c r="D485" s="83">
        <v>5166724</v>
      </c>
      <c r="E485" s="83" t="s">
        <v>122</v>
      </c>
      <c r="F485" s="83" t="s">
        <v>115</v>
      </c>
      <c r="G485" s="85">
        <v>43133</v>
      </c>
      <c r="H485" s="85">
        <v>43133</v>
      </c>
      <c r="I485" s="83" t="s">
        <v>35</v>
      </c>
      <c r="J485" s="83"/>
      <c r="K485" s="86">
        <v>1</v>
      </c>
      <c r="L485" s="87">
        <v>0</v>
      </c>
      <c r="M485" s="108">
        <v>0</v>
      </c>
    </row>
    <row r="486" spans="1:13" hidden="1" x14ac:dyDescent="0.35">
      <c r="A486" s="114" t="str">
        <f t="shared" si="7"/>
        <v>5166724ZNGA563B</v>
      </c>
      <c r="B486" s="83" t="s">
        <v>175</v>
      </c>
      <c r="C486" s="84">
        <v>2211853</v>
      </c>
      <c r="D486" s="83">
        <v>5166724</v>
      </c>
      <c r="E486" s="83" t="s">
        <v>122</v>
      </c>
      <c r="F486" s="83" t="s">
        <v>115</v>
      </c>
      <c r="G486" s="85">
        <v>43133</v>
      </c>
      <c r="H486" s="85">
        <v>43133</v>
      </c>
      <c r="I486" s="83" t="s">
        <v>23</v>
      </c>
      <c r="J486" s="83"/>
      <c r="K486" s="86">
        <v>-1</v>
      </c>
      <c r="L486" s="87">
        <v>383.5</v>
      </c>
      <c r="M486" s="108">
        <v>-383.5</v>
      </c>
    </row>
    <row r="487" spans="1:13" hidden="1" x14ac:dyDescent="0.35">
      <c r="A487" s="114" t="str">
        <f t="shared" si="7"/>
        <v>5166724ZNGA563BC</v>
      </c>
      <c r="B487" s="83" t="s">
        <v>175</v>
      </c>
      <c r="C487" s="84">
        <v>2211853</v>
      </c>
      <c r="D487" s="83">
        <v>5166724</v>
      </c>
      <c r="E487" s="83" t="s">
        <v>122</v>
      </c>
      <c r="F487" s="83" t="s">
        <v>118</v>
      </c>
      <c r="G487" s="85">
        <v>43132</v>
      </c>
      <c r="H487" s="85">
        <v>43132</v>
      </c>
      <c r="I487" s="83" t="s">
        <v>25</v>
      </c>
      <c r="J487" s="83"/>
      <c r="K487" s="86">
        <v>1</v>
      </c>
      <c r="L487" s="87">
        <v>626.70000000000005</v>
      </c>
      <c r="M487" s="108">
        <v>626.70000000000005</v>
      </c>
    </row>
    <row r="488" spans="1:13" hidden="1" x14ac:dyDescent="0.35">
      <c r="A488" s="114" t="str">
        <f t="shared" si="7"/>
        <v>5212475Z999</v>
      </c>
      <c r="B488" s="83" t="s">
        <v>175</v>
      </c>
      <c r="C488" s="84">
        <v>2213886</v>
      </c>
      <c r="D488" s="83">
        <v>5212475</v>
      </c>
      <c r="E488" s="83" t="s">
        <v>122</v>
      </c>
      <c r="F488" s="83" t="s">
        <v>115</v>
      </c>
      <c r="G488" s="85">
        <v>43133</v>
      </c>
      <c r="H488" s="85">
        <v>43133</v>
      </c>
      <c r="I488" s="83" t="s">
        <v>35</v>
      </c>
      <c r="J488" s="83"/>
      <c r="K488" s="86">
        <v>1</v>
      </c>
      <c r="L488" s="87">
        <v>0</v>
      </c>
      <c r="M488" s="108">
        <v>0</v>
      </c>
    </row>
    <row r="489" spans="1:13" hidden="1" x14ac:dyDescent="0.35">
      <c r="A489" s="114" t="str">
        <f t="shared" si="7"/>
        <v>5212475ZNGA560B</v>
      </c>
      <c r="B489" s="83" t="s">
        <v>175</v>
      </c>
      <c r="C489" s="84">
        <v>2213886</v>
      </c>
      <c r="D489" s="83">
        <v>5212475</v>
      </c>
      <c r="E489" s="83" t="s">
        <v>122</v>
      </c>
      <c r="F489" s="83" t="s">
        <v>115</v>
      </c>
      <c r="G489" s="85">
        <v>43133</v>
      </c>
      <c r="H489" s="85">
        <v>43133</v>
      </c>
      <c r="I489" s="83" t="s">
        <v>2</v>
      </c>
      <c r="J489" s="83"/>
      <c r="K489" s="86">
        <v>-1</v>
      </c>
      <c r="L489" s="87">
        <v>187.32</v>
      </c>
      <c r="M489" s="108">
        <v>-187.32</v>
      </c>
    </row>
    <row r="490" spans="1:13" hidden="1" x14ac:dyDescent="0.35">
      <c r="A490" s="114" t="str">
        <f t="shared" si="7"/>
        <v>5212475ZNGA560BC</v>
      </c>
      <c r="B490" s="83" t="s">
        <v>175</v>
      </c>
      <c r="C490" s="84">
        <v>2213886</v>
      </c>
      <c r="D490" s="83">
        <v>5212475</v>
      </c>
      <c r="E490" s="83" t="s">
        <v>122</v>
      </c>
      <c r="F490" s="83" t="s">
        <v>118</v>
      </c>
      <c r="G490" s="85">
        <v>43132</v>
      </c>
      <c r="H490" s="85">
        <v>43132</v>
      </c>
      <c r="I490" s="83" t="s">
        <v>80</v>
      </c>
      <c r="J490" s="83"/>
      <c r="K490" s="86">
        <v>1</v>
      </c>
      <c r="L490" s="87">
        <v>414.92</v>
      </c>
      <c r="M490" s="108">
        <v>414.92</v>
      </c>
    </row>
    <row r="491" spans="1:13" hidden="1" x14ac:dyDescent="0.35">
      <c r="A491" s="114" t="str">
        <f t="shared" si="7"/>
        <v>5242187ZNGA561BC</v>
      </c>
      <c r="B491" s="83" t="s">
        <v>175</v>
      </c>
      <c r="C491" s="84">
        <v>2215235</v>
      </c>
      <c r="D491" s="83">
        <v>5242187</v>
      </c>
      <c r="E491" s="83" t="s">
        <v>121</v>
      </c>
      <c r="F491" s="83" t="s">
        <v>118</v>
      </c>
      <c r="G491" s="85">
        <v>43132</v>
      </c>
      <c r="H491" s="85">
        <v>43132</v>
      </c>
      <c r="I491" s="83" t="s">
        <v>29</v>
      </c>
      <c r="J491" s="83"/>
      <c r="K491" s="86">
        <v>1</v>
      </c>
      <c r="L491" s="87">
        <v>433.57</v>
      </c>
      <c r="M491" s="108">
        <v>433.57</v>
      </c>
    </row>
    <row r="492" spans="1:13" hidden="1" x14ac:dyDescent="0.35">
      <c r="A492" s="114" t="str">
        <f t="shared" si="7"/>
        <v>5272552Z999</v>
      </c>
      <c r="B492" s="83" t="s">
        <v>175</v>
      </c>
      <c r="C492" s="84">
        <v>2217419</v>
      </c>
      <c r="D492" s="83">
        <v>5272552</v>
      </c>
      <c r="E492" s="83" t="s">
        <v>122</v>
      </c>
      <c r="F492" s="83" t="s">
        <v>115</v>
      </c>
      <c r="G492" s="85">
        <v>43133</v>
      </c>
      <c r="H492" s="85">
        <v>43133</v>
      </c>
      <c r="I492" s="83" t="s">
        <v>35</v>
      </c>
      <c r="J492" s="83"/>
      <c r="K492" s="86">
        <v>1</v>
      </c>
      <c r="L492" s="87">
        <v>0</v>
      </c>
      <c r="M492" s="108">
        <v>0</v>
      </c>
    </row>
    <row r="493" spans="1:13" hidden="1" x14ac:dyDescent="0.35">
      <c r="A493" s="114" t="str">
        <f t="shared" si="7"/>
        <v>5272552ZNGA563B</v>
      </c>
      <c r="B493" s="83" t="s">
        <v>175</v>
      </c>
      <c r="C493" s="84">
        <v>2217419</v>
      </c>
      <c r="D493" s="83">
        <v>5272552</v>
      </c>
      <c r="E493" s="83" t="s">
        <v>122</v>
      </c>
      <c r="F493" s="83" t="s">
        <v>115</v>
      </c>
      <c r="G493" s="85">
        <v>43133</v>
      </c>
      <c r="H493" s="85">
        <v>43133</v>
      </c>
      <c r="I493" s="83" t="s">
        <v>23</v>
      </c>
      <c r="J493" s="83"/>
      <c r="K493" s="86">
        <v>-1</v>
      </c>
      <c r="L493" s="87">
        <v>383.5</v>
      </c>
      <c r="M493" s="108">
        <v>-383.5</v>
      </c>
    </row>
    <row r="494" spans="1:13" hidden="1" x14ac:dyDescent="0.35">
      <c r="A494" s="114" t="str">
        <f t="shared" si="7"/>
        <v>5272552ZNGA563BC</v>
      </c>
      <c r="B494" s="83" t="s">
        <v>175</v>
      </c>
      <c r="C494" s="84">
        <v>2217419</v>
      </c>
      <c r="D494" s="83">
        <v>5272552</v>
      </c>
      <c r="E494" s="83" t="s">
        <v>122</v>
      </c>
      <c r="F494" s="83" t="s">
        <v>118</v>
      </c>
      <c r="G494" s="85">
        <v>43132</v>
      </c>
      <c r="H494" s="85">
        <v>43132</v>
      </c>
      <c r="I494" s="83" t="s">
        <v>25</v>
      </c>
      <c r="J494" s="83"/>
      <c r="K494" s="86">
        <v>1</v>
      </c>
      <c r="L494" s="87">
        <v>626.70000000000005</v>
      </c>
      <c r="M494" s="108">
        <v>626.70000000000005</v>
      </c>
    </row>
    <row r="495" spans="1:13" hidden="1" x14ac:dyDescent="0.35">
      <c r="A495" s="114" t="str">
        <f t="shared" si="7"/>
        <v>5276383ZNGA561A</v>
      </c>
      <c r="B495" s="83" t="s">
        <v>175</v>
      </c>
      <c r="C495" s="84">
        <v>2218259</v>
      </c>
      <c r="D495" s="83">
        <v>5276383</v>
      </c>
      <c r="E495" s="83" t="s">
        <v>165</v>
      </c>
      <c r="F495" s="83" t="s">
        <v>113</v>
      </c>
      <c r="G495" s="85">
        <v>43133</v>
      </c>
      <c r="H495" s="85">
        <v>43133</v>
      </c>
      <c r="I495" s="83" t="s">
        <v>112</v>
      </c>
      <c r="J495" s="83"/>
      <c r="K495" s="86">
        <v>1</v>
      </c>
      <c r="L495" s="87">
        <v>0</v>
      </c>
      <c r="M495" s="108">
        <v>0</v>
      </c>
    </row>
    <row r="496" spans="1:13" hidden="1" x14ac:dyDescent="0.35">
      <c r="A496" s="114" t="str">
        <f t="shared" si="7"/>
        <v>5328162ZNGA561A</v>
      </c>
      <c r="B496" s="83" t="s">
        <v>175</v>
      </c>
      <c r="C496" s="84">
        <v>2219731</v>
      </c>
      <c r="D496" s="83">
        <v>5328162</v>
      </c>
      <c r="E496" s="83" t="s">
        <v>145</v>
      </c>
      <c r="F496" s="83" t="s">
        <v>113</v>
      </c>
      <c r="G496" s="85">
        <v>43132</v>
      </c>
      <c r="H496" s="85">
        <v>43132</v>
      </c>
      <c r="I496" s="83" t="s">
        <v>112</v>
      </c>
      <c r="J496" s="83"/>
      <c r="K496" s="86">
        <v>1</v>
      </c>
      <c r="L496" s="87">
        <v>0</v>
      </c>
      <c r="M496" s="108">
        <v>0</v>
      </c>
    </row>
    <row r="497" spans="1:13" hidden="1" x14ac:dyDescent="0.35">
      <c r="A497" s="114" t="str">
        <f t="shared" si="7"/>
        <v>5328165ZNGA563BC</v>
      </c>
      <c r="B497" s="83" t="s">
        <v>175</v>
      </c>
      <c r="C497" s="84">
        <v>2219732</v>
      </c>
      <c r="D497" s="83">
        <v>5328165</v>
      </c>
      <c r="E497" s="83" t="s">
        <v>145</v>
      </c>
      <c r="F497" s="83" t="s">
        <v>118</v>
      </c>
      <c r="G497" s="85">
        <v>43132</v>
      </c>
      <c r="H497" s="85">
        <v>43132</v>
      </c>
      <c r="I497" s="83" t="s">
        <v>25</v>
      </c>
      <c r="J497" s="83"/>
      <c r="K497" s="86">
        <v>1</v>
      </c>
      <c r="L497" s="87">
        <v>626.70000000000005</v>
      </c>
      <c r="M497" s="108">
        <v>626.70000000000005</v>
      </c>
    </row>
    <row r="498" spans="1:13" hidden="1" x14ac:dyDescent="0.35">
      <c r="A498" s="114" t="str">
        <f t="shared" si="7"/>
        <v>5351284Z999</v>
      </c>
      <c r="B498" s="83" t="s">
        <v>175</v>
      </c>
      <c r="C498" s="84">
        <v>2219991</v>
      </c>
      <c r="D498" s="83">
        <v>5351284</v>
      </c>
      <c r="E498" s="83" t="s">
        <v>111</v>
      </c>
      <c r="F498" s="83" t="s">
        <v>115</v>
      </c>
      <c r="G498" s="85">
        <v>43133</v>
      </c>
      <c r="H498" s="85">
        <v>43133</v>
      </c>
      <c r="I498" s="83" t="s">
        <v>35</v>
      </c>
      <c r="J498" s="83"/>
      <c r="K498" s="86">
        <v>1</v>
      </c>
      <c r="L498" s="87">
        <v>0</v>
      </c>
      <c r="M498" s="108">
        <v>0</v>
      </c>
    </row>
    <row r="499" spans="1:13" hidden="1" x14ac:dyDescent="0.35">
      <c r="A499" s="114" t="str">
        <f t="shared" si="7"/>
        <v>5351284ZNGA563B</v>
      </c>
      <c r="B499" s="83" t="s">
        <v>175</v>
      </c>
      <c r="C499" s="84">
        <v>2219991</v>
      </c>
      <c r="D499" s="83">
        <v>5351284</v>
      </c>
      <c r="E499" s="83" t="s">
        <v>111</v>
      </c>
      <c r="F499" s="83" t="s">
        <v>115</v>
      </c>
      <c r="G499" s="85">
        <v>43133</v>
      </c>
      <c r="H499" s="85">
        <v>43133</v>
      </c>
      <c r="I499" s="83" t="s">
        <v>23</v>
      </c>
      <c r="J499" s="83"/>
      <c r="K499" s="86">
        <v>-1</v>
      </c>
      <c r="L499" s="87">
        <v>383.5</v>
      </c>
      <c r="M499" s="108">
        <v>-383.5</v>
      </c>
    </row>
    <row r="500" spans="1:13" hidden="1" x14ac:dyDescent="0.35">
      <c r="A500" s="114" t="str">
        <f t="shared" si="7"/>
        <v>5351284ZNGA563BC</v>
      </c>
      <c r="B500" s="83" t="s">
        <v>175</v>
      </c>
      <c r="C500" s="84">
        <v>2219991</v>
      </c>
      <c r="D500" s="83">
        <v>5351284</v>
      </c>
      <c r="E500" s="83" t="s">
        <v>111</v>
      </c>
      <c r="F500" s="83" t="s">
        <v>118</v>
      </c>
      <c r="G500" s="85">
        <v>43132</v>
      </c>
      <c r="H500" s="85">
        <v>43132</v>
      </c>
      <c r="I500" s="83" t="s">
        <v>25</v>
      </c>
      <c r="J500" s="83"/>
      <c r="K500" s="86">
        <v>1</v>
      </c>
      <c r="L500" s="87">
        <v>626.70000000000005</v>
      </c>
      <c r="M500" s="108">
        <v>626.70000000000005</v>
      </c>
    </row>
    <row r="501" spans="1:13" hidden="1" x14ac:dyDescent="0.35">
      <c r="A501" s="114" t="str">
        <f t="shared" si="7"/>
        <v>5349359ZNGA561A</v>
      </c>
      <c r="B501" s="83" t="s">
        <v>175</v>
      </c>
      <c r="C501" s="84">
        <v>2220417</v>
      </c>
      <c r="D501" s="83">
        <v>5349359</v>
      </c>
      <c r="E501" s="83" t="s">
        <v>165</v>
      </c>
      <c r="F501" s="83" t="s">
        <v>113</v>
      </c>
      <c r="G501" s="85">
        <v>43133</v>
      </c>
      <c r="H501" s="85">
        <v>43133</v>
      </c>
      <c r="I501" s="83" t="s">
        <v>112</v>
      </c>
      <c r="J501" s="83"/>
      <c r="K501" s="86">
        <v>1</v>
      </c>
      <c r="L501" s="87">
        <v>0</v>
      </c>
      <c r="M501" s="108">
        <v>0</v>
      </c>
    </row>
    <row r="502" spans="1:13" hidden="1" x14ac:dyDescent="0.35">
      <c r="A502" s="114" t="str">
        <f t="shared" si="7"/>
        <v>5349416ZNGA562BC</v>
      </c>
      <c r="B502" s="83" t="s">
        <v>175</v>
      </c>
      <c r="C502" s="84">
        <v>2220418</v>
      </c>
      <c r="D502" s="83">
        <v>5349416</v>
      </c>
      <c r="E502" s="83" t="s">
        <v>165</v>
      </c>
      <c r="F502" s="83" t="s">
        <v>118</v>
      </c>
      <c r="G502" s="85">
        <v>43133</v>
      </c>
      <c r="H502" s="85">
        <v>43133</v>
      </c>
      <c r="I502" s="83" t="s">
        <v>41</v>
      </c>
      <c r="J502" s="83"/>
      <c r="K502" s="86">
        <v>1</v>
      </c>
      <c r="L502" s="87">
        <v>498.69</v>
      </c>
      <c r="M502" s="108">
        <v>498.69</v>
      </c>
    </row>
    <row r="503" spans="1:13" hidden="1" x14ac:dyDescent="0.35">
      <c r="A503" s="114" t="str">
        <f t="shared" si="7"/>
        <v>5388825ZNGA561C</v>
      </c>
      <c r="B503" s="83" t="s">
        <v>175</v>
      </c>
      <c r="C503" s="84">
        <v>2222898</v>
      </c>
      <c r="D503" s="83">
        <v>5388825</v>
      </c>
      <c r="E503" s="83" t="s">
        <v>121</v>
      </c>
      <c r="F503" s="83" t="s">
        <v>118</v>
      </c>
      <c r="G503" s="85">
        <v>43133</v>
      </c>
      <c r="H503" s="85">
        <v>43133</v>
      </c>
      <c r="I503" s="83" t="s">
        <v>89</v>
      </c>
      <c r="J503" s="83"/>
      <c r="K503" s="86">
        <v>1</v>
      </c>
      <c r="L503" s="87">
        <v>205.64</v>
      </c>
      <c r="M503" s="108">
        <v>205.64</v>
      </c>
    </row>
    <row r="504" spans="1:13" hidden="1" x14ac:dyDescent="0.35">
      <c r="A504" s="114" t="str">
        <f t="shared" si="7"/>
        <v>5237964ZNGA561A</v>
      </c>
      <c r="B504" s="83" t="s">
        <v>175</v>
      </c>
      <c r="C504" s="84">
        <v>2222958</v>
      </c>
      <c r="D504" s="83">
        <v>5237964</v>
      </c>
      <c r="E504" s="83" t="s">
        <v>145</v>
      </c>
      <c r="F504" s="83" t="s">
        <v>113</v>
      </c>
      <c r="G504" s="85">
        <v>43133</v>
      </c>
      <c r="H504" s="85">
        <v>43133</v>
      </c>
      <c r="I504" s="83" t="s">
        <v>112</v>
      </c>
      <c r="J504" s="83"/>
      <c r="K504" s="86">
        <v>1</v>
      </c>
      <c r="L504" s="87">
        <v>0</v>
      </c>
      <c r="M504" s="108">
        <v>0</v>
      </c>
    </row>
    <row r="505" spans="1:13" hidden="1" x14ac:dyDescent="0.35">
      <c r="A505" s="114" t="str">
        <f t="shared" si="7"/>
        <v>4955756ZNGA561A</v>
      </c>
      <c r="B505" s="83" t="s">
        <v>175</v>
      </c>
      <c r="C505" s="84">
        <v>2222962</v>
      </c>
      <c r="D505" s="83">
        <v>4955756</v>
      </c>
      <c r="E505" s="83" t="s">
        <v>117</v>
      </c>
      <c r="F505" s="83" t="s">
        <v>113</v>
      </c>
      <c r="G505" s="85">
        <v>43133</v>
      </c>
      <c r="H505" s="85">
        <v>43133</v>
      </c>
      <c r="I505" s="83" t="s">
        <v>112</v>
      </c>
      <c r="J505" s="83"/>
      <c r="K505" s="86">
        <v>1</v>
      </c>
      <c r="L505" s="87">
        <v>0</v>
      </c>
      <c r="M505" s="108">
        <v>0</v>
      </c>
    </row>
    <row r="506" spans="1:13" hidden="1" x14ac:dyDescent="0.35">
      <c r="A506" s="114" t="str">
        <f t="shared" si="7"/>
        <v>4955775ZNGA561B</v>
      </c>
      <c r="B506" s="83" t="s">
        <v>175</v>
      </c>
      <c r="C506" s="84">
        <v>2222963</v>
      </c>
      <c r="D506" s="83">
        <v>4955775</v>
      </c>
      <c r="E506" s="83" t="s">
        <v>117</v>
      </c>
      <c r="F506" s="83" t="s">
        <v>115</v>
      </c>
      <c r="G506" s="85">
        <v>43133</v>
      </c>
      <c r="H506" s="85">
        <v>43133</v>
      </c>
      <c r="I506" s="83" t="s">
        <v>15</v>
      </c>
      <c r="J506" s="83"/>
      <c r="K506" s="86">
        <v>1</v>
      </c>
      <c r="L506" s="87">
        <v>194.94</v>
      </c>
      <c r="M506" s="108">
        <v>194.94</v>
      </c>
    </row>
    <row r="507" spans="1:13" hidden="1" x14ac:dyDescent="0.35">
      <c r="A507" s="114" t="str">
        <f t="shared" si="7"/>
        <v>5416500ZNGA562BC</v>
      </c>
      <c r="B507" s="83" t="s">
        <v>175</v>
      </c>
      <c r="C507" s="84">
        <v>2223519</v>
      </c>
      <c r="D507" s="83">
        <v>5416500</v>
      </c>
      <c r="E507" s="83" t="s">
        <v>120</v>
      </c>
      <c r="F507" s="83" t="s">
        <v>118</v>
      </c>
      <c r="G507" s="85">
        <v>43133</v>
      </c>
      <c r="H507" s="85">
        <v>43133</v>
      </c>
      <c r="I507" s="83" t="s">
        <v>41</v>
      </c>
      <c r="J507" s="83"/>
      <c r="K507" s="86">
        <v>1</v>
      </c>
      <c r="L507" s="87">
        <v>498.69</v>
      </c>
      <c r="M507" s="108">
        <v>498.69</v>
      </c>
    </row>
    <row r="508" spans="1:13" hidden="1" x14ac:dyDescent="0.35">
      <c r="A508" s="114" t="str">
        <f t="shared" si="7"/>
        <v>5418669Z999</v>
      </c>
      <c r="B508" s="83" t="s">
        <v>175</v>
      </c>
      <c r="C508" s="84">
        <v>2223674</v>
      </c>
      <c r="D508" s="83">
        <v>5418669</v>
      </c>
      <c r="E508" s="83" t="s">
        <v>111</v>
      </c>
      <c r="F508" s="83"/>
      <c r="G508" s="85">
        <v>43133</v>
      </c>
      <c r="H508" s="85">
        <v>43133</v>
      </c>
      <c r="I508" s="83" t="s">
        <v>35</v>
      </c>
      <c r="J508" s="83"/>
      <c r="K508" s="86">
        <v>1</v>
      </c>
      <c r="L508" s="87">
        <v>0</v>
      </c>
      <c r="M508" s="108">
        <v>0</v>
      </c>
    </row>
    <row r="509" spans="1:13" hidden="1" x14ac:dyDescent="0.35">
      <c r="A509" s="114" t="str">
        <f t="shared" si="7"/>
        <v>5418669ZNGA563B</v>
      </c>
      <c r="B509" s="83" t="s">
        <v>175</v>
      </c>
      <c r="C509" s="84">
        <v>2223674</v>
      </c>
      <c r="D509" s="83">
        <v>5418669</v>
      </c>
      <c r="E509" s="83" t="s">
        <v>111</v>
      </c>
      <c r="F509" s="83"/>
      <c r="G509" s="85">
        <v>43133</v>
      </c>
      <c r="H509" s="85">
        <v>43133</v>
      </c>
      <c r="I509" s="83" t="s">
        <v>23</v>
      </c>
      <c r="J509" s="83"/>
      <c r="K509" s="86">
        <v>-1</v>
      </c>
      <c r="L509" s="87">
        <v>383.5</v>
      </c>
      <c r="M509" s="108">
        <v>-383.5</v>
      </c>
    </row>
    <row r="510" spans="1:13" hidden="1" x14ac:dyDescent="0.35">
      <c r="A510" s="114" t="str">
        <f t="shared" si="7"/>
        <v>5418669ZNGA563BC</v>
      </c>
      <c r="B510" s="83" t="s">
        <v>175</v>
      </c>
      <c r="C510" s="84">
        <v>2223674</v>
      </c>
      <c r="D510" s="83">
        <v>5418669</v>
      </c>
      <c r="E510" s="83" t="s">
        <v>111</v>
      </c>
      <c r="F510" s="83" t="s">
        <v>118</v>
      </c>
      <c r="G510" s="85">
        <v>43132</v>
      </c>
      <c r="H510" s="85">
        <v>43132</v>
      </c>
      <c r="I510" s="83" t="s">
        <v>25</v>
      </c>
      <c r="J510" s="83"/>
      <c r="K510" s="86">
        <v>1</v>
      </c>
      <c r="L510" s="87">
        <v>626.70000000000005</v>
      </c>
      <c r="M510" s="108">
        <v>626.70000000000005</v>
      </c>
    </row>
    <row r="511" spans="1:13" hidden="1" x14ac:dyDescent="0.35">
      <c r="A511" s="114" t="str">
        <f t="shared" si="7"/>
        <v>5433719ZNGA562BC</v>
      </c>
      <c r="B511" s="83" t="s">
        <v>175</v>
      </c>
      <c r="C511" s="84">
        <v>2224338</v>
      </c>
      <c r="D511" s="83">
        <v>5433719</v>
      </c>
      <c r="E511" s="83" t="s">
        <v>111</v>
      </c>
      <c r="F511" s="83" t="s">
        <v>118</v>
      </c>
      <c r="G511" s="85">
        <v>43133</v>
      </c>
      <c r="H511" s="85">
        <v>43133</v>
      </c>
      <c r="I511" s="83" t="s">
        <v>41</v>
      </c>
      <c r="J511" s="83"/>
      <c r="K511" s="86">
        <v>1</v>
      </c>
      <c r="L511" s="87">
        <v>498.69</v>
      </c>
      <c r="M511" s="108">
        <v>498.69</v>
      </c>
    </row>
    <row r="512" spans="1:13" hidden="1" x14ac:dyDescent="0.35">
      <c r="A512" s="114" t="str">
        <f t="shared" si="7"/>
        <v>5440789Z999</v>
      </c>
      <c r="B512" s="83" t="s">
        <v>175</v>
      </c>
      <c r="C512" s="84">
        <v>2224391</v>
      </c>
      <c r="D512" s="83">
        <v>5440789</v>
      </c>
      <c r="E512" s="83" t="s">
        <v>145</v>
      </c>
      <c r="F512" s="83" t="s">
        <v>115</v>
      </c>
      <c r="G512" s="85">
        <v>43133</v>
      </c>
      <c r="H512" s="85">
        <v>43133</v>
      </c>
      <c r="I512" s="83" t="s">
        <v>35</v>
      </c>
      <c r="J512" s="83"/>
      <c r="K512" s="86">
        <v>1</v>
      </c>
      <c r="L512" s="87">
        <v>0</v>
      </c>
      <c r="M512" s="108">
        <v>0</v>
      </c>
    </row>
    <row r="513" spans="1:13" hidden="1" x14ac:dyDescent="0.35">
      <c r="A513" s="114" t="str">
        <f t="shared" si="7"/>
        <v>5440789ZNGA562B</v>
      </c>
      <c r="B513" s="83" t="s">
        <v>175</v>
      </c>
      <c r="C513" s="84">
        <v>2224391</v>
      </c>
      <c r="D513" s="83">
        <v>5440789</v>
      </c>
      <c r="E513" s="83" t="s">
        <v>145</v>
      </c>
      <c r="F513" s="83" t="s">
        <v>115</v>
      </c>
      <c r="G513" s="85">
        <v>43133</v>
      </c>
      <c r="H513" s="85">
        <v>43133</v>
      </c>
      <c r="I513" s="83" t="s">
        <v>20</v>
      </c>
      <c r="J513" s="83"/>
      <c r="K513" s="86">
        <v>-1</v>
      </c>
      <c r="L513" s="87">
        <v>254.64</v>
      </c>
      <c r="M513" s="108">
        <v>-254.64</v>
      </c>
    </row>
    <row r="514" spans="1:13" hidden="1" x14ac:dyDescent="0.35">
      <c r="A514" s="114" t="str">
        <f t="shared" si="7"/>
        <v>5440789ZNGA562BC</v>
      </c>
      <c r="B514" s="83" t="s">
        <v>175</v>
      </c>
      <c r="C514" s="84">
        <v>2224391</v>
      </c>
      <c r="D514" s="83">
        <v>5440789</v>
      </c>
      <c r="E514" s="83" t="s">
        <v>145</v>
      </c>
      <c r="F514" s="83" t="s">
        <v>118</v>
      </c>
      <c r="G514" s="85">
        <v>43132</v>
      </c>
      <c r="H514" s="85">
        <v>43132</v>
      </c>
      <c r="I514" s="83" t="s">
        <v>41</v>
      </c>
      <c r="J514" s="83"/>
      <c r="K514" s="86">
        <v>1</v>
      </c>
      <c r="L514" s="87">
        <v>498.69</v>
      </c>
      <c r="M514" s="108">
        <v>498.69</v>
      </c>
    </row>
    <row r="515" spans="1:13" hidden="1" x14ac:dyDescent="0.35">
      <c r="A515" s="114" t="str">
        <f t="shared" ref="A515:A578" si="8">CONCATENATE(D515,I515)</f>
        <v>5460415ZNGA561BC</v>
      </c>
      <c r="B515" s="83" t="s">
        <v>175</v>
      </c>
      <c r="C515" s="84">
        <v>2224975</v>
      </c>
      <c r="D515" s="83">
        <v>5460415</v>
      </c>
      <c r="E515" s="83" t="s">
        <v>111</v>
      </c>
      <c r="F515" s="83" t="s">
        <v>118</v>
      </c>
      <c r="G515" s="85">
        <v>43133</v>
      </c>
      <c r="H515" s="85">
        <v>43133</v>
      </c>
      <c r="I515" s="83" t="s">
        <v>29</v>
      </c>
      <c r="J515" s="83"/>
      <c r="K515" s="86">
        <v>1</v>
      </c>
      <c r="L515" s="87">
        <v>433.57</v>
      </c>
      <c r="M515" s="108">
        <v>433.57</v>
      </c>
    </row>
    <row r="516" spans="1:13" hidden="1" x14ac:dyDescent="0.35">
      <c r="A516" s="114" t="str">
        <f t="shared" si="8"/>
        <v>5466047ZNGA561BC</v>
      </c>
      <c r="B516" s="83" t="s">
        <v>175</v>
      </c>
      <c r="C516" s="84">
        <v>2225703</v>
      </c>
      <c r="D516" s="83">
        <v>5466047</v>
      </c>
      <c r="E516" s="83" t="s">
        <v>165</v>
      </c>
      <c r="F516" s="83" t="s">
        <v>118</v>
      </c>
      <c r="G516" s="85">
        <v>43132</v>
      </c>
      <c r="H516" s="85">
        <v>43132</v>
      </c>
      <c r="I516" s="83" t="s">
        <v>29</v>
      </c>
      <c r="J516" s="83"/>
      <c r="K516" s="86">
        <v>1</v>
      </c>
      <c r="L516" s="87">
        <v>433.57</v>
      </c>
      <c r="M516" s="108">
        <v>433.57</v>
      </c>
    </row>
    <row r="517" spans="1:13" hidden="1" x14ac:dyDescent="0.35">
      <c r="A517" s="114" t="str">
        <f t="shared" si="8"/>
        <v>5472162NGA-714</v>
      </c>
      <c r="B517" s="83" t="s">
        <v>175</v>
      </c>
      <c r="C517" s="84">
        <v>2226043</v>
      </c>
      <c r="D517" s="83">
        <v>5472162</v>
      </c>
      <c r="E517" s="83" t="s">
        <v>116</v>
      </c>
      <c r="F517" s="83" t="s">
        <v>115</v>
      </c>
      <c r="G517" s="85">
        <v>43132</v>
      </c>
      <c r="H517" s="85">
        <v>43132</v>
      </c>
      <c r="I517" s="83" t="s">
        <v>114</v>
      </c>
      <c r="J517" s="83"/>
      <c r="K517" s="86">
        <v>1</v>
      </c>
      <c r="L517" s="87">
        <v>41.38</v>
      </c>
      <c r="M517" s="108">
        <v>41.38</v>
      </c>
    </row>
    <row r="518" spans="1:13" hidden="1" x14ac:dyDescent="0.35">
      <c r="A518" s="114" t="str">
        <f t="shared" si="8"/>
        <v>5472870ZNGA561A</v>
      </c>
      <c r="B518" s="83" t="s">
        <v>175</v>
      </c>
      <c r="C518" s="84">
        <v>2226694</v>
      </c>
      <c r="D518" s="83">
        <v>5472870</v>
      </c>
      <c r="E518" s="83" t="s">
        <v>145</v>
      </c>
      <c r="F518" s="83" t="s">
        <v>113</v>
      </c>
      <c r="G518" s="85">
        <v>43133</v>
      </c>
      <c r="H518" s="85">
        <v>43133</v>
      </c>
      <c r="I518" s="83" t="s">
        <v>112</v>
      </c>
      <c r="J518" s="83"/>
      <c r="K518" s="86">
        <v>1</v>
      </c>
      <c r="L518" s="87">
        <v>0</v>
      </c>
      <c r="M518" s="108">
        <v>0</v>
      </c>
    </row>
    <row r="519" spans="1:13" hidden="1" x14ac:dyDescent="0.35">
      <c r="A519" s="114" t="str">
        <f t="shared" si="8"/>
        <v>5472971ZNGA563BC</v>
      </c>
      <c r="B519" s="83" t="s">
        <v>175</v>
      </c>
      <c r="C519" s="84">
        <v>2226695</v>
      </c>
      <c r="D519" s="83">
        <v>5472971</v>
      </c>
      <c r="E519" s="83" t="s">
        <v>145</v>
      </c>
      <c r="F519" s="83" t="s">
        <v>118</v>
      </c>
      <c r="G519" s="85">
        <v>43133</v>
      </c>
      <c r="H519" s="85">
        <v>43133</v>
      </c>
      <c r="I519" s="83" t="s">
        <v>25</v>
      </c>
      <c r="J519" s="83"/>
      <c r="K519" s="86">
        <v>1</v>
      </c>
      <c r="L519" s="87">
        <v>626.70000000000005</v>
      </c>
      <c r="M519" s="108">
        <v>626.70000000000005</v>
      </c>
    </row>
    <row r="520" spans="1:13" hidden="1" x14ac:dyDescent="0.35">
      <c r="A520" s="114" t="str">
        <f t="shared" si="8"/>
        <v>5474192ZNGA561B</v>
      </c>
      <c r="B520" s="83" t="s">
        <v>175</v>
      </c>
      <c r="C520" s="84">
        <v>2227365</v>
      </c>
      <c r="D520" s="83">
        <v>5474192</v>
      </c>
      <c r="E520" s="83" t="s">
        <v>117</v>
      </c>
      <c r="F520" s="83" t="s">
        <v>115</v>
      </c>
      <c r="G520" s="85">
        <v>43133</v>
      </c>
      <c r="H520" s="85">
        <v>43133</v>
      </c>
      <c r="I520" s="83" t="s">
        <v>15</v>
      </c>
      <c r="J520" s="83"/>
      <c r="K520" s="86">
        <v>1</v>
      </c>
      <c r="L520" s="87">
        <v>194.94</v>
      </c>
      <c r="M520" s="108">
        <v>194.94</v>
      </c>
    </row>
    <row r="521" spans="1:13" hidden="1" x14ac:dyDescent="0.35">
      <c r="A521" s="114" t="str">
        <f t="shared" si="8"/>
        <v>5474184ZNGA561A</v>
      </c>
      <c r="B521" s="83" t="s">
        <v>175</v>
      </c>
      <c r="C521" s="84">
        <v>2227366</v>
      </c>
      <c r="D521" s="83">
        <v>5474184</v>
      </c>
      <c r="E521" s="83" t="s">
        <v>117</v>
      </c>
      <c r="F521" s="83" t="s">
        <v>113</v>
      </c>
      <c r="G521" s="85">
        <v>43133</v>
      </c>
      <c r="H521" s="85">
        <v>43133</v>
      </c>
      <c r="I521" s="83" t="s">
        <v>112</v>
      </c>
      <c r="J521" s="83"/>
      <c r="K521" s="86">
        <v>1</v>
      </c>
      <c r="L521" s="87">
        <v>0</v>
      </c>
      <c r="M521" s="108">
        <v>0</v>
      </c>
    </row>
    <row r="522" spans="1:13" hidden="1" x14ac:dyDescent="0.35">
      <c r="A522" s="114" t="str">
        <f t="shared" si="8"/>
        <v>5499945ZNGA563BC</v>
      </c>
      <c r="B522" s="83" t="s">
        <v>175</v>
      </c>
      <c r="C522" s="84">
        <v>2227433</v>
      </c>
      <c r="D522" s="83">
        <v>5499945</v>
      </c>
      <c r="E522" s="83" t="s">
        <v>122</v>
      </c>
      <c r="F522" s="83" t="s">
        <v>118</v>
      </c>
      <c r="G522" s="85">
        <v>43133</v>
      </c>
      <c r="H522" s="85">
        <v>43133</v>
      </c>
      <c r="I522" s="83" t="s">
        <v>25</v>
      </c>
      <c r="J522" s="83"/>
      <c r="K522" s="86">
        <v>1</v>
      </c>
      <c r="L522" s="87">
        <v>626.70000000000005</v>
      </c>
      <c r="M522" s="108">
        <v>626.70000000000005</v>
      </c>
    </row>
    <row r="523" spans="1:13" hidden="1" x14ac:dyDescent="0.35">
      <c r="A523" s="114" t="str">
        <f t="shared" si="8"/>
        <v>5499937ZNGA561A</v>
      </c>
      <c r="B523" s="83" t="s">
        <v>175</v>
      </c>
      <c r="C523" s="84">
        <v>2227434</v>
      </c>
      <c r="D523" s="83">
        <v>5499937</v>
      </c>
      <c r="E523" s="83" t="s">
        <v>122</v>
      </c>
      <c r="F523" s="83" t="s">
        <v>113</v>
      </c>
      <c r="G523" s="85">
        <v>43132</v>
      </c>
      <c r="H523" s="85">
        <v>43132</v>
      </c>
      <c r="I523" s="83" t="s">
        <v>112</v>
      </c>
      <c r="J523" s="83"/>
      <c r="K523" s="86">
        <v>1</v>
      </c>
      <c r="L523" s="87">
        <v>0</v>
      </c>
      <c r="M523" s="108">
        <v>0</v>
      </c>
    </row>
    <row r="524" spans="1:13" hidden="1" x14ac:dyDescent="0.35">
      <c r="A524" s="114" t="str">
        <f t="shared" si="8"/>
        <v>5504899ZNGA563BC</v>
      </c>
      <c r="B524" s="83" t="s">
        <v>175</v>
      </c>
      <c r="C524" s="84">
        <v>2227836</v>
      </c>
      <c r="D524" s="83">
        <v>5504899</v>
      </c>
      <c r="E524" s="83" t="s">
        <v>121</v>
      </c>
      <c r="F524" s="83" t="s">
        <v>118</v>
      </c>
      <c r="G524" s="85">
        <v>43133</v>
      </c>
      <c r="H524" s="85">
        <v>43133</v>
      </c>
      <c r="I524" s="83" t="s">
        <v>25</v>
      </c>
      <c r="J524" s="83"/>
      <c r="K524" s="86">
        <v>1</v>
      </c>
      <c r="L524" s="87">
        <v>626.70000000000005</v>
      </c>
      <c r="M524" s="108">
        <v>626.70000000000005</v>
      </c>
    </row>
    <row r="525" spans="1:13" hidden="1" x14ac:dyDescent="0.35">
      <c r="A525" s="114" t="str">
        <f t="shared" si="8"/>
        <v>5516561NGA-750</v>
      </c>
      <c r="B525" s="83" t="s">
        <v>175</v>
      </c>
      <c r="C525" s="84">
        <v>2228332</v>
      </c>
      <c r="D525" s="83">
        <v>5516561</v>
      </c>
      <c r="E525" s="83" t="s">
        <v>116</v>
      </c>
      <c r="F525" s="83" t="s">
        <v>118</v>
      </c>
      <c r="G525" s="85">
        <v>43134</v>
      </c>
      <c r="H525" s="85">
        <v>43134</v>
      </c>
      <c r="I525" s="83" t="s">
        <v>85</v>
      </c>
      <c r="J525" s="83"/>
      <c r="K525" s="86">
        <v>1</v>
      </c>
      <c r="L525" s="87">
        <v>22.61</v>
      </c>
      <c r="M525" s="108">
        <v>22.61</v>
      </c>
    </row>
    <row r="526" spans="1:13" hidden="1" x14ac:dyDescent="0.35">
      <c r="A526" s="114" t="str">
        <f t="shared" si="8"/>
        <v>5516561NGA-752</v>
      </c>
      <c r="B526" s="83" t="s">
        <v>175</v>
      </c>
      <c r="C526" s="84">
        <v>2228332</v>
      </c>
      <c r="D526" s="83">
        <v>5516561</v>
      </c>
      <c r="E526" s="83" t="s">
        <v>116</v>
      </c>
      <c r="F526" s="83" t="s">
        <v>118</v>
      </c>
      <c r="G526" s="85">
        <v>43134</v>
      </c>
      <c r="H526" s="85">
        <v>43134</v>
      </c>
      <c r="I526" s="83" t="s">
        <v>87</v>
      </c>
      <c r="J526" s="83"/>
      <c r="K526" s="86">
        <v>1</v>
      </c>
      <c r="L526" s="87">
        <v>58.84</v>
      </c>
      <c r="M526" s="108">
        <v>58.84</v>
      </c>
    </row>
    <row r="527" spans="1:13" hidden="1" x14ac:dyDescent="0.35">
      <c r="A527" s="114" t="str">
        <f t="shared" si="8"/>
        <v>5516561NGA-753</v>
      </c>
      <c r="B527" s="83" t="s">
        <v>175</v>
      </c>
      <c r="C527" s="84">
        <v>2228332</v>
      </c>
      <c r="D527" s="83">
        <v>5516561</v>
      </c>
      <c r="E527" s="83" t="s">
        <v>116</v>
      </c>
      <c r="F527" s="83" t="s">
        <v>118</v>
      </c>
      <c r="G527" s="85">
        <v>43134</v>
      </c>
      <c r="H527" s="85">
        <v>43134</v>
      </c>
      <c r="I527" s="83" t="s">
        <v>102</v>
      </c>
      <c r="J527" s="83"/>
      <c r="K527" s="86">
        <v>2</v>
      </c>
      <c r="L527" s="87">
        <v>68.2</v>
      </c>
      <c r="M527" s="108">
        <v>136.4</v>
      </c>
    </row>
    <row r="528" spans="1:13" hidden="1" x14ac:dyDescent="0.35">
      <c r="A528" s="114" t="str">
        <f t="shared" si="8"/>
        <v>5499846ZNGA561BC</v>
      </c>
      <c r="B528" s="83" t="s">
        <v>175</v>
      </c>
      <c r="C528" s="84">
        <v>2228833</v>
      </c>
      <c r="D528" s="83">
        <v>5499846</v>
      </c>
      <c r="E528" s="83" t="s">
        <v>121</v>
      </c>
      <c r="F528" s="83" t="s">
        <v>118</v>
      </c>
      <c r="G528" s="85">
        <v>43133</v>
      </c>
      <c r="H528" s="85">
        <v>43133</v>
      </c>
      <c r="I528" s="83" t="s">
        <v>29</v>
      </c>
      <c r="J528" s="83"/>
      <c r="K528" s="86">
        <v>1</v>
      </c>
      <c r="L528" s="87">
        <v>433.57</v>
      </c>
      <c r="M528" s="108">
        <v>433.57</v>
      </c>
    </row>
    <row r="529" spans="1:13" hidden="1" x14ac:dyDescent="0.35">
      <c r="A529" s="114" t="str">
        <f t="shared" si="8"/>
        <v>5499840ZNGA561A</v>
      </c>
      <c r="B529" s="83" t="s">
        <v>175</v>
      </c>
      <c r="C529" s="84">
        <v>2228834</v>
      </c>
      <c r="D529" s="83">
        <v>5499840</v>
      </c>
      <c r="E529" s="83" t="s">
        <v>121</v>
      </c>
      <c r="F529" s="83" t="s">
        <v>113</v>
      </c>
      <c r="G529" s="85">
        <v>43133</v>
      </c>
      <c r="H529" s="85">
        <v>43133</v>
      </c>
      <c r="I529" s="83" t="s">
        <v>112</v>
      </c>
      <c r="J529" s="83"/>
      <c r="K529" s="86">
        <v>1</v>
      </c>
      <c r="L529" s="87">
        <v>0</v>
      </c>
      <c r="M529" s="108">
        <v>0</v>
      </c>
    </row>
    <row r="530" spans="1:13" hidden="1" x14ac:dyDescent="0.35">
      <c r="A530" s="114" t="str">
        <f t="shared" si="8"/>
        <v>5542593ZNGA563B</v>
      </c>
      <c r="B530" s="83" t="s">
        <v>175</v>
      </c>
      <c r="C530" s="84">
        <v>2230487</v>
      </c>
      <c r="D530" s="83">
        <v>5542593</v>
      </c>
      <c r="E530" s="83" t="s">
        <v>121</v>
      </c>
      <c r="F530" s="83" t="s">
        <v>115</v>
      </c>
      <c r="G530" s="85">
        <v>43132</v>
      </c>
      <c r="H530" s="85">
        <v>43132</v>
      </c>
      <c r="I530" s="83" t="s">
        <v>23</v>
      </c>
      <c r="J530" s="83"/>
      <c r="K530" s="86">
        <v>1</v>
      </c>
      <c r="L530" s="87">
        <v>383.5</v>
      </c>
      <c r="M530" s="108">
        <v>383.5</v>
      </c>
    </row>
    <row r="531" spans="1:13" hidden="1" x14ac:dyDescent="0.35">
      <c r="A531" s="114" t="str">
        <f t="shared" si="8"/>
        <v>5542542ZNGA561A</v>
      </c>
      <c r="B531" s="83" t="s">
        <v>175</v>
      </c>
      <c r="C531" s="84">
        <v>2230488</v>
      </c>
      <c r="D531" s="83">
        <v>5542542</v>
      </c>
      <c r="E531" s="83" t="s">
        <v>121</v>
      </c>
      <c r="F531" s="83" t="s">
        <v>113</v>
      </c>
      <c r="G531" s="85">
        <v>43132</v>
      </c>
      <c r="H531" s="85">
        <v>43132</v>
      </c>
      <c r="I531" s="83" t="s">
        <v>112</v>
      </c>
      <c r="J531" s="83"/>
      <c r="K531" s="86">
        <v>1</v>
      </c>
      <c r="L531" s="87">
        <v>0</v>
      </c>
      <c r="M531" s="108">
        <v>0</v>
      </c>
    </row>
    <row r="532" spans="1:13" hidden="1" x14ac:dyDescent="0.35">
      <c r="A532" s="114" t="str">
        <f t="shared" si="8"/>
        <v>5539624NGA-750</v>
      </c>
      <c r="B532" s="83" t="s">
        <v>175</v>
      </c>
      <c r="C532" s="84">
        <v>2230702</v>
      </c>
      <c r="D532" s="83">
        <v>5539624</v>
      </c>
      <c r="E532" s="83" t="s">
        <v>116</v>
      </c>
      <c r="F532" s="83" t="s">
        <v>118</v>
      </c>
      <c r="G532" s="85">
        <v>43133</v>
      </c>
      <c r="H532" s="85">
        <v>43133</v>
      </c>
      <c r="I532" s="83" t="s">
        <v>85</v>
      </c>
      <c r="J532" s="83"/>
      <c r="K532" s="86">
        <v>1</v>
      </c>
      <c r="L532" s="87">
        <v>22.61</v>
      </c>
      <c r="M532" s="108">
        <v>22.61</v>
      </c>
    </row>
    <row r="533" spans="1:13" hidden="1" x14ac:dyDescent="0.35">
      <c r="A533" s="114" t="str">
        <f t="shared" si="8"/>
        <v>5539624NGA-753</v>
      </c>
      <c r="B533" s="83" t="s">
        <v>175</v>
      </c>
      <c r="C533" s="84">
        <v>2230702</v>
      </c>
      <c r="D533" s="83">
        <v>5539624</v>
      </c>
      <c r="E533" s="83" t="s">
        <v>116</v>
      </c>
      <c r="F533" s="83" t="s">
        <v>118</v>
      </c>
      <c r="G533" s="85">
        <v>43133</v>
      </c>
      <c r="H533" s="85">
        <v>43133</v>
      </c>
      <c r="I533" s="83" t="s">
        <v>102</v>
      </c>
      <c r="J533" s="83"/>
      <c r="K533" s="86">
        <v>1</v>
      </c>
      <c r="L533" s="87">
        <v>68.2</v>
      </c>
      <c r="M533" s="108">
        <v>68.2</v>
      </c>
    </row>
    <row r="534" spans="1:13" hidden="1" x14ac:dyDescent="0.35">
      <c r="A534" s="114" t="str">
        <f t="shared" si="8"/>
        <v>5547166ZNGA561A</v>
      </c>
      <c r="B534" s="83" t="s">
        <v>175</v>
      </c>
      <c r="C534" s="84">
        <v>2231089</v>
      </c>
      <c r="D534" s="83">
        <v>5547166</v>
      </c>
      <c r="E534" s="83" t="s">
        <v>122</v>
      </c>
      <c r="F534" s="83" t="s">
        <v>113</v>
      </c>
      <c r="G534" s="85">
        <v>43133</v>
      </c>
      <c r="H534" s="85">
        <v>43133</v>
      </c>
      <c r="I534" s="83" t="s">
        <v>112</v>
      </c>
      <c r="J534" s="83"/>
      <c r="K534" s="86">
        <v>1</v>
      </c>
      <c r="L534" s="87">
        <v>0</v>
      </c>
      <c r="M534" s="108">
        <v>0</v>
      </c>
    </row>
    <row r="535" spans="1:13" hidden="1" x14ac:dyDescent="0.35">
      <c r="A535" s="114" t="str">
        <f t="shared" si="8"/>
        <v>5547175ZNGA561BC</v>
      </c>
      <c r="B535" s="83" t="s">
        <v>175</v>
      </c>
      <c r="C535" s="84">
        <v>2231090</v>
      </c>
      <c r="D535" s="83">
        <v>5547175</v>
      </c>
      <c r="E535" s="83" t="s">
        <v>122</v>
      </c>
      <c r="F535" s="83" t="s">
        <v>118</v>
      </c>
      <c r="G535" s="85">
        <v>43133</v>
      </c>
      <c r="H535" s="85">
        <v>43133</v>
      </c>
      <c r="I535" s="83" t="s">
        <v>29</v>
      </c>
      <c r="J535" s="83"/>
      <c r="K535" s="86">
        <v>1</v>
      </c>
      <c r="L535" s="87">
        <v>433.57</v>
      </c>
      <c r="M535" s="108">
        <v>433.57</v>
      </c>
    </row>
    <row r="536" spans="1:13" hidden="1" x14ac:dyDescent="0.35">
      <c r="A536" s="114" t="str">
        <f t="shared" si="8"/>
        <v>5575700ZNGA561A</v>
      </c>
      <c r="B536" s="83" t="s">
        <v>175</v>
      </c>
      <c r="C536" s="84">
        <v>2232658</v>
      </c>
      <c r="D536" s="83">
        <v>5575700</v>
      </c>
      <c r="E536" s="83" t="s">
        <v>150</v>
      </c>
      <c r="F536" s="83" t="s">
        <v>113</v>
      </c>
      <c r="G536" s="85">
        <v>43133</v>
      </c>
      <c r="H536" s="85">
        <v>43133</v>
      </c>
      <c r="I536" s="83" t="s">
        <v>112</v>
      </c>
      <c r="J536" s="83"/>
      <c r="K536" s="86">
        <v>1</v>
      </c>
      <c r="L536" s="87">
        <v>0</v>
      </c>
      <c r="M536" s="108">
        <v>0</v>
      </c>
    </row>
    <row r="537" spans="1:13" hidden="1" x14ac:dyDescent="0.35">
      <c r="A537" s="114" t="str">
        <f t="shared" si="8"/>
        <v>5576650NGA-711</v>
      </c>
      <c r="B537" s="83" t="s">
        <v>175</v>
      </c>
      <c r="C537" s="84">
        <v>2232805</v>
      </c>
      <c r="D537" s="83">
        <v>5576650</v>
      </c>
      <c r="E537" s="83" t="s">
        <v>116</v>
      </c>
      <c r="F537" s="83" t="s">
        <v>125</v>
      </c>
      <c r="G537" s="85">
        <v>43133</v>
      </c>
      <c r="H537" s="85">
        <v>43133</v>
      </c>
      <c r="I537" s="83" t="s">
        <v>160</v>
      </c>
      <c r="J537" s="83"/>
      <c r="K537" s="86">
        <v>1</v>
      </c>
      <c r="L537" s="87">
        <v>225.02</v>
      </c>
      <c r="M537" s="108">
        <v>225.02</v>
      </c>
    </row>
    <row r="538" spans="1:13" hidden="1" x14ac:dyDescent="0.35">
      <c r="A538" s="114" t="str">
        <f t="shared" si="8"/>
        <v/>
      </c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94" t="s">
        <v>110</v>
      </c>
      <c r="M538" s="108">
        <v>11709.94</v>
      </c>
    </row>
    <row r="539" spans="1:13" hidden="1" x14ac:dyDescent="0.35">
      <c r="A539" s="114" t="str">
        <f t="shared" si="8"/>
        <v>Req IDPayment Code</v>
      </c>
      <c r="B539" s="82" t="s">
        <v>143</v>
      </c>
      <c r="C539" s="82" t="s">
        <v>142</v>
      </c>
      <c r="D539" s="82" t="s">
        <v>141</v>
      </c>
      <c r="E539" s="82" t="s">
        <v>140</v>
      </c>
      <c r="F539" s="82" t="s">
        <v>139</v>
      </c>
      <c r="G539" s="82" t="s">
        <v>138</v>
      </c>
      <c r="H539" s="82" t="s">
        <v>137</v>
      </c>
      <c r="I539" s="82" t="s">
        <v>136</v>
      </c>
      <c r="J539" s="82" t="s">
        <v>135</v>
      </c>
      <c r="K539" s="82" t="s">
        <v>134</v>
      </c>
      <c r="L539" s="82" t="s">
        <v>133</v>
      </c>
      <c r="M539" s="107" t="s">
        <v>132</v>
      </c>
    </row>
    <row r="540" spans="1:13" hidden="1" x14ac:dyDescent="0.35">
      <c r="A540" s="114" t="str">
        <f t="shared" si="8"/>
        <v>1671883X392N</v>
      </c>
      <c r="B540" s="83" t="s">
        <v>173</v>
      </c>
      <c r="C540" s="84">
        <v>2051729</v>
      </c>
      <c r="D540" s="83">
        <v>1671883</v>
      </c>
      <c r="E540" s="83" t="s">
        <v>168</v>
      </c>
      <c r="F540" s="83" t="s">
        <v>127</v>
      </c>
      <c r="G540" s="85">
        <v>43138</v>
      </c>
      <c r="H540" s="85">
        <v>43138</v>
      </c>
      <c r="I540" s="83" t="s">
        <v>148</v>
      </c>
      <c r="J540" s="83" t="s">
        <v>174</v>
      </c>
      <c r="K540" s="86">
        <v>-203.56</v>
      </c>
      <c r="L540" s="87">
        <v>11.79</v>
      </c>
      <c r="M540" s="108">
        <v>-2399.9699999999998</v>
      </c>
    </row>
    <row r="541" spans="1:13" hidden="1" x14ac:dyDescent="0.35">
      <c r="A541" s="114" t="str">
        <f t="shared" si="8"/>
        <v>2638589NGA-F02577</v>
      </c>
      <c r="B541" s="83" t="s">
        <v>173</v>
      </c>
      <c r="C541" s="84">
        <v>2098589</v>
      </c>
      <c r="D541" s="83">
        <v>2638589</v>
      </c>
      <c r="E541" s="83" t="s">
        <v>165</v>
      </c>
      <c r="F541" s="83" t="s">
        <v>127</v>
      </c>
      <c r="G541" s="85">
        <v>43140</v>
      </c>
      <c r="H541" s="85">
        <v>43140</v>
      </c>
      <c r="I541" s="83" t="s">
        <v>129</v>
      </c>
      <c r="J541" s="83"/>
      <c r="K541" s="86">
        <v>64</v>
      </c>
      <c r="L541" s="87">
        <v>11.93</v>
      </c>
      <c r="M541" s="108">
        <v>763.52</v>
      </c>
    </row>
    <row r="542" spans="1:13" hidden="1" x14ac:dyDescent="0.35">
      <c r="A542" s="114" t="str">
        <f t="shared" si="8"/>
        <v>2593360ZNGA561C</v>
      </c>
      <c r="B542" s="83" t="s">
        <v>173</v>
      </c>
      <c r="C542" s="84">
        <v>2110770</v>
      </c>
      <c r="D542" s="83">
        <v>2593360</v>
      </c>
      <c r="E542" s="83" t="s">
        <v>150</v>
      </c>
      <c r="F542" s="83" t="s">
        <v>118</v>
      </c>
      <c r="G542" s="85">
        <v>43139</v>
      </c>
      <c r="H542" s="85">
        <v>43139</v>
      </c>
      <c r="I542" s="83" t="s">
        <v>89</v>
      </c>
      <c r="J542" s="83"/>
      <c r="K542" s="86">
        <v>1</v>
      </c>
      <c r="L542" s="87">
        <v>205.64</v>
      </c>
      <c r="M542" s="108">
        <v>205.64</v>
      </c>
    </row>
    <row r="543" spans="1:13" hidden="1" x14ac:dyDescent="0.35">
      <c r="A543" s="114" t="str">
        <f t="shared" si="8"/>
        <v>2593360ZNGA564B</v>
      </c>
      <c r="B543" s="83" t="s">
        <v>173</v>
      </c>
      <c r="C543" s="84">
        <v>2110770</v>
      </c>
      <c r="D543" s="83">
        <v>2593360</v>
      </c>
      <c r="E543" s="83" t="s">
        <v>150</v>
      </c>
      <c r="F543" s="83" t="s">
        <v>115</v>
      </c>
      <c r="G543" s="85">
        <v>43139</v>
      </c>
      <c r="H543" s="85">
        <v>43139</v>
      </c>
      <c r="I543" s="83" t="s">
        <v>19</v>
      </c>
      <c r="J543" s="83"/>
      <c r="K543" s="86">
        <v>1</v>
      </c>
      <c r="L543" s="87">
        <v>625.48</v>
      </c>
      <c r="M543" s="108">
        <v>625.48</v>
      </c>
    </row>
    <row r="544" spans="1:13" hidden="1" x14ac:dyDescent="0.35">
      <c r="A544" s="114" t="str">
        <f t="shared" si="8"/>
        <v>4052740ZNGA562BC</v>
      </c>
      <c r="B544" s="83" t="s">
        <v>173</v>
      </c>
      <c r="C544" s="84">
        <v>2156567</v>
      </c>
      <c r="D544" s="83">
        <v>4052740</v>
      </c>
      <c r="E544" s="83" t="s">
        <v>120</v>
      </c>
      <c r="F544" s="83" t="s">
        <v>118</v>
      </c>
      <c r="G544" s="85">
        <v>43139</v>
      </c>
      <c r="H544" s="85">
        <v>43139</v>
      </c>
      <c r="I544" s="83" t="s">
        <v>41</v>
      </c>
      <c r="J544" s="83"/>
      <c r="K544" s="86">
        <v>1</v>
      </c>
      <c r="L544" s="87">
        <v>498.69</v>
      </c>
      <c r="M544" s="108">
        <v>498.69</v>
      </c>
    </row>
    <row r="545" spans="1:13" hidden="1" x14ac:dyDescent="0.35">
      <c r="A545" s="114" t="str">
        <f t="shared" si="8"/>
        <v>4052740ZNGA564BC</v>
      </c>
      <c r="B545" s="83" t="s">
        <v>173</v>
      </c>
      <c r="C545" s="84">
        <v>2156567</v>
      </c>
      <c r="D545" s="95">
        <v>4052740</v>
      </c>
      <c r="E545" s="83" t="s">
        <v>120</v>
      </c>
      <c r="F545" s="83" t="s">
        <v>118</v>
      </c>
      <c r="G545" s="85">
        <v>43139</v>
      </c>
      <c r="H545" s="85">
        <v>43139</v>
      </c>
      <c r="I545" s="83" t="s">
        <v>95</v>
      </c>
      <c r="J545" s="83"/>
      <c r="K545" s="86">
        <v>-1</v>
      </c>
      <c r="L545" s="87">
        <v>881.69</v>
      </c>
      <c r="M545" s="108">
        <v>-881.69</v>
      </c>
    </row>
    <row r="546" spans="1:13" hidden="1" x14ac:dyDescent="0.35">
      <c r="A546" s="114" t="str">
        <f t="shared" si="8"/>
        <v>4869563NGA-753</v>
      </c>
      <c r="B546" s="83" t="s">
        <v>173</v>
      </c>
      <c r="C546" s="84">
        <v>2198215</v>
      </c>
      <c r="D546" s="83">
        <v>4869563</v>
      </c>
      <c r="E546" s="83" t="s">
        <v>124</v>
      </c>
      <c r="F546" s="83" t="s">
        <v>118</v>
      </c>
      <c r="G546" s="85">
        <v>43136</v>
      </c>
      <c r="H546" s="85">
        <v>43136</v>
      </c>
      <c r="I546" s="83" t="s">
        <v>102</v>
      </c>
      <c r="J546" s="83"/>
      <c r="K546" s="86">
        <v>1</v>
      </c>
      <c r="L546" s="87">
        <v>68.2</v>
      </c>
      <c r="M546" s="108">
        <v>68.2</v>
      </c>
    </row>
    <row r="547" spans="1:13" hidden="1" x14ac:dyDescent="0.35">
      <c r="A547" s="114" t="str">
        <f t="shared" si="8"/>
        <v>4797709ZNGA561C</v>
      </c>
      <c r="B547" s="83" t="s">
        <v>173</v>
      </c>
      <c r="C547" s="84">
        <v>2198342</v>
      </c>
      <c r="D547" s="83">
        <v>4797709</v>
      </c>
      <c r="E547" s="83" t="s">
        <v>120</v>
      </c>
      <c r="F547" s="83" t="s">
        <v>118</v>
      </c>
      <c r="G547" s="85">
        <v>43139</v>
      </c>
      <c r="H547" s="85">
        <v>43139</v>
      </c>
      <c r="I547" s="83" t="s">
        <v>89</v>
      </c>
      <c r="J547" s="83"/>
      <c r="K547" s="86">
        <v>1</v>
      </c>
      <c r="L547" s="87">
        <v>205.64</v>
      </c>
      <c r="M547" s="108">
        <v>205.64</v>
      </c>
    </row>
    <row r="548" spans="1:13" hidden="1" x14ac:dyDescent="0.35">
      <c r="A548" s="114" t="str">
        <f t="shared" si="8"/>
        <v>4797709ZNGA563BC</v>
      </c>
      <c r="B548" s="83" t="s">
        <v>173</v>
      </c>
      <c r="C548" s="84">
        <v>2198342</v>
      </c>
      <c r="D548" s="95">
        <v>4797709</v>
      </c>
      <c r="E548" s="83" t="s">
        <v>120</v>
      </c>
      <c r="F548" s="83" t="s">
        <v>118</v>
      </c>
      <c r="G548" s="85">
        <v>43139</v>
      </c>
      <c r="H548" s="85">
        <v>43139</v>
      </c>
      <c r="I548" s="83" t="s">
        <v>25</v>
      </c>
      <c r="J548" s="83"/>
      <c r="K548" s="86">
        <v>-1</v>
      </c>
      <c r="L548" s="87">
        <v>626.70000000000005</v>
      </c>
      <c r="M548" s="108">
        <v>-626.70000000000005</v>
      </c>
    </row>
    <row r="549" spans="1:13" hidden="1" x14ac:dyDescent="0.35">
      <c r="A549" s="114" t="str">
        <f t="shared" si="8"/>
        <v>4937309N-F03MAT</v>
      </c>
      <c r="B549" s="83" t="s">
        <v>173</v>
      </c>
      <c r="C549" s="84">
        <v>2207598</v>
      </c>
      <c r="D549" s="83">
        <v>4937309</v>
      </c>
      <c r="E549" s="83" t="s">
        <v>111</v>
      </c>
      <c r="F549" s="83" t="s">
        <v>127</v>
      </c>
      <c r="G549" s="85">
        <v>43140</v>
      </c>
      <c r="H549" s="85">
        <v>43140</v>
      </c>
      <c r="I549" s="83" t="s">
        <v>131</v>
      </c>
      <c r="J549" s="83"/>
      <c r="K549" s="86">
        <v>80</v>
      </c>
      <c r="L549" s="87">
        <v>1</v>
      </c>
      <c r="M549" s="108">
        <v>80</v>
      </c>
    </row>
    <row r="550" spans="1:13" hidden="1" x14ac:dyDescent="0.35">
      <c r="A550" s="114" t="str">
        <f t="shared" si="8"/>
        <v>4937309NGA-F03577</v>
      </c>
      <c r="B550" s="83" t="s">
        <v>173</v>
      </c>
      <c r="C550" s="84">
        <v>2207598</v>
      </c>
      <c r="D550" s="83">
        <v>4937309</v>
      </c>
      <c r="E550" s="83" t="s">
        <v>111</v>
      </c>
      <c r="F550" s="83" t="s">
        <v>127</v>
      </c>
      <c r="G550" s="85">
        <v>43140</v>
      </c>
      <c r="H550" s="85">
        <v>43140</v>
      </c>
      <c r="I550" s="83" t="s">
        <v>130</v>
      </c>
      <c r="J550" s="83"/>
      <c r="K550" s="86">
        <v>64</v>
      </c>
      <c r="L550" s="87">
        <v>11.93</v>
      </c>
      <c r="M550" s="108">
        <v>763.52</v>
      </c>
    </row>
    <row r="551" spans="1:13" hidden="1" x14ac:dyDescent="0.35">
      <c r="A551" s="114" t="str">
        <f t="shared" si="8"/>
        <v>4937309Z999</v>
      </c>
      <c r="B551" s="83" t="s">
        <v>173</v>
      </c>
      <c r="C551" s="84">
        <v>2207598</v>
      </c>
      <c r="D551" s="83">
        <v>4937309</v>
      </c>
      <c r="E551" s="83" t="s">
        <v>111</v>
      </c>
      <c r="F551" s="83" t="s">
        <v>115</v>
      </c>
      <c r="G551" s="85">
        <v>43136</v>
      </c>
      <c r="H551" s="85">
        <v>43136</v>
      </c>
      <c r="I551" s="83" t="s">
        <v>35</v>
      </c>
      <c r="J551" s="83"/>
      <c r="K551" s="86">
        <v>1</v>
      </c>
      <c r="L551" s="87">
        <v>0</v>
      </c>
      <c r="M551" s="108">
        <v>0</v>
      </c>
    </row>
    <row r="552" spans="1:13" hidden="1" x14ac:dyDescent="0.35">
      <c r="A552" s="114" t="str">
        <f t="shared" si="8"/>
        <v>4937309ZNGA563B</v>
      </c>
      <c r="B552" s="83" t="s">
        <v>173</v>
      </c>
      <c r="C552" s="84">
        <v>2207598</v>
      </c>
      <c r="D552" s="83">
        <v>4937309</v>
      </c>
      <c r="E552" s="83" t="s">
        <v>111</v>
      </c>
      <c r="F552" s="83" t="s">
        <v>115</v>
      </c>
      <c r="G552" s="85">
        <v>43136</v>
      </c>
      <c r="H552" s="85">
        <v>43136</v>
      </c>
      <c r="I552" s="83" t="s">
        <v>23</v>
      </c>
      <c r="J552" s="83"/>
      <c r="K552" s="86">
        <v>-1</v>
      </c>
      <c r="L552" s="87">
        <v>383.5</v>
      </c>
      <c r="M552" s="108">
        <v>-383.5</v>
      </c>
    </row>
    <row r="553" spans="1:13" hidden="1" x14ac:dyDescent="0.35">
      <c r="A553" s="114" t="str">
        <f t="shared" si="8"/>
        <v>4929040ZNGA562BC</v>
      </c>
      <c r="B553" s="83" t="s">
        <v>173</v>
      </c>
      <c r="C553" s="84">
        <v>2210791</v>
      </c>
      <c r="D553" s="83">
        <v>4929040</v>
      </c>
      <c r="E553" s="83" t="s">
        <v>124</v>
      </c>
      <c r="F553" s="83" t="s">
        <v>118</v>
      </c>
      <c r="G553" s="85">
        <v>43136</v>
      </c>
      <c r="H553" s="85">
        <v>43136</v>
      </c>
      <c r="I553" s="83" t="s">
        <v>41</v>
      </c>
      <c r="J553" s="83"/>
      <c r="K553" s="86">
        <v>1</v>
      </c>
      <c r="L553" s="87">
        <v>498.69</v>
      </c>
      <c r="M553" s="108">
        <v>498.69</v>
      </c>
    </row>
    <row r="554" spans="1:13" hidden="1" x14ac:dyDescent="0.35">
      <c r="A554" s="114" t="str">
        <f t="shared" si="8"/>
        <v>5127724ZNGA561A</v>
      </c>
      <c r="B554" s="83" t="s">
        <v>173</v>
      </c>
      <c r="C554" s="84">
        <v>2211314</v>
      </c>
      <c r="D554" s="83">
        <v>5127724</v>
      </c>
      <c r="E554" s="83" t="s">
        <v>122</v>
      </c>
      <c r="F554" s="83" t="s">
        <v>113</v>
      </c>
      <c r="G554" s="85">
        <v>43139</v>
      </c>
      <c r="H554" s="85">
        <v>43139</v>
      </c>
      <c r="I554" s="83" t="s">
        <v>112</v>
      </c>
      <c r="J554" s="83"/>
      <c r="K554" s="86">
        <v>1</v>
      </c>
      <c r="L554" s="87">
        <v>0</v>
      </c>
      <c r="M554" s="108">
        <v>0</v>
      </c>
    </row>
    <row r="555" spans="1:13" hidden="1" x14ac:dyDescent="0.35">
      <c r="A555" s="114" t="str">
        <f t="shared" si="8"/>
        <v>5127727ZNGA561BC</v>
      </c>
      <c r="B555" s="83" t="s">
        <v>173</v>
      </c>
      <c r="C555" s="84">
        <v>2211315</v>
      </c>
      <c r="D555" s="83">
        <v>5127727</v>
      </c>
      <c r="E555" s="83" t="s">
        <v>122</v>
      </c>
      <c r="F555" s="83" t="s">
        <v>118</v>
      </c>
      <c r="G555" s="85">
        <v>43139</v>
      </c>
      <c r="H555" s="85">
        <v>43139</v>
      </c>
      <c r="I555" s="83" t="s">
        <v>29</v>
      </c>
      <c r="J555" s="83"/>
      <c r="K555" s="86">
        <v>1</v>
      </c>
      <c r="L555" s="87">
        <v>433.57</v>
      </c>
      <c r="M555" s="108">
        <v>433.57</v>
      </c>
    </row>
    <row r="556" spans="1:13" hidden="1" x14ac:dyDescent="0.35">
      <c r="A556" s="114" t="str">
        <f t="shared" si="8"/>
        <v>5169986Z999</v>
      </c>
      <c r="B556" s="83" t="s">
        <v>173</v>
      </c>
      <c r="C556" s="84">
        <v>2212188</v>
      </c>
      <c r="D556" s="83">
        <v>5169986</v>
      </c>
      <c r="E556" s="83" t="s">
        <v>122</v>
      </c>
      <c r="F556" s="83" t="s">
        <v>115</v>
      </c>
      <c r="G556" s="85">
        <v>43139</v>
      </c>
      <c r="H556" s="85">
        <v>43139</v>
      </c>
      <c r="I556" s="83" t="s">
        <v>35</v>
      </c>
      <c r="J556" s="83"/>
      <c r="K556" s="86">
        <v>1</v>
      </c>
      <c r="L556" s="87">
        <v>0</v>
      </c>
      <c r="M556" s="108">
        <v>0</v>
      </c>
    </row>
    <row r="557" spans="1:13" hidden="1" x14ac:dyDescent="0.35">
      <c r="A557" s="114" t="str">
        <f t="shared" si="8"/>
        <v>5169986ZNGA561B</v>
      </c>
      <c r="B557" s="83" t="s">
        <v>173</v>
      </c>
      <c r="C557" s="84">
        <v>2212188</v>
      </c>
      <c r="D557" s="83">
        <v>5169986</v>
      </c>
      <c r="E557" s="83" t="s">
        <v>122</v>
      </c>
      <c r="F557" s="83" t="s">
        <v>115</v>
      </c>
      <c r="G557" s="85">
        <v>43139</v>
      </c>
      <c r="H557" s="85">
        <v>43139</v>
      </c>
      <c r="I557" s="83" t="s">
        <v>15</v>
      </c>
      <c r="J557" s="83"/>
      <c r="K557" s="86">
        <v>-1</v>
      </c>
      <c r="L557" s="87">
        <v>194.94</v>
      </c>
      <c r="M557" s="108">
        <v>-194.94</v>
      </c>
    </row>
    <row r="558" spans="1:13" hidden="1" x14ac:dyDescent="0.35">
      <c r="A558" s="114" t="str">
        <f t="shared" si="8"/>
        <v>5169986ZNGA561BC</v>
      </c>
      <c r="B558" s="83" t="s">
        <v>173</v>
      </c>
      <c r="C558" s="84">
        <v>2212188</v>
      </c>
      <c r="D558" s="83">
        <v>5169986</v>
      </c>
      <c r="E558" s="83" t="s">
        <v>122</v>
      </c>
      <c r="F558" s="83" t="s">
        <v>118</v>
      </c>
      <c r="G558" s="85">
        <v>43138</v>
      </c>
      <c r="H558" s="85">
        <v>43138</v>
      </c>
      <c r="I558" s="83" t="s">
        <v>29</v>
      </c>
      <c r="J558" s="83"/>
      <c r="K558" s="86">
        <v>1</v>
      </c>
      <c r="L558" s="87">
        <v>433.57</v>
      </c>
      <c r="M558" s="108">
        <v>433.57</v>
      </c>
    </row>
    <row r="559" spans="1:13" hidden="1" x14ac:dyDescent="0.35">
      <c r="A559" s="114" t="str">
        <f t="shared" si="8"/>
        <v>5249695ZNGA562BC</v>
      </c>
      <c r="B559" s="83" t="s">
        <v>173</v>
      </c>
      <c r="C559" s="84">
        <v>2216020</v>
      </c>
      <c r="D559" s="83">
        <v>5249695</v>
      </c>
      <c r="E559" s="83" t="s">
        <v>122</v>
      </c>
      <c r="F559" s="83" t="s">
        <v>118</v>
      </c>
      <c r="G559" s="85">
        <v>43140</v>
      </c>
      <c r="H559" s="85">
        <v>43140</v>
      </c>
      <c r="I559" s="83" t="s">
        <v>41</v>
      </c>
      <c r="J559" s="83"/>
      <c r="K559" s="86">
        <v>1</v>
      </c>
      <c r="L559" s="87">
        <v>498.69</v>
      </c>
      <c r="M559" s="108">
        <v>498.69</v>
      </c>
    </row>
    <row r="560" spans="1:13" hidden="1" x14ac:dyDescent="0.35">
      <c r="A560" s="114" t="str">
        <f t="shared" si="8"/>
        <v>5276388NGA Outside Boundary Remediation/Build</v>
      </c>
      <c r="B560" s="83" t="s">
        <v>173</v>
      </c>
      <c r="C560" s="84">
        <v>2218260</v>
      </c>
      <c r="D560" s="83">
        <v>5276388</v>
      </c>
      <c r="E560" s="83" t="s">
        <v>165</v>
      </c>
      <c r="F560" s="83" t="s">
        <v>127</v>
      </c>
      <c r="G560" s="85">
        <v>43139</v>
      </c>
      <c r="H560" s="85">
        <v>43139</v>
      </c>
      <c r="I560" s="83" t="s">
        <v>126</v>
      </c>
      <c r="J560" s="83"/>
      <c r="K560" s="86">
        <v>1</v>
      </c>
      <c r="L560" s="87">
        <v>0</v>
      </c>
      <c r="M560" s="108">
        <v>0</v>
      </c>
    </row>
    <row r="561" spans="1:13" hidden="1" x14ac:dyDescent="0.35">
      <c r="A561" s="114" t="str">
        <f t="shared" si="8"/>
        <v>5276388ZNGA561B</v>
      </c>
      <c r="B561" s="83" t="s">
        <v>173</v>
      </c>
      <c r="C561" s="84">
        <v>2218260</v>
      </c>
      <c r="D561" s="83">
        <v>5276388</v>
      </c>
      <c r="E561" s="83" t="s">
        <v>165</v>
      </c>
      <c r="F561" s="83" t="s">
        <v>115</v>
      </c>
      <c r="G561" s="85">
        <v>43139</v>
      </c>
      <c r="H561" s="85">
        <v>43139</v>
      </c>
      <c r="I561" s="83" t="s">
        <v>15</v>
      </c>
      <c r="J561" s="83"/>
      <c r="K561" s="86">
        <v>1</v>
      </c>
      <c r="L561" s="87">
        <v>194.94</v>
      </c>
      <c r="M561" s="108">
        <v>194.94</v>
      </c>
    </row>
    <row r="562" spans="1:13" hidden="1" x14ac:dyDescent="0.35">
      <c r="A562" s="114" t="str">
        <f t="shared" si="8"/>
        <v>5338295NGA-750</v>
      </c>
      <c r="B562" s="83" t="s">
        <v>173</v>
      </c>
      <c r="C562" s="84">
        <v>2219405</v>
      </c>
      <c r="D562" s="83">
        <v>5338295</v>
      </c>
      <c r="E562" s="83" t="s">
        <v>165</v>
      </c>
      <c r="F562" s="83" t="s">
        <v>118</v>
      </c>
      <c r="G562" s="85">
        <v>43138</v>
      </c>
      <c r="H562" s="85">
        <v>43138</v>
      </c>
      <c r="I562" s="83" t="s">
        <v>85</v>
      </c>
      <c r="J562" s="83"/>
      <c r="K562" s="86">
        <v>1</v>
      </c>
      <c r="L562" s="87">
        <v>22.61</v>
      </c>
      <c r="M562" s="108">
        <v>22.61</v>
      </c>
    </row>
    <row r="563" spans="1:13" hidden="1" x14ac:dyDescent="0.35">
      <c r="A563" s="114" t="str">
        <f t="shared" si="8"/>
        <v>5338295NGA-753</v>
      </c>
      <c r="B563" s="83" t="s">
        <v>173</v>
      </c>
      <c r="C563" s="84">
        <v>2219405</v>
      </c>
      <c r="D563" s="83">
        <v>5338295</v>
      </c>
      <c r="E563" s="83" t="s">
        <v>165</v>
      </c>
      <c r="F563" s="83" t="s">
        <v>118</v>
      </c>
      <c r="G563" s="85">
        <v>43139</v>
      </c>
      <c r="H563" s="85">
        <v>43139</v>
      </c>
      <c r="I563" s="83" t="s">
        <v>102</v>
      </c>
      <c r="J563" s="83"/>
      <c r="K563" s="86">
        <v>1</v>
      </c>
      <c r="L563" s="87">
        <v>68.2</v>
      </c>
      <c r="M563" s="108">
        <v>68.2</v>
      </c>
    </row>
    <row r="564" spans="1:13" hidden="1" x14ac:dyDescent="0.35">
      <c r="A564" s="114" t="str">
        <f t="shared" si="8"/>
        <v>5290665ZNGA562BC</v>
      </c>
      <c r="B564" s="83" t="s">
        <v>173</v>
      </c>
      <c r="C564" s="84">
        <v>2219439</v>
      </c>
      <c r="D564" s="83">
        <v>5290665</v>
      </c>
      <c r="E564" s="83" t="s">
        <v>165</v>
      </c>
      <c r="F564" s="83" t="s">
        <v>118</v>
      </c>
      <c r="G564" s="85">
        <v>43138</v>
      </c>
      <c r="H564" s="85">
        <v>43138</v>
      </c>
      <c r="I564" s="83" t="s">
        <v>41</v>
      </c>
      <c r="J564" s="83" t="s">
        <v>128</v>
      </c>
      <c r="K564" s="86">
        <v>1</v>
      </c>
      <c r="L564" s="87">
        <v>498.69</v>
      </c>
      <c r="M564" s="108">
        <v>498.69</v>
      </c>
    </row>
    <row r="565" spans="1:13" hidden="1" x14ac:dyDescent="0.35">
      <c r="A565" s="114" t="str">
        <f t="shared" si="8"/>
        <v>5290665ZNGA564BC</v>
      </c>
      <c r="B565" s="83" t="s">
        <v>173</v>
      </c>
      <c r="C565" s="84">
        <v>2219439</v>
      </c>
      <c r="D565" s="83">
        <v>5290665</v>
      </c>
      <c r="E565" s="83" t="s">
        <v>165</v>
      </c>
      <c r="F565" s="83" t="s">
        <v>118</v>
      </c>
      <c r="G565" s="85">
        <v>43138</v>
      </c>
      <c r="H565" s="85">
        <v>43138</v>
      </c>
      <c r="I565" s="83" t="s">
        <v>95</v>
      </c>
      <c r="J565" s="83"/>
      <c r="K565" s="86">
        <v>-1</v>
      </c>
      <c r="L565" s="87">
        <v>881.69</v>
      </c>
      <c r="M565" s="108">
        <v>-881.69</v>
      </c>
    </row>
    <row r="566" spans="1:13" hidden="1" x14ac:dyDescent="0.35">
      <c r="A566" s="114" t="str">
        <f t="shared" si="8"/>
        <v>5329303NGA Outside Boundary Remediation/Build</v>
      </c>
      <c r="B566" s="83" t="s">
        <v>173</v>
      </c>
      <c r="C566" s="84">
        <v>2219645</v>
      </c>
      <c r="D566" s="83">
        <v>5329303</v>
      </c>
      <c r="E566" s="83" t="s">
        <v>117</v>
      </c>
      <c r="F566" s="83" t="s">
        <v>127</v>
      </c>
      <c r="G566" s="85">
        <v>43138</v>
      </c>
      <c r="H566" s="85">
        <v>43138</v>
      </c>
      <c r="I566" s="83" t="s">
        <v>126</v>
      </c>
      <c r="J566" s="83"/>
      <c r="K566" s="86">
        <v>1</v>
      </c>
      <c r="L566" s="87">
        <v>0</v>
      </c>
      <c r="M566" s="108">
        <v>0</v>
      </c>
    </row>
    <row r="567" spans="1:13" hidden="1" x14ac:dyDescent="0.35">
      <c r="A567" s="114" t="str">
        <f t="shared" si="8"/>
        <v>5329303ZNGA563BC</v>
      </c>
      <c r="B567" s="83" t="s">
        <v>173</v>
      </c>
      <c r="C567" s="84">
        <v>2219645</v>
      </c>
      <c r="D567" s="83">
        <v>5329303</v>
      </c>
      <c r="E567" s="83" t="s">
        <v>117</v>
      </c>
      <c r="F567" s="83" t="s">
        <v>118</v>
      </c>
      <c r="G567" s="85">
        <v>43141</v>
      </c>
      <c r="H567" s="85">
        <v>43141</v>
      </c>
      <c r="I567" s="83" t="s">
        <v>25</v>
      </c>
      <c r="J567" s="83"/>
      <c r="K567" s="86">
        <v>1</v>
      </c>
      <c r="L567" s="87">
        <v>626.70000000000005</v>
      </c>
      <c r="M567" s="108">
        <v>626.70000000000005</v>
      </c>
    </row>
    <row r="568" spans="1:13" hidden="1" x14ac:dyDescent="0.35">
      <c r="A568" s="114" t="str">
        <f t="shared" si="8"/>
        <v>5354377ZNGA562BC</v>
      </c>
      <c r="B568" s="83" t="s">
        <v>173</v>
      </c>
      <c r="C568" s="84">
        <v>2220694</v>
      </c>
      <c r="D568" s="83">
        <v>5354377</v>
      </c>
      <c r="E568" s="83" t="s">
        <v>145</v>
      </c>
      <c r="F568" s="83" t="s">
        <v>118</v>
      </c>
      <c r="G568" s="85">
        <v>43138</v>
      </c>
      <c r="H568" s="85">
        <v>43138</v>
      </c>
      <c r="I568" s="83" t="s">
        <v>41</v>
      </c>
      <c r="J568" s="83"/>
      <c r="K568" s="86">
        <v>1</v>
      </c>
      <c r="L568" s="87">
        <v>498.69</v>
      </c>
      <c r="M568" s="108">
        <v>498.69</v>
      </c>
    </row>
    <row r="569" spans="1:13" hidden="1" x14ac:dyDescent="0.35">
      <c r="A569" s="114" t="str">
        <f t="shared" si="8"/>
        <v>5354377ZNGA563BC</v>
      </c>
      <c r="B569" s="83" t="s">
        <v>173</v>
      </c>
      <c r="C569" s="84">
        <v>2220694</v>
      </c>
      <c r="D569" s="96">
        <v>5354377</v>
      </c>
      <c r="E569" s="83" t="s">
        <v>145</v>
      </c>
      <c r="F569" s="83" t="s">
        <v>118</v>
      </c>
      <c r="G569" s="85">
        <v>43138</v>
      </c>
      <c r="H569" s="85">
        <v>43138</v>
      </c>
      <c r="I569" s="83" t="s">
        <v>25</v>
      </c>
      <c r="J569" s="83"/>
      <c r="K569" s="86">
        <v>-1</v>
      </c>
      <c r="L569" s="87">
        <v>626.70000000000005</v>
      </c>
      <c r="M569" s="108">
        <v>-626.70000000000005</v>
      </c>
    </row>
    <row r="570" spans="1:13" hidden="1" x14ac:dyDescent="0.35">
      <c r="A570" s="114" t="str">
        <f t="shared" si="8"/>
        <v>5387969ZNGA563BC</v>
      </c>
      <c r="B570" s="83" t="s">
        <v>173</v>
      </c>
      <c r="C570" s="84">
        <v>2221710</v>
      </c>
      <c r="D570" s="83">
        <v>5387969</v>
      </c>
      <c r="E570" s="83" t="s">
        <v>120</v>
      </c>
      <c r="F570" s="83" t="s">
        <v>118</v>
      </c>
      <c r="G570" s="85">
        <v>43139</v>
      </c>
      <c r="H570" s="85">
        <v>43139</v>
      </c>
      <c r="I570" s="83" t="s">
        <v>25</v>
      </c>
      <c r="J570" s="83"/>
      <c r="K570" s="86">
        <v>1</v>
      </c>
      <c r="L570" s="87">
        <v>626.70000000000005</v>
      </c>
      <c r="M570" s="108">
        <v>626.70000000000005</v>
      </c>
    </row>
    <row r="571" spans="1:13" hidden="1" x14ac:dyDescent="0.35">
      <c r="A571" s="114" t="str">
        <f t="shared" si="8"/>
        <v>5387954ZNGA561A</v>
      </c>
      <c r="B571" s="83" t="s">
        <v>173</v>
      </c>
      <c r="C571" s="84">
        <v>2221711</v>
      </c>
      <c r="D571" s="83">
        <v>5387954</v>
      </c>
      <c r="E571" s="83" t="s">
        <v>120</v>
      </c>
      <c r="F571" s="83"/>
      <c r="G571" s="85">
        <v>43139</v>
      </c>
      <c r="H571" s="85">
        <v>43139</v>
      </c>
      <c r="I571" s="83" t="s">
        <v>112</v>
      </c>
      <c r="J571" s="83"/>
      <c r="K571" s="86">
        <v>1</v>
      </c>
      <c r="L571" s="87">
        <v>0</v>
      </c>
      <c r="M571" s="108">
        <v>0</v>
      </c>
    </row>
    <row r="572" spans="1:13" hidden="1" x14ac:dyDescent="0.35">
      <c r="A572" s="114" t="str">
        <f t="shared" si="8"/>
        <v>5404623ZNGA561C</v>
      </c>
      <c r="B572" s="83" t="s">
        <v>173</v>
      </c>
      <c r="C572" s="84">
        <v>2222753</v>
      </c>
      <c r="D572" s="83">
        <v>5404623</v>
      </c>
      <c r="E572" s="83" t="s">
        <v>116</v>
      </c>
      <c r="F572" s="83" t="s">
        <v>118</v>
      </c>
      <c r="G572" s="85">
        <v>43139</v>
      </c>
      <c r="H572" s="85">
        <v>43139</v>
      </c>
      <c r="I572" s="83" t="s">
        <v>89</v>
      </c>
      <c r="J572" s="83"/>
      <c r="K572" s="86">
        <v>1</v>
      </c>
      <c r="L572" s="87">
        <v>205.64</v>
      </c>
      <c r="M572" s="108">
        <v>205.64</v>
      </c>
    </row>
    <row r="573" spans="1:13" hidden="1" x14ac:dyDescent="0.35">
      <c r="A573" s="114" t="str">
        <f t="shared" si="8"/>
        <v>5238021ZNGA563BC</v>
      </c>
      <c r="B573" s="83" t="s">
        <v>173</v>
      </c>
      <c r="C573" s="84">
        <v>2222959</v>
      </c>
      <c r="D573" s="83">
        <v>5238021</v>
      </c>
      <c r="E573" s="83" t="s">
        <v>145</v>
      </c>
      <c r="F573" s="83" t="s">
        <v>118</v>
      </c>
      <c r="G573" s="85">
        <v>43139</v>
      </c>
      <c r="H573" s="85">
        <v>43139</v>
      </c>
      <c r="I573" s="83" t="s">
        <v>25</v>
      </c>
      <c r="J573" s="83"/>
      <c r="K573" s="86">
        <v>1</v>
      </c>
      <c r="L573" s="87">
        <v>626.70000000000005</v>
      </c>
      <c r="M573" s="108">
        <v>626.70000000000005</v>
      </c>
    </row>
    <row r="574" spans="1:13" hidden="1" x14ac:dyDescent="0.35">
      <c r="A574" s="114" t="str">
        <f t="shared" si="8"/>
        <v>5389429ZNGA564B</v>
      </c>
      <c r="B574" s="83" t="s">
        <v>173</v>
      </c>
      <c r="C574" s="84">
        <v>2222982</v>
      </c>
      <c r="D574" s="83">
        <v>5389429</v>
      </c>
      <c r="E574" s="83" t="s">
        <v>120</v>
      </c>
      <c r="F574" s="83" t="s">
        <v>115</v>
      </c>
      <c r="G574" s="85">
        <v>43136</v>
      </c>
      <c r="H574" s="85">
        <v>43136</v>
      </c>
      <c r="I574" s="83" t="s">
        <v>19</v>
      </c>
      <c r="J574" s="83"/>
      <c r="K574" s="86">
        <v>1</v>
      </c>
      <c r="L574" s="87">
        <v>625.48</v>
      </c>
      <c r="M574" s="108">
        <v>625.48</v>
      </c>
    </row>
    <row r="575" spans="1:13" hidden="1" x14ac:dyDescent="0.35">
      <c r="A575" s="114" t="str">
        <f t="shared" si="8"/>
        <v>5389423ZNGA561A</v>
      </c>
      <c r="B575" s="83" t="s">
        <v>173</v>
      </c>
      <c r="C575" s="84">
        <v>2222983</v>
      </c>
      <c r="D575" s="83">
        <v>5389423</v>
      </c>
      <c r="E575" s="83" t="s">
        <v>120</v>
      </c>
      <c r="F575" s="83" t="s">
        <v>113</v>
      </c>
      <c r="G575" s="85">
        <v>43136</v>
      </c>
      <c r="H575" s="85">
        <v>43136</v>
      </c>
      <c r="I575" s="83" t="s">
        <v>112</v>
      </c>
      <c r="J575" s="83"/>
      <c r="K575" s="86">
        <v>1</v>
      </c>
      <c r="L575" s="87">
        <v>0</v>
      </c>
      <c r="M575" s="108">
        <v>0</v>
      </c>
    </row>
    <row r="576" spans="1:13" hidden="1" x14ac:dyDescent="0.35">
      <c r="A576" s="114" t="str">
        <f t="shared" si="8"/>
        <v>5416500Z999</v>
      </c>
      <c r="B576" s="83" t="s">
        <v>173</v>
      </c>
      <c r="C576" s="84">
        <v>2223519</v>
      </c>
      <c r="D576" s="83">
        <v>5416500</v>
      </c>
      <c r="E576" s="83" t="s">
        <v>120</v>
      </c>
      <c r="F576" s="83" t="s">
        <v>115</v>
      </c>
      <c r="G576" s="85">
        <v>43136</v>
      </c>
      <c r="H576" s="85">
        <v>43136</v>
      </c>
      <c r="I576" s="83" t="s">
        <v>35</v>
      </c>
      <c r="J576" s="83"/>
      <c r="K576" s="86">
        <v>1</v>
      </c>
      <c r="L576" s="87">
        <v>0</v>
      </c>
      <c r="M576" s="108">
        <v>0</v>
      </c>
    </row>
    <row r="577" spans="1:13" hidden="1" x14ac:dyDescent="0.35">
      <c r="A577" s="114" t="str">
        <f t="shared" si="8"/>
        <v>5416500ZNGA562B</v>
      </c>
      <c r="B577" s="83" t="s">
        <v>173</v>
      </c>
      <c r="C577" s="84">
        <v>2223519</v>
      </c>
      <c r="D577" s="83">
        <v>5416500</v>
      </c>
      <c r="E577" s="83" t="s">
        <v>120</v>
      </c>
      <c r="F577" s="83" t="s">
        <v>115</v>
      </c>
      <c r="G577" s="85">
        <v>43136</v>
      </c>
      <c r="H577" s="85">
        <v>43136</v>
      </c>
      <c r="I577" s="83" t="s">
        <v>20</v>
      </c>
      <c r="J577" s="83"/>
      <c r="K577" s="86">
        <v>-1</v>
      </c>
      <c r="L577" s="87">
        <v>254.64</v>
      </c>
      <c r="M577" s="108">
        <v>-254.64</v>
      </c>
    </row>
    <row r="578" spans="1:13" hidden="1" x14ac:dyDescent="0.35">
      <c r="A578" s="114" t="str">
        <f t="shared" si="8"/>
        <v>5431493ZNGA563BC</v>
      </c>
      <c r="B578" s="83" t="s">
        <v>173</v>
      </c>
      <c r="C578" s="84">
        <v>2223846</v>
      </c>
      <c r="D578" s="83">
        <v>5431493</v>
      </c>
      <c r="E578" s="83" t="s">
        <v>116</v>
      </c>
      <c r="F578" s="83" t="s">
        <v>118</v>
      </c>
      <c r="G578" s="85">
        <v>43139</v>
      </c>
      <c r="H578" s="85">
        <v>43139</v>
      </c>
      <c r="I578" s="83" t="s">
        <v>25</v>
      </c>
      <c r="J578" s="83"/>
      <c r="K578" s="86">
        <v>1</v>
      </c>
      <c r="L578" s="87">
        <v>626.70000000000005</v>
      </c>
      <c r="M578" s="108">
        <v>626.70000000000005</v>
      </c>
    </row>
    <row r="579" spans="1:13" hidden="1" x14ac:dyDescent="0.35">
      <c r="A579" s="114" t="str">
        <f t="shared" ref="A579:A642" si="9">CONCATENATE(D579,I579)</f>
        <v>5433719Z999</v>
      </c>
      <c r="B579" s="83" t="s">
        <v>173</v>
      </c>
      <c r="C579" s="84">
        <v>2224338</v>
      </c>
      <c r="D579" s="83">
        <v>5433719</v>
      </c>
      <c r="E579" s="83" t="s">
        <v>111</v>
      </c>
      <c r="F579" s="83" t="s">
        <v>115</v>
      </c>
      <c r="G579" s="85">
        <v>43136</v>
      </c>
      <c r="H579" s="85">
        <v>43136</v>
      </c>
      <c r="I579" s="83" t="s">
        <v>35</v>
      </c>
      <c r="J579" s="83"/>
      <c r="K579" s="86">
        <v>1</v>
      </c>
      <c r="L579" s="87">
        <v>0</v>
      </c>
      <c r="M579" s="108">
        <v>0</v>
      </c>
    </row>
    <row r="580" spans="1:13" hidden="1" x14ac:dyDescent="0.35">
      <c r="A580" s="114" t="str">
        <f t="shared" si="9"/>
        <v>5433719ZNGA562B</v>
      </c>
      <c r="B580" s="83" t="s">
        <v>173</v>
      </c>
      <c r="C580" s="84">
        <v>2224338</v>
      </c>
      <c r="D580" s="83">
        <v>5433719</v>
      </c>
      <c r="E580" s="83" t="s">
        <v>111</v>
      </c>
      <c r="F580" s="83" t="s">
        <v>115</v>
      </c>
      <c r="G580" s="85">
        <v>43136</v>
      </c>
      <c r="H580" s="85">
        <v>43136</v>
      </c>
      <c r="I580" s="83" t="s">
        <v>20</v>
      </c>
      <c r="J580" s="83"/>
      <c r="K580" s="86">
        <v>-1</v>
      </c>
      <c r="L580" s="87">
        <v>254.64</v>
      </c>
      <c r="M580" s="108">
        <v>-254.64</v>
      </c>
    </row>
    <row r="581" spans="1:13" hidden="1" x14ac:dyDescent="0.35">
      <c r="A581" s="114" t="str">
        <f t="shared" si="9"/>
        <v>5460415Z999</v>
      </c>
      <c r="B581" s="83" t="s">
        <v>173</v>
      </c>
      <c r="C581" s="84">
        <v>2224975</v>
      </c>
      <c r="D581" s="83">
        <v>5460415</v>
      </c>
      <c r="E581" s="83" t="s">
        <v>111</v>
      </c>
      <c r="F581" s="83" t="s">
        <v>115</v>
      </c>
      <c r="G581" s="85">
        <v>43136</v>
      </c>
      <c r="H581" s="85">
        <v>43136</v>
      </c>
      <c r="I581" s="83" t="s">
        <v>35</v>
      </c>
      <c r="J581" s="83"/>
      <c r="K581" s="86">
        <v>1</v>
      </c>
      <c r="L581" s="87">
        <v>0</v>
      </c>
      <c r="M581" s="108">
        <v>0</v>
      </c>
    </row>
    <row r="582" spans="1:13" hidden="1" x14ac:dyDescent="0.35">
      <c r="A582" s="114" t="str">
        <f t="shared" si="9"/>
        <v>5460415ZNGA561B</v>
      </c>
      <c r="B582" s="83" t="s">
        <v>173</v>
      </c>
      <c r="C582" s="84">
        <v>2224975</v>
      </c>
      <c r="D582" s="83">
        <v>5460415</v>
      </c>
      <c r="E582" s="83" t="s">
        <v>111</v>
      </c>
      <c r="F582" s="83" t="s">
        <v>115</v>
      </c>
      <c r="G582" s="85">
        <v>43136</v>
      </c>
      <c r="H582" s="85">
        <v>43136</v>
      </c>
      <c r="I582" s="83" t="s">
        <v>15</v>
      </c>
      <c r="J582" s="83"/>
      <c r="K582" s="86">
        <v>-1</v>
      </c>
      <c r="L582" s="87">
        <v>194.94</v>
      </c>
      <c r="M582" s="108">
        <v>-194.94</v>
      </c>
    </row>
    <row r="583" spans="1:13" hidden="1" x14ac:dyDescent="0.35">
      <c r="A583" s="114" t="str">
        <f t="shared" si="9"/>
        <v>5495087ZNGA563B</v>
      </c>
      <c r="B583" s="83" t="s">
        <v>173</v>
      </c>
      <c r="C583" s="84">
        <v>2226705</v>
      </c>
      <c r="D583" s="83">
        <v>5495087</v>
      </c>
      <c r="E583" s="83" t="s">
        <v>117</v>
      </c>
      <c r="F583" s="83" t="s">
        <v>115</v>
      </c>
      <c r="G583" s="85">
        <v>43141</v>
      </c>
      <c r="H583" s="85">
        <v>43141</v>
      </c>
      <c r="I583" s="83" t="s">
        <v>23</v>
      </c>
      <c r="J583" s="83"/>
      <c r="K583" s="86">
        <v>1</v>
      </c>
      <c r="L583" s="87">
        <v>383.5</v>
      </c>
      <c r="M583" s="108">
        <v>383.5</v>
      </c>
    </row>
    <row r="584" spans="1:13" hidden="1" x14ac:dyDescent="0.35">
      <c r="A584" s="114" t="str">
        <f t="shared" si="9"/>
        <v>5495042ZNGA561A</v>
      </c>
      <c r="B584" s="83" t="s">
        <v>173</v>
      </c>
      <c r="C584" s="84">
        <v>2226706</v>
      </c>
      <c r="D584" s="83">
        <v>5495042</v>
      </c>
      <c r="E584" s="83" t="s">
        <v>117</v>
      </c>
      <c r="F584" s="83" t="s">
        <v>113</v>
      </c>
      <c r="G584" s="85">
        <v>43141</v>
      </c>
      <c r="H584" s="85">
        <v>43141</v>
      </c>
      <c r="I584" s="83" t="s">
        <v>112</v>
      </c>
      <c r="J584" s="83"/>
      <c r="K584" s="86">
        <v>1</v>
      </c>
      <c r="L584" s="87">
        <v>0</v>
      </c>
      <c r="M584" s="108">
        <v>0</v>
      </c>
    </row>
    <row r="585" spans="1:13" hidden="1" x14ac:dyDescent="0.35">
      <c r="A585" s="114" t="str">
        <f t="shared" si="9"/>
        <v>5475198ZNGA563BC</v>
      </c>
      <c r="B585" s="83" t="s">
        <v>173</v>
      </c>
      <c r="C585" s="84">
        <v>2226798</v>
      </c>
      <c r="D585" s="83">
        <v>5475198</v>
      </c>
      <c r="E585" s="83" t="s">
        <v>117</v>
      </c>
      <c r="F585" s="83" t="s">
        <v>118</v>
      </c>
      <c r="G585" s="85">
        <v>43140</v>
      </c>
      <c r="H585" s="85">
        <v>43140</v>
      </c>
      <c r="I585" s="83" t="s">
        <v>25</v>
      </c>
      <c r="J585" s="83"/>
      <c r="K585" s="86">
        <v>1</v>
      </c>
      <c r="L585" s="87">
        <v>626.70000000000005</v>
      </c>
      <c r="M585" s="108">
        <v>626.70000000000005</v>
      </c>
    </row>
    <row r="586" spans="1:13" hidden="1" x14ac:dyDescent="0.35">
      <c r="A586" s="114" t="str">
        <f t="shared" si="9"/>
        <v>5475194ZNGA561A</v>
      </c>
      <c r="B586" s="83" t="s">
        <v>173</v>
      </c>
      <c r="C586" s="84">
        <v>2226799</v>
      </c>
      <c r="D586" s="83">
        <v>5475194</v>
      </c>
      <c r="E586" s="83" t="s">
        <v>117</v>
      </c>
      <c r="F586" s="83" t="s">
        <v>113</v>
      </c>
      <c r="G586" s="85">
        <v>43139</v>
      </c>
      <c r="H586" s="85">
        <v>43139</v>
      </c>
      <c r="I586" s="83" t="s">
        <v>112</v>
      </c>
      <c r="J586" s="83"/>
      <c r="K586" s="86">
        <v>1</v>
      </c>
      <c r="L586" s="87">
        <v>0</v>
      </c>
      <c r="M586" s="108">
        <v>0</v>
      </c>
    </row>
    <row r="587" spans="1:13" hidden="1" x14ac:dyDescent="0.35">
      <c r="A587" s="114" t="str">
        <f t="shared" si="9"/>
        <v>5475493NGA-711</v>
      </c>
      <c r="B587" s="83" t="s">
        <v>173</v>
      </c>
      <c r="C587" s="84">
        <v>2226827</v>
      </c>
      <c r="D587" s="83">
        <v>5475493</v>
      </c>
      <c r="E587" s="83" t="s">
        <v>150</v>
      </c>
      <c r="F587" s="83" t="s">
        <v>125</v>
      </c>
      <c r="G587" s="85">
        <v>43139</v>
      </c>
      <c r="H587" s="85">
        <v>43139</v>
      </c>
      <c r="I587" s="83" t="s">
        <v>160</v>
      </c>
      <c r="J587" s="83"/>
      <c r="K587" s="86">
        <v>1</v>
      </c>
      <c r="L587" s="87">
        <v>225.02</v>
      </c>
      <c r="M587" s="108">
        <v>225.02</v>
      </c>
    </row>
    <row r="588" spans="1:13" hidden="1" x14ac:dyDescent="0.35">
      <c r="A588" s="114" t="str">
        <f t="shared" si="9"/>
        <v>5504899Z999</v>
      </c>
      <c r="B588" s="83" t="s">
        <v>173</v>
      </c>
      <c r="C588" s="84">
        <v>2227836</v>
      </c>
      <c r="D588" s="83">
        <v>5504899</v>
      </c>
      <c r="E588" s="83" t="s">
        <v>121</v>
      </c>
      <c r="F588" s="83" t="s">
        <v>115</v>
      </c>
      <c r="G588" s="85">
        <v>43136</v>
      </c>
      <c r="H588" s="85">
        <v>43136</v>
      </c>
      <c r="I588" s="83" t="s">
        <v>35</v>
      </c>
      <c r="J588" s="83"/>
      <c r="K588" s="86">
        <v>1</v>
      </c>
      <c r="L588" s="87">
        <v>0</v>
      </c>
      <c r="M588" s="108">
        <v>0</v>
      </c>
    </row>
    <row r="589" spans="1:13" hidden="1" x14ac:dyDescent="0.35">
      <c r="A589" s="114" t="str">
        <f t="shared" si="9"/>
        <v>5504899ZNGA563B</v>
      </c>
      <c r="B589" s="83" t="s">
        <v>173</v>
      </c>
      <c r="C589" s="84">
        <v>2227836</v>
      </c>
      <c r="D589" s="83">
        <v>5504899</v>
      </c>
      <c r="E589" s="83" t="s">
        <v>121</v>
      </c>
      <c r="F589" s="83" t="s">
        <v>115</v>
      </c>
      <c r="G589" s="85">
        <v>43136</v>
      </c>
      <c r="H589" s="85">
        <v>43136</v>
      </c>
      <c r="I589" s="83" t="s">
        <v>23</v>
      </c>
      <c r="J589" s="83"/>
      <c r="K589" s="86">
        <v>-1</v>
      </c>
      <c r="L589" s="87">
        <v>383.5</v>
      </c>
      <c r="M589" s="108">
        <v>-383.5</v>
      </c>
    </row>
    <row r="590" spans="1:13" hidden="1" x14ac:dyDescent="0.35">
      <c r="A590" s="114" t="str">
        <f t="shared" si="9"/>
        <v>5505121NGA-711</v>
      </c>
      <c r="B590" s="83" t="s">
        <v>173</v>
      </c>
      <c r="C590" s="84">
        <v>2227908</v>
      </c>
      <c r="D590" s="83">
        <v>5505121</v>
      </c>
      <c r="E590" s="83" t="s">
        <v>150</v>
      </c>
      <c r="F590" s="83" t="s">
        <v>125</v>
      </c>
      <c r="G590" s="85">
        <v>43138</v>
      </c>
      <c r="H590" s="85">
        <v>43138</v>
      </c>
      <c r="I590" s="83" t="s">
        <v>160</v>
      </c>
      <c r="J590" s="83"/>
      <c r="K590" s="86">
        <v>1</v>
      </c>
      <c r="L590" s="87">
        <v>225.02</v>
      </c>
      <c r="M590" s="108">
        <v>225.02</v>
      </c>
    </row>
    <row r="591" spans="1:13" hidden="1" x14ac:dyDescent="0.35">
      <c r="A591" s="114" t="str">
        <f t="shared" si="9"/>
        <v>5500255ZNGA561A</v>
      </c>
      <c r="B591" s="83" t="s">
        <v>173</v>
      </c>
      <c r="C591" s="84">
        <v>2228827</v>
      </c>
      <c r="D591" s="83">
        <v>5500255</v>
      </c>
      <c r="E591" s="83" t="s">
        <v>121</v>
      </c>
      <c r="F591" s="83" t="s">
        <v>113</v>
      </c>
      <c r="G591" s="85">
        <v>43136</v>
      </c>
      <c r="H591" s="85">
        <v>43136</v>
      </c>
      <c r="I591" s="83" t="s">
        <v>112</v>
      </c>
      <c r="J591" s="83"/>
      <c r="K591" s="86">
        <v>1</v>
      </c>
      <c r="L591" s="87">
        <v>0</v>
      </c>
      <c r="M591" s="108">
        <v>0</v>
      </c>
    </row>
    <row r="592" spans="1:13" hidden="1" x14ac:dyDescent="0.35">
      <c r="A592" s="114" t="str">
        <f t="shared" si="9"/>
        <v>5500259ZNGA561BC</v>
      </c>
      <c r="B592" s="83" t="s">
        <v>173</v>
      </c>
      <c r="C592" s="84">
        <v>2228828</v>
      </c>
      <c r="D592" s="83">
        <v>5500259</v>
      </c>
      <c r="E592" s="83" t="s">
        <v>121</v>
      </c>
      <c r="F592" s="83" t="s">
        <v>118</v>
      </c>
      <c r="G592" s="85">
        <v>43136</v>
      </c>
      <c r="H592" s="85">
        <v>43136</v>
      </c>
      <c r="I592" s="83" t="s">
        <v>29</v>
      </c>
      <c r="J592" s="83"/>
      <c r="K592" s="86">
        <v>1</v>
      </c>
      <c r="L592" s="87">
        <v>433.57</v>
      </c>
      <c r="M592" s="108">
        <v>433.57</v>
      </c>
    </row>
    <row r="593" spans="1:13" hidden="1" x14ac:dyDescent="0.35">
      <c r="A593" s="114" t="str">
        <f t="shared" si="9"/>
        <v>5504706ZNGA561A</v>
      </c>
      <c r="B593" s="83" t="s">
        <v>173</v>
      </c>
      <c r="C593" s="84">
        <v>2228863</v>
      </c>
      <c r="D593" s="83">
        <v>5504706</v>
      </c>
      <c r="E593" s="83" t="s">
        <v>122</v>
      </c>
      <c r="F593" s="83" t="s">
        <v>113</v>
      </c>
      <c r="G593" s="85">
        <v>43139</v>
      </c>
      <c r="H593" s="85">
        <v>43139</v>
      </c>
      <c r="I593" s="83" t="s">
        <v>112</v>
      </c>
      <c r="J593" s="83"/>
      <c r="K593" s="86">
        <v>1</v>
      </c>
      <c r="L593" s="87">
        <v>0</v>
      </c>
      <c r="M593" s="108">
        <v>0</v>
      </c>
    </row>
    <row r="594" spans="1:13" hidden="1" x14ac:dyDescent="0.35">
      <c r="A594" s="114" t="str">
        <f t="shared" si="9"/>
        <v>5468918ZNGA562BC</v>
      </c>
      <c r="B594" s="83" t="s">
        <v>173</v>
      </c>
      <c r="C594" s="84">
        <v>2229038</v>
      </c>
      <c r="D594" s="83">
        <v>5468918</v>
      </c>
      <c r="E594" s="83" t="s">
        <v>116</v>
      </c>
      <c r="F594" s="83" t="s">
        <v>118</v>
      </c>
      <c r="G594" s="85">
        <v>43140</v>
      </c>
      <c r="H594" s="85">
        <v>43140</v>
      </c>
      <c r="I594" s="83" t="s">
        <v>41</v>
      </c>
      <c r="J594" s="83"/>
      <c r="K594" s="86">
        <v>1</v>
      </c>
      <c r="L594" s="87">
        <v>498.69</v>
      </c>
      <c r="M594" s="108">
        <v>498.69</v>
      </c>
    </row>
    <row r="595" spans="1:13" hidden="1" x14ac:dyDescent="0.35">
      <c r="A595" s="114" t="str">
        <f t="shared" si="9"/>
        <v>5492948ZNGA561A</v>
      </c>
      <c r="B595" s="83" t="s">
        <v>173</v>
      </c>
      <c r="C595" s="84">
        <v>2229500</v>
      </c>
      <c r="D595" s="83">
        <v>5492948</v>
      </c>
      <c r="E595" s="83" t="s">
        <v>150</v>
      </c>
      <c r="F595" s="83" t="s">
        <v>113</v>
      </c>
      <c r="G595" s="85">
        <v>43138</v>
      </c>
      <c r="H595" s="85">
        <v>43138</v>
      </c>
      <c r="I595" s="83" t="s">
        <v>112</v>
      </c>
      <c r="J595" s="83"/>
      <c r="K595" s="86">
        <v>1</v>
      </c>
      <c r="L595" s="87">
        <v>0</v>
      </c>
      <c r="M595" s="108">
        <v>0</v>
      </c>
    </row>
    <row r="596" spans="1:13" hidden="1" x14ac:dyDescent="0.35">
      <c r="A596" s="114" t="str">
        <f t="shared" si="9"/>
        <v>5492951ZNGA563BC</v>
      </c>
      <c r="B596" s="83" t="s">
        <v>173</v>
      </c>
      <c r="C596" s="84">
        <v>2229501</v>
      </c>
      <c r="D596" s="83">
        <v>5492951</v>
      </c>
      <c r="E596" s="83" t="s">
        <v>150</v>
      </c>
      <c r="F596" s="83" t="s">
        <v>118</v>
      </c>
      <c r="G596" s="85">
        <v>43138</v>
      </c>
      <c r="H596" s="85">
        <v>43138</v>
      </c>
      <c r="I596" s="83" t="s">
        <v>25</v>
      </c>
      <c r="J596" s="83"/>
      <c r="K596" s="86">
        <v>1</v>
      </c>
      <c r="L596" s="87">
        <v>626.70000000000005</v>
      </c>
      <c r="M596" s="108">
        <v>626.70000000000005</v>
      </c>
    </row>
    <row r="597" spans="1:13" hidden="1" x14ac:dyDescent="0.35">
      <c r="A597" s="114" t="str">
        <f t="shared" si="9"/>
        <v>5526488ZNGA563BC</v>
      </c>
      <c r="B597" s="83" t="s">
        <v>173</v>
      </c>
      <c r="C597" s="84">
        <v>2230353</v>
      </c>
      <c r="D597" s="83">
        <v>5526488</v>
      </c>
      <c r="E597" s="83" t="s">
        <v>121</v>
      </c>
      <c r="F597" s="83" t="s">
        <v>118</v>
      </c>
      <c r="G597" s="85">
        <v>43136</v>
      </c>
      <c r="H597" s="85">
        <v>43136</v>
      </c>
      <c r="I597" s="83" t="s">
        <v>25</v>
      </c>
      <c r="J597" s="83"/>
      <c r="K597" s="86">
        <v>1</v>
      </c>
      <c r="L597" s="87">
        <v>626.70000000000005</v>
      </c>
      <c r="M597" s="108">
        <v>626.70000000000005</v>
      </c>
    </row>
    <row r="598" spans="1:13" hidden="1" x14ac:dyDescent="0.35">
      <c r="A598" s="114" t="str">
        <f t="shared" si="9"/>
        <v>5526483ZNGA561A</v>
      </c>
      <c r="B598" s="83" t="s">
        <v>173</v>
      </c>
      <c r="C598" s="84">
        <v>2230354</v>
      </c>
      <c r="D598" s="83">
        <v>5526483</v>
      </c>
      <c r="E598" s="83" t="s">
        <v>121</v>
      </c>
      <c r="F598" s="83" t="s">
        <v>113</v>
      </c>
      <c r="G598" s="85">
        <v>43136</v>
      </c>
      <c r="H598" s="85">
        <v>43136</v>
      </c>
      <c r="I598" s="83" t="s">
        <v>112</v>
      </c>
      <c r="J598" s="83"/>
      <c r="K598" s="86">
        <v>1</v>
      </c>
      <c r="L598" s="87">
        <v>0</v>
      </c>
      <c r="M598" s="108">
        <v>0</v>
      </c>
    </row>
    <row r="599" spans="1:13" hidden="1" x14ac:dyDescent="0.35">
      <c r="A599" s="114" t="str">
        <f t="shared" si="9"/>
        <v>5526792ZNGA564BC</v>
      </c>
      <c r="B599" s="83" t="s">
        <v>173</v>
      </c>
      <c r="C599" s="84">
        <v>2230366</v>
      </c>
      <c r="D599" s="83">
        <v>5526792</v>
      </c>
      <c r="E599" s="83" t="s">
        <v>120</v>
      </c>
      <c r="F599" s="83" t="s">
        <v>118</v>
      </c>
      <c r="G599" s="85">
        <v>43139</v>
      </c>
      <c r="H599" s="85">
        <v>43139</v>
      </c>
      <c r="I599" s="83" t="s">
        <v>95</v>
      </c>
      <c r="J599" s="83"/>
      <c r="K599" s="86">
        <v>1</v>
      </c>
      <c r="L599" s="87">
        <v>881.69</v>
      </c>
      <c r="M599" s="108">
        <v>881.69</v>
      </c>
    </row>
    <row r="600" spans="1:13" hidden="1" x14ac:dyDescent="0.35">
      <c r="A600" s="114" t="str">
        <f t="shared" si="9"/>
        <v>5526786ZNGA561A</v>
      </c>
      <c r="B600" s="83" t="s">
        <v>173</v>
      </c>
      <c r="C600" s="84">
        <v>2230367</v>
      </c>
      <c r="D600" s="83">
        <v>5526786</v>
      </c>
      <c r="E600" s="83" t="s">
        <v>120</v>
      </c>
      <c r="F600" s="83" t="s">
        <v>113</v>
      </c>
      <c r="G600" s="85">
        <v>43138</v>
      </c>
      <c r="H600" s="85">
        <v>43138</v>
      </c>
      <c r="I600" s="83" t="s">
        <v>112</v>
      </c>
      <c r="J600" s="83"/>
      <c r="K600" s="86">
        <v>1</v>
      </c>
      <c r="L600" s="87">
        <v>0</v>
      </c>
      <c r="M600" s="108">
        <v>0</v>
      </c>
    </row>
    <row r="601" spans="1:13" hidden="1" x14ac:dyDescent="0.35">
      <c r="A601" s="114" t="str">
        <f t="shared" si="9"/>
        <v>5542449ZNGA563BC</v>
      </c>
      <c r="B601" s="83" t="s">
        <v>173</v>
      </c>
      <c r="C601" s="84">
        <v>2230485</v>
      </c>
      <c r="D601" s="83">
        <v>5542449</v>
      </c>
      <c r="E601" s="83" t="s">
        <v>120</v>
      </c>
      <c r="F601" s="83" t="s">
        <v>118</v>
      </c>
      <c r="G601" s="85">
        <v>43140</v>
      </c>
      <c r="H601" s="85">
        <v>43140</v>
      </c>
      <c r="I601" s="83" t="s">
        <v>25</v>
      </c>
      <c r="J601" s="83"/>
      <c r="K601" s="86">
        <v>1</v>
      </c>
      <c r="L601" s="87">
        <v>626.70000000000005</v>
      </c>
      <c r="M601" s="108">
        <v>626.70000000000005</v>
      </c>
    </row>
    <row r="602" spans="1:13" hidden="1" x14ac:dyDescent="0.35">
      <c r="A602" s="114" t="str">
        <f t="shared" si="9"/>
        <v>5542392ZNGA561A</v>
      </c>
      <c r="B602" s="83" t="s">
        <v>173</v>
      </c>
      <c r="C602" s="84">
        <v>2230486</v>
      </c>
      <c r="D602" s="83">
        <v>5542392</v>
      </c>
      <c r="E602" s="83" t="s">
        <v>120</v>
      </c>
      <c r="F602" s="83" t="s">
        <v>113</v>
      </c>
      <c r="G602" s="85">
        <v>43140</v>
      </c>
      <c r="H602" s="85">
        <v>43140</v>
      </c>
      <c r="I602" s="83" t="s">
        <v>112</v>
      </c>
      <c r="J602" s="83"/>
      <c r="K602" s="86">
        <v>1</v>
      </c>
      <c r="L602" s="87">
        <v>0</v>
      </c>
      <c r="M602" s="108">
        <v>0</v>
      </c>
    </row>
    <row r="603" spans="1:13" hidden="1" x14ac:dyDescent="0.35">
      <c r="A603" s="114" t="str">
        <f t="shared" si="9"/>
        <v>5542593Z999</v>
      </c>
      <c r="B603" s="83" t="s">
        <v>173</v>
      </c>
      <c r="C603" s="84">
        <v>2230487</v>
      </c>
      <c r="D603" s="83">
        <v>5542593</v>
      </c>
      <c r="E603" s="83" t="s">
        <v>121</v>
      </c>
      <c r="F603" s="83" t="s">
        <v>115</v>
      </c>
      <c r="G603" s="85">
        <v>43140</v>
      </c>
      <c r="H603" s="85">
        <v>43140</v>
      </c>
      <c r="I603" s="83" t="s">
        <v>35</v>
      </c>
      <c r="J603" s="83"/>
      <c r="K603" s="86">
        <v>1</v>
      </c>
      <c r="L603" s="87">
        <v>0</v>
      </c>
      <c r="M603" s="108">
        <v>0</v>
      </c>
    </row>
    <row r="604" spans="1:13" hidden="1" x14ac:dyDescent="0.35">
      <c r="A604" s="114" t="str">
        <f t="shared" si="9"/>
        <v>5542593ZNGA563B</v>
      </c>
      <c r="B604" s="83" t="s">
        <v>173</v>
      </c>
      <c r="C604" s="84">
        <v>2230487</v>
      </c>
      <c r="D604" s="83">
        <v>5542593</v>
      </c>
      <c r="E604" s="83" t="s">
        <v>121</v>
      </c>
      <c r="F604" s="83" t="s">
        <v>115</v>
      </c>
      <c r="G604" s="85">
        <v>43140</v>
      </c>
      <c r="H604" s="85">
        <v>43140</v>
      </c>
      <c r="I604" s="83" t="s">
        <v>23</v>
      </c>
      <c r="J604" s="83"/>
      <c r="K604" s="86">
        <v>-1</v>
      </c>
      <c r="L604" s="87">
        <v>383.5</v>
      </c>
      <c r="M604" s="108">
        <v>-383.5</v>
      </c>
    </row>
    <row r="605" spans="1:13" hidden="1" x14ac:dyDescent="0.35">
      <c r="A605" s="114" t="str">
        <f t="shared" si="9"/>
        <v>5542593ZNGA563BC</v>
      </c>
      <c r="B605" s="83" t="s">
        <v>173</v>
      </c>
      <c r="C605" s="84">
        <v>2230487</v>
      </c>
      <c r="D605" s="83">
        <v>5542593</v>
      </c>
      <c r="E605" s="83" t="s">
        <v>121</v>
      </c>
      <c r="F605" s="83" t="s">
        <v>118</v>
      </c>
      <c r="G605" s="85">
        <v>43139</v>
      </c>
      <c r="H605" s="85">
        <v>43139</v>
      </c>
      <c r="I605" s="83" t="s">
        <v>25</v>
      </c>
      <c r="J605" s="83"/>
      <c r="K605" s="86">
        <v>1</v>
      </c>
      <c r="L605" s="87">
        <v>626.70000000000005</v>
      </c>
      <c r="M605" s="108">
        <v>626.70000000000005</v>
      </c>
    </row>
    <row r="606" spans="1:13" hidden="1" x14ac:dyDescent="0.35">
      <c r="A606" s="114" t="str">
        <f t="shared" si="9"/>
        <v>5038275ZNGA561A</v>
      </c>
      <c r="B606" s="83" t="s">
        <v>173</v>
      </c>
      <c r="C606" s="84">
        <v>2230741</v>
      </c>
      <c r="D606" s="83">
        <v>5038275</v>
      </c>
      <c r="E606" s="83" t="s">
        <v>150</v>
      </c>
      <c r="F606" s="83" t="s">
        <v>113</v>
      </c>
      <c r="G606" s="85">
        <v>43139</v>
      </c>
      <c r="H606" s="85">
        <v>43139</v>
      </c>
      <c r="I606" s="83" t="s">
        <v>112</v>
      </c>
      <c r="J606" s="83"/>
      <c r="K606" s="86">
        <v>1</v>
      </c>
      <c r="L606" s="87">
        <v>0</v>
      </c>
      <c r="M606" s="108">
        <v>0</v>
      </c>
    </row>
    <row r="607" spans="1:13" hidden="1" x14ac:dyDescent="0.35">
      <c r="A607" s="114" t="str">
        <f t="shared" si="9"/>
        <v>5540842ZNGA561BC</v>
      </c>
      <c r="B607" s="83" t="s">
        <v>173</v>
      </c>
      <c r="C607" s="84">
        <v>2230825</v>
      </c>
      <c r="D607" s="83">
        <v>5540842</v>
      </c>
      <c r="E607" s="83" t="s">
        <v>165</v>
      </c>
      <c r="F607" s="83" t="s">
        <v>118</v>
      </c>
      <c r="G607" s="85">
        <v>43138</v>
      </c>
      <c r="H607" s="85">
        <v>43138</v>
      </c>
      <c r="I607" s="83" t="s">
        <v>29</v>
      </c>
      <c r="J607" s="83"/>
      <c r="K607" s="86">
        <v>1</v>
      </c>
      <c r="L607" s="87">
        <v>433.57</v>
      </c>
      <c r="M607" s="108">
        <v>433.57</v>
      </c>
    </row>
    <row r="608" spans="1:13" hidden="1" x14ac:dyDescent="0.35">
      <c r="A608" s="114" t="str">
        <f t="shared" si="9"/>
        <v>5551233ZNGA562BC</v>
      </c>
      <c r="B608" s="83" t="s">
        <v>173</v>
      </c>
      <c r="C608" s="84">
        <v>2232055</v>
      </c>
      <c r="D608" s="83">
        <v>5551233</v>
      </c>
      <c r="E608" s="83" t="s">
        <v>117</v>
      </c>
      <c r="F608" s="83" t="s">
        <v>118</v>
      </c>
      <c r="G608" s="85">
        <v>43139</v>
      </c>
      <c r="H608" s="85">
        <v>43139</v>
      </c>
      <c r="I608" s="83" t="s">
        <v>41</v>
      </c>
      <c r="J608" s="83"/>
      <c r="K608" s="86">
        <v>1</v>
      </c>
      <c r="L608" s="87">
        <v>498.69</v>
      </c>
      <c r="M608" s="108">
        <v>498.69</v>
      </c>
    </row>
    <row r="609" spans="1:13" hidden="1" x14ac:dyDescent="0.35">
      <c r="A609" s="114" t="str">
        <f t="shared" si="9"/>
        <v>5551227ZNGA561A</v>
      </c>
      <c r="B609" s="83" t="s">
        <v>173</v>
      </c>
      <c r="C609" s="84">
        <v>2232056</v>
      </c>
      <c r="D609" s="83">
        <v>5551227</v>
      </c>
      <c r="E609" s="83" t="s">
        <v>117</v>
      </c>
      <c r="F609" s="83" t="s">
        <v>113</v>
      </c>
      <c r="G609" s="85">
        <v>43136</v>
      </c>
      <c r="H609" s="85">
        <v>43136</v>
      </c>
      <c r="I609" s="83" t="s">
        <v>112</v>
      </c>
      <c r="J609" s="83"/>
      <c r="K609" s="86">
        <v>1</v>
      </c>
      <c r="L609" s="87">
        <v>0</v>
      </c>
      <c r="M609" s="108">
        <v>0</v>
      </c>
    </row>
    <row r="610" spans="1:13" hidden="1" x14ac:dyDescent="0.35">
      <c r="A610" s="114" t="str">
        <f t="shared" si="9"/>
        <v>5573595ZNGA561A</v>
      </c>
      <c r="B610" s="83" t="s">
        <v>173</v>
      </c>
      <c r="C610" s="84">
        <v>2232636</v>
      </c>
      <c r="D610" s="83">
        <v>5573595</v>
      </c>
      <c r="E610" s="83" t="s">
        <v>150</v>
      </c>
      <c r="F610" s="83" t="s">
        <v>113</v>
      </c>
      <c r="G610" s="85">
        <v>43136</v>
      </c>
      <c r="H610" s="85">
        <v>43136</v>
      </c>
      <c r="I610" s="83" t="s">
        <v>112</v>
      </c>
      <c r="J610" s="83"/>
      <c r="K610" s="86">
        <v>1</v>
      </c>
      <c r="L610" s="87">
        <v>0</v>
      </c>
      <c r="M610" s="108">
        <v>0</v>
      </c>
    </row>
    <row r="611" spans="1:13" hidden="1" x14ac:dyDescent="0.35">
      <c r="A611" s="114" t="str">
        <f t="shared" si="9"/>
        <v>5573659ZNGA560BC</v>
      </c>
      <c r="B611" s="83" t="s">
        <v>173</v>
      </c>
      <c r="C611" s="84">
        <v>2232637</v>
      </c>
      <c r="D611" s="83">
        <v>5573659</v>
      </c>
      <c r="E611" s="83" t="s">
        <v>150</v>
      </c>
      <c r="F611" s="83" t="s">
        <v>118</v>
      </c>
      <c r="G611" s="85">
        <v>43141</v>
      </c>
      <c r="H611" s="85">
        <v>43141</v>
      </c>
      <c r="I611" s="83" t="s">
        <v>80</v>
      </c>
      <c r="J611" s="83"/>
      <c r="K611" s="86">
        <v>1</v>
      </c>
      <c r="L611" s="87">
        <v>414.92</v>
      </c>
      <c r="M611" s="108">
        <v>414.92</v>
      </c>
    </row>
    <row r="612" spans="1:13" hidden="1" x14ac:dyDescent="0.35">
      <c r="A612" s="114" t="str">
        <f t="shared" si="9"/>
        <v>5571086ZNGA561A</v>
      </c>
      <c r="B612" s="83" t="s">
        <v>173</v>
      </c>
      <c r="C612" s="84">
        <v>2232640</v>
      </c>
      <c r="D612" s="83">
        <v>5571086</v>
      </c>
      <c r="E612" s="83" t="s">
        <v>150</v>
      </c>
      <c r="F612" s="83" t="s">
        <v>113</v>
      </c>
      <c r="G612" s="85">
        <v>43136</v>
      </c>
      <c r="H612" s="85">
        <v>43136</v>
      </c>
      <c r="I612" s="83" t="s">
        <v>112</v>
      </c>
      <c r="J612" s="83"/>
      <c r="K612" s="86">
        <v>1</v>
      </c>
      <c r="L612" s="87">
        <v>0</v>
      </c>
      <c r="M612" s="108">
        <v>0</v>
      </c>
    </row>
    <row r="613" spans="1:13" hidden="1" x14ac:dyDescent="0.35">
      <c r="A613" s="114" t="str">
        <f t="shared" si="9"/>
        <v>5571132ZNGA560BC</v>
      </c>
      <c r="B613" s="83" t="s">
        <v>173</v>
      </c>
      <c r="C613" s="84">
        <v>2232641</v>
      </c>
      <c r="D613" s="83">
        <v>5571132</v>
      </c>
      <c r="E613" s="83" t="s">
        <v>150</v>
      </c>
      <c r="F613" s="83" t="s">
        <v>115</v>
      </c>
      <c r="G613" s="85">
        <v>43136</v>
      </c>
      <c r="H613" s="85">
        <v>43136</v>
      </c>
      <c r="I613" s="83" t="s">
        <v>80</v>
      </c>
      <c r="J613" s="83"/>
      <c r="K613" s="86">
        <v>1</v>
      </c>
      <c r="L613" s="87">
        <v>414.92</v>
      </c>
      <c r="M613" s="108">
        <v>414.92</v>
      </c>
    </row>
    <row r="614" spans="1:13" hidden="1" x14ac:dyDescent="0.35">
      <c r="A614" s="114" t="str">
        <f t="shared" si="9"/>
        <v>5594238ZNGA560BC</v>
      </c>
      <c r="B614" s="83" t="s">
        <v>173</v>
      </c>
      <c r="C614" s="84">
        <v>2233011</v>
      </c>
      <c r="D614" s="83">
        <v>5594238</v>
      </c>
      <c r="E614" s="83" t="s">
        <v>165</v>
      </c>
      <c r="F614" s="83" t="s">
        <v>118</v>
      </c>
      <c r="G614" s="85">
        <v>43136</v>
      </c>
      <c r="H614" s="85">
        <v>43136</v>
      </c>
      <c r="I614" s="83" t="s">
        <v>80</v>
      </c>
      <c r="J614" s="83"/>
      <c r="K614" s="86">
        <v>1</v>
      </c>
      <c r="L614" s="87">
        <v>414.92</v>
      </c>
      <c r="M614" s="108">
        <v>414.92</v>
      </c>
    </row>
    <row r="615" spans="1:13" hidden="1" x14ac:dyDescent="0.35">
      <c r="A615" s="114" t="str">
        <f t="shared" si="9"/>
        <v>5594223ZNGA561A</v>
      </c>
      <c r="B615" s="83" t="s">
        <v>173</v>
      </c>
      <c r="C615" s="84">
        <v>2233012</v>
      </c>
      <c r="D615" s="83">
        <v>5594223</v>
      </c>
      <c r="E615" s="83" t="s">
        <v>165</v>
      </c>
      <c r="F615" s="83" t="s">
        <v>113</v>
      </c>
      <c r="G615" s="85">
        <v>43136</v>
      </c>
      <c r="H615" s="85">
        <v>43136</v>
      </c>
      <c r="I615" s="83" t="s">
        <v>112</v>
      </c>
      <c r="J615" s="83"/>
      <c r="K615" s="86">
        <v>1</v>
      </c>
      <c r="L615" s="87">
        <v>0</v>
      </c>
      <c r="M615" s="108">
        <v>0</v>
      </c>
    </row>
    <row r="616" spans="1:13" hidden="1" x14ac:dyDescent="0.35">
      <c r="A616" s="114" t="str">
        <f t="shared" si="9"/>
        <v>5576609NGA-714</v>
      </c>
      <c r="B616" s="83" t="s">
        <v>173</v>
      </c>
      <c r="C616" s="84">
        <v>2233269</v>
      </c>
      <c r="D616" s="83">
        <v>5576609</v>
      </c>
      <c r="E616" s="83" t="s">
        <v>120</v>
      </c>
      <c r="F616" s="83" t="s">
        <v>115</v>
      </c>
      <c r="G616" s="85">
        <v>43136</v>
      </c>
      <c r="H616" s="85">
        <v>43136</v>
      </c>
      <c r="I616" s="83" t="s">
        <v>114</v>
      </c>
      <c r="J616" s="83"/>
      <c r="K616" s="86">
        <v>1</v>
      </c>
      <c r="L616" s="87">
        <v>41.38</v>
      </c>
      <c r="M616" s="108">
        <v>41.38</v>
      </c>
    </row>
    <row r="617" spans="1:13" hidden="1" x14ac:dyDescent="0.35">
      <c r="A617" s="114" t="str">
        <f t="shared" si="9"/>
        <v>5599034ZNGA561A</v>
      </c>
      <c r="B617" s="83" t="s">
        <v>173</v>
      </c>
      <c r="C617" s="84">
        <v>2233647</v>
      </c>
      <c r="D617" s="83">
        <v>5599034</v>
      </c>
      <c r="E617" s="83" t="s">
        <v>150</v>
      </c>
      <c r="F617" s="83" t="s">
        <v>113</v>
      </c>
      <c r="G617" s="85">
        <v>43136</v>
      </c>
      <c r="H617" s="85">
        <v>43136</v>
      </c>
      <c r="I617" s="83" t="s">
        <v>112</v>
      </c>
      <c r="J617" s="83"/>
      <c r="K617" s="86">
        <v>1</v>
      </c>
      <c r="L617" s="87">
        <v>0</v>
      </c>
      <c r="M617" s="108">
        <v>0</v>
      </c>
    </row>
    <row r="618" spans="1:13" hidden="1" x14ac:dyDescent="0.35">
      <c r="A618" s="114" t="str">
        <f t="shared" si="9"/>
        <v>5604805ZNGA561A</v>
      </c>
      <c r="B618" s="83" t="s">
        <v>173</v>
      </c>
      <c r="C618" s="84">
        <v>2234228</v>
      </c>
      <c r="D618" s="83">
        <v>5604805</v>
      </c>
      <c r="E618" s="83" t="s">
        <v>124</v>
      </c>
      <c r="F618" s="83" t="s">
        <v>113</v>
      </c>
      <c r="G618" s="85">
        <v>43139</v>
      </c>
      <c r="H618" s="85">
        <v>43139</v>
      </c>
      <c r="I618" s="83" t="s">
        <v>112</v>
      </c>
      <c r="J618" s="83"/>
      <c r="K618" s="86">
        <v>1</v>
      </c>
      <c r="L618" s="87">
        <v>0</v>
      </c>
      <c r="M618" s="108">
        <v>0</v>
      </c>
    </row>
    <row r="619" spans="1:13" hidden="1" x14ac:dyDescent="0.35">
      <c r="A619" s="114" t="str">
        <f t="shared" si="9"/>
        <v>5544674ZNGA561A</v>
      </c>
      <c r="B619" s="83" t="s">
        <v>173</v>
      </c>
      <c r="C619" s="84">
        <v>2234285</v>
      </c>
      <c r="D619" s="83">
        <v>5544674</v>
      </c>
      <c r="E619" s="83" t="s">
        <v>121</v>
      </c>
      <c r="F619" s="83" t="s">
        <v>113</v>
      </c>
      <c r="G619" s="85">
        <v>43138</v>
      </c>
      <c r="H619" s="85">
        <v>43138</v>
      </c>
      <c r="I619" s="83" t="s">
        <v>112</v>
      </c>
      <c r="J619" s="83"/>
      <c r="K619" s="86">
        <v>1</v>
      </c>
      <c r="L619" s="87">
        <v>0</v>
      </c>
      <c r="M619" s="108">
        <v>0</v>
      </c>
    </row>
    <row r="620" spans="1:13" hidden="1" x14ac:dyDescent="0.35">
      <c r="A620" s="114" t="str">
        <f t="shared" si="9"/>
        <v>5544703ZNGA562BC</v>
      </c>
      <c r="B620" s="83" t="s">
        <v>173</v>
      </c>
      <c r="C620" s="84">
        <v>2234286</v>
      </c>
      <c r="D620" s="83">
        <v>5544703</v>
      </c>
      <c r="E620" s="83" t="s">
        <v>121</v>
      </c>
      <c r="F620" s="83" t="s">
        <v>118</v>
      </c>
      <c r="G620" s="85">
        <v>43138</v>
      </c>
      <c r="H620" s="85">
        <v>43138</v>
      </c>
      <c r="I620" s="83" t="s">
        <v>41</v>
      </c>
      <c r="J620" s="83"/>
      <c r="K620" s="86">
        <v>1</v>
      </c>
      <c r="L620" s="87">
        <v>498.69</v>
      </c>
      <c r="M620" s="108">
        <v>498.69</v>
      </c>
    </row>
    <row r="621" spans="1:13" hidden="1" x14ac:dyDescent="0.35">
      <c r="A621" s="114" t="str">
        <f t="shared" si="9"/>
        <v>5627749NGA-714</v>
      </c>
      <c r="B621" s="83" t="s">
        <v>173</v>
      </c>
      <c r="C621" s="84">
        <v>2234742</v>
      </c>
      <c r="D621" s="83">
        <v>5627749</v>
      </c>
      <c r="E621" s="83" t="s">
        <v>150</v>
      </c>
      <c r="F621" s="83" t="s">
        <v>115</v>
      </c>
      <c r="G621" s="85">
        <v>43138</v>
      </c>
      <c r="H621" s="85">
        <v>43138</v>
      </c>
      <c r="I621" s="83" t="s">
        <v>114</v>
      </c>
      <c r="J621" s="83"/>
      <c r="K621" s="86">
        <v>1</v>
      </c>
      <c r="L621" s="87">
        <v>41.38</v>
      </c>
      <c r="M621" s="108">
        <v>41.38</v>
      </c>
    </row>
    <row r="622" spans="1:13" hidden="1" x14ac:dyDescent="0.35">
      <c r="A622" s="114" t="str">
        <f t="shared" si="9"/>
        <v>5623888ZNGA561A</v>
      </c>
      <c r="B622" s="83" t="s">
        <v>173</v>
      </c>
      <c r="C622" s="84">
        <v>2234893</v>
      </c>
      <c r="D622" s="83">
        <v>5623888</v>
      </c>
      <c r="E622" s="83" t="s">
        <v>124</v>
      </c>
      <c r="F622" s="83" t="s">
        <v>113</v>
      </c>
      <c r="G622" s="85">
        <v>43140</v>
      </c>
      <c r="H622" s="85">
        <v>43140</v>
      </c>
      <c r="I622" s="83" t="s">
        <v>112</v>
      </c>
      <c r="J622" s="83"/>
      <c r="K622" s="86">
        <v>1</v>
      </c>
      <c r="L622" s="87">
        <v>0</v>
      </c>
      <c r="M622" s="108">
        <v>0</v>
      </c>
    </row>
    <row r="623" spans="1:13" hidden="1" x14ac:dyDescent="0.35">
      <c r="A623" s="114" t="str">
        <f t="shared" si="9"/>
        <v>5622897ZNGA561A</v>
      </c>
      <c r="B623" s="83" t="s">
        <v>173</v>
      </c>
      <c r="C623" s="84">
        <v>2235043</v>
      </c>
      <c r="D623" s="83">
        <v>5622897</v>
      </c>
      <c r="E623" s="83" t="s">
        <v>111</v>
      </c>
      <c r="F623" s="83" t="s">
        <v>113</v>
      </c>
      <c r="G623" s="85">
        <v>43138</v>
      </c>
      <c r="H623" s="85">
        <v>43138</v>
      </c>
      <c r="I623" s="83" t="s">
        <v>112</v>
      </c>
      <c r="J623" s="83"/>
      <c r="K623" s="86">
        <v>1</v>
      </c>
      <c r="L623" s="87">
        <v>0</v>
      </c>
      <c r="M623" s="108">
        <v>0</v>
      </c>
    </row>
    <row r="624" spans="1:13" hidden="1" x14ac:dyDescent="0.35">
      <c r="A624" s="114" t="str">
        <f t="shared" si="9"/>
        <v>5580103ZNGA561A</v>
      </c>
      <c r="B624" s="83" t="s">
        <v>173</v>
      </c>
      <c r="C624" s="84">
        <v>2235195</v>
      </c>
      <c r="D624" s="83">
        <v>5580103</v>
      </c>
      <c r="E624" s="83" t="s">
        <v>120</v>
      </c>
      <c r="F624" s="83" t="s">
        <v>113</v>
      </c>
      <c r="G624" s="85">
        <v>43140</v>
      </c>
      <c r="H624" s="85">
        <v>43140</v>
      </c>
      <c r="I624" s="83" t="s">
        <v>112</v>
      </c>
      <c r="J624" s="83"/>
      <c r="K624" s="86">
        <v>1</v>
      </c>
      <c r="L624" s="87">
        <v>0</v>
      </c>
      <c r="M624" s="108">
        <v>0</v>
      </c>
    </row>
    <row r="625" spans="1:13" hidden="1" x14ac:dyDescent="0.35">
      <c r="A625" s="114" t="str">
        <f t="shared" si="9"/>
        <v>5580112ZNGA563BC</v>
      </c>
      <c r="B625" s="83" t="s">
        <v>173</v>
      </c>
      <c r="C625" s="84">
        <v>2235196</v>
      </c>
      <c r="D625" s="83">
        <v>5580112</v>
      </c>
      <c r="E625" s="83" t="s">
        <v>120</v>
      </c>
      <c r="F625" s="83" t="s">
        <v>118</v>
      </c>
      <c r="G625" s="85">
        <v>43140</v>
      </c>
      <c r="H625" s="85">
        <v>43140</v>
      </c>
      <c r="I625" s="83" t="s">
        <v>25</v>
      </c>
      <c r="J625" s="83"/>
      <c r="K625" s="86">
        <v>1</v>
      </c>
      <c r="L625" s="87">
        <v>626.70000000000005</v>
      </c>
      <c r="M625" s="108">
        <v>626.70000000000005</v>
      </c>
    </row>
    <row r="626" spans="1:13" hidden="1" x14ac:dyDescent="0.35">
      <c r="A626" s="114" t="str">
        <f t="shared" si="9"/>
        <v>5659916ZNGA563B</v>
      </c>
      <c r="B626" s="83" t="s">
        <v>173</v>
      </c>
      <c r="C626" s="84">
        <v>2236563</v>
      </c>
      <c r="D626" s="83">
        <v>5659916</v>
      </c>
      <c r="E626" s="83" t="s">
        <v>124</v>
      </c>
      <c r="F626" s="83" t="s">
        <v>115</v>
      </c>
      <c r="G626" s="85">
        <v>43141</v>
      </c>
      <c r="H626" s="85">
        <v>43141</v>
      </c>
      <c r="I626" s="83" t="s">
        <v>23</v>
      </c>
      <c r="J626" s="83"/>
      <c r="K626" s="86">
        <v>1</v>
      </c>
      <c r="L626" s="87">
        <v>383.5</v>
      </c>
      <c r="M626" s="108">
        <v>383.5</v>
      </c>
    </row>
    <row r="627" spans="1:13" hidden="1" x14ac:dyDescent="0.35">
      <c r="A627" s="114" t="str">
        <f t="shared" si="9"/>
        <v>5659902ZNGA561A</v>
      </c>
      <c r="B627" s="83" t="s">
        <v>173</v>
      </c>
      <c r="C627" s="84">
        <v>2236564</v>
      </c>
      <c r="D627" s="83">
        <v>5659902</v>
      </c>
      <c r="E627" s="83" t="s">
        <v>124</v>
      </c>
      <c r="F627" s="83" t="s">
        <v>113</v>
      </c>
      <c r="G627" s="85">
        <v>43141</v>
      </c>
      <c r="H627" s="85">
        <v>43141</v>
      </c>
      <c r="I627" s="83" t="s">
        <v>112</v>
      </c>
      <c r="J627" s="83"/>
      <c r="K627" s="86">
        <v>1</v>
      </c>
      <c r="L627" s="87">
        <v>0</v>
      </c>
      <c r="M627" s="108">
        <v>0</v>
      </c>
    </row>
    <row r="628" spans="1:13" hidden="1" x14ac:dyDescent="0.35">
      <c r="A628" s="114" t="str">
        <f t="shared" si="9"/>
        <v>5668652ZNGA561BC</v>
      </c>
      <c r="B628" s="83" t="s">
        <v>173</v>
      </c>
      <c r="C628" s="84">
        <v>2236640</v>
      </c>
      <c r="D628" s="83">
        <v>5668652</v>
      </c>
      <c r="E628" s="83" t="s">
        <v>111</v>
      </c>
      <c r="F628" s="83" t="s">
        <v>118</v>
      </c>
      <c r="G628" s="85">
        <v>43139</v>
      </c>
      <c r="H628" s="85">
        <v>43139</v>
      </c>
      <c r="I628" s="83" t="s">
        <v>29</v>
      </c>
      <c r="J628" s="83"/>
      <c r="K628" s="86">
        <v>1</v>
      </c>
      <c r="L628" s="87">
        <v>433.57</v>
      </c>
      <c r="M628" s="108">
        <v>433.57</v>
      </c>
    </row>
    <row r="629" spans="1:13" hidden="1" x14ac:dyDescent="0.35">
      <c r="A629" s="114" t="str">
        <f t="shared" si="9"/>
        <v>5668629ZNGA561A</v>
      </c>
      <c r="B629" s="83" t="s">
        <v>173</v>
      </c>
      <c r="C629" s="84">
        <v>2236641</v>
      </c>
      <c r="D629" s="83">
        <v>5668629</v>
      </c>
      <c r="E629" s="83" t="s">
        <v>111</v>
      </c>
      <c r="F629" s="83" t="s">
        <v>113</v>
      </c>
      <c r="G629" s="85">
        <v>43139</v>
      </c>
      <c r="H629" s="85">
        <v>43139</v>
      </c>
      <c r="I629" s="83" t="s">
        <v>112</v>
      </c>
      <c r="J629" s="83"/>
      <c r="K629" s="86">
        <v>1</v>
      </c>
      <c r="L629" s="87">
        <v>0</v>
      </c>
      <c r="M629" s="108">
        <v>0</v>
      </c>
    </row>
    <row r="630" spans="1:13" hidden="1" x14ac:dyDescent="0.35">
      <c r="A630" s="114" t="str">
        <f t="shared" si="9"/>
        <v>5660342ZNGA561A</v>
      </c>
      <c r="B630" s="83" t="s">
        <v>173</v>
      </c>
      <c r="C630" s="84">
        <v>2236680</v>
      </c>
      <c r="D630" s="83">
        <v>5660342</v>
      </c>
      <c r="E630" s="83" t="s">
        <v>121</v>
      </c>
      <c r="F630" s="83" t="s">
        <v>113</v>
      </c>
      <c r="G630" s="85">
        <v>43138</v>
      </c>
      <c r="H630" s="85">
        <v>43138</v>
      </c>
      <c r="I630" s="83" t="s">
        <v>112</v>
      </c>
      <c r="J630" s="83"/>
      <c r="K630" s="86">
        <v>1</v>
      </c>
      <c r="L630" s="87">
        <v>0</v>
      </c>
      <c r="M630" s="108">
        <v>0</v>
      </c>
    </row>
    <row r="631" spans="1:13" hidden="1" x14ac:dyDescent="0.35">
      <c r="A631" s="114" t="str">
        <f t="shared" si="9"/>
        <v>5668515ZNGA561A</v>
      </c>
      <c r="B631" s="83" t="s">
        <v>173</v>
      </c>
      <c r="C631" s="84">
        <v>2236717</v>
      </c>
      <c r="D631" s="83">
        <v>5668515</v>
      </c>
      <c r="E631" s="83" t="s">
        <v>111</v>
      </c>
      <c r="F631" s="83" t="s">
        <v>113</v>
      </c>
      <c r="G631" s="85">
        <v>43139</v>
      </c>
      <c r="H631" s="85">
        <v>43139</v>
      </c>
      <c r="I631" s="83" t="s">
        <v>112</v>
      </c>
      <c r="J631" s="83"/>
      <c r="K631" s="86">
        <v>1</v>
      </c>
      <c r="L631" s="87">
        <v>0</v>
      </c>
      <c r="M631" s="108">
        <v>0</v>
      </c>
    </row>
    <row r="632" spans="1:13" hidden="1" x14ac:dyDescent="0.35">
      <c r="A632" s="114" t="str">
        <f t="shared" si="9"/>
        <v>5697803ZNGA561A</v>
      </c>
      <c r="B632" s="83" t="s">
        <v>173</v>
      </c>
      <c r="C632" s="84">
        <v>2238278</v>
      </c>
      <c r="D632" s="83">
        <v>5697803</v>
      </c>
      <c r="E632" s="83" t="s">
        <v>145</v>
      </c>
      <c r="F632" s="83" t="s">
        <v>113</v>
      </c>
      <c r="G632" s="85">
        <v>43139</v>
      </c>
      <c r="H632" s="85">
        <v>43139</v>
      </c>
      <c r="I632" s="83" t="s">
        <v>112</v>
      </c>
      <c r="J632" s="83"/>
      <c r="K632" s="86">
        <v>1</v>
      </c>
      <c r="L632" s="87">
        <v>0</v>
      </c>
      <c r="M632" s="108">
        <v>0</v>
      </c>
    </row>
    <row r="633" spans="1:13" hidden="1" x14ac:dyDescent="0.35">
      <c r="A633" s="114" t="str">
        <f t="shared" si="9"/>
        <v>5700912ZNGA561A</v>
      </c>
      <c r="B633" s="83" t="s">
        <v>173</v>
      </c>
      <c r="C633" s="84">
        <v>2238290</v>
      </c>
      <c r="D633" s="83">
        <v>5700912</v>
      </c>
      <c r="E633" s="83" t="s">
        <v>121</v>
      </c>
      <c r="F633" s="83" t="s">
        <v>113</v>
      </c>
      <c r="G633" s="85">
        <v>43139</v>
      </c>
      <c r="H633" s="85">
        <v>43139</v>
      </c>
      <c r="I633" s="83" t="s">
        <v>112</v>
      </c>
      <c r="J633" s="83"/>
      <c r="K633" s="86">
        <v>1</v>
      </c>
      <c r="L633" s="87">
        <v>0</v>
      </c>
      <c r="M633" s="108">
        <v>0</v>
      </c>
    </row>
    <row r="634" spans="1:13" hidden="1" x14ac:dyDescent="0.35">
      <c r="A634" s="114" t="str">
        <f t="shared" si="9"/>
        <v>5700957ZNGA562B</v>
      </c>
      <c r="B634" s="83" t="s">
        <v>173</v>
      </c>
      <c r="C634" s="84">
        <v>2238291</v>
      </c>
      <c r="D634" s="83">
        <v>5700957</v>
      </c>
      <c r="E634" s="83" t="s">
        <v>121</v>
      </c>
      <c r="F634" s="83" t="s">
        <v>115</v>
      </c>
      <c r="G634" s="85">
        <v>43139</v>
      </c>
      <c r="H634" s="85">
        <v>43139</v>
      </c>
      <c r="I634" s="83" t="s">
        <v>20</v>
      </c>
      <c r="J634" s="83"/>
      <c r="K634" s="86">
        <v>1</v>
      </c>
      <c r="L634" s="87">
        <v>254.64</v>
      </c>
      <c r="M634" s="108">
        <v>254.64</v>
      </c>
    </row>
    <row r="635" spans="1:13" hidden="1" x14ac:dyDescent="0.35">
      <c r="A635" s="114" t="str">
        <f t="shared" si="9"/>
        <v>5702644ZNGA561A</v>
      </c>
      <c r="B635" s="83" t="s">
        <v>173</v>
      </c>
      <c r="C635" s="84">
        <v>2238698</v>
      </c>
      <c r="D635" s="83">
        <v>5702644</v>
      </c>
      <c r="E635" s="83" t="s">
        <v>121</v>
      </c>
      <c r="F635" s="83" t="s">
        <v>113</v>
      </c>
      <c r="G635" s="85">
        <v>43140</v>
      </c>
      <c r="H635" s="85">
        <v>43140</v>
      </c>
      <c r="I635" s="83" t="s">
        <v>112</v>
      </c>
      <c r="J635" s="83"/>
      <c r="K635" s="86">
        <v>1</v>
      </c>
      <c r="L635" s="87">
        <v>0</v>
      </c>
      <c r="M635" s="108">
        <v>0</v>
      </c>
    </row>
    <row r="636" spans="1:13" hidden="1" x14ac:dyDescent="0.35">
      <c r="A636" s="114" t="str">
        <f t="shared" si="9"/>
        <v>5722015ZNGA561A</v>
      </c>
      <c r="B636" s="83" t="s">
        <v>173</v>
      </c>
      <c r="C636" s="84">
        <v>2238755</v>
      </c>
      <c r="D636" s="83">
        <v>5722015</v>
      </c>
      <c r="E636" s="83" t="s">
        <v>120</v>
      </c>
      <c r="F636" s="83" t="s">
        <v>113</v>
      </c>
      <c r="G636" s="85">
        <v>43141</v>
      </c>
      <c r="H636" s="85">
        <v>43141</v>
      </c>
      <c r="I636" s="83" t="s">
        <v>112</v>
      </c>
      <c r="J636" s="83"/>
      <c r="K636" s="86">
        <v>1</v>
      </c>
      <c r="L636" s="87">
        <v>0</v>
      </c>
      <c r="M636" s="108">
        <v>0</v>
      </c>
    </row>
    <row r="637" spans="1:13" hidden="1" x14ac:dyDescent="0.35">
      <c r="A637" s="114" t="str">
        <f t="shared" si="9"/>
        <v>5722020ZNGA561BC</v>
      </c>
      <c r="B637" s="83" t="s">
        <v>173</v>
      </c>
      <c r="C637" s="84">
        <v>2238756</v>
      </c>
      <c r="D637" s="83">
        <v>5722020</v>
      </c>
      <c r="E637" s="83" t="s">
        <v>120</v>
      </c>
      <c r="F637" s="83" t="s">
        <v>118</v>
      </c>
      <c r="G637" s="85">
        <v>43141</v>
      </c>
      <c r="H637" s="85">
        <v>43141</v>
      </c>
      <c r="I637" s="83" t="s">
        <v>29</v>
      </c>
      <c r="J637" s="83"/>
      <c r="K637" s="86">
        <v>1</v>
      </c>
      <c r="L637" s="87">
        <v>433.57</v>
      </c>
      <c r="M637" s="108">
        <v>433.57</v>
      </c>
    </row>
    <row r="638" spans="1:13" hidden="1" x14ac:dyDescent="0.35">
      <c r="A638" s="114" t="str">
        <f t="shared" si="9"/>
        <v>5671052ZNGA563B</v>
      </c>
      <c r="B638" s="83" t="s">
        <v>173</v>
      </c>
      <c r="C638" s="84">
        <v>2239062</v>
      </c>
      <c r="D638" s="83">
        <v>5671052</v>
      </c>
      <c r="E638" s="83" t="s">
        <v>117</v>
      </c>
      <c r="F638" s="83" t="s">
        <v>115</v>
      </c>
      <c r="G638" s="85">
        <v>43141</v>
      </c>
      <c r="H638" s="85">
        <v>43141</v>
      </c>
      <c r="I638" s="83" t="s">
        <v>23</v>
      </c>
      <c r="J638" s="83"/>
      <c r="K638" s="86">
        <v>1</v>
      </c>
      <c r="L638" s="87">
        <v>383.5</v>
      </c>
      <c r="M638" s="108">
        <v>383.5</v>
      </c>
    </row>
    <row r="639" spans="1:13" hidden="1" x14ac:dyDescent="0.35">
      <c r="A639" s="114" t="str">
        <f t="shared" si="9"/>
        <v>5671043ZNGA561A</v>
      </c>
      <c r="B639" s="83" t="s">
        <v>173</v>
      </c>
      <c r="C639" s="84">
        <v>2239063</v>
      </c>
      <c r="D639" s="83">
        <v>5671043</v>
      </c>
      <c r="E639" s="83" t="s">
        <v>117</v>
      </c>
      <c r="F639" s="83" t="s">
        <v>113</v>
      </c>
      <c r="G639" s="85">
        <v>43141</v>
      </c>
      <c r="H639" s="85">
        <v>43141</v>
      </c>
      <c r="I639" s="83" t="s">
        <v>112</v>
      </c>
      <c r="J639" s="83"/>
      <c r="K639" s="86">
        <v>1</v>
      </c>
      <c r="L639" s="87">
        <v>0</v>
      </c>
      <c r="M639" s="108">
        <v>0</v>
      </c>
    </row>
    <row r="640" spans="1:13" hidden="1" x14ac:dyDescent="0.35">
      <c r="A640" s="114" t="str">
        <f t="shared" si="9"/>
        <v>5736261ZNGA561A</v>
      </c>
      <c r="B640" s="83" t="s">
        <v>173</v>
      </c>
      <c r="C640" s="84">
        <v>2239855</v>
      </c>
      <c r="D640" s="83">
        <v>5736261</v>
      </c>
      <c r="E640" s="83" t="s">
        <v>145</v>
      </c>
      <c r="F640" s="83" t="s">
        <v>113</v>
      </c>
      <c r="G640" s="85">
        <v>43140</v>
      </c>
      <c r="H640" s="85">
        <v>43140</v>
      </c>
      <c r="I640" s="83" t="s">
        <v>112</v>
      </c>
      <c r="J640" s="83"/>
      <c r="K640" s="86">
        <v>1</v>
      </c>
      <c r="L640" s="87">
        <v>0</v>
      </c>
      <c r="M640" s="108">
        <v>0</v>
      </c>
    </row>
    <row r="641" spans="1:13" hidden="1" x14ac:dyDescent="0.35">
      <c r="A641" s="114" t="str">
        <f t="shared" si="9"/>
        <v>5737908ZNGA561A</v>
      </c>
      <c r="B641" s="83" t="s">
        <v>173</v>
      </c>
      <c r="C641" s="84">
        <v>2239938</v>
      </c>
      <c r="D641" s="83">
        <v>5737908</v>
      </c>
      <c r="E641" s="83" t="s">
        <v>165</v>
      </c>
      <c r="F641" s="83" t="s">
        <v>113</v>
      </c>
      <c r="G641" s="85">
        <v>43140</v>
      </c>
      <c r="H641" s="85">
        <v>43140</v>
      </c>
      <c r="I641" s="83" t="s">
        <v>112</v>
      </c>
      <c r="J641" s="83"/>
      <c r="K641" s="86">
        <v>1</v>
      </c>
      <c r="L641" s="87">
        <v>0</v>
      </c>
      <c r="M641" s="108">
        <v>0</v>
      </c>
    </row>
    <row r="642" spans="1:13" hidden="1" x14ac:dyDescent="0.35">
      <c r="A642" s="114" t="str">
        <f t="shared" si="9"/>
        <v>5740489ZNGA561A</v>
      </c>
      <c r="B642" s="83" t="s">
        <v>173</v>
      </c>
      <c r="C642" s="84">
        <v>2239946</v>
      </c>
      <c r="D642" s="83">
        <v>5740489</v>
      </c>
      <c r="E642" s="83" t="s">
        <v>150</v>
      </c>
      <c r="F642" s="83" t="s">
        <v>113</v>
      </c>
      <c r="G642" s="85">
        <v>43140</v>
      </c>
      <c r="H642" s="85">
        <v>43140</v>
      </c>
      <c r="I642" s="83" t="s">
        <v>112</v>
      </c>
      <c r="J642" s="83"/>
      <c r="K642" s="86">
        <v>1</v>
      </c>
      <c r="L642" s="87">
        <v>0</v>
      </c>
      <c r="M642" s="108">
        <v>0</v>
      </c>
    </row>
    <row r="643" spans="1:13" hidden="1" x14ac:dyDescent="0.35">
      <c r="A643" s="114" t="str">
        <f t="shared" ref="A643:A706" si="10">CONCATENATE(D643,I643)</f>
        <v>5607572ZNGA561A</v>
      </c>
      <c r="B643" s="83" t="s">
        <v>173</v>
      </c>
      <c r="C643" s="84">
        <v>2240702</v>
      </c>
      <c r="D643" s="83">
        <v>5607572</v>
      </c>
      <c r="E643" s="83" t="s">
        <v>145</v>
      </c>
      <c r="F643" s="83" t="s">
        <v>113</v>
      </c>
      <c r="G643" s="85">
        <v>43141</v>
      </c>
      <c r="H643" s="85">
        <v>43141</v>
      </c>
      <c r="I643" s="83" t="s">
        <v>112</v>
      </c>
      <c r="J643" s="83"/>
      <c r="K643" s="86">
        <v>1</v>
      </c>
      <c r="L643" s="87">
        <v>0</v>
      </c>
      <c r="M643" s="108">
        <v>0</v>
      </c>
    </row>
    <row r="644" spans="1:13" hidden="1" x14ac:dyDescent="0.35">
      <c r="A644" s="114" t="str">
        <f t="shared" si="10"/>
        <v/>
      </c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94" t="s">
        <v>110</v>
      </c>
      <c r="M644" s="108">
        <v>13284.79</v>
      </c>
    </row>
    <row r="645" spans="1:13" hidden="1" x14ac:dyDescent="0.35">
      <c r="A645" s="114" t="str">
        <f t="shared" si="10"/>
        <v>Req IDPayment Code</v>
      </c>
      <c r="B645" s="82" t="s">
        <v>143</v>
      </c>
      <c r="C645" s="82" t="s">
        <v>142</v>
      </c>
      <c r="D645" s="82" t="s">
        <v>141</v>
      </c>
      <c r="E645" s="82" t="s">
        <v>140</v>
      </c>
      <c r="F645" s="82" t="s">
        <v>139</v>
      </c>
      <c r="G645" s="82" t="s">
        <v>138</v>
      </c>
      <c r="H645" s="82" t="s">
        <v>137</v>
      </c>
      <c r="I645" s="82" t="s">
        <v>136</v>
      </c>
      <c r="J645" s="82" t="s">
        <v>135</v>
      </c>
      <c r="K645" s="82" t="s">
        <v>134</v>
      </c>
      <c r="L645" s="82" t="s">
        <v>133</v>
      </c>
      <c r="M645" s="107" t="s">
        <v>132</v>
      </c>
    </row>
    <row r="646" spans="1:13" hidden="1" x14ac:dyDescent="0.35">
      <c r="A646" s="114" t="str">
        <f t="shared" si="10"/>
        <v>2959353ZNGA564B</v>
      </c>
      <c r="B646" s="83" t="s">
        <v>172</v>
      </c>
      <c r="C646" s="84">
        <v>2116654</v>
      </c>
      <c r="D646" s="83">
        <v>2959353</v>
      </c>
      <c r="E646" s="83" t="s">
        <v>124</v>
      </c>
      <c r="F646" s="83" t="s">
        <v>115</v>
      </c>
      <c r="G646" s="85">
        <v>43148</v>
      </c>
      <c r="H646" s="85">
        <v>43148</v>
      </c>
      <c r="I646" s="83" t="s">
        <v>19</v>
      </c>
      <c r="J646" s="83"/>
      <c r="K646" s="86">
        <v>1</v>
      </c>
      <c r="L646" s="87">
        <v>625.48</v>
      </c>
      <c r="M646" s="108">
        <v>625.48</v>
      </c>
    </row>
    <row r="647" spans="1:13" hidden="1" x14ac:dyDescent="0.35">
      <c r="A647" s="114" t="str">
        <f t="shared" si="10"/>
        <v>4328399X392N</v>
      </c>
      <c r="B647" s="83" t="s">
        <v>172</v>
      </c>
      <c r="C647" s="84">
        <v>2171378</v>
      </c>
      <c r="D647" s="97">
        <v>4328399</v>
      </c>
      <c r="E647" s="83" t="s">
        <v>121</v>
      </c>
      <c r="F647" s="83" t="s">
        <v>118</v>
      </c>
      <c r="G647" s="85">
        <v>43146</v>
      </c>
      <c r="H647" s="85">
        <v>43146</v>
      </c>
      <c r="I647" s="83" t="s">
        <v>148</v>
      </c>
      <c r="J647" s="83"/>
      <c r="K647" s="86">
        <v>-10.79</v>
      </c>
      <c r="L647" s="87">
        <v>11.79</v>
      </c>
      <c r="M647" s="108">
        <v>-127.21</v>
      </c>
    </row>
    <row r="648" spans="1:13" hidden="1" x14ac:dyDescent="0.35">
      <c r="A648" s="114" t="str">
        <f t="shared" si="10"/>
        <v>4492802X392N</v>
      </c>
      <c r="B648" s="83" t="s">
        <v>172</v>
      </c>
      <c r="C648" s="84">
        <v>2188427</v>
      </c>
      <c r="D648" s="83">
        <v>4492802</v>
      </c>
      <c r="E648" s="83" t="s">
        <v>122</v>
      </c>
      <c r="F648" s="83" t="s">
        <v>118</v>
      </c>
      <c r="G648" s="85">
        <v>43146</v>
      </c>
      <c r="H648" s="85">
        <v>43146</v>
      </c>
      <c r="I648" s="83" t="s">
        <v>148</v>
      </c>
      <c r="J648" s="83"/>
      <c r="K648" s="86">
        <v>-12.03</v>
      </c>
      <c r="L648" s="87">
        <v>11.79</v>
      </c>
      <c r="M648" s="108">
        <v>-141.83000000000001</v>
      </c>
    </row>
    <row r="649" spans="1:13" hidden="1" x14ac:dyDescent="0.35">
      <c r="A649" s="114" t="str">
        <f t="shared" si="10"/>
        <v>4908717Z999</v>
      </c>
      <c r="B649" s="83" t="s">
        <v>172</v>
      </c>
      <c r="C649" s="84">
        <v>2200464</v>
      </c>
      <c r="D649" s="83">
        <v>4908717</v>
      </c>
      <c r="E649" s="83" t="s">
        <v>124</v>
      </c>
      <c r="F649" s="83" t="s">
        <v>118</v>
      </c>
      <c r="G649" s="85">
        <v>43145</v>
      </c>
      <c r="H649" s="85">
        <v>43145</v>
      </c>
      <c r="I649" s="83" t="s">
        <v>35</v>
      </c>
      <c r="J649" s="83"/>
      <c r="K649" s="86">
        <v>1</v>
      </c>
      <c r="L649" s="87">
        <v>0</v>
      </c>
      <c r="M649" s="108">
        <v>0</v>
      </c>
    </row>
    <row r="650" spans="1:13" hidden="1" x14ac:dyDescent="0.35">
      <c r="A650" s="114" t="str">
        <f t="shared" si="10"/>
        <v>4908717Z999</v>
      </c>
      <c r="B650" s="83" t="s">
        <v>172</v>
      </c>
      <c r="C650" s="84">
        <v>2200464</v>
      </c>
      <c r="D650" s="83">
        <v>4908717</v>
      </c>
      <c r="E650" s="83" t="s">
        <v>124</v>
      </c>
      <c r="F650" s="83" t="s">
        <v>118</v>
      </c>
      <c r="G650" s="85">
        <v>43145</v>
      </c>
      <c r="H650" s="85">
        <v>43145</v>
      </c>
      <c r="I650" s="83" t="s">
        <v>35</v>
      </c>
      <c r="J650" s="83"/>
      <c r="K650" s="86">
        <v>1</v>
      </c>
      <c r="L650" s="87">
        <v>0</v>
      </c>
      <c r="M650" s="108">
        <v>0</v>
      </c>
    </row>
    <row r="651" spans="1:13" hidden="1" x14ac:dyDescent="0.35">
      <c r="A651" s="114" t="str">
        <f t="shared" si="10"/>
        <v>4908717ZNGA561B</v>
      </c>
      <c r="B651" s="83" t="s">
        <v>172</v>
      </c>
      <c r="C651" s="84">
        <v>2200464</v>
      </c>
      <c r="D651" s="97">
        <v>4908717</v>
      </c>
      <c r="E651" s="83" t="s">
        <v>124</v>
      </c>
      <c r="F651" s="83" t="s">
        <v>118</v>
      </c>
      <c r="G651" s="85">
        <v>43145</v>
      </c>
      <c r="H651" s="85">
        <v>43145</v>
      </c>
      <c r="I651" s="83" t="s">
        <v>15</v>
      </c>
      <c r="J651" s="83"/>
      <c r="K651" s="86">
        <v>-1</v>
      </c>
      <c r="L651" s="87">
        <v>194.94</v>
      </c>
      <c r="M651" s="108">
        <v>-194.94</v>
      </c>
    </row>
    <row r="652" spans="1:13" hidden="1" x14ac:dyDescent="0.35">
      <c r="A652" s="114" t="str">
        <f t="shared" si="10"/>
        <v>4908717ZNGA561C</v>
      </c>
      <c r="B652" s="83" t="s">
        <v>172</v>
      </c>
      <c r="C652" s="84">
        <v>2200464</v>
      </c>
      <c r="D652" s="97">
        <v>4908717</v>
      </c>
      <c r="E652" s="83" t="s">
        <v>124</v>
      </c>
      <c r="F652" s="83" t="s">
        <v>118</v>
      </c>
      <c r="G652" s="85">
        <v>43145</v>
      </c>
      <c r="H652" s="85">
        <v>43145</v>
      </c>
      <c r="I652" s="83" t="s">
        <v>89</v>
      </c>
      <c r="J652" s="83"/>
      <c r="K652" s="86">
        <v>-1</v>
      </c>
      <c r="L652" s="87">
        <v>205.64</v>
      </c>
      <c r="M652" s="108">
        <v>-205.64</v>
      </c>
    </row>
    <row r="653" spans="1:13" hidden="1" x14ac:dyDescent="0.35">
      <c r="A653" s="114" t="str">
        <f t="shared" si="10"/>
        <v>4879331ZNGA560BC</v>
      </c>
      <c r="B653" s="83" t="s">
        <v>172</v>
      </c>
      <c r="C653" s="84">
        <v>2204949</v>
      </c>
      <c r="D653" s="83">
        <v>4879331</v>
      </c>
      <c r="E653" s="83" t="s">
        <v>119</v>
      </c>
      <c r="F653" s="83" t="s">
        <v>118</v>
      </c>
      <c r="G653" s="85">
        <v>43147</v>
      </c>
      <c r="H653" s="85">
        <v>43147</v>
      </c>
      <c r="I653" s="83" t="s">
        <v>80</v>
      </c>
      <c r="J653" s="83"/>
      <c r="K653" s="86">
        <v>1</v>
      </c>
      <c r="L653" s="87">
        <v>414.92</v>
      </c>
      <c r="M653" s="108">
        <v>414.92</v>
      </c>
    </row>
    <row r="654" spans="1:13" hidden="1" x14ac:dyDescent="0.35">
      <c r="A654" s="114" t="str">
        <f t="shared" si="10"/>
        <v>5168534ZNGA563BC</v>
      </c>
      <c r="B654" s="83" t="s">
        <v>172</v>
      </c>
      <c r="C654" s="84">
        <v>2214219</v>
      </c>
      <c r="D654" s="83">
        <v>5168534</v>
      </c>
      <c r="E654" s="83" t="s">
        <v>116</v>
      </c>
      <c r="F654" s="83" t="s">
        <v>118</v>
      </c>
      <c r="G654" s="85">
        <v>43144</v>
      </c>
      <c r="H654" s="85">
        <v>43144</v>
      </c>
      <c r="I654" s="83" t="s">
        <v>25</v>
      </c>
      <c r="J654" s="83"/>
      <c r="K654" s="86">
        <v>1</v>
      </c>
      <c r="L654" s="87">
        <v>626.70000000000005</v>
      </c>
      <c r="M654" s="108">
        <v>626.70000000000005</v>
      </c>
    </row>
    <row r="655" spans="1:13" hidden="1" x14ac:dyDescent="0.35">
      <c r="A655" s="114" t="str">
        <f t="shared" si="10"/>
        <v>5168397ZNGA561A</v>
      </c>
      <c r="B655" s="83" t="s">
        <v>172</v>
      </c>
      <c r="C655" s="84">
        <v>2214220</v>
      </c>
      <c r="D655" s="83">
        <v>5168397</v>
      </c>
      <c r="E655" s="83" t="s">
        <v>116</v>
      </c>
      <c r="F655" s="83" t="s">
        <v>113</v>
      </c>
      <c r="G655" s="85">
        <v>43143</v>
      </c>
      <c r="H655" s="85">
        <v>43143</v>
      </c>
      <c r="I655" s="83" t="s">
        <v>112</v>
      </c>
      <c r="J655" s="83"/>
      <c r="K655" s="86">
        <v>1</v>
      </c>
      <c r="L655" s="87">
        <v>0</v>
      </c>
      <c r="M655" s="108">
        <v>0</v>
      </c>
    </row>
    <row r="656" spans="1:13" hidden="1" x14ac:dyDescent="0.35">
      <c r="A656" s="114" t="str">
        <f t="shared" si="10"/>
        <v>5249695Z999</v>
      </c>
      <c r="B656" s="83" t="s">
        <v>172</v>
      </c>
      <c r="C656" s="84">
        <v>2216020</v>
      </c>
      <c r="D656" s="83">
        <v>5249695</v>
      </c>
      <c r="E656" s="83" t="s">
        <v>122</v>
      </c>
      <c r="F656" s="83" t="s">
        <v>115</v>
      </c>
      <c r="G656" s="85">
        <v>43143</v>
      </c>
      <c r="H656" s="85">
        <v>43143</v>
      </c>
      <c r="I656" s="83" t="s">
        <v>35</v>
      </c>
      <c r="J656" s="83"/>
      <c r="K656" s="86">
        <v>1</v>
      </c>
      <c r="L656" s="87">
        <v>0</v>
      </c>
      <c r="M656" s="108">
        <v>0</v>
      </c>
    </row>
    <row r="657" spans="1:13" hidden="1" x14ac:dyDescent="0.35">
      <c r="A657" s="114" t="str">
        <f t="shared" si="10"/>
        <v>5249695ZNGA562B</v>
      </c>
      <c r="B657" s="83" t="s">
        <v>172</v>
      </c>
      <c r="C657" s="84">
        <v>2216020</v>
      </c>
      <c r="D657" s="83">
        <v>5249695</v>
      </c>
      <c r="E657" s="83" t="s">
        <v>122</v>
      </c>
      <c r="F657" s="83" t="s">
        <v>115</v>
      </c>
      <c r="G657" s="85">
        <v>43143</v>
      </c>
      <c r="H657" s="85">
        <v>43143</v>
      </c>
      <c r="I657" s="83" t="s">
        <v>20</v>
      </c>
      <c r="J657" s="83"/>
      <c r="K657" s="86">
        <v>-1</v>
      </c>
      <c r="L657" s="87">
        <v>254.64</v>
      </c>
      <c r="M657" s="108">
        <v>-254.64</v>
      </c>
    </row>
    <row r="658" spans="1:13" hidden="1" x14ac:dyDescent="0.35">
      <c r="A658" s="114" t="str">
        <f t="shared" si="10"/>
        <v>5393254ZNGA561A</v>
      </c>
      <c r="B658" s="83" t="s">
        <v>172</v>
      </c>
      <c r="C658" s="84">
        <v>2222202</v>
      </c>
      <c r="D658" s="83">
        <v>5393254</v>
      </c>
      <c r="E658" s="83" t="s">
        <v>145</v>
      </c>
      <c r="F658" s="83" t="s">
        <v>113</v>
      </c>
      <c r="G658" s="85">
        <v>43144</v>
      </c>
      <c r="H658" s="85">
        <v>43144</v>
      </c>
      <c r="I658" s="83" t="s">
        <v>112</v>
      </c>
      <c r="J658" s="83"/>
      <c r="K658" s="86">
        <v>1</v>
      </c>
      <c r="L658" s="87">
        <v>0</v>
      </c>
      <c r="M658" s="108">
        <v>0</v>
      </c>
    </row>
    <row r="659" spans="1:13" hidden="1" x14ac:dyDescent="0.35">
      <c r="A659" s="114" t="str">
        <f t="shared" si="10"/>
        <v>5393256ZNGA561BC</v>
      </c>
      <c r="B659" s="83" t="s">
        <v>172</v>
      </c>
      <c r="C659" s="84">
        <v>2222203</v>
      </c>
      <c r="D659" s="83">
        <v>5393256</v>
      </c>
      <c r="E659" s="83" t="s">
        <v>145</v>
      </c>
      <c r="F659" s="83" t="s">
        <v>118</v>
      </c>
      <c r="G659" s="85">
        <v>43144</v>
      </c>
      <c r="H659" s="85">
        <v>43144</v>
      </c>
      <c r="I659" s="83" t="s">
        <v>29</v>
      </c>
      <c r="J659" s="83"/>
      <c r="K659" s="86">
        <v>1</v>
      </c>
      <c r="L659" s="87">
        <v>433.57</v>
      </c>
      <c r="M659" s="108">
        <v>433.57</v>
      </c>
    </row>
    <row r="660" spans="1:13" hidden="1" x14ac:dyDescent="0.35">
      <c r="A660" s="114" t="str">
        <f t="shared" si="10"/>
        <v>5357251ZNGA561A</v>
      </c>
      <c r="B660" s="83" t="s">
        <v>172</v>
      </c>
      <c r="C660" s="84">
        <v>2222956</v>
      </c>
      <c r="D660" s="83">
        <v>5357251</v>
      </c>
      <c r="E660" s="83" t="s">
        <v>117</v>
      </c>
      <c r="F660" s="83" t="s">
        <v>113</v>
      </c>
      <c r="G660" s="85">
        <v>43145</v>
      </c>
      <c r="H660" s="85">
        <v>43145</v>
      </c>
      <c r="I660" s="83" t="s">
        <v>112</v>
      </c>
      <c r="J660" s="83"/>
      <c r="K660" s="86">
        <v>1</v>
      </c>
      <c r="L660" s="87">
        <v>0</v>
      </c>
      <c r="M660" s="108">
        <v>0</v>
      </c>
    </row>
    <row r="661" spans="1:13" hidden="1" x14ac:dyDescent="0.35">
      <c r="A661" s="114" t="str">
        <f t="shared" si="10"/>
        <v>5418701NGA Outside Boundary Remediation/Build</v>
      </c>
      <c r="B661" s="83" t="s">
        <v>172</v>
      </c>
      <c r="C661" s="84">
        <v>2223185</v>
      </c>
      <c r="D661" s="83">
        <v>5418701</v>
      </c>
      <c r="E661" s="83" t="s">
        <v>150</v>
      </c>
      <c r="F661" s="83" t="s">
        <v>127</v>
      </c>
      <c r="G661" s="85">
        <v>43143</v>
      </c>
      <c r="H661" s="85">
        <v>43143</v>
      </c>
      <c r="I661" s="83" t="s">
        <v>126</v>
      </c>
      <c r="J661" s="83"/>
      <c r="K661" s="86">
        <v>1</v>
      </c>
      <c r="L661" s="87">
        <v>0</v>
      </c>
      <c r="M661" s="108">
        <v>0</v>
      </c>
    </row>
    <row r="662" spans="1:13" hidden="1" x14ac:dyDescent="0.35">
      <c r="A662" s="114" t="str">
        <f t="shared" si="10"/>
        <v>5418701NGA-F02577</v>
      </c>
      <c r="B662" s="83" t="s">
        <v>172</v>
      </c>
      <c r="C662" s="84">
        <v>2223185</v>
      </c>
      <c r="D662" s="83">
        <v>5418701</v>
      </c>
      <c r="E662" s="83" t="s">
        <v>150</v>
      </c>
      <c r="F662" s="83" t="s">
        <v>127</v>
      </c>
      <c r="G662" s="85">
        <v>43147</v>
      </c>
      <c r="H662" s="85">
        <v>43147</v>
      </c>
      <c r="I662" s="83" t="s">
        <v>129</v>
      </c>
      <c r="J662" s="83"/>
      <c r="K662" s="86">
        <v>48</v>
      </c>
      <c r="L662" s="87">
        <v>11.93</v>
      </c>
      <c r="M662" s="108">
        <v>572.64</v>
      </c>
    </row>
    <row r="663" spans="1:13" hidden="1" x14ac:dyDescent="0.35">
      <c r="A663" s="114" t="str">
        <f t="shared" si="10"/>
        <v>5409549ZNGA563BC</v>
      </c>
      <c r="B663" s="83" t="s">
        <v>172</v>
      </c>
      <c r="C663" s="84">
        <v>2223369</v>
      </c>
      <c r="D663" s="83">
        <v>5409549</v>
      </c>
      <c r="E663" s="83" t="s">
        <v>116</v>
      </c>
      <c r="F663" s="83" t="s">
        <v>118</v>
      </c>
      <c r="G663" s="85">
        <v>43144</v>
      </c>
      <c r="H663" s="85">
        <v>43144</v>
      </c>
      <c r="I663" s="83" t="s">
        <v>25</v>
      </c>
      <c r="J663" s="83"/>
      <c r="K663" s="86">
        <v>1</v>
      </c>
      <c r="L663" s="87">
        <v>626.70000000000005</v>
      </c>
      <c r="M663" s="108">
        <v>626.70000000000005</v>
      </c>
    </row>
    <row r="664" spans="1:13" hidden="1" x14ac:dyDescent="0.35">
      <c r="A664" s="114" t="str">
        <f t="shared" si="10"/>
        <v>5417068ZNGA561A</v>
      </c>
      <c r="B664" s="83" t="s">
        <v>172</v>
      </c>
      <c r="C664" s="84">
        <v>2223443</v>
      </c>
      <c r="D664" s="83">
        <v>5417068</v>
      </c>
      <c r="E664" s="83" t="s">
        <v>145</v>
      </c>
      <c r="F664" s="83" t="s">
        <v>113</v>
      </c>
      <c r="G664" s="85">
        <v>43148</v>
      </c>
      <c r="H664" s="85">
        <v>43148</v>
      </c>
      <c r="I664" s="83" t="s">
        <v>112</v>
      </c>
      <c r="J664" s="83"/>
      <c r="K664" s="86">
        <v>1</v>
      </c>
      <c r="L664" s="87">
        <v>0</v>
      </c>
      <c r="M664" s="108">
        <v>0</v>
      </c>
    </row>
    <row r="665" spans="1:13" hidden="1" x14ac:dyDescent="0.35">
      <c r="A665" s="114" t="str">
        <f t="shared" si="10"/>
        <v>5300188ZNGA561BC</v>
      </c>
      <c r="B665" s="83" t="s">
        <v>172</v>
      </c>
      <c r="C665" s="84">
        <v>2224255</v>
      </c>
      <c r="D665" s="83">
        <v>5300188</v>
      </c>
      <c r="E665" s="83" t="s">
        <v>124</v>
      </c>
      <c r="F665" s="83" t="s">
        <v>118</v>
      </c>
      <c r="G665" s="85">
        <v>43145</v>
      </c>
      <c r="H665" s="85">
        <v>43145</v>
      </c>
      <c r="I665" s="83" t="s">
        <v>29</v>
      </c>
      <c r="J665" s="83"/>
      <c r="K665" s="86">
        <v>1</v>
      </c>
      <c r="L665" s="87">
        <v>433.57</v>
      </c>
      <c r="M665" s="108">
        <v>433.57</v>
      </c>
    </row>
    <row r="666" spans="1:13" hidden="1" x14ac:dyDescent="0.35">
      <c r="A666" s="114" t="str">
        <f t="shared" si="10"/>
        <v>5436949ZNGA561A</v>
      </c>
      <c r="B666" s="83" t="s">
        <v>172</v>
      </c>
      <c r="C666" s="84">
        <v>2224901</v>
      </c>
      <c r="D666" s="83">
        <v>5436949</v>
      </c>
      <c r="E666" s="83" t="s">
        <v>120</v>
      </c>
      <c r="F666" s="83" t="s">
        <v>113</v>
      </c>
      <c r="G666" s="85">
        <v>43143</v>
      </c>
      <c r="H666" s="85">
        <v>43143</v>
      </c>
      <c r="I666" s="83" t="s">
        <v>112</v>
      </c>
      <c r="J666" s="83"/>
      <c r="K666" s="86">
        <v>1</v>
      </c>
      <c r="L666" s="87">
        <v>0</v>
      </c>
      <c r="M666" s="108">
        <v>0</v>
      </c>
    </row>
    <row r="667" spans="1:13" hidden="1" x14ac:dyDescent="0.35">
      <c r="A667" s="114" t="str">
        <f t="shared" si="10"/>
        <v>5436957ZNGA562BC</v>
      </c>
      <c r="B667" s="83" t="s">
        <v>172</v>
      </c>
      <c r="C667" s="84">
        <v>2224902</v>
      </c>
      <c r="D667" s="83">
        <v>5436957</v>
      </c>
      <c r="E667" s="83" t="s">
        <v>120</v>
      </c>
      <c r="F667" s="83" t="s">
        <v>118</v>
      </c>
      <c r="G667" s="85">
        <v>43146</v>
      </c>
      <c r="H667" s="85">
        <v>43146</v>
      </c>
      <c r="I667" s="83" t="s">
        <v>41</v>
      </c>
      <c r="J667" s="83"/>
      <c r="K667" s="86">
        <v>1</v>
      </c>
      <c r="L667" s="87">
        <v>498.69</v>
      </c>
      <c r="M667" s="108">
        <v>498.69</v>
      </c>
    </row>
    <row r="668" spans="1:13" hidden="1" x14ac:dyDescent="0.35">
      <c r="A668" s="114" t="str">
        <f t="shared" si="10"/>
        <v>5436957ZNGA563BC</v>
      </c>
      <c r="B668" s="83" t="s">
        <v>172</v>
      </c>
      <c r="C668" s="84">
        <v>2224902</v>
      </c>
      <c r="D668" s="83">
        <v>5436957</v>
      </c>
      <c r="E668" s="83" t="s">
        <v>120</v>
      </c>
      <c r="F668" s="83" t="s">
        <v>118</v>
      </c>
      <c r="G668" s="85">
        <v>43143</v>
      </c>
      <c r="H668" s="85">
        <v>43143</v>
      </c>
      <c r="I668" s="83" t="s">
        <v>25</v>
      </c>
      <c r="J668" s="83"/>
      <c r="K668" s="86">
        <v>1</v>
      </c>
      <c r="L668" s="87">
        <v>626.70000000000005</v>
      </c>
      <c r="M668" s="108">
        <v>626.70000000000005</v>
      </c>
    </row>
    <row r="669" spans="1:13" hidden="1" x14ac:dyDescent="0.35">
      <c r="A669" s="114" t="str">
        <f t="shared" si="10"/>
        <v>5436957ZNGA563BC</v>
      </c>
      <c r="B669" s="83" t="s">
        <v>172</v>
      </c>
      <c r="C669" s="84">
        <v>2224902</v>
      </c>
      <c r="D669" s="96">
        <v>5436957</v>
      </c>
      <c r="E669" s="83" t="s">
        <v>120</v>
      </c>
      <c r="F669" s="83" t="s">
        <v>118</v>
      </c>
      <c r="G669" s="85">
        <v>43146</v>
      </c>
      <c r="H669" s="85">
        <v>43146</v>
      </c>
      <c r="I669" s="83" t="s">
        <v>25</v>
      </c>
      <c r="J669" s="83"/>
      <c r="K669" s="86">
        <v>-1</v>
      </c>
      <c r="L669" s="87">
        <v>626.70000000000005</v>
      </c>
      <c r="M669" s="108">
        <v>-626.70000000000005</v>
      </c>
    </row>
    <row r="670" spans="1:13" hidden="1" x14ac:dyDescent="0.35">
      <c r="A670" s="114" t="str">
        <f t="shared" si="10"/>
        <v>5448942Z999</v>
      </c>
      <c r="B670" s="83" t="s">
        <v>172</v>
      </c>
      <c r="C670" s="84">
        <v>2224953</v>
      </c>
      <c r="D670" s="83">
        <v>5448942</v>
      </c>
      <c r="E670" s="83" t="s">
        <v>121</v>
      </c>
      <c r="F670" s="83" t="s">
        <v>115</v>
      </c>
      <c r="G670" s="85">
        <v>43144</v>
      </c>
      <c r="H670" s="85">
        <v>43144</v>
      </c>
      <c r="I670" s="83" t="s">
        <v>35</v>
      </c>
      <c r="J670" s="83"/>
      <c r="K670" s="86">
        <v>1</v>
      </c>
      <c r="L670" s="87">
        <v>0</v>
      </c>
      <c r="M670" s="108">
        <v>0</v>
      </c>
    </row>
    <row r="671" spans="1:13" hidden="1" x14ac:dyDescent="0.35">
      <c r="A671" s="114" t="str">
        <f t="shared" si="10"/>
        <v>5448942ZNGA563B</v>
      </c>
      <c r="B671" s="83" t="s">
        <v>172</v>
      </c>
      <c r="C671" s="84">
        <v>2224953</v>
      </c>
      <c r="D671" s="83">
        <v>5448942</v>
      </c>
      <c r="E671" s="83" t="s">
        <v>121</v>
      </c>
      <c r="F671" s="83" t="s">
        <v>115</v>
      </c>
      <c r="G671" s="85">
        <v>43144</v>
      </c>
      <c r="H671" s="85">
        <v>43144</v>
      </c>
      <c r="I671" s="83" t="s">
        <v>23</v>
      </c>
      <c r="J671" s="83"/>
      <c r="K671" s="86">
        <v>-1</v>
      </c>
      <c r="L671" s="87">
        <v>383.5</v>
      </c>
      <c r="M671" s="108">
        <v>-383.5</v>
      </c>
    </row>
    <row r="672" spans="1:13" hidden="1" x14ac:dyDescent="0.35">
      <c r="A672" s="114" t="str">
        <f t="shared" si="10"/>
        <v>5448942ZNGA563BC</v>
      </c>
      <c r="B672" s="83" t="s">
        <v>172</v>
      </c>
      <c r="C672" s="84">
        <v>2224953</v>
      </c>
      <c r="D672" s="83">
        <v>5448942</v>
      </c>
      <c r="E672" s="83" t="s">
        <v>121</v>
      </c>
      <c r="F672" s="83" t="s">
        <v>118</v>
      </c>
      <c r="G672" s="85">
        <v>43143</v>
      </c>
      <c r="H672" s="85">
        <v>43143</v>
      </c>
      <c r="I672" s="83" t="s">
        <v>25</v>
      </c>
      <c r="J672" s="83"/>
      <c r="K672" s="86">
        <v>1</v>
      </c>
      <c r="L672" s="87">
        <v>626.70000000000005</v>
      </c>
      <c r="M672" s="108">
        <v>626.70000000000005</v>
      </c>
    </row>
    <row r="673" spans="1:13" hidden="1" x14ac:dyDescent="0.35">
      <c r="A673" s="114" t="str">
        <f t="shared" si="10"/>
        <v>5504932ZNGA561A</v>
      </c>
      <c r="B673" s="83" t="s">
        <v>172</v>
      </c>
      <c r="C673" s="84">
        <v>2227838</v>
      </c>
      <c r="D673" s="83">
        <v>5504932</v>
      </c>
      <c r="E673" s="83" t="s">
        <v>122</v>
      </c>
      <c r="F673" s="83" t="s">
        <v>113</v>
      </c>
      <c r="G673" s="85">
        <v>43145</v>
      </c>
      <c r="H673" s="85">
        <v>43145</v>
      </c>
      <c r="I673" s="83" t="s">
        <v>112</v>
      </c>
      <c r="J673" s="83"/>
      <c r="K673" s="86">
        <v>1</v>
      </c>
      <c r="L673" s="87">
        <v>0</v>
      </c>
      <c r="M673" s="108">
        <v>0</v>
      </c>
    </row>
    <row r="674" spans="1:13" hidden="1" x14ac:dyDescent="0.35">
      <c r="A674" s="114" t="str">
        <f t="shared" si="10"/>
        <v>5504944ZNGA564BC</v>
      </c>
      <c r="B674" s="83" t="s">
        <v>172</v>
      </c>
      <c r="C674" s="84">
        <v>2227839</v>
      </c>
      <c r="D674" s="83">
        <v>5504944</v>
      </c>
      <c r="E674" s="83" t="s">
        <v>122</v>
      </c>
      <c r="F674" s="83" t="s">
        <v>118</v>
      </c>
      <c r="G674" s="85">
        <v>43148</v>
      </c>
      <c r="H674" s="85">
        <v>43148</v>
      </c>
      <c r="I674" s="83" t="s">
        <v>95</v>
      </c>
      <c r="J674" s="83"/>
      <c r="K674" s="86">
        <v>1</v>
      </c>
      <c r="L674" s="87">
        <v>881.69</v>
      </c>
      <c r="M674" s="108">
        <v>881.69</v>
      </c>
    </row>
    <row r="675" spans="1:13" hidden="1" x14ac:dyDescent="0.35">
      <c r="A675" s="114" t="str">
        <f t="shared" si="10"/>
        <v>5504720ZNGA563BC</v>
      </c>
      <c r="B675" s="83" t="s">
        <v>172</v>
      </c>
      <c r="C675" s="84">
        <v>2228864</v>
      </c>
      <c r="D675" s="83">
        <v>5504720</v>
      </c>
      <c r="E675" s="83" t="s">
        <v>122</v>
      </c>
      <c r="F675" s="83" t="s">
        <v>118</v>
      </c>
      <c r="G675" s="85">
        <v>43143</v>
      </c>
      <c r="H675" s="85">
        <v>43143</v>
      </c>
      <c r="I675" s="83" t="s">
        <v>25</v>
      </c>
      <c r="J675" s="83"/>
      <c r="K675" s="86">
        <v>1</v>
      </c>
      <c r="L675" s="87">
        <v>626.70000000000005</v>
      </c>
      <c r="M675" s="108">
        <v>626.70000000000005</v>
      </c>
    </row>
    <row r="676" spans="1:13" hidden="1" x14ac:dyDescent="0.35">
      <c r="A676" s="114" t="str">
        <f t="shared" si="10"/>
        <v>5468918NGA-753</v>
      </c>
      <c r="B676" s="83" t="s">
        <v>172</v>
      </c>
      <c r="C676" s="84">
        <v>2229038</v>
      </c>
      <c r="D676" s="83">
        <v>5468918</v>
      </c>
      <c r="E676" s="83" t="s">
        <v>116</v>
      </c>
      <c r="F676" s="83" t="s">
        <v>118</v>
      </c>
      <c r="G676" s="85">
        <v>43144</v>
      </c>
      <c r="H676" s="85">
        <v>43144</v>
      </c>
      <c r="I676" s="83" t="s">
        <v>102</v>
      </c>
      <c r="J676" s="83"/>
      <c r="K676" s="86">
        <v>1</v>
      </c>
      <c r="L676" s="87">
        <v>68.2</v>
      </c>
      <c r="M676" s="108">
        <v>68.2</v>
      </c>
    </row>
    <row r="677" spans="1:13" hidden="1" x14ac:dyDescent="0.35">
      <c r="A677" s="114" t="str">
        <f t="shared" si="10"/>
        <v>5111129ZNGA561A</v>
      </c>
      <c r="B677" s="83" t="s">
        <v>172</v>
      </c>
      <c r="C677" s="84">
        <v>2232576</v>
      </c>
      <c r="D677" s="83">
        <v>5111129</v>
      </c>
      <c r="E677" s="83" t="s">
        <v>150</v>
      </c>
      <c r="F677" s="83"/>
      <c r="G677" s="85">
        <v>43147</v>
      </c>
      <c r="H677" s="85">
        <v>43147</v>
      </c>
      <c r="I677" s="83" t="s">
        <v>112</v>
      </c>
      <c r="J677" s="83"/>
      <c r="K677" s="86">
        <v>1</v>
      </c>
      <c r="L677" s="87">
        <v>0</v>
      </c>
      <c r="M677" s="108">
        <v>0</v>
      </c>
    </row>
    <row r="678" spans="1:13" hidden="1" x14ac:dyDescent="0.35">
      <c r="A678" s="114" t="str">
        <f t="shared" si="10"/>
        <v>5506743ZNGA560BC</v>
      </c>
      <c r="B678" s="83" t="s">
        <v>172</v>
      </c>
      <c r="C678" s="84">
        <v>2232721</v>
      </c>
      <c r="D678" s="83">
        <v>5506743</v>
      </c>
      <c r="E678" s="83" t="s">
        <v>116</v>
      </c>
      <c r="F678" s="83" t="s">
        <v>118</v>
      </c>
      <c r="G678" s="85">
        <v>43143</v>
      </c>
      <c r="H678" s="85">
        <v>43143</v>
      </c>
      <c r="I678" s="83" t="s">
        <v>80</v>
      </c>
      <c r="J678" s="83"/>
      <c r="K678" s="86">
        <v>1</v>
      </c>
      <c r="L678" s="87">
        <v>414.92</v>
      </c>
      <c r="M678" s="108">
        <v>414.92</v>
      </c>
    </row>
    <row r="679" spans="1:13" hidden="1" x14ac:dyDescent="0.35">
      <c r="A679" s="114" t="str">
        <f t="shared" si="10"/>
        <v>5500197NGA Outside Boundary Remediation/Build</v>
      </c>
      <c r="B679" s="83" t="s">
        <v>172</v>
      </c>
      <c r="C679" s="84">
        <v>2232732</v>
      </c>
      <c r="D679" s="83">
        <v>5500197</v>
      </c>
      <c r="E679" s="83" t="s">
        <v>116</v>
      </c>
      <c r="F679" s="83" t="s">
        <v>127</v>
      </c>
      <c r="G679" s="85">
        <v>43148</v>
      </c>
      <c r="H679" s="85">
        <v>43148</v>
      </c>
      <c r="I679" s="83" t="s">
        <v>126</v>
      </c>
      <c r="J679" s="83"/>
      <c r="K679" s="86">
        <v>1</v>
      </c>
      <c r="L679" s="87">
        <v>0</v>
      </c>
      <c r="M679" s="108">
        <v>0</v>
      </c>
    </row>
    <row r="680" spans="1:13" hidden="1" x14ac:dyDescent="0.35">
      <c r="A680" s="114" t="str">
        <f t="shared" si="10"/>
        <v>5510664ZNGA563BC</v>
      </c>
      <c r="B680" s="83" t="s">
        <v>172</v>
      </c>
      <c r="C680" s="84">
        <v>2232741</v>
      </c>
      <c r="D680" s="83">
        <v>5510664</v>
      </c>
      <c r="E680" s="83" t="s">
        <v>116</v>
      </c>
      <c r="F680" s="83" t="s">
        <v>118</v>
      </c>
      <c r="G680" s="85">
        <v>43144</v>
      </c>
      <c r="H680" s="85">
        <v>43144</v>
      </c>
      <c r="I680" s="83" t="s">
        <v>25</v>
      </c>
      <c r="J680" s="83"/>
      <c r="K680" s="86">
        <v>1</v>
      </c>
      <c r="L680" s="87">
        <v>626.70000000000005</v>
      </c>
      <c r="M680" s="108">
        <v>626.70000000000005</v>
      </c>
    </row>
    <row r="681" spans="1:13" hidden="1" x14ac:dyDescent="0.35">
      <c r="A681" s="114" t="str">
        <f t="shared" si="10"/>
        <v>5594363ZNGA563BC</v>
      </c>
      <c r="B681" s="83" t="s">
        <v>172</v>
      </c>
      <c r="C681" s="84">
        <v>2233102</v>
      </c>
      <c r="D681" s="83">
        <v>5594363</v>
      </c>
      <c r="E681" s="83" t="s">
        <v>119</v>
      </c>
      <c r="F681" s="83" t="s">
        <v>118</v>
      </c>
      <c r="G681" s="85">
        <v>43147</v>
      </c>
      <c r="H681" s="85">
        <v>43147</v>
      </c>
      <c r="I681" s="83" t="s">
        <v>25</v>
      </c>
      <c r="J681" s="83"/>
      <c r="K681" s="86">
        <v>1</v>
      </c>
      <c r="L681" s="87">
        <v>626.70000000000005</v>
      </c>
      <c r="M681" s="108">
        <v>626.70000000000005</v>
      </c>
    </row>
    <row r="682" spans="1:13" hidden="1" x14ac:dyDescent="0.35">
      <c r="A682" s="114" t="str">
        <f t="shared" si="10"/>
        <v>5594330ZNGA561A</v>
      </c>
      <c r="B682" s="83" t="s">
        <v>172</v>
      </c>
      <c r="C682" s="84">
        <v>2233103</v>
      </c>
      <c r="D682" s="83">
        <v>5594330</v>
      </c>
      <c r="E682" s="83" t="s">
        <v>119</v>
      </c>
      <c r="F682" s="83"/>
      <c r="G682" s="85">
        <v>43147</v>
      </c>
      <c r="H682" s="85">
        <v>43147</v>
      </c>
      <c r="I682" s="83" t="s">
        <v>112</v>
      </c>
      <c r="J682" s="83"/>
      <c r="K682" s="86">
        <v>1</v>
      </c>
      <c r="L682" s="87">
        <v>0</v>
      </c>
      <c r="M682" s="108">
        <v>0</v>
      </c>
    </row>
    <row r="683" spans="1:13" hidden="1" x14ac:dyDescent="0.35">
      <c r="A683" s="114" t="str">
        <f t="shared" si="10"/>
        <v>5599092ZNGA562B</v>
      </c>
      <c r="B683" s="83" t="s">
        <v>172</v>
      </c>
      <c r="C683" s="84">
        <v>2233646</v>
      </c>
      <c r="D683" s="83">
        <v>5599092</v>
      </c>
      <c r="E683" s="83" t="s">
        <v>150</v>
      </c>
      <c r="F683" s="83" t="s">
        <v>115</v>
      </c>
      <c r="G683" s="85">
        <v>43147</v>
      </c>
      <c r="H683" s="85">
        <v>43147</v>
      </c>
      <c r="I683" s="83" t="s">
        <v>20</v>
      </c>
      <c r="J683" s="83"/>
      <c r="K683" s="86">
        <v>1</v>
      </c>
      <c r="L683" s="87">
        <v>254.64</v>
      </c>
      <c r="M683" s="108">
        <v>254.64</v>
      </c>
    </row>
    <row r="684" spans="1:13" hidden="1" x14ac:dyDescent="0.35">
      <c r="A684" s="114" t="str">
        <f t="shared" si="10"/>
        <v>5604828ZNGA563BC</v>
      </c>
      <c r="B684" s="83" t="s">
        <v>172</v>
      </c>
      <c r="C684" s="84">
        <v>2234229</v>
      </c>
      <c r="D684" s="83">
        <v>5604828</v>
      </c>
      <c r="E684" s="83" t="s">
        <v>124</v>
      </c>
      <c r="F684" s="83" t="s">
        <v>118</v>
      </c>
      <c r="G684" s="85">
        <v>43144</v>
      </c>
      <c r="H684" s="85">
        <v>43144</v>
      </c>
      <c r="I684" s="83" t="s">
        <v>25</v>
      </c>
      <c r="J684" s="83"/>
      <c r="K684" s="86">
        <v>1</v>
      </c>
      <c r="L684" s="87">
        <v>626.70000000000005</v>
      </c>
      <c r="M684" s="108">
        <v>626.70000000000005</v>
      </c>
    </row>
    <row r="685" spans="1:13" hidden="1" x14ac:dyDescent="0.35">
      <c r="A685" s="114" t="str">
        <f t="shared" si="10"/>
        <v>5610639ZNGA561A</v>
      </c>
      <c r="B685" s="83" t="s">
        <v>172</v>
      </c>
      <c r="C685" s="84">
        <v>2234596</v>
      </c>
      <c r="D685" s="83">
        <v>5610639</v>
      </c>
      <c r="E685" s="83" t="s">
        <v>120</v>
      </c>
      <c r="F685" s="83" t="s">
        <v>113</v>
      </c>
      <c r="G685" s="85">
        <v>43143</v>
      </c>
      <c r="H685" s="85">
        <v>43143</v>
      </c>
      <c r="I685" s="83" t="s">
        <v>112</v>
      </c>
      <c r="J685" s="83"/>
      <c r="K685" s="86">
        <v>1</v>
      </c>
      <c r="L685" s="87">
        <v>0</v>
      </c>
      <c r="M685" s="108">
        <v>0</v>
      </c>
    </row>
    <row r="686" spans="1:13" hidden="1" x14ac:dyDescent="0.35">
      <c r="A686" s="114" t="str">
        <f t="shared" si="10"/>
        <v>5610648ZNGA562BC</v>
      </c>
      <c r="B686" s="83" t="s">
        <v>172</v>
      </c>
      <c r="C686" s="84">
        <v>2234597</v>
      </c>
      <c r="D686" s="83">
        <v>5610648</v>
      </c>
      <c r="E686" s="83" t="s">
        <v>120</v>
      </c>
      <c r="F686" s="83" t="s">
        <v>118</v>
      </c>
      <c r="G686" s="85">
        <v>43146</v>
      </c>
      <c r="H686" s="85">
        <v>43146</v>
      </c>
      <c r="I686" s="83" t="s">
        <v>41</v>
      </c>
      <c r="J686" s="83"/>
      <c r="K686" s="86">
        <v>1</v>
      </c>
      <c r="L686" s="87">
        <v>498.69</v>
      </c>
      <c r="M686" s="108">
        <v>498.69</v>
      </c>
    </row>
    <row r="687" spans="1:13" hidden="1" x14ac:dyDescent="0.35">
      <c r="A687" s="114" t="str">
        <f t="shared" si="10"/>
        <v>5610648ZNGA563BC</v>
      </c>
      <c r="B687" s="83" t="s">
        <v>172</v>
      </c>
      <c r="C687" s="84">
        <v>2234597</v>
      </c>
      <c r="D687" s="83">
        <v>5610648</v>
      </c>
      <c r="E687" s="83" t="s">
        <v>120</v>
      </c>
      <c r="F687" s="83" t="s">
        <v>118</v>
      </c>
      <c r="G687" s="85">
        <v>43143</v>
      </c>
      <c r="H687" s="85">
        <v>43143</v>
      </c>
      <c r="I687" s="83" t="s">
        <v>25</v>
      </c>
      <c r="J687" s="83"/>
      <c r="K687" s="86">
        <v>1</v>
      </c>
      <c r="L687" s="87">
        <v>626.70000000000005</v>
      </c>
      <c r="M687" s="108">
        <v>626.70000000000005</v>
      </c>
    </row>
    <row r="688" spans="1:13" hidden="1" x14ac:dyDescent="0.35">
      <c r="A688" s="114" t="str">
        <f t="shared" si="10"/>
        <v>5610648ZNGA563BC</v>
      </c>
      <c r="B688" s="83" t="s">
        <v>172</v>
      </c>
      <c r="C688" s="84">
        <v>2234597</v>
      </c>
      <c r="D688" s="96">
        <v>5610648</v>
      </c>
      <c r="E688" s="83" t="s">
        <v>120</v>
      </c>
      <c r="F688" s="83" t="s">
        <v>118</v>
      </c>
      <c r="G688" s="85">
        <v>43146</v>
      </c>
      <c r="H688" s="85">
        <v>43146</v>
      </c>
      <c r="I688" s="83" t="s">
        <v>25</v>
      </c>
      <c r="J688" s="83"/>
      <c r="K688" s="86">
        <v>-1</v>
      </c>
      <c r="L688" s="87">
        <v>626.70000000000005</v>
      </c>
      <c r="M688" s="108">
        <v>-626.70000000000005</v>
      </c>
    </row>
    <row r="689" spans="1:13" hidden="1" x14ac:dyDescent="0.35">
      <c r="A689" s="114" t="str">
        <f t="shared" si="10"/>
        <v>5622900ZNGA562BC</v>
      </c>
      <c r="B689" s="83" t="s">
        <v>172</v>
      </c>
      <c r="C689" s="84">
        <v>2235042</v>
      </c>
      <c r="D689" s="83">
        <v>5622900</v>
      </c>
      <c r="E689" s="83" t="s">
        <v>111</v>
      </c>
      <c r="F689" s="83" t="s">
        <v>118</v>
      </c>
      <c r="G689" s="85">
        <v>43145</v>
      </c>
      <c r="H689" s="85">
        <v>43145</v>
      </c>
      <c r="I689" s="83" t="s">
        <v>41</v>
      </c>
      <c r="J689" s="83"/>
      <c r="K689" s="86">
        <v>1</v>
      </c>
      <c r="L689" s="87">
        <v>498.69</v>
      </c>
      <c r="M689" s="108">
        <v>498.69</v>
      </c>
    </row>
    <row r="690" spans="1:13" hidden="1" x14ac:dyDescent="0.35">
      <c r="A690" s="114" t="str">
        <f t="shared" si="10"/>
        <v>5598757ZNGA561A</v>
      </c>
      <c r="B690" s="83" t="s">
        <v>172</v>
      </c>
      <c r="C690" s="84">
        <v>2235233</v>
      </c>
      <c r="D690" s="83">
        <v>5598757</v>
      </c>
      <c r="E690" s="83" t="s">
        <v>117</v>
      </c>
      <c r="F690" s="83" t="s">
        <v>113</v>
      </c>
      <c r="G690" s="85">
        <v>43143</v>
      </c>
      <c r="H690" s="85">
        <v>43143</v>
      </c>
      <c r="I690" s="83" t="s">
        <v>112</v>
      </c>
      <c r="J690" s="83"/>
      <c r="K690" s="86">
        <v>1</v>
      </c>
      <c r="L690" s="87">
        <v>0</v>
      </c>
      <c r="M690" s="108">
        <v>0</v>
      </c>
    </row>
    <row r="691" spans="1:13" hidden="1" x14ac:dyDescent="0.35">
      <c r="A691" s="114" t="str">
        <f t="shared" si="10"/>
        <v>5609379NGA-753</v>
      </c>
      <c r="B691" s="83" t="s">
        <v>172</v>
      </c>
      <c r="C691" s="84">
        <v>2235388</v>
      </c>
      <c r="D691" s="83">
        <v>5609379</v>
      </c>
      <c r="E691" s="83" t="s">
        <v>124</v>
      </c>
      <c r="F691" s="83" t="s">
        <v>118</v>
      </c>
      <c r="G691" s="85">
        <v>43146</v>
      </c>
      <c r="H691" s="85">
        <v>43146</v>
      </c>
      <c r="I691" s="83" t="s">
        <v>102</v>
      </c>
      <c r="J691" s="83"/>
      <c r="K691" s="86">
        <v>1</v>
      </c>
      <c r="L691" s="87">
        <v>68.2</v>
      </c>
      <c r="M691" s="108">
        <v>68.2</v>
      </c>
    </row>
    <row r="692" spans="1:13" hidden="1" x14ac:dyDescent="0.35">
      <c r="A692" s="114" t="str">
        <f t="shared" si="10"/>
        <v>5609379ZNGA563BC</v>
      </c>
      <c r="B692" s="83" t="s">
        <v>172</v>
      </c>
      <c r="C692" s="84">
        <v>2235388</v>
      </c>
      <c r="D692" s="83">
        <v>5609379</v>
      </c>
      <c r="E692" s="83" t="s">
        <v>124</v>
      </c>
      <c r="F692" s="83" t="s">
        <v>118</v>
      </c>
      <c r="G692" s="85">
        <v>43144</v>
      </c>
      <c r="H692" s="85">
        <v>43144</v>
      </c>
      <c r="I692" s="83" t="s">
        <v>25</v>
      </c>
      <c r="J692" s="83"/>
      <c r="K692" s="86">
        <v>1</v>
      </c>
      <c r="L692" s="87">
        <v>626.70000000000005</v>
      </c>
      <c r="M692" s="108">
        <v>626.70000000000005</v>
      </c>
    </row>
    <row r="693" spans="1:13" hidden="1" x14ac:dyDescent="0.35">
      <c r="A693" s="114" t="str">
        <f t="shared" si="10"/>
        <v>5527840ZNGA563BC</v>
      </c>
      <c r="B693" s="83" t="s">
        <v>172</v>
      </c>
      <c r="C693" s="84">
        <v>2235412</v>
      </c>
      <c r="D693" s="83">
        <v>5527840</v>
      </c>
      <c r="E693" s="83" t="s">
        <v>116</v>
      </c>
      <c r="F693" s="83" t="s">
        <v>118</v>
      </c>
      <c r="G693" s="85">
        <v>43145</v>
      </c>
      <c r="H693" s="85">
        <v>43145</v>
      </c>
      <c r="I693" s="83" t="s">
        <v>25</v>
      </c>
      <c r="J693" s="83"/>
      <c r="K693" s="86">
        <v>1</v>
      </c>
      <c r="L693" s="87">
        <v>626.70000000000005</v>
      </c>
      <c r="M693" s="108">
        <v>626.70000000000005</v>
      </c>
    </row>
    <row r="694" spans="1:13" hidden="1" x14ac:dyDescent="0.35">
      <c r="A694" s="114" t="str">
        <f t="shared" si="10"/>
        <v>5500956ZNGA562BC</v>
      </c>
      <c r="B694" s="83" t="s">
        <v>172</v>
      </c>
      <c r="C694" s="84">
        <v>2235756</v>
      </c>
      <c r="D694" s="83">
        <v>5500956</v>
      </c>
      <c r="E694" s="83" t="s">
        <v>116</v>
      </c>
      <c r="F694" s="83" t="s">
        <v>118</v>
      </c>
      <c r="G694" s="85">
        <v>43146</v>
      </c>
      <c r="H694" s="85">
        <v>43146</v>
      </c>
      <c r="I694" s="83" t="s">
        <v>41</v>
      </c>
      <c r="J694" s="83"/>
      <c r="K694" s="86">
        <v>1</v>
      </c>
      <c r="L694" s="87">
        <v>498.69</v>
      </c>
      <c r="M694" s="108">
        <v>498.69</v>
      </c>
    </row>
    <row r="695" spans="1:13" hidden="1" x14ac:dyDescent="0.35">
      <c r="A695" s="114" t="str">
        <f t="shared" si="10"/>
        <v>5501542ZNGA560BC</v>
      </c>
      <c r="B695" s="83" t="s">
        <v>172</v>
      </c>
      <c r="C695" s="84">
        <v>2235865</v>
      </c>
      <c r="D695" s="83">
        <v>5501542</v>
      </c>
      <c r="E695" s="83" t="s">
        <v>124</v>
      </c>
      <c r="F695" s="83" t="s">
        <v>118</v>
      </c>
      <c r="G695" s="85">
        <v>43147</v>
      </c>
      <c r="H695" s="85">
        <v>43147</v>
      </c>
      <c r="I695" s="83" t="s">
        <v>80</v>
      </c>
      <c r="J695" s="83"/>
      <c r="K695" s="86">
        <v>1</v>
      </c>
      <c r="L695" s="87">
        <v>414.92</v>
      </c>
      <c r="M695" s="108">
        <v>414.92</v>
      </c>
    </row>
    <row r="696" spans="1:13" hidden="1" x14ac:dyDescent="0.35">
      <c r="A696" s="114" t="str">
        <f t="shared" si="10"/>
        <v>5610941NGA-750</v>
      </c>
      <c r="B696" s="83" t="s">
        <v>172</v>
      </c>
      <c r="C696" s="84">
        <v>2235867</v>
      </c>
      <c r="D696" s="83">
        <v>5610941</v>
      </c>
      <c r="E696" s="83" t="s">
        <v>145</v>
      </c>
      <c r="F696" s="83" t="s">
        <v>118</v>
      </c>
      <c r="G696" s="85">
        <v>43143</v>
      </c>
      <c r="H696" s="85">
        <v>43143</v>
      </c>
      <c r="I696" s="83" t="s">
        <v>85</v>
      </c>
      <c r="J696" s="83"/>
      <c r="K696" s="86">
        <v>1</v>
      </c>
      <c r="L696" s="87">
        <v>22.61</v>
      </c>
      <c r="M696" s="108">
        <v>22.61</v>
      </c>
    </row>
    <row r="697" spans="1:13" hidden="1" x14ac:dyDescent="0.35">
      <c r="A697" s="114" t="str">
        <f t="shared" si="10"/>
        <v>5610941NGA-753</v>
      </c>
      <c r="B697" s="83" t="s">
        <v>172</v>
      </c>
      <c r="C697" s="84">
        <v>2235867</v>
      </c>
      <c r="D697" s="83">
        <v>5610941</v>
      </c>
      <c r="E697" s="83" t="s">
        <v>145</v>
      </c>
      <c r="F697" s="83" t="s">
        <v>118</v>
      </c>
      <c r="G697" s="85">
        <v>43144</v>
      </c>
      <c r="H697" s="85">
        <v>43144</v>
      </c>
      <c r="I697" s="83" t="s">
        <v>102</v>
      </c>
      <c r="J697" s="83"/>
      <c r="K697" s="86">
        <v>1</v>
      </c>
      <c r="L697" s="87">
        <v>68.2</v>
      </c>
      <c r="M697" s="108">
        <v>68.2</v>
      </c>
    </row>
    <row r="698" spans="1:13" hidden="1" x14ac:dyDescent="0.35">
      <c r="A698" s="114" t="str">
        <f t="shared" si="10"/>
        <v>5659916NGA-753</v>
      </c>
      <c r="B698" s="83" t="s">
        <v>172</v>
      </c>
      <c r="C698" s="84">
        <v>2236563</v>
      </c>
      <c r="D698" s="83">
        <v>5659916</v>
      </c>
      <c r="E698" s="83" t="s">
        <v>124</v>
      </c>
      <c r="F698" s="83" t="s">
        <v>118</v>
      </c>
      <c r="G698" s="85">
        <v>43147</v>
      </c>
      <c r="H698" s="85">
        <v>43147</v>
      </c>
      <c r="I698" s="83" t="s">
        <v>102</v>
      </c>
      <c r="J698" s="83"/>
      <c r="K698" s="86">
        <v>1</v>
      </c>
      <c r="L698" s="87">
        <v>68.2</v>
      </c>
      <c r="M698" s="108">
        <v>68.2</v>
      </c>
    </row>
    <row r="699" spans="1:13" hidden="1" x14ac:dyDescent="0.35">
      <c r="A699" s="114" t="str">
        <f t="shared" si="10"/>
        <v>5659916Z999</v>
      </c>
      <c r="B699" s="83" t="s">
        <v>172</v>
      </c>
      <c r="C699" s="84">
        <v>2236563</v>
      </c>
      <c r="D699" s="83">
        <v>5659916</v>
      </c>
      <c r="E699" s="83" t="s">
        <v>124</v>
      </c>
      <c r="F699" s="83" t="s">
        <v>115</v>
      </c>
      <c r="G699" s="85">
        <v>43147</v>
      </c>
      <c r="H699" s="85">
        <v>43147</v>
      </c>
      <c r="I699" s="83" t="s">
        <v>35</v>
      </c>
      <c r="J699" s="83"/>
      <c r="K699" s="86">
        <v>1</v>
      </c>
      <c r="L699" s="87">
        <v>0</v>
      </c>
      <c r="M699" s="108">
        <v>0</v>
      </c>
    </row>
    <row r="700" spans="1:13" hidden="1" x14ac:dyDescent="0.35">
      <c r="A700" s="114" t="str">
        <f t="shared" si="10"/>
        <v>5659916ZNGA563B</v>
      </c>
      <c r="B700" s="83" t="s">
        <v>172</v>
      </c>
      <c r="C700" s="84">
        <v>2236563</v>
      </c>
      <c r="D700" s="83">
        <v>5659916</v>
      </c>
      <c r="E700" s="83" t="s">
        <v>124</v>
      </c>
      <c r="F700" s="83" t="s">
        <v>115</v>
      </c>
      <c r="G700" s="85">
        <v>43147</v>
      </c>
      <c r="H700" s="85">
        <v>43147</v>
      </c>
      <c r="I700" s="83" t="s">
        <v>23</v>
      </c>
      <c r="J700" s="83"/>
      <c r="K700" s="86">
        <v>-1</v>
      </c>
      <c r="L700" s="87">
        <v>383.5</v>
      </c>
      <c r="M700" s="108">
        <v>-383.5</v>
      </c>
    </row>
    <row r="701" spans="1:13" hidden="1" x14ac:dyDescent="0.35">
      <c r="A701" s="114" t="str">
        <f t="shared" si="10"/>
        <v>5659916ZNGA563BC</v>
      </c>
      <c r="B701" s="83" t="s">
        <v>172</v>
      </c>
      <c r="C701" s="84">
        <v>2236563</v>
      </c>
      <c r="D701" s="83">
        <v>5659916</v>
      </c>
      <c r="E701" s="83" t="s">
        <v>124</v>
      </c>
      <c r="F701" s="83" t="s">
        <v>118</v>
      </c>
      <c r="G701" s="85">
        <v>43146</v>
      </c>
      <c r="H701" s="85">
        <v>43146</v>
      </c>
      <c r="I701" s="83" t="s">
        <v>25</v>
      </c>
      <c r="J701" s="83"/>
      <c r="K701" s="86">
        <v>1</v>
      </c>
      <c r="L701" s="87">
        <v>626.70000000000005</v>
      </c>
      <c r="M701" s="108">
        <v>626.70000000000005</v>
      </c>
    </row>
    <row r="702" spans="1:13" hidden="1" x14ac:dyDescent="0.35">
      <c r="A702" s="114" t="str">
        <f t="shared" si="10"/>
        <v>5660702ZNGA561A</v>
      </c>
      <c r="B702" s="83" t="s">
        <v>172</v>
      </c>
      <c r="C702" s="84">
        <v>2236598</v>
      </c>
      <c r="D702" s="83">
        <v>5660702</v>
      </c>
      <c r="E702" s="83" t="s">
        <v>116</v>
      </c>
      <c r="F702" s="83" t="s">
        <v>113</v>
      </c>
      <c r="G702" s="85">
        <v>43144</v>
      </c>
      <c r="H702" s="85">
        <v>43144</v>
      </c>
      <c r="I702" s="83" t="s">
        <v>112</v>
      </c>
      <c r="J702" s="83"/>
      <c r="K702" s="86">
        <v>1</v>
      </c>
      <c r="L702" s="87">
        <v>0</v>
      </c>
      <c r="M702" s="108">
        <v>0</v>
      </c>
    </row>
    <row r="703" spans="1:13" hidden="1" x14ac:dyDescent="0.35">
      <c r="A703" s="114" t="str">
        <f t="shared" si="10"/>
        <v>5660349ZNGA561BC</v>
      </c>
      <c r="B703" s="83" t="s">
        <v>172</v>
      </c>
      <c r="C703" s="84">
        <v>2236681</v>
      </c>
      <c r="D703" s="83">
        <v>5660349</v>
      </c>
      <c r="E703" s="83" t="s">
        <v>121</v>
      </c>
      <c r="F703" s="83" t="s">
        <v>118</v>
      </c>
      <c r="G703" s="85">
        <v>43143</v>
      </c>
      <c r="H703" s="85">
        <v>43143</v>
      </c>
      <c r="I703" s="83" t="s">
        <v>29</v>
      </c>
      <c r="J703" s="83"/>
      <c r="K703" s="86">
        <v>1</v>
      </c>
      <c r="L703" s="87">
        <v>433.57</v>
      </c>
      <c r="M703" s="108">
        <v>433.57</v>
      </c>
    </row>
    <row r="704" spans="1:13" hidden="1" x14ac:dyDescent="0.35">
      <c r="A704" s="114" t="str">
        <f t="shared" si="10"/>
        <v>5688259ZNGA561A</v>
      </c>
      <c r="B704" s="83" t="s">
        <v>172</v>
      </c>
      <c r="C704" s="84">
        <v>2238073</v>
      </c>
      <c r="D704" s="83">
        <v>5688259</v>
      </c>
      <c r="E704" s="83" t="s">
        <v>111</v>
      </c>
      <c r="F704" s="83" t="s">
        <v>113</v>
      </c>
      <c r="G704" s="85">
        <v>43143</v>
      </c>
      <c r="H704" s="85">
        <v>43143</v>
      </c>
      <c r="I704" s="83" t="s">
        <v>112</v>
      </c>
      <c r="J704" s="83"/>
      <c r="K704" s="86">
        <v>1</v>
      </c>
      <c r="L704" s="87">
        <v>0</v>
      </c>
      <c r="M704" s="108">
        <v>0</v>
      </c>
    </row>
    <row r="705" spans="1:13" hidden="1" x14ac:dyDescent="0.35">
      <c r="A705" s="114" t="str">
        <f t="shared" si="10"/>
        <v>5688290ZNGA563B</v>
      </c>
      <c r="B705" s="83" t="s">
        <v>172</v>
      </c>
      <c r="C705" s="84">
        <v>2238074</v>
      </c>
      <c r="D705" s="83">
        <v>5688290</v>
      </c>
      <c r="E705" s="83" t="s">
        <v>111</v>
      </c>
      <c r="F705" s="83" t="s">
        <v>115</v>
      </c>
      <c r="G705" s="85">
        <v>43143</v>
      </c>
      <c r="H705" s="85">
        <v>43143</v>
      </c>
      <c r="I705" s="83" t="s">
        <v>23</v>
      </c>
      <c r="J705" s="83"/>
      <c r="K705" s="86">
        <v>1</v>
      </c>
      <c r="L705" s="87">
        <v>383.5</v>
      </c>
      <c r="M705" s="108">
        <v>383.5</v>
      </c>
    </row>
    <row r="706" spans="1:13" hidden="1" x14ac:dyDescent="0.35">
      <c r="A706" s="114" t="str">
        <f t="shared" si="10"/>
        <v>5610769ZNGA561A</v>
      </c>
      <c r="B706" s="83" t="s">
        <v>172</v>
      </c>
      <c r="C706" s="84">
        <v>2238079</v>
      </c>
      <c r="D706" s="83">
        <v>5610769</v>
      </c>
      <c r="E706" s="83" t="s">
        <v>120</v>
      </c>
      <c r="F706" s="83" t="s">
        <v>113</v>
      </c>
      <c r="G706" s="85">
        <v>43144</v>
      </c>
      <c r="H706" s="85">
        <v>43144</v>
      </c>
      <c r="I706" s="83" t="s">
        <v>112</v>
      </c>
      <c r="J706" s="83"/>
      <c r="K706" s="86">
        <v>1</v>
      </c>
      <c r="L706" s="87">
        <v>0</v>
      </c>
      <c r="M706" s="108">
        <v>0</v>
      </c>
    </row>
    <row r="707" spans="1:13" hidden="1" x14ac:dyDescent="0.35">
      <c r="A707" s="114" t="str">
        <f t="shared" ref="A707:A770" si="11">CONCATENATE(D707,I707)</f>
        <v>5610775ZNGA562BC</v>
      </c>
      <c r="B707" s="83" t="s">
        <v>172</v>
      </c>
      <c r="C707" s="84">
        <v>2238080</v>
      </c>
      <c r="D707" s="83">
        <v>5610775</v>
      </c>
      <c r="E707" s="83" t="s">
        <v>120</v>
      </c>
      <c r="F707" s="83" t="s">
        <v>118</v>
      </c>
      <c r="G707" s="85">
        <v>43147</v>
      </c>
      <c r="H707" s="85">
        <v>43147</v>
      </c>
      <c r="I707" s="83" t="s">
        <v>41</v>
      </c>
      <c r="J707" s="83"/>
      <c r="K707" s="86">
        <v>1</v>
      </c>
      <c r="L707" s="87">
        <v>498.69</v>
      </c>
      <c r="M707" s="108">
        <v>498.69</v>
      </c>
    </row>
    <row r="708" spans="1:13" hidden="1" x14ac:dyDescent="0.35">
      <c r="A708" s="114" t="str">
        <f t="shared" si="11"/>
        <v>5627552ZNGA561A</v>
      </c>
      <c r="B708" s="83" t="s">
        <v>172</v>
      </c>
      <c r="C708" s="84">
        <v>2238221</v>
      </c>
      <c r="D708" s="83">
        <v>5627552</v>
      </c>
      <c r="E708" s="83" t="s">
        <v>117</v>
      </c>
      <c r="F708" s="83" t="s">
        <v>113</v>
      </c>
      <c r="G708" s="85">
        <v>43144</v>
      </c>
      <c r="H708" s="85">
        <v>43144</v>
      </c>
      <c r="I708" s="83" t="s">
        <v>112</v>
      </c>
      <c r="J708" s="83"/>
      <c r="K708" s="86">
        <v>1</v>
      </c>
      <c r="L708" s="87">
        <v>0</v>
      </c>
      <c r="M708" s="108">
        <v>0</v>
      </c>
    </row>
    <row r="709" spans="1:13" hidden="1" x14ac:dyDescent="0.35">
      <c r="A709" s="114" t="str">
        <f t="shared" si="11"/>
        <v>5627556ZNGA563BC</v>
      </c>
      <c r="B709" s="83" t="s">
        <v>172</v>
      </c>
      <c r="C709" s="84">
        <v>2238222</v>
      </c>
      <c r="D709" s="83">
        <v>5627556</v>
      </c>
      <c r="E709" s="83" t="s">
        <v>117</v>
      </c>
      <c r="F709" s="83" t="s">
        <v>118</v>
      </c>
      <c r="G709" s="85">
        <v>43144</v>
      </c>
      <c r="H709" s="85">
        <v>43144</v>
      </c>
      <c r="I709" s="83" t="s">
        <v>25</v>
      </c>
      <c r="J709" s="83"/>
      <c r="K709" s="86">
        <v>1</v>
      </c>
      <c r="L709" s="87">
        <v>626.70000000000005</v>
      </c>
      <c r="M709" s="108">
        <v>626.70000000000005</v>
      </c>
    </row>
    <row r="710" spans="1:13" hidden="1" x14ac:dyDescent="0.35">
      <c r="A710" s="114" t="str">
        <f t="shared" si="11"/>
        <v>5697864ZNGA561BC</v>
      </c>
      <c r="B710" s="83" t="s">
        <v>172</v>
      </c>
      <c r="C710" s="84">
        <v>2238277</v>
      </c>
      <c r="D710" s="83">
        <v>5697864</v>
      </c>
      <c r="E710" s="83" t="s">
        <v>145</v>
      </c>
      <c r="F710" s="83" t="s">
        <v>118</v>
      </c>
      <c r="G710" s="85">
        <v>43145</v>
      </c>
      <c r="H710" s="85">
        <v>43145</v>
      </c>
      <c r="I710" s="83" t="s">
        <v>29</v>
      </c>
      <c r="J710" s="83"/>
      <c r="K710" s="86">
        <v>1</v>
      </c>
      <c r="L710" s="87">
        <v>433.57</v>
      </c>
      <c r="M710" s="108">
        <v>433.57</v>
      </c>
    </row>
    <row r="711" spans="1:13" hidden="1" x14ac:dyDescent="0.35">
      <c r="A711" s="114" t="str">
        <f t="shared" si="11"/>
        <v>5702686ZNGA563BC</v>
      </c>
      <c r="B711" s="83" t="s">
        <v>172</v>
      </c>
      <c r="C711" s="84">
        <v>2238697</v>
      </c>
      <c r="D711" s="83">
        <v>5702686</v>
      </c>
      <c r="E711" s="83" t="s">
        <v>121</v>
      </c>
      <c r="F711" s="83" t="s">
        <v>118</v>
      </c>
      <c r="G711" s="85">
        <v>43143</v>
      </c>
      <c r="H711" s="85">
        <v>43143</v>
      </c>
      <c r="I711" s="83" t="s">
        <v>25</v>
      </c>
      <c r="J711" s="83"/>
      <c r="K711" s="86">
        <v>1</v>
      </c>
      <c r="L711" s="87">
        <v>626.70000000000005</v>
      </c>
      <c r="M711" s="108">
        <v>626.70000000000005</v>
      </c>
    </row>
    <row r="712" spans="1:13" hidden="1" x14ac:dyDescent="0.35">
      <c r="A712" s="114" t="str">
        <f t="shared" si="11"/>
        <v>5703766ZNGA561A</v>
      </c>
      <c r="B712" s="83" t="s">
        <v>172</v>
      </c>
      <c r="C712" s="84">
        <v>2238713</v>
      </c>
      <c r="D712" s="83">
        <v>5703766</v>
      </c>
      <c r="E712" s="83" t="s">
        <v>121</v>
      </c>
      <c r="F712" s="83" t="s">
        <v>113</v>
      </c>
      <c r="G712" s="85">
        <v>43143</v>
      </c>
      <c r="H712" s="85">
        <v>43143</v>
      </c>
      <c r="I712" s="83" t="s">
        <v>112</v>
      </c>
      <c r="J712" s="83"/>
      <c r="K712" s="86">
        <v>1</v>
      </c>
      <c r="L712" s="87">
        <v>0</v>
      </c>
      <c r="M712" s="108">
        <v>0</v>
      </c>
    </row>
    <row r="713" spans="1:13" hidden="1" x14ac:dyDescent="0.35">
      <c r="A713" s="114" t="str">
        <f t="shared" si="11"/>
        <v>5702586NGA-714</v>
      </c>
      <c r="B713" s="83" t="s">
        <v>172</v>
      </c>
      <c r="C713" s="84">
        <v>2238753</v>
      </c>
      <c r="D713" s="83">
        <v>5702586</v>
      </c>
      <c r="E713" s="83" t="s">
        <v>117</v>
      </c>
      <c r="F713" s="83" t="s">
        <v>115</v>
      </c>
      <c r="G713" s="85">
        <v>43146</v>
      </c>
      <c r="H713" s="85">
        <v>43146</v>
      </c>
      <c r="I713" s="83" t="s">
        <v>114</v>
      </c>
      <c r="J713" s="83"/>
      <c r="K713" s="86">
        <v>1</v>
      </c>
      <c r="L713" s="87">
        <v>41.38</v>
      </c>
      <c r="M713" s="108">
        <v>41.38</v>
      </c>
    </row>
    <row r="714" spans="1:13" hidden="1" x14ac:dyDescent="0.35">
      <c r="A714" s="114" t="str">
        <f t="shared" si="11"/>
        <v>5703966ZNGA561A</v>
      </c>
      <c r="B714" s="83" t="s">
        <v>172</v>
      </c>
      <c r="C714" s="84">
        <v>2238840</v>
      </c>
      <c r="D714" s="83">
        <v>5703966</v>
      </c>
      <c r="E714" s="83" t="s">
        <v>145</v>
      </c>
      <c r="F714" s="83" t="s">
        <v>113</v>
      </c>
      <c r="G714" s="85">
        <v>43147</v>
      </c>
      <c r="H714" s="85">
        <v>43147</v>
      </c>
      <c r="I714" s="83" t="s">
        <v>112</v>
      </c>
      <c r="J714" s="83"/>
      <c r="K714" s="86">
        <v>1</v>
      </c>
      <c r="L714" s="87">
        <v>0</v>
      </c>
      <c r="M714" s="108">
        <v>0</v>
      </c>
    </row>
    <row r="715" spans="1:13" hidden="1" x14ac:dyDescent="0.35">
      <c r="A715" s="114" t="str">
        <f t="shared" si="11"/>
        <v>5703979ZNGA563BC</v>
      </c>
      <c r="B715" s="83" t="s">
        <v>172</v>
      </c>
      <c r="C715" s="84">
        <v>2238841</v>
      </c>
      <c r="D715" s="83">
        <v>5703979</v>
      </c>
      <c r="E715" s="83" t="s">
        <v>145</v>
      </c>
      <c r="F715" s="83" t="s">
        <v>118</v>
      </c>
      <c r="G715" s="85">
        <v>43147</v>
      </c>
      <c r="H715" s="85">
        <v>43147</v>
      </c>
      <c r="I715" s="83" t="s">
        <v>25</v>
      </c>
      <c r="J715" s="83"/>
      <c r="K715" s="86">
        <v>1</v>
      </c>
      <c r="L715" s="87">
        <v>626.70000000000005</v>
      </c>
      <c r="M715" s="108">
        <v>626.70000000000005</v>
      </c>
    </row>
    <row r="716" spans="1:13" hidden="1" x14ac:dyDescent="0.35">
      <c r="A716" s="114" t="str">
        <f t="shared" si="11"/>
        <v>5671052ZNGA563BC</v>
      </c>
      <c r="B716" s="83" t="s">
        <v>172</v>
      </c>
      <c r="C716" s="84">
        <v>2239062</v>
      </c>
      <c r="D716" s="83">
        <v>5671052</v>
      </c>
      <c r="E716" s="83" t="s">
        <v>117</v>
      </c>
      <c r="F716" s="83" t="s">
        <v>118</v>
      </c>
      <c r="G716" s="85">
        <v>43147</v>
      </c>
      <c r="H716" s="85">
        <v>43147</v>
      </c>
      <c r="I716" s="83" t="s">
        <v>25</v>
      </c>
      <c r="J716" s="83"/>
      <c r="K716" s="86">
        <v>1</v>
      </c>
      <c r="L716" s="87">
        <v>626.70000000000005</v>
      </c>
      <c r="M716" s="108">
        <v>626.70000000000005</v>
      </c>
    </row>
    <row r="717" spans="1:13" hidden="1" x14ac:dyDescent="0.35">
      <c r="A717" s="114" t="str">
        <f t="shared" si="11"/>
        <v>5736421ZNGA562BC</v>
      </c>
      <c r="B717" s="83" t="s">
        <v>172</v>
      </c>
      <c r="C717" s="84">
        <v>2239856</v>
      </c>
      <c r="D717" s="83">
        <v>5736421</v>
      </c>
      <c r="E717" s="83" t="s">
        <v>145</v>
      </c>
      <c r="F717" s="83" t="s">
        <v>118</v>
      </c>
      <c r="G717" s="85">
        <v>43143</v>
      </c>
      <c r="H717" s="85">
        <v>43143</v>
      </c>
      <c r="I717" s="83" t="s">
        <v>41</v>
      </c>
      <c r="J717" s="83"/>
      <c r="K717" s="86">
        <v>1</v>
      </c>
      <c r="L717" s="87">
        <v>498.69</v>
      </c>
      <c r="M717" s="108">
        <v>498.69</v>
      </c>
    </row>
    <row r="718" spans="1:13" hidden="1" x14ac:dyDescent="0.35">
      <c r="A718" s="114" t="str">
        <f t="shared" si="11"/>
        <v>5741624ZNGA561A</v>
      </c>
      <c r="B718" s="83" t="s">
        <v>172</v>
      </c>
      <c r="C718" s="84">
        <v>2240334</v>
      </c>
      <c r="D718" s="83">
        <v>5741624</v>
      </c>
      <c r="E718" s="83" t="s">
        <v>122</v>
      </c>
      <c r="F718" s="83" t="s">
        <v>113</v>
      </c>
      <c r="G718" s="85">
        <v>43146</v>
      </c>
      <c r="H718" s="85">
        <v>43146</v>
      </c>
      <c r="I718" s="83" t="s">
        <v>112</v>
      </c>
      <c r="J718" s="83"/>
      <c r="K718" s="86">
        <v>1</v>
      </c>
      <c r="L718" s="87">
        <v>0</v>
      </c>
      <c r="M718" s="108">
        <v>0</v>
      </c>
    </row>
    <row r="719" spans="1:13" hidden="1" x14ac:dyDescent="0.35">
      <c r="A719" s="114" t="str">
        <f t="shared" si="11"/>
        <v>5607590ZNGA562BC</v>
      </c>
      <c r="B719" s="83" t="s">
        <v>172</v>
      </c>
      <c r="C719" s="84">
        <v>2240703</v>
      </c>
      <c r="D719" s="83">
        <v>5607590</v>
      </c>
      <c r="E719" s="83" t="s">
        <v>145</v>
      </c>
      <c r="F719" s="83" t="s">
        <v>118</v>
      </c>
      <c r="G719" s="85">
        <v>43143</v>
      </c>
      <c r="H719" s="85">
        <v>43143</v>
      </c>
      <c r="I719" s="83" t="s">
        <v>41</v>
      </c>
      <c r="J719" s="83"/>
      <c r="K719" s="86">
        <v>1</v>
      </c>
      <c r="L719" s="87">
        <v>498.69</v>
      </c>
      <c r="M719" s="108">
        <v>498.69</v>
      </c>
    </row>
    <row r="720" spans="1:13" hidden="1" x14ac:dyDescent="0.35">
      <c r="A720" s="114" t="str">
        <f t="shared" si="11"/>
        <v>5766859NGA-750</v>
      </c>
      <c r="B720" s="83" t="s">
        <v>172</v>
      </c>
      <c r="C720" s="84">
        <v>2240907</v>
      </c>
      <c r="D720" s="83">
        <v>5766859</v>
      </c>
      <c r="E720" s="83" t="s">
        <v>120</v>
      </c>
      <c r="F720" s="83" t="s">
        <v>118</v>
      </c>
      <c r="G720" s="85">
        <v>43143</v>
      </c>
      <c r="H720" s="85">
        <v>43143</v>
      </c>
      <c r="I720" s="83" t="s">
        <v>85</v>
      </c>
      <c r="J720" s="83"/>
      <c r="K720" s="86">
        <v>1</v>
      </c>
      <c r="L720" s="87">
        <v>22.61</v>
      </c>
      <c r="M720" s="108">
        <v>22.61</v>
      </c>
    </row>
    <row r="721" spans="1:13" hidden="1" x14ac:dyDescent="0.35">
      <c r="A721" s="114" t="str">
        <f t="shared" si="11"/>
        <v>5766859NGA-753</v>
      </c>
      <c r="B721" s="83" t="s">
        <v>172</v>
      </c>
      <c r="C721" s="84">
        <v>2240907</v>
      </c>
      <c r="D721" s="83">
        <v>5766859</v>
      </c>
      <c r="E721" s="83" t="s">
        <v>120</v>
      </c>
      <c r="F721" s="83" t="s">
        <v>118</v>
      </c>
      <c r="G721" s="85">
        <v>43143</v>
      </c>
      <c r="H721" s="85">
        <v>43143</v>
      </c>
      <c r="I721" s="83" t="s">
        <v>102</v>
      </c>
      <c r="J721" s="83"/>
      <c r="K721" s="86">
        <v>0</v>
      </c>
      <c r="L721" s="87">
        <v>68.2</v>
      </c>
      <c r="M721" s="108">
        <v>0</v>
      </c>
    </row>
    <row r="722" spans="1:13" hidden="1" x14ac:dyDescent="0.35">
      <c r="A722" s="114" t="str">
        <f t="shared" si="11"/>
        <v>5765466ZNGA561A</v>
      </c>
      <c r="B722" s="83" t="s">
        <v>172</v>
      </c>
      <c r="C722" s="84">
        <v>2240921</v>
      </c>
      <c r="D722" s="83">
        <v>5765466</v>
      </c>
      <c r="E722" s="83" t="s">
        <v>122</v>
      </c>
      <c r="F722" s="83" t="s">
        <v>113</v>
      </c>
      <c r="G722" s="85">
        <v>43143</v>
      </c>
      <c r="H722" s="85">
        <v>43143</v>
      </c>
      <c r="I722" s="83" t="s">
        <v>112</v>
      </c>
      <c r="J722" s="83"/>
      <c r="K722" s="86">
        <v>1</v>
      </c>
      <c r="L722" s="87">
        <v>0</v>
      </c>
      <c r="M722" s="108">
        <v>0</v>
      </c>
    </row>
    <row r="723" spans="1:13" hidden="1" x14ac:dyDescent="0.35">
      <c r="A723" s="114" t="str">
        <f t="shared" si="11"/>
        <v>5765489ZNGA563BC</v>
      </c>
      <c r="B723" s="83" t="s">
        <v>172</v>
      </c>
      <c r="C723" s="84">
        <v>2240922</v>
      </c>
      <c r="D723" s="83">
        <v>5765489</v>
      </c>
      <c r="E723" s="83" t="s">
        <v>122</v>
      </c>
      <c r="F723" s="83" t="s">
        <v>118</v>
      </c>
      <c r="G723" s="85">
        <v>43143</v>
      </c>
      <c r="H723" s="85">
        <v>43143</v>
      </c>
      <c r="I723" s="83" t="s">
        <v>25</v>
      </c>
      <c r="J723" s="83"/>
      <c r="K723" s="86">
        <v>1</v>
      </c>
      <c r="L723" s="87">
        <v>626.70000000000005</v>
      </c>
      <c r="M723" s="108">
        <v>626.70000000000005</v>
      </c>
    </row>
    <row r="724" spans="1:13" hidden="1" x14ac:dyDescent="0.35">
      <c r="A724" s="114" t="str">
        <f t="shared" si="11"/>
        <v>5762934ZNGA563BC</v>
      </c>
      <c r="B724" s="83" t="s">
        <v>172</v>
      </c>
      <c r="C724" s="84">
        <v>2240925</v>
      </c>
      <c r="D724" s="83">
        <v>5762934</v>
      </c>
      <c r="E724" s="83" t="s">
        <v>120</v>
      </c>
      <c r="F724" s="83" t="s">
        <v>118</v>
      </c>
      <c r="G724" s="85">
        <v>43147</v>
      </c>
      <c r="H724" s="85">
        <v>43147</v>
      </c>
      <c r="I724" s="83" t="s">
        <v>25</v>
      </c>
      <c r="J724" s="83"/>
      <c r="K724" s="86">
        <v>1</v>
      </c>
      <c r="L724" s="87">
        <v>626.70000000000005</v>
      </c>
      <c r="M724" s="108">
        <v>626.70000000000005</v>
      </c>
    </row>
    <row r="725" spans="1:13" hidden="1" x14ac:dyDescent="0.35">
      <c r="A725" s="114" t="str">
        <f t="shared" si="11"/>
        <v>5762920ZNGA561A</v>
      </c>
      <c r="B725" s="83" t="s">
        <v>172</v>
      </c>
      <c r="C725" s="84">
        <v>2240926</v>
      </c>
      <c r="D725" s="83">
        <v>5762920</v>
      </c>
      <c r="E725" s="83" t="s">
        <v>120</v>
      </c>
      <c r="F725" s="83" t="s">
        <v>113</v>
      </c>
      <c r="G725" s="85">
        <v>43144</v>
      </c>
      <c r="H725" s="85">
        <v>43144</v>
      </c>
      <c r="I725" s="83" t="s">
        <v>112</v>
      </c>
      <c r="J725" s="83"/>
      <c r="K725" s="86">
        <v>1</v>
      </c>
      <c r="L725" s="87">
        <v>0</v>
      </c>
      <c r="M725" s="108">
        <v>0</v>
      </c>
    </row>
    <row r="726" spans="1:13" hidden="1" x14ac:dyDescent="0.35">
      <c r="A726" s="114" t="str">
        <f t="shared" si="11"/>
        <v>5760299ZNGA561A</v>
      </c>
      <c r="B726" s="83" t="s">
        <v>172</v>
      </c>
      <c r="C726" s="84">
        <v>2240930</v>
      </c>
      <c r="D726" s="83">
        <v>5760299</v>
      </c>
      <c r="E726" s="83" t="s">
        <v>120</v>
      </c>
      <c r="F726" s="83" t="s">
        <v>113</v>
      </c>
      <c r="G726" s="85">
        <v>43146</v>
      </c>
      <c r="H726" s="85">
        <v>43146</v>
      </c>
      <c r="I726" s="83" t="s">
        <v>112</v>
      </c>
      <c r="J726" s="83"/>
      <c r="K726" s="86">
        <v>1</v>
      </c>
      <c r="L726" s="87">
        <v>0</v>
      </c>
      <c r="M726" s="108">
        <v>0</v>
      </c>
    </row>
    <row r="727" spans="1:13" hidden="1" x14ac:dyDescent="0.35">
      <c r="A727" s="114" t="str">
        <f t="shared" si="11"/>
        <v>5760313ZNGA563B</v>
      </c>
      <c r="B727" s="83" t="s">
        <v>172</v>
      </c>
      <c r="C727" s="84">
        <v>2240931</v>
      </c>
      <c r="D727" s="83">
        <v>5760313</v>
      </c>
      <c r="E727" s="83" t="s">
        <v>120</v>
      </c>
      <c r="F727" s="83" t="s">
        <v>115</v>
      </c>
      <c r="G727" s="85">
        <v>43146</v>
      </c>
      <c r="H727" s="85">
        <v>43146</v>
      </c>
      <c r="I727" s="83" t="s">
        <v>23</v>
      </c>
      <c r="J727" s="83"/>
      <c r="K727" s="86">
        <v>1</v>
      </c>
      <c r="L727" s="87">
        <v>383.5</v>
      </c>
      <c r="M727" s="108">
        <v>383.5</v>
      </c>
    </row>
    <row r="728" spans="1:13" hidden="1" x14ac:dyDescent="0.35">
      <c r="A728" s="114" t="str">
        <f t="shared" si="11"/>
        <v>5777103ZNGA561A</v>
      </c>
      <c r="B728" s="83" t="s">
        <v>172</v>
      </c>
      <c r="C728" s="84">
        <v>2241486</v>
      </c>
      <c r="D728" s="83">
        <v>5777103</v>
      </c>
      <c r="E728" s="83" t="s">
        <v>111</v>
      </c>
      <c r="F728" s="83" t="s">
        <v>113</v>
      </c>
      <c r="G728" s="85">
        <v>43144</v>
      </c>
      <c r="H728" s="85">
        <v>43144</v>
      </c>
      <c r="I728" s="83" t="s">
        <v>112</v>
      </c>
      <c r="J728" s="83"/>
      <c r="K728" s="86">
        <v>1</v>
      </c>
      <c r="L728" s="87">
        <v>0</v>
      </c>
      <c r="M728" s="108">
        <v>0</v>
      </c>
    </row>
    <row r="729" spans="1:13" hidden="1" x14ac:dyDescent="0.35">
      <c r="A729" s="114" t="str">
        <f t="shared" si="11"/>
        <v>5775033ZNGA561BC</v>
      </c>
      <c r="B729" s="83" t="s">
        <v>172</v>
      </c>
      <c r="C729" s="84">
        <v>2241534</v>
      </c>
      <c r="D729" s="83">
        <v>5775033</v>
      </c>
      <c r="E729" s="83" t="s">
        <v>117</v>
      </c>
      <c r="F729" s="83" t="s">
        <v>118</v>
      </c>
      <c r="G729" s="85">
        <v>43146</v>
      </c>
      <c r="H729" s="85">
        <v>43146</v>
      </c>
      <c r="I729" s="83" t="s">
        <v>29</v>
      </c>
      <c r="J729" s="83"/>
      <c r="K729" s="86">
        <v>1</v>
      </c>
      <c r="L729" s="87">
        <v>433.57</v>
      </c>
      <c r="M729" s="108">
        <v>433.57</v>
      </c>
    </row>
    <row r="730" spans="1:13" hidden="1" x14ac:dyDescent="0.35">
      <c r="A730" s="114" t="str">
        <f t="shared" si="11"/>
        <v>5775019ZNGA561A</v>
      </c>
      <c r="B730" s="83" t="s">
        <v>172</v>
      </c>
      <c r="C730" s="84">
        <v>2241535</v>
      </c>
      <c r="D730" s="83">
        <v>5775019</v>
      </c>
      <c r="E730" s="83" t="s">
        <v>117</v>
      </c>
      <c r="F730" s="83" t="s">
        <v>113</v>
      </c>
      <c r="G730" s="85">
        <v>43146</v>
      </c>
      <c r="H730" s="85">
        <v>43146</v>
      </c>
      <c r="I730" s="83" t="s">
        <v>112</v>
      </c>
      <c r="J730" s="83"/>
      <c r="K730" s="86">
        <v>1</v>
      </c>
      <c r="L730" s="87">
        <v>0</v>
      </c>
      <c r="M730" s="108">
        <v>0</v>
      </c>
    </row>
    <row r="731" spans="1:13" hidden="1" x14ac:dyDescent="0.35">
      <c r="A731" s="114" t="str">
        <f t="shared" si="11"/>
        <v>5774711ZNGA561A</v>
      </c>
      <c r="B731" s="83" t="s">
        <v>172</v>
      </c>
      <c r="C731" s="84">
        <v>2241563</v>
      </c>
      <c r="D731" s="83">
        <v>5774711</v>
      </c>
      <c r="E731" s="83" t="s">
        <v>111</v>
      </c>
      <c r="F731" s="83" t="s">
        <v>113</v>
      </c>
      <c r="G731" s="85">
        <v>43147</v>
      </c>
      <c r="H731" s="85">
        <v>43147</v>
      </c>
      <c r="I731" s="83" t="s">
        <v>112</v>
      </c>
      <c r="J731" s="83"/>
      <c r="K731" s="86">
        <v>1</v>
      </c>
      <c r="L731" s="87">
        <v>0</v>
      </c>
      <c r="M731" s="108">
        <v>0</v>
      </c>
    </row>
    <row r="732" spans="1:13" hidden="1" x14ac:dyDescent="0.35">
      <c r="A732" s="114" t="str">
        <f t="shared" si="11"/>
        <v>5792685ZNGA561BC</v>
      </c>
      <c r="B732" s="83" t="s">
        <v>172</v>
      </c>
      <c r="C732" s="84">
        <v>2241669</v>
      </c>
      <c r="D732" s="83">
        <v>5792685</v>
      </c>
      <c r="E732" s="83" t="s">
        <v>122</v>
      </c>
      <c r="F732" s="83" t="s">
        <v>118</v>
      </c>
      <c r="G732" s="85">
        <v>43146</v>
      </c>
      <c r="H732" s="85">
        <v>43146</v>
      </c>
      <c r="I732" s="83" t="s">
        <v>29</v>
      </c>
      <c r="J732" s="83"/>
      <c r="K732" s="86">
        <v>1</v>
      </c>
      <c r="L732" s="87">
        <v>433.57</v>
      </c>
      <c r="M732" s="108">
        <v>433.57</v>
      </c>
    </row>
    <row r="733" spans="1:13" hidden="1" x14ac:dyDescent="0.35">
      <c r="A733" s="114" t="str">
        <f t="shared" si="11"/>
        <v>5792682ZNGA561A</v>
      </c>
      <c r="B733" s="83" t="s">
        <v>172</v>
      </c>
      <c r="C733" s="84">
        <v>2241670</v>
      </c>
      <c r="D733" s="83">
        <v>5792682</v>
      </c>
      <c r="E733" s="83" t="s">
        <v>122</v>
      </c>
      <c r="F733" s="83" t="s">
        <v>113</v>
      </c>
      <c r="G733" s="85">
        <v>43145</v>
      </c>
      <c r="H733" s="85">
        <v>43145</v>
      </c>
      <c r="I733" s="83" t="s">
        <v>112</v>
      </c>
      <c r="J733" s="83"/>
      <c r="K733" s="86">
        <v>1</v>
      </c>
      <c r="L733" s="87">
        <v>0</v>
      </c>
      <c r="M733" s="108">
        <v>0</v>
      </c>
    </row>
    <row r="734" spans="1:13" hidden="1" x14ac:dyDescent="0.35">
      <c r="A734" s="114" t="str">
        <f t="shared" si="11"/>
        <v>5792669ZNGA561B</v>
      </c>
      <c r="B734" s="83" t="s">
        <v>172</v>
      </c>
      <c r="C734" s="84">
        <v>2241679</v>
      </c>
      <c r="D734" s="83">
        <v>5792669</v>
      </c>
      <c r="E734" s="83" t="s">
        <v>120</v>
      </c>
      <c r="F734" s="83" t="s">
        <v>127</v>
      </c>
      <c r="G734" s="85">
        <v>43148</v>
      </c>
      <c r="H734" s="85">
        <v>43148</v>
      </c>
      <c r="I734" s="83" t="s">
        <v>15</v>
      </c>
      <c r="J734" s="83"/>
      <c r="K734" s="86">
        <v>1</v>
      </c>
      <c r="L734" s="87">
        <v>194.94</v>
      </c>
      <c r="M734" s="108">
        <v>194.94</v>
      </c>
    </row>
    <row r="735" spans="1:13" hidden="1" x14ac:dyDescent="0.35">
      <c r="A735" s="114" t="str">
        <f t="shared" si="11"/>
        <v>5792669ZNGA561B</v>
      </c>
      <c r="B735" s="83" t="s">
        <v>172</v>
      </c>
      <c r="C735" s="84">
        <v>2241679</v>
      </c>
      <c r="D735" s="83">
        <v>5792669</v>
      </c>
      <c r="E735" s="83" t="s">
        <v>120</v>
      </c>
      <c r="F735" s="83" t="s">
        <v>115</v>
      </c>
      <c r="G735" s="85">
        <v>43148</v>
      </c>
      <c r="H735" s="85">
        <v>43148</v>
      </c>
      <c r="I735" s="83" t="s">
        <v>15</v>
      </c>
      <c r="J735" s="83"/>
      <c r="K735" s="86">
        <v>1</v>
      </c>
      <c r="L735" s="87">
        <v>194.94</v>
      </c>
      <c r="M735" s="108">
        <v>194.94</v>
      </c>
    </row>
    <row r="736" spans="1:13" hidden="1" x14ac:dyDescent="0.35">
      <c r="A736" s="114" t="str">
        <f t="shared" si="11"/>
        <v>5792666ZNGA561A</v>
      </c>
      <c r="B736" s="83" t="s">
        <v>172</v>
      </c>
      <c r="C736" s="84">
        <v>2241680</v>
      </c>
      <c r="D736" s="83">
        <v>5792666</v>
      </c>
      <c r="E736" s="83" t="s">
        <v>120</v>
      </c>
      <c r="F736" s="83" t="s">
        <v>113</v>
      </c>
      <c r="G736" s="85">
        <v>43148</v>
      </c>
      <c r="H736" s="85">
        <v>43148</v>
      </c>
      <c r="I736" s="83" t="s">
        <v>112</v>
      </c>
      <c r="J736" s="83"/>
      <c r="K736" s="86">
        <v>1</v>
      </c>
      <c r="L736" s="87">
        <v>0</v>
      </c>
      <c r="M736" s="108">
        <v>0</v>
      </c>
    </row>
    <row r="737" spans="1:13" hidden="1" x14ac:dyDescent="0.35">
      <c r="A737" s="114" t="str">
        <f t="shared" si="11"/>
        <v>5802539ZNGA561A</v>
      </c>
      <c r="B737" s="83" t="s">
        <v>172</v>
      </c>
      <c r="C737" s="84">
        <v>2241781</v>
      </c>
      <c r="D737" s="83">
        <v>5802539</v>
      </c>
      <c r="E737" s="83" t="s">
        <v>150</v>
      </c>
      <c r="F737" s="83" t="s">
        <v>113</v>
      </c>
      <c r="G737" s="85">
        <v>43144</v>
      </c>
      <c r="H737" s="85">
        <v>43144</v>
      </c>
      <c r="I737" s="83" t="s">
        <v>112</v>
      </c>
      <c r="J737" s="83"/>
      <c r="K737" s="86">
        <v>1</v>
      </c>
      <c r="L737" s="87">
        <v>0</v>
      </c>
      <c r="M737" s="108">
        <v>0</v>
      </c>
    </row>
    <row r="738" spans="1:13" hidden="1" x14ac:dyDescent="0.35">
      <c r="A738" s="114" t="str">
        <f t="shared" si="11"/>
        <v>5802560ZNGA563BC</v>
      </c>
      <c r="B738" s="83" t="s">
        <v>172</v>
      </c>
      <c r="C738" s="84">
        <v>2241782</v>
      </c>
      <c r="D738" s="83">
        <v>5802560</v>
      </c>
      <c r="E738" s="83" t="s">
        <v>150</v>
      </c>
      <c r="F738" s="83" t="s">
        <v>118</v>
      </c>
      <c r="G738" s="85">
        <v>43147</v>
      </c>
      <c r="H738" s="85">
        <v>43147</v>
      </c>
      <c r="I738" s="83" t="s">
        <v>25</v>
      </c>
      <c r="J738" s="83"/>
      <c r="K738" s="86">
        <v>1</v>
      </c>
      <c r="L738" s="87">
        <v>626.70000000000005</v>
      </c>
      <c r="M738" s="108">
        <v>626.70000000000005</v>
      </c>
    </row>
    <row r="739" spans="1:13" hidden="1" x14ac:dyDescent="0.35">
      <c r="A739" s="114" t="str">
        <f t="shared" si="11"/>
        <v>5803415NGA-714</v>
      </c>
      <c r="B739" s="83" t="s">
        <v>172</v>
      </c>
      <c r="C739" s="84">
        <v>2241791</v>
      </c>
      <c r="D739" s="83">
        <v>5803415</v>
      </c>
      <c r="E739" s="83" t="s">
        <v>150</v>
      </c>
      <c r="F739" s="83" t="s">
        <v>115</v>
      </c>
      <c r="G739" s="85">
        <v>43143</v>
      </c>
      <c r="H739" s="85">
        <v>43143</v>
      </c>
      <c r="I739" s="83" t="s">
        <v>114</v>
      </c>
      <c r="J739" s="83"/>
      <c r="K739" s="86">
        <v>1</v>
      </c>
      <c r="L739" s="87">
        <v>41.38</v>
      </c>
      <c r="M739" s="108">
        <v>41.38</v>
      </c>
    </row>
    <row r="740" spans="1:13" hidden="1" x14ac:dyDescent="0.35">
      <c r="A740" s="114" t="str">
        <f t="shared" si="11"/>
        <v>5803415NGA-714</v>
      </c>
      <c r="B740" s="83" t="s">
        <v>172</v>
      </c>
      <c r="C740" s="84">
        <v>2241791</v>
      </c>
      <c r="D740" s="83">
        <v>5803415</v>
      </c>
      <c r="E740" s="83" t="s">
        <v>150</v>
      </c>
      <c r="F740" s="83" t="s">
        <v>118</v>
      </c>
      <c r="G740" s="85">
        <v>43143</v>
      </c>
      <c r="H740" s="85">
        <v>43143</v>
      </c>
      <c r="I740" s="83" t="s">
        <v>114</v>
      </c>
      <c r="J740" s="83"/>
      <c r="K740" s="86">
        <v>1</v>
      </c>
      <c r="L740" s="87">
        <v>41.38</v>
      </c>
      <c r="M740" s="108">
        <v>41.38</v>
      </c>
    </row>
    <row r="741" spans="1:13" hidden="1" x14ac:dyDescent="0.35">
      <c r="A741" s="114" t="str">
        <f t="shared" si="11"/>
        <v>5803415NGA-714</v>
      </c>
      <c r="B741" s="83" t="s">
        <v>172</v>
      </c>
      <c r="C741" s="84">
        <v>2241791</v>
      </c>
      <c r="D741" s="83">
        <v>5803415</v>
      </c>
      <c r="E741" s="83" t="s">
        <v>150</v>
      </c>
      <c r="F741" s="83" t="s">
        <v>115</v>
      </c>
      <c r="G741" s="85">
        <v>43147</v>
      </c>
      <c r="H741" s="85">
        <v>43147</v>
      </c>
      <c r="I741" s="83" t="s">
        <v>114</v>
      </c>
      <c r="J741" s="83"/>
      <c r="K741" s="86">
        <v>-1</v>
      </c>
      <c r="L741" s="87">
        <v>41.38</v>
      </c>
      <c r="M741" s="108">
        <v>-41.38</v>
      </c>
    </row>
    <row r="742" spans="1:13" hidden="1" x14ac:dyDescent="0.35">
      <c r="A742" s="114" t="str">
        <f t="shared" si="11"/>
        <v>5803415Z999</v>
      </c>
      <c r="B742" s="83" t="s">
        <v>172</v>
      </c>
      <c r="C742" s="84">
        <v>2241791</v>
      </c>
      <c r="D742" s="83">
        <v>5803415</v>
      </c>
      <c r="E742" s="83" t="s">
        <v>150</v>
      </c>
      <c r="F742" s="83" t="s">
        <v>115</v>
      </c>
      <c r="G742" s="85">
        <v>43147</v>
      </c>
      <c r="H742" s="85">
        <v>43147</v>
      </c>
      <c r="I742" s="83" t="s">
        <v>35</v>
      </c>
      <c r="J742" s="83"/>
      <c r="K742" s="86">
        <v>1</v>
      </c>
      <c r="L742" s="87">
        <v>0</v>
      </c>
      <c r="M742" s="108">
        <v>0</v>
      </c>
    </row>
    <row r="743" spans="1:13" hidden="1" x14ac:dyDescent="0.35">
      <c r="A743" s="114" t="str">
        <f t="shared" si="11"/>
        <v>5776304ZNGA561A</v>
      </c>
      <c r="B743" s="83" t="s">
        <v>172</v>
      </c>
      <c r="C743" s="84">
        <v>2241839</v>
      </c>
      <c r="D743" s="83">
        <v>5776304</v>
      </c>
      <c r="E743" s="83" t="s">
        <v>119</v>
      </c>
      <c r="F743" s="83" t="s">
        <v>113</v>
      </c>
      <c r="G743" s="85">
        <v>43145</v>
      </c>
      <c r="H743" s="85">
        <v>43145</v>
      </c>
      <c r="I743" s="83" t="s">
        <v>112</v>
      </c>
      <c r="J743" s="83"/>
      <c r="K743" s="86">
        <v>1</v>
      </c>
      <c r="L743" s="87">
        <v>0</v>
      </c>
      <c r="M743" s="108">
        <v>0</v>
      </c>
    </row>
    <row r="744" spans="1:13" hidden="1" x14ac:dyDescent="0.35">
      <c r="A744" s="114" t="str">
        <f t="shared" si="11"/>
        <v>5776316ZNGA563BC</v>
      </c>
      <c r="B744" s="83" t="s">
        <v>172</v>
      </c>
      <c r="C744" s="84">
        <v>2241840</v>
      </c>
      <c r="D744" s="83">
        <v>5776316</v>
      </c>
      <c r="E744" s="83" t="s">
        <v>119</v>
      </c>
      <c r="F744" s="83" t="s">
        <v>118</v>
      </c>
      <c r="G744" s="85">
        <v>43145</v>
      </c>
      <c r="H744" s="85">
        <v>43145</v>
      </c>
      <c r="I744" s="83" t="s">
        <v>25</v>
      </c>
      <c r="J744" s="83"/>
      <c r="K744" s="86">
        <v>1</v>
      </c>
      <c r="L744" s="87">
        <v>626.70000000000005</v>
      </c>
      <c r="M744" s="108">
        <v>626.70000000000005</v>
      </c>
    </row>
    <row r="745" spans="1:13" hidden="1" x14ac:dyDescent="0.35">
      <c r="A745" s="114" t="str">
        <f t="shared" si="11"/>
        <v>5777187ZNGA561B</v>
      </c>
      <c r="B745" s="83" t="s">
        <v>172</v>
      </c>
      <c r="C745" s="84">
        <v>2241845</v>
      </c>
      <c r="D745" s="83">
        <v>5777187</v>
      </c>
      <c r="E745" s="83" t="s">
        <v>119</v>
      </c>
      <c r="F745" s="83" t="s">
        <v>115</v>
      </c>
      <c r="G745" s="85">
        <v>43145</v>
      </c>
      <c r="H745" s="85">
        <v>43145</v>
      </c>
      <c r="I745" s="83" t="s">
        <v>15</v>
      </c>
      <c r="J745" s="83"/>
      <c r="K745" s="86">
        <v>1</v>
      </c>
      <c r="L745" s="87">
        <v>194.94</v>
      </c>
      <c r="M745" s="108">
        <v>194.94</v>
      </c>
    </row>
    <row r="746" spans="1:13" hidden="1" x14ac:dyDescent="0.35">
      <c r="A746" s="114" t="str">
        <f t="shared" si="11"/>
        <v>5777171ZNGA561A</v>
      </c>
      <c r="B746" s="83" t="s">
        <v>172</v>
      </c>
      <c r="C746" s="84">
        <v>2241846</v>
      </c>
      <c r="D746" s="83">
        <v>5777171</v>
      </c>
      <c r="E746" s="83" t="s">
        <v>119</v>
      </c>
      <c r="F746" s="83" t="s">
        <v>113</v>
      </c>
      <c r="G746" s="85">
        <v>43145</v>
      </c>
      <c r="H746" s="85">
        <v>43145</v>
      </c>
      <c r="I746" s="83" t="s">
        <v>112</v>
      </c>
      <c r="J746" s="83"/>
      <c r="K746" s="86">
        <v>1</v>
      </c>
      <c r="L746" s="87">
        <v>0</v>
      </c>
      <c r="M746" s="108">
        <v>0</v>
      </c>
    </row>
    <row r="747" spans="1:13" hidden="1" x14ac:dyDescent="0.35">
      <c r="A747" s="114" t="str">
        <f t="shared" si="11"/>
        <v>5791138ZNGA561A</v>
      </c>
      <c r="B747" s="83" t="s">
        <v>172</v>
      </c>
      <c r="C747" s="84">
        <v>2241872</v>
      </c>
      <c r="D747" s="83">
        <v>5791138</v>
      </c>
      <c r="E747" s="83" t="s">
        <v>150</v>
      </c>
      <c r="F747" s="83" t="s">
        <v>113</v>
      </c>
      <c r="G747" s="85">
        <v>43148</v>
      </c>
      <c r="H747" s="85">
        <v>43148</v>
      </c>
      <c r="I747" s="83" t="s">
        <v>112</v>
      </c>
      <c r="J747" s="83"/>
      <c r="K747" s="86">
        <v>1</v>
      </c>
      <c r="L747" s="87">
        <v>0</v>
      </c>
      <c r="M747" s="108">
        <v>0</v>
      </c>
    </row>
    <row r="748" spans="1:13" hidden="1" x14ac:dyDescent="0.35">
      <c r="A748" s="114" t="str">
        <f t="shared" si="11"/>
        <v>5774982ZNGA561A</v>
      </c>
      <c r="B748" s="83" t="s">
        <v>172</v>
      </c>
      <c r="C748" s="84">
        <v>2242132</v>
      </c>
      <c r="D748" s="83">
        <v>5774982</v>
      </c>
      <c r="E748" s="83" t="s">
        <v>150</v>
      </c>
      <c r="F748" s="83" t="s">
        <v>113</v>
      </c>
      <c r="G748" s="85">
        <v>43146</v>
      </c>
      <c r="H748" s="85">
        <v>43146</v>
      </c>
      <c r="I748" s="83" t="s">
        <v>112</v>
      </c>
      <c r="J748" s="83"/>
      <c r="K748" s="86">
        <v>1</v>
      </c>
      <c r="L748" s="87">
        <v>0</v>
      </c>
      <c r="M748" s="108">
        <v>0</v>
      </c>
    </row>
    <row r="749" spans="1:13" hidden="1" x14ac:dyDescent="0.35">
      <c r="A749" s="114" t="str">
        <f t="shared" si="11"/>
        <v>5775963ZNGA561A</v>
      </c>
      <c r="B749" s="83" t="s">
        <v>172</v>
      </c>
      <c r="C749" s="84">
        <v>2242149</v>
      </c>
      <c r="D749" s="83">
        <v>5775963</v>
      </c>
      <c r="E749" s="83" t="s">
        <v>119</v>
      </c>
      <c r="F749" s="83" t="s">
        <v>113</v>
      </c>
      <c r="G749" s="85">
        <v>43147</v>
      </c>
      <c r="H749" s="85">
        <v>43147</v>
      </c>
      <c r="I749" s="83" t="s">
        <v>112</v>
      </c>
      <c r="J749" s="83"/>
      <c r="K749" s="86">
        <v>1</v>
      </c>
      <c r="L749" s="87">
        <v>0</v>
      </c>
      <c r="M749" s="108">
        <v>0</v>
      </c>
    </row>
    <row r="750" spans="1:13" hidden="1" x14ac:dyDescent="0.35">
      <c r="A750" s="114" t="str">
        <f t="shared" si="11"/>
        <v>5823333ZNGA564B</v>
      </c>
      <c r="B750" s="83" t="s">
        <v>172</v>
      </c>
      <c r="C750" s="84">
        <v>2242628</v>
      </c>
      <c r="D750" s="83">
        <v>5823333</v>
      </c>
      <c r="E750" s="83" t="s">
        <v>119</v>
      </c>
      <c r="F750" s="83" t="s">
        <v>115</v>
      </c>
      <c r="G750" s="85">
        <v>43146</v>
      </c>
      <c r="H750" s="85">
        <v>43146</v>
      </c>
      <c r="I750" s="83" t="s">
        <v>19</v>
      </c>
      <c r="J750" s="83"/>
      <c r="K750" s="86">
        <v>1</v>
      </c>
      <c r="L750" s="87">
        <v>625.48</v>
      </c>
      <c r="M750" s="108">
        <v>625.48</v>
      </c>
    </row>
    <row r="751" spans="1:13" hidden="1" x14ac:dyDescent="0.35">
      <c r="A751" s="114" t="str">
        <f t="shared" si="11"/>
        <v>5823268ZNGA561A</v>
      </c>
      <c r="B751" s="83" t="s">
        <v>172</v>
      </c>
      <c r="C751" s="84">
        <v>2242629</v>
      </c>
      <c r="D751" s="83">
        <v>5823268</v>
      </c>
      <c r="E751" s="83" t="s">
        <v>119</v>
      </c>
      <c r="F751" s="83"/>
      <c r="G751" s="85">
        <v>43146</v>
      </c>
      <c r="H751" s="85">
        <v>43146</v>
      </c>
      <c r="I751" s="83" t="s">
        <v>112</v>
      </c>
      <c r="J751" s="83"/>
      <c r="K751" s="86">
        <v>1</v>
      </c>
      <c r="L751" s="87">
        <v>0</v>
      </c>
      <c r="M751" s="108">
        <v>0</v>
      </c>
    </row>
    <row r="752" spans="1:13" hidden="1" x14ac:dyDescent="0.35">
      <c r="A752" s="114" t="str">
        <f t="shared" si="11"/>
        <v>5778965ZNGA563BC</v>
      </c>
      <c r="B752" s="83" t="s">
        <v>172</v>
      </c>
      <c r="C752" s="84">
        <v>2243254</v>
      </c>
      <c r="D752" s="83">
        <v>5778965</v>
      </c>
      <c r="E752" s="83" t="s">
        <v>117</v>
      </c>
      <c r="F752" s="83" t="s">
        <v>118</v>
      </c>
      <c r="G752" s="85">
        <v>43147</v>
      </c>
      <c r="H752" s="85">
        <v>43147</v>
      </c>
      <c r="I752" s="83" t="s">
        <v>25</v>
      </c>
      <c r="J752" s="83"/>
      <c r="K752" s="86">
        <v>1</v>
      </c>
      <c r="L752" s="87">
        <v>626.70000000000005</v>
      </c>
      <c r="M752" s="108">
        <v>626.70000000000005</v>
      </c>
    </row>
    <row r="753" spans="1:13" hidden="1" x14ac:dyDescent="0.35">
      <c r="A753" s="114" t="str">
        <f t="shared" si="11"/>
        <v>5778962ZNGA561A</v>
      </c>
      <c r="B753" s="83" t="s">
        <v>172</v>
      </c>
      <c r="C753" s="84">
        <v>2243255</v>
      </c>
      <c r="D753" s="83">
        <v>5778962</v>
      </c>
      <c r="E753" s="83" t="s">
        <v>117</v>
      </c>
      <c r="F753" s="83" t="s">
        <v>113</v>
      </c>
      <c r="G753" s="85">
        <v>43144</v>
      </c>
      <c r="H753" s="85">
        <v>43144</v>
      </c>
      <c r="I753" s="83" t="s">
        <v>112</v>
      </c>
      <c r="J753" s="83"/>
      <c r="K753" s="86">
        <v>1</v>
      </c>
      <c r="L753" s="87">
        <v>0</v>
      </c>
      <c r="M753" s="108">
        <v>0</v>
      </c>
    </row>
    <row r="754" spans="1:13" hidden="1" x14ac:dyDescent="0.35">
      <c r="A754" s="114" t="str">
        <f t="shared" si="11"/>
        <v>5792784ZNGA563B</v>
      </c>
      <c r="B754" s="83" t="s">
        <v>172</v>
      </c>
      <c r="C754" s="84">
        <v>2243266</v>
      </c>
      <c r="D754" s="83">
        <v>5792784</v>
      </c>
      <c r="E754" s="83" t="s">
        <v>111</v>
      </c>
      <c r="F754" s="83" t="s">
        <v>115</v>
      </c>
      <c r="G754" s="85">
        <v>43144</v>
      </c>
      <c r="H754" s="85">
        <v>43144</v>
      </c>
      <c r="I754" s="83" t="s">
        <v>23</v>
      </c>
      <c r="J754" s="83"/>
      <c r="K754" s="86">
        <v>1</v>
      </c>
      <c r="L754" s="87">
        <v>383.5</v>
      </c>
      <c r="M754" s="108">
        <v>383.5</v>
      </c>
    </row>
    <row r="755" spans="1:13" hidden="1" x14ac:dyDescent="0.35">
      <c r="A755" s="114" t="str">
        <f t="shared" si="11"/>
        <v>5792779ZNGA561A</v>
      </c>
      <c r="B755" s="83" t="s">
        <v>172</v>
      </c>
      <c r="C755" s="84">
        <v>2243267</v>
      </c>
      <c r="D755" s="83">
        <v>5792779</v>
      </c>
      <c r="E755" s="83" t="s">
        <v>111</v>
      </c>
      <c r="F755" s="83" t="s">
        <v>113</v>
      </c>
      <c r="G755" s="85">
        <v>43144</v>
      </c>
      <c r="H755" s="85">
        <v>43144</v>
      </c>
      <c r="I755" s="83" t="s">
        <v>112</v>
      </c>
      <c r="J755" s="83"/>
      <c r="K755" s="86">
        <v>1</v>
      </c>
      <c r="L755" s="87">
        <v>0</v>
      </c>
      <c r="M755" s="108">
        <v>0</v>
      </c>
    </row>
    <row r="756" spans="1:13" hidden="1" x14ac:dyDescent="0.35">
      <c r="A756" s="114" t="str">
        <f t="shared" si="11"/>
        <v>5833136ZNGA561A</v>
      </c>
      <c r="B756" s="83" t="s">
        <v>172</v>
      </c>
      <c r="C756" s="84">
        <v>2243314</v>
      </c>
      <c r="D756" s="83">
        <v>5833136</v>
      </c>
      <c r="E756" s="83" t="s">
        <v>111</v>
      </c>
      <c r="F756" s="83" t="s">
        <v>113</v>
      </c>
      <c r="G756" s="85">
        <v>43145</v>
      </c>
      <c r="H756" s="85">
        <v>43145</v>
      </c>
      <c r="I756" s="83" t="s">
        <v>112</v>
      </c>
      <c r="J756" s="83"/>
      <c r="K756" s="86">
        <v>1</v>
      </c>
      <c r="L756" s="87">
        <v>0</v>
      </c>
      <c r="M756" s="108">
        <v>0</v>
      </c>
    </row>
    <row r="757" spans="1:13" hidden="1" x14ac:dyDescent="0.35">
      <c r="A757" s="114" t="str">
        <f t="shared" si="11"/>
        <v>5832173ZNGA561A</v>
      </c>
      <c r="B757" s="83" t="s">
        <v>172</v>
      </c>
      <c r="C757" s="84">
        <v>2243365</v>
      </c>
      <c r="D757" s="83">
        <v>5832173</v>
      </c>
      <c r="E757" s="83" t="s">
        <v>150</v>
      </c>
      <c r="F757" s="83" t="s">
        <v>113</v>
      </c>
      <c r="G757" s="85">
        <v>43147</v>
      </c>
      <c r="H757" s="85">
        <v>43147</v>
      </c>
      <c r="I757" s="83" t="s">
        <v>112</v>
      </c>
      <c r="J757" s="83"/>
      <c r="K757" s="86">
        <v>1</v>
      </c>
      <c r="L757" s="87">
        <v>0</v>
      </c>
      <c r="M757" s="108">
        <v>0</v>
      </c>
    </row>
    <row r="758" spans="1:13" hidden="1" x14ac:dyDescent="0.35">
      <c r="A758" s="114" t="str">
        <f t="shared" si="11"/>
        <v>5832240ZNGA563BC</v>
      </c>
      <c r="B758" s="83" t="s">
        <v>172</v>
      </c>
      <c r="C758" s="84">
        <v>2243366</v>
      </c>
      <c r="D758" s="83">
        <v>5832240</v>
      </c>
      <c r="E758" s="83" t="s">
        <v>150</v>
      </c>
      <c r="F758" s="83" t="s">
        <v>118</v>
      </c>
      <c r="G758" s="85">
        <v>43148</v>
      </c>
      <c r="H758" s="85">
        <v>43148</v>
      </c>
      <c r="I758" s="83" t="s">
        <v>25</v>
      </c>
      <c r="J758" s="83"/>
      <c r="K758" s="86">
        <v>1</v>
      </c>
      <c r="L758" s="87">
        <v>626.70000000000005</v>
      </c>
      <c r="M758" s="108">
        <v>626.70000000000005</v>
      </c>
    </row>
    <row r="759" spans="1:13" hidden="1" x14ac:dyDescent="0.35">
      <c r="A759" s="114" t="str">
        <f t="shared" si="11"/>
        <v>5836857ZNGA561A</v>
      </c>
      <c r="B759" s="83" t="s">
        <v>172</v>
      </c>
      <c r="C759" s="84">
        <v>2243788</v>
      </c>
      <c r="D759" s="83">
        <v>5836857</v>
      </c>
      <c r="E759" s="83" t="s">
        <v>145</v>
      </c>
      <c r="F759" s="83" t="s">
        <v>113</v>
      </c>
      <c r="G759" s="85">
        <v>43147</v>
      </c>
      <c r="H759" s="85">
        <v>43147</v>
      </c>
      <c r="I759" s="83" t="s">
        <v>112</v>
      </c>
      <c r="J759" s="83"/>
      <c r="K759" s="86">
        <v>1</v>
      </c>
      <c r="L759" s="87">
        <v>0</v>
      </c>
      <c r="M759" s="108">
        <v>0</v>
      </c>
    </row>
    <row r="760" spans="1:13" hidden="1" x14ac:dyDescent="0.35">
      <c r="A760" s="114" t="str">
        <f t="shared" si="11"/>
        <v>5834937ZNGA563BC</v>
      </c>
      <c r="B760" s="83" t="s">
        <v>172</v>
      </c>
      <c r="C760" s="84">
        <v>2243801</v>
      </c>
      <c r="D760" s="83">
        <v>5834937</v>
      </c>
      <c r="E760" s="83" t="s">
        <v>122</v>
      </c>
      <c r="F760" s="83" t="s">
        <v>118</v>
      </c>
      <c r="G760" s="85">
        <v>43146</v>
      </c>
      <c r="H760" s="85">
        <v>43146</v>
      </c>
      <c r="I760" s="83" t="s">
        <v>25</v>
      </c>
      <c r="J760" s="83"/>
      <c r="K760" s="86">
        <v>1</v>
      </c>
      <c r="L760" s="87">
        <v>626.70000000000005</v>
      </c>
      <c r="M760" s="108">
        <v>626.70000000000005</v>
      </c>
    </row>
    <row r="761" spans="1:13" hidden="1" x14ac:dyDescent="0.35">
      <c r="A761" s="114" t="str">
        <f t="shared" si="11"/>
        <v>5834930ZNGA561A</v>
      </c>
      <c r="B761" s="83" t="s">
        <v>172</v>
      </c>
      <c r="C761" s="84">
        <v>2243802</v>
      </c>
      <c r="D761" s="83">
        <v>5834930</v>
      </c>
      <c r="E761" s="83" t="s">
        <v>122</v>
      </c>
      <c r="F761" s="83" t="s">
        <v>113</v>
      </c>
      <c r="G761" s="85">
        <v>43145</v>
      </c>
      <c r="H761" s="85">
        <v>43145</v>
      </c>
      <c r="I761" s="83" t="s">
        <v>112</v>
      </c>
      <c r="J761" s="83"/>
      <c r="K761" s="86">
        <v>1</v>
      </c>
      <c r="L761" s="87">
        <v>0</v>
      </c>
      <c r="M761" s="108">
        <v>0</v>
      </c>
    </row>
    <row r="762" spans="1:13" hidden="1" x14ac:dyDescent="0.35">
      <c r="A762" s="114" t="str">
        <f t="shared" si="11"/>
        <v>5846254NGA-750</v>
      </c>
      <c r="B762" s="83" t="s">
        <v>172</v>
      </c>
      <c r="C762" s="84">
        <v>2243881</v>
      </c>
      <c r="D762" s="83">
        <v>5846254</v>
      </c>
      <c r="E762" s="83" t="s">
        <v>116</v>
      </c>
      <c r="F762" s="83" t="s">
        <v>118</v>
      </c>
      <c r="G762" s="85">
        <v>43145</v>
      </c>
      <c r="H762" s="85">
        <v>43145</v>
      </c>
      <c r="I762" s="83" t="s">
        <v>85</v>
      </c>
      <c r="J762" s="83"/>
      <c r="K762" s="86">
        <v>1</v>
      </c>
      <c r="L762" s="87">
        <v>22.61</v>
      </c>
      <c r="M762" s="108">
        <v>22.61</v>
      </c>
    </row>
    <row r="763" spans="1:13" hidden="1" x14ac:dyDescent="0.35">
      <c r="A763" s="114" t="str">
        <f t="shared" si="11"/>
        <v>5846254NGA-753</v>
      </c>
      <c r="B763" s="83" t="s">
        <v>172</v>
      </c>
      <c r="C763" s="84">
        <v>2243881</v>
      </c>
      <c r="D763" s="83">
        <v>5846254</v>
      </c>
      <c r="E763" s="83" t="s">
        <v>116</v>
      </c>
      <c r="F763" s="83" t="s">
        <v>118</v>
      </c>
      <c r="G763" s="85">
        <v>43145</v>
      </c>
      <c r="H763" s="85">
        <v>43145</v>
      </c>
      <c r="I763" s="83" t="s">
        <v>102</v>
      </c>
      <c r="J763" s="83"/>
      <c r="K763" s="86">
        <v>1</v>
      </c>
      <c r="L763" s="87">
        <v>68.2</v>
      </c>
      <c r="M763" s="108">
        <v>68.2</v>
      </c>
    </row>
    <row r="764" spans="1:13" hidden="1" x14ac:dyDescent="0.35">
      <c r="A764" s="114" t="str">
        <f t="shared" si="11"/>
        <v>5846840ZNGA561BC</v>
      </c>
      <c r="B764" s="83" t="s">
        <v>172</v>
      </c>
      <c r="C764" s="84">
        <v>2244247</v>
      </c>
      <c r="D764" s="83">
        <v>5846840</v>
      </c>
      <c r="E764" s="83" t="s">
        <v>122</v>
      </c>
      <c r="F764" s="83" t="s">
        <v>118</v>
      </c>
      <c r="G764" s="85">
        <v>43147</v>
      </c>
      <c r="H764" s="85">
        <v>43147</v>
      </c>
      <c r="I764" s="83" t="s">
        <v>29</v>
      </c>
      <c r="J764" s="83"/>
      <c r="K764" s="86">
        <v>1</v>
      </c>
      <c r="L764" s="87">
        <v>433.57</v>
      </c>
      <c r="M764" s="108">
        <v>433.57</v>
      </c>
    </row>
    <row r="765" spans="1:13" hidden="1" x14ac:dyDescent="0.35">
      <c r="A765" s="114" t="str">
        <f t="shared" si="11"/>
        <v>5846798ZNGA561A</v>
      </c>
      <c r="B765" s="83" t="s">
        <v>172</v>
      </c>
      <c r="C765" s="84">
        <v>2244248</v>
      </c>
      <c r="D765" s="83">
        <v>5846798</v>
      </c>
      <c r="E765" s="83" t="s">
        <v>122</v>
      </c>
      <c r="F765" s="83" t="s">
        <v>113</v>
      </c>
      <c r="G765" s="85">
        <v>43146</v>
      </c>
      <c r="H765" s="85">
        <v>43146</v>
      </c>
      <c r="I765" s="83" t="s">
        <v>112</v>
      </c>
      <c r="J765" s="83"/>
      <c r="K765" s="86">
        <v>1</v>
      </c>
      <c r="L765" s="87">
        <v>0</v>
      </c>
      <c r="M765" s="108">
        <v>0</v>
      </c>
    </row>
    <row r="766" spans="1:13" hidden="1" x14ac:dyDescent="0.35">
      <c r="A766" s="114" t="str">
        <f t="shared" si="11"/>
        <v>5818017ZNGA561BC</v>
      </c>
      <c r="B766" s="83" t="s">
        <v>172</v>
      </c>
      <c r="C766" s="84">
        <v>2244818</v>
      </c>
      <c r="D766" s="83">
        <v>5818017</v>
      </c>
      <c r="E766" s="83" t="s">
        <v>117</v>
      </c>
      <c r="F766" s="83" t="s">
        <v>118</v>
      </c>
      <c r="G766" s="85">
        <v>43147</v>
      </c>
      <c r="H766" s="85">
        <v>43147</v>
      </c>
      <c r="I766" s="83" t="s">
        <v>29</v>
      </c>
      <c r="J766" s="83"/>
      <c r="K766" s="86">
        <v>1</v>
      </c>
      <c r="L766" s="87">
        <v>433.57</v>
      </c>
      <c r="M766" s="108">
        <v>433.57</v>
      </c>
    </row>
    <row r="767" spans="1:13" hidden="1" x14ac:dyDescent="0.35">
      <c r="A767" s="114" t="str">
        <f t="shared" si="11"/>
        <v>5817997ZNGA561A</v>
      </c>
      <c r="B767" s="83" t="s">
        <v>172</v>
      </c>
      <c r="C767" s="84">
        <v>2244819</v>
      </c>
      <c r="D767" s="83">
        <v>5817997</v>
      </c>
      <c r="E767" s="83" t="s">
        <v>117</v>
      </c>
      <c r="F767" s="83" t="s">
        <v>113</v>
      </c>
      <c r="G767" s="85">
        <v>43145</v>
      </c>
      <c r="H767" s="85">
        <v>43145</v>
      </c>
      <c r="I767" s="83" t="s">
        <v>112</v>
      </c>
      <c r="J767" s="83"/>
      <c r="K767" s="86">
        <v>1</v>
      </c>
      <c r="L767" s="87">
        <v>0</v>
      </c>
      <c r="M767" s="108">
        <v>0</v>
      </c>
    </row>
    <row r="768" spans="1:13" hidden="1" x14ac:dyDescent="0.35">
      <c r="A768" s="114" t="str">
        <f t="shared" si="11"/>
        <v>5817997ZNGA561A</v>
      </c>
      <c r="B768" s="83" t="s">
        <v>172</v>
      </c>
      <c r="C768" s="84">
        <v>2244819</v>
      </c>
      <c r="D768" s="83">
        <v>5817997</v>
      </c>
      <c r="E768" s="83" t="s">
        <v>117</v>
      </c>
      <c r="F768" s="83"/>
      <c r="G768" s="85">
        <v>43147</v>
      </c>
      <c r="H768" s="85">
        <v>43147</v>
      </c>
      <c r="I768" s="83" t="s">
        <v>112</v>
      </c>
      <c r="J768" s="83"/>
      <c r="K768" s="86">
        <v>1</v>
      </c>
      <c r="L768" s="87">
        <v>0</v>
      </c>
      <c r="M768" s="108">
        <v>0</v>
      </c>
    </row>
    <row r="769" spans="1:13" hidden="1" x14ac:dyDescent="0.35">
      <c r="A769" s="114" t="str">
        <f t="shared" si="11"/>
        <v>5876031ZNGA561A</v>
      </c>
      <c r="B769" s="83" t="s">
        <v>172</v>
      </c>
      <c r="C769" s="84">
        <v>2245353</v>
      </c>
      <c r="D769" s="83">
        <v>5876031</v>
      </c>
      <c r="E769" s="83" t="s">
        <v>111</v>
      </c>
      <c r="F769" s="83" t="s">
        <v>113</v>
      </c>
      <c r="G769" s="85">
        <v>43146</v>
      </c>
      <c r="H769" s="85">
        <v>43146</v>
      </c>
      <c r="I769" s="83" t="s">
        <v>112</v>
      </c>
      <c r="J769" s="83"/>
      <c r="K769" s="86">
        <v>1</v>
      </c>
      <c r="L769" s="87">
        <v>0</v>
      </c>
      <c r="M769" s="108">
        <v>0</v>
      </c>
    </row>
    <row r="770" spans="1:13" hidden="1" x14ac:dyDescent="0.35">
      <c r="A770" s="114" t="str">
        <f t="shared" si="11"/>
        <v>5876117ZNGA562BC</v>
      </c>
      <c r="B770" s="83" t="s">
        <v>172</v>
      </c>
      <c r="C770" s="84">
        <v>2245354</v>
      </c>
      <c r="D770" s="83">
        <v>5876117</v>
      </c>
      <c r="E770" s="83" t="s">
        <v>111</v>
      </c>
      <c r="F770" s="83" t="s">
        <v>118</v>
      </c>
      <c r="G770" s="85">
        <v>43146</v>
      </c>
      <c r="H770" s="85">
        <v>43146</v>
      </c>
      <c r="I770" s="83" t="s">
        <v>41</v>
      </c>
      <c r="J770" s="83"/>
      <c r="K770" s="86">
        <v>1</v>
      </c>
      <c r="L770" s="87">
        <v>498.69</v>
      </c>
      <c r="M770" s="108">
        <v>498.69</v>
      </c>
    </row>
    <row r="771" spans="1:13" hidden="1" x14ac:dyDescent="0.35">
      <c r="A771" s="114" t="str">
        <f t="shared" ref="A771:A834" si="12">CONCATENATE(D771,I771)</f>
        <v>5874447ZNGA561A</v>
      </c>
      <c r="B771" s="83" t="s">
        <v>172</v>
      </c>
      <c r="C771" s="84">
        <v>2245393</v>
      </c>
      <c r="D771" s="83">
        <v>5874447</v>
      </c>
      <c r="E771" s="83" t="s">
        <v>111</v>
      </c>
      <c r="F771" s="83" t="s">
        <v>113</v>
      </c>
      <c r="G771" s="85">
        <v>43147</v>
      </c>
      <c r="H771" s="85">
        <v>43147</v>
      </c>
      <c r="I771" s="83" t="s">
        <v>112</v>
      </c>
      <c r="J771" s="83"/>
      <c r="K771" s="86">
        <v>1</v>
      </c>
      <c r="L771" s="87">
        <v>0</v>
      </c>
      <c r="M771" s="108">
        <v>0</v>
      </c>
    </row>
    <row r="772" spans="1:13" hidden="1" x14ac:dyDescent="0.35">
      <c r="A772" s="114" t="str">
        <f t="shared" si="12"/>
        <v>5874469ZNGA561B</v>
      </c>
      <c r="B772" s="83" t="s">
        <v>172</v>
      </c>
      <c r="C772" s="84">
        <v>2245394</v>
      </c>
      <c r="D772" s="83">
        <v>5874469</v>
      </c>
      <c r="E772" s="83" t="s">
        <v>111</v>
      </c>
      <c r="F772" s="83" t="s">
        <v>115</v>
      </c>
      <c r="G772" s="85">
        <v>43147</v>
      </c>
      <c r="H772" s="85">
        <v>43147</v>
      </c>
      <c r="I772" s="83" t="s">
        <v>15</v>
      </c>
      <c r="J772" s="83"/>
      <c r="K772" s="86">
        <v>1</v>
      </c>
      <c r="L772" s="87">
        <v>194.94</v>
      </c>
      <c r="M772" s="108">
        <v>194.94</v>
      </c>
    </row>
    <row r="773" spans="1:13" hidden="1" x14ac:dyDescent="0.35">
      <c r="A773" s="114" t="str">
        <f t="shared" si="12"/>
        <v>5876403ZNGA561A</v>
      </c>
      <c r="B773" s="83" t="s">
        <v>172</v>
      </c>
      <c r="C773" s="84">
        <v>2245423</v>
      </c>
      <c r="D773" s="83">
        <v>5876403</v>
      </c>
      <c r="E773" s="83" t="s">
        <v>111</v>
      </c>
      <c r="F773" s="83" t="s">
        <v>113</v>
      </c>
      <c r="G773" s="85">
        <v>43146</v>
      </c>
      <c r="H773" s="85">
        <v>43146</v>
      </c>
      <c r="I773" s="83" t="s">
        <v>112</v>
      </c>
      <c r="J773" s="83"/>
      <c r="K773" s="86">
        <v>1</v>
      </c>
      <c r="L773" s="87">
        <v>0</v>
      </c>
      <c r="M773" s="108">
        <v>0</v>
      </c>
    </row>
    <row r="774" spans="1:13" hidden="1" x14ac:dyDescent="0.35">
      <c r="A774" s="114" t="str">
        <f t="shared" si="12"/>
        <v>5877141ZNGA564B</v>
      </c>
      <c r="B774" s="83" t="s">
        <v>172</v>
      </c>
      <c r="C774" s="84">
        <v>2245424</v>
      </c>
      <c r="D774" s="83">
        <v>5877141</v>
      </c>
      <c r="E774" s="83" t="s">
        <v>111</v>
      </c>
      <c r="F774" s="83" t="s">
        <v>115</v>
      </c>
      <c r="G774" s="85">
        <v>43146</v>
      </c>
      <c r="H774" s="85">
        <v>43146</v>
      </c>
      <c r="I774" s="83" t="s">
        <v>19</v>
      </c>
      <c r="J774" s="83"/>
      <c r="K774" s="86">
        <v>1</v>
      </c>
      <c r="L774" s="87">
        <v>625.48</v>
      </c>
      <c r="M774" s="108">
        <v>625.48</v>
      </c>
    </row>
    <row r="775" spans="1:13" hidden="1" x14ac:dyDescent="0.35">
      <c r="A775" s="114" t="str">
        <f t="shared" si="12"/>
        <v>5848194ZNGA561A</v>
      </c>
      <c r="B775" s="83" t="s">
        <v>172</v>
      </c>
      <c r="C775" s="84">
        <v>2247532</v>
      </c>
      <c r="D775" s="83">
        <v>5848194</v>
      </c>
      <c r="E775" s="83" t="s">
        <v>111</v>
      </c>
      <c r="F775" s="83" t="s">
        <v>113</v>
      </c>
      <c r="G775" s="85">
        <v>43148</v>
      </c>
      <c r="H775" s="85">
        <v>43148</v>
      </c>
      <c r="I775" s="83" t="s">
        <v>112</v>
      </c>
      <c r="J775" s="83"/>
      <c r="K775" s="86">
        <v>1</v>
      </c>
      <c r="L775" s="87">
        <v>0</v>
      </c>
      <c r="M775" s="108">
        <v>0</v>
      </c>
    </row>
    <row r="776" spans="1:13" hidden="1" x14ac:dyDescent="0.35">
      <c r="A776" s="114" t="str">
        <f t="shared" si="12"/>
        <v>5848210ZNGA563BC</v>
      </c>
      <c r="B776" s="83" t="s">
        <v>172</v>
      </c>
      <c r="C776" s="84">
        <v>2247533</v>
      </c>
      <c r="D776" s="83">
        <v>5848210</v>
      </c>
      <c r="E776" s="83" t="s">
        <v>122</v>
      </c>
      <c r="F776" s="83" t="s">
        <v>118</v>
      </c>
      <c r="G776" s="85">
        <v>43148</v>
      </c>
      <c r="H776" s="85">
        <v>43148</v>
      </c>
      <c r="I776" s="83" t="s">
        <v>25</v>
      </c>
      <c r="J776" s="83"/>
      <c r="K776" s="86">
        <v>1</v>
      </c>
      <c r="L776" s="87">
        <v>626.70000000000005</v>
      </c>
      <c r="M776" s="108">
        <v>626.70000000000005</v>
      </c>
    </row>
    <row r="777" spans="1:13" hidden="1" x14ac:dyDescent="0.35">
      <c r="A777" s="114" t="str">
        <f t="shared" si="12"/>
        <v/>
      </c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94" t="s">
        <v>110</v>
      </c>
      <c r="M777" s="108">
        <v>26806.240000000002</v>
      </c>
    </row>
    <row r="778" spans="1:13" hidden="1" x14ac:dyDescent="0.35">
      <c r="A778" s="114" t="str">
        <f t="shared" si="12"/>
        <v>Req IDPayment Code</v>
      </c>
      <c r="B778" s="82" t="s">
        <v>143</v>
      </c>
      <c r="C778" s="82" t="s">
        <v>142</v>
      </c>
      <c r="D778" s="82" t="s">
        <v>141</v>
      </c>
      <c r="E778" s="82" t="s">
        <v>140</v>
      </c>
      <c r="F778" s="82" t="s">
        <v>139</v>
      </c>
      <c r="G778" s="82" t="s">
        <v>138</v>
      </c>
      <c r="H778" s="82" t="s">
        <v>137</v>
      </c>
      <c r="I778" s="82" t="s">
        <v>136</v>
      </c>
      <c r="J778" s="82" t="s">
        <v>135</v>
      </c>
      <c r="K778" s="82" t="s">
        <v>134</v>
      </c>
      <c r="L778" s="82" t="s">
        <v>133</v>
      </c>
      <c r="M778" s="107" t="s">
        <v>132</v>
      </c>
    </row>
    <row r="779" spans="1:13" hidden="1" x14ac:dyDescent="0.35">
      <c r="A779" s="114" t="str">
        <f t="shared" si="12"/>
        <v>2959353Z999</v>
      </c>
      <c r="B779" s="83" t="s">
        <v>171</v>
      </c>
      <c r="C779" s="84">
        <v>2116654</v>
      </c>
      <c r="D779" s="83">
        <v>2959353</v>
      </c>
      <c r="E779" s="83" t="s">
        <v>124</v>
      </c>
      <c r="F779" s="83" t="s">
        <v>115</v>
      </c>
      <c r="G779" s="85">
        <v>43158</v>
      </c>
      <c r="H779" s="85">
        <v>43158</v>
      </c>
      <c r="I779" s="83" t="s">
        <v>35</v>
      </c>
      <c r="J779" s="83"/>
      <c r="K779" s="86">
        <v>1</v>
      </c>
      <c r="L779" s="87">
        <v>0</v>
      </c>
      <c r="M779" s="108">
        <v>0</v>
      </c>
    </row>
    <row r="780" spans="1:13" hidden="1" x14ac:dyDescent="0.35">
      <c r="A780" s="114" t="str">
        <f t="shared" si="12"/>
        <v>2959353ZNGA564B</v>
      </c>
      <c r="B780" s="83" t="s">
        <v>171</v>
      </c>
      <c r="C780" s="84">
        <v>2116654</v>
      </c>
      <c r="D780" s="83">
        <v>2959353</v>
      </c>
      <c r="E780" s="83" t="s">
        <v>124</v>
      </c>
      <c r="F780" s="83" t="s">
        <v>115</v>
      </c>
      <c r="G780" s="85">
        <v>43158</v>
      </c>
      <c r="H780" s="85">
        <v>43158</v>
      </c>
      <c r="I780" s="83" t="s">
        <v>19</v>
      </c>
      <c r="J780" s="83"/>
      <c r="K780" s="86">
        <v>-1</v>
      </c>
      <c r="L780" s="87">
        <v>625.48</v>
      </c>
      <c r="M780" s="108">
        <v>-625.48</v>
      </c>
    </row>
    <row r="781" spans="1:13" hidden="1" x14ac:dyDescent="0.35">
      <c r="A781" s="114" t="str">
        <f t="shared" si="12"/>
        <v>2959353ZNGA564BC</v>
      </c>
      <c r="B781" s="83" t="s">
        <v>171</v>
      </c>
      <c r="C781" s="84">
        <v>2116654</v>
      </c>
      <c r="D781" s="83">
        <v>2959353</v>
      </c>
      <c r="E781" s="83" t="s">
        <v>124</v>
      </c>
      <c r="F781" s="83" t="s">
        <v>118</v>
      </c>
      <c r="G781" s="85">
        <v>43157</v>
      </c>
      <c r="H781" s="85">
        <v>43157</v>
      </c>
      <c r="I781" s="83" t="s">
        <v>95</v>
      </c>
      <c r="J781" s="83"/>
      <c r="K781" s="86">
        <v>1</v>
      </c>
      <c r="L781" s="87">
        <v>881.69</v>
      </c>
      <c r="M781" s="108">
        <v>881.69</v>
      </c>
    </row>
    <row r="782" spans="1:13" hidden="1" x14ac:dyDescent="0.35">
      <c r="A782" s="114" t="str">
        <f t="shared" si="12"/>
        <v>3647318Z999</v>
      </c>
      <c r="B782" s="83" t="s">
        <v>171</v>
      </c>
      <c r="C782" s="84">
        <v>2140860</v>
      </c>
      <c r="D782" s="83">
        <v>3647318</v>
      </c>
      <c r="E782" s="83" t="s">
        <v>117</v>
      </c>
      <c r="F782" s="83" t="s">
        <v>115</v>
      </c>
      <c r="G782" s="85">
        <v>43157</v>
      </c>
      <c r="H782" s="85">
        <v>43157</v>
      </c>
      <c r="I782" s="83" t="s">
        <v>35</v>
      </c>
      <c r="J782" s="83"/>
      <c r="K782" s="86">
        <v>1</v>
      </c>
      <c r="L782" s="87">
        <v>0</v>
      </c>
      <c r="M782" s="108">
        <v>0</v>
      </c>
    </row>
    <row r="783" spans="1:13" hidden="1" x14ac:dyDescent="0.35">
      <c r="A783" s="114" t="str">
        <f t="shared" si="12"/>
        <v>3647318ZNGA561B</v>
      </c>
      <c r="B783" s="83" t="s">
        <v>171</v>
      </c>
      <c r="C783" s="84">
        <v>2140860</v>
      </c>
      <c r="D783" s="83">
        <v>3647318</v>
      </c>
      <c r="E783" s="83" t="s">
        <v>117</v>
      </c>
      <c r="F783" s="83" t="s">
        <v>115</v>
      </c>
      <c r="G783" s="85">
        <v>43157</v>
      </c>
      <c r="H783" s="85">
        <v>43157</v>
      </c>
      <c r="I783" s="83" t="s">
        <v>15</v>
      </c>
      <c r="J783" s="83"/>
      <c r="K783" s="86">
        <v>-1</v>
      </c>
      <c r="L783" s="87">
        <v>194.94</v>
      </c>
      <c r="M783" s="108">
        <v>-194.94</v>
      </c>
    </row>
    <row r="784" spans="1:13" hidden="1" x14ac:dyDescent="0.35">
      <c r="A784" s="114" t="str">
        <f t="shared" si="12"/>
        <v>3647318ZNGA561BC</v>
      </c>
      <c r="B784" s="83" t="s">
        <v>171</v>
      </c>
      <c r="C784" s="84">
        <v>2140860</v>
      </c>
      <c r="D784" s="83">
        <v>3647318</v>
      </c>
      <c r="E784" s="83" t="s">
        <v>117</v>
      </c>
      <c r="F784" s="83" t="s">
        <v>118</v>
      </c>
      <c r="G784" s="85">
        <v>43154</v>
      </c>
      <c r="H784" s="85">
        <v>43154</v>
      </c>
      <c r="I784" s="83" t="s">
        <v>29</v>
      </c>
      <c r="J784" s="83"/>
      <c r="K784" s="86">
        <v>1</v>
      </c>
      <c r="L784" s="87">
        <v>433.57</v>
      </c>
      <c r="M784" s="108">
        <v>433.57</v>
      </c>
    </row>
    <row r="785" spans="1:13" hidden="1" x14ac:dyDescent="0.35">
      <c r="A785" s="114" t="str">
        <f t="shared" si="12"/>
        <v>4672079ZNGA564B</v>
      </c>
      <c r="B785" s="83" t="s">
        <v>171</v>
      </c>
      <c r="C785" s="84">
        <v>2191414</v>
      </c>
      <c r="D785" s="83">
        <v>4672079</v>
      </c>
      <c r="E785" s="83" t="s">
        <v>111</v>
      </c>
      <c r="F785" s="83" t="s">
        <v>115</v>
      </c>
      <c r="G785" s="85">
        <v>43155</v>
      </c>
      <c r="H785" s="85">
        <v>43155</v>
      </c>
      <c r="I785" s="83" t="s">
        <v>19</v>
      </c>
      <c r="J785" s="83"/>
      <c r="K785" s="86">
        <v>1</v>
      </c>
      <c r="L785" s="87">
        <v>625.48</v>
      </c>
      <c r="M785" s="108">
        <v>625.48</v>
      </c>
    </row>
    <row r="786" spans="1:13" hidden="1" x14ac:dyDescent="0.35">
      <c r="A786" s="114" t="str">
        <f t="shared" si="12"/>
        <v>4672079ZNGA564BC</v>
      </c>
      <c r="B786" s="83" t="s">
        <v>171</v>
      </c>
      <c r="C786" s="84">
        <v>2191414</v>
      </c>
      <c r="D786" s="83">
        <v>4672079</v>
      </c>
      <c r="E786" s="83" t="s">
        <v>111</v>
      </c>
      <c r="F786" s="83" t="s">
        <v>118</v>
      </c>
      <c r="G786" s="85">
        <v>43159</v>
      </c>
      <c r="H786" s="85">
        <v>43159</v>
      </c>
      <c r="I786" s="83" t="s">
        <v>95</v>
      </c>
      <c r="J786" s="83"/>
      <c r="K786" s="86">
        <v>1</v>
      </c>
      <c r="L786" s="87">
        <v>881.69</v>
      </c>
      <c r="M786" s="108">
        <v>881.69</v>
      </c>
    </row>
    <row r="787" spans="1:13" hidden="1" x14ac:dyDescent="0.35">
      <c r="A787" s="114" t="str">
        <f t="shared" si="12"/>
        <v>4787086X392N</v>
      </c>
      <c r="B787" s="83" t="s">
        <v>171</v>
      </c>
      <c r="C787" s="84">
        <v>2195562</v>
      </c>
      <c r="D787" s="97">
        <v>4787086</v>
      </c>
      <c r="E787" s="83" t="s">
        <v>122</v>
      </c>
      <c r="F787" s="83" t="s">
        <v>118</v>
      </c>
      <c r="G787" s="85">
        <v>43153</v>
      </c>
      <c r="H787" s="85">
        <v>43153</v>
      </c>
      <c r="I787" s="83" t="s">
        <v>148</v>
      </c>
      <c r="J787" s="83"/>
      <c r="K787" s="86">
        <v>-12.03</v>
      </c>
      <c r="L787" s="87">
        <v>11.79</v>
      </c>
      <c r="M787" s="108">
        <v>-141.83000000000001</v>
      </c>
    </row>
    <row r="788" spans="1:13" hidden="1" x14ac:dyDescent="0.35">
      <c r="A788" s="114" t="str">
        <f t="shared" si="12"/>
        <v>5357257ZNGA564BC</v>
      </c>
      <c r="B788" s="83" t="s">
        <v>171</v>
      </c>
      <c r="C788" s="84">
        <v>2222957</v>
      </c>
      <c r="D788" s="83">
        <v>5357257</v>
      </c>
      <c r="E788" s="83" t="s">
        <v>117</v>
      </c>
      <c r="F788" s="83" t="s">
        <v>118</v>
      </c>
      <c r="G788" s="85">
        <v>43151</v>
      </c>
      <c r="H788" s="85">
        <v>43151</v>
      </c>
      <c r="I788" s="83" t="s">
        <v>95</v>
      </c>
      <c r="J788" s="83"/>
      <c r="K788" s="86">
        <v>1</v>
      </c>
      <c r="L788" s="87">
        <v>881.69</v>
      </c>
      <c r="M788" s="108">
        <v>881.69</v>
      </c>
    </row>
    <row r="789" spans="1:13" hidden="1" x14ac:dyDescent="0.35">
      <c r="A789" s="114" t="str">
        <f t="shared" si="12"/>
        <v>5417462NGA Outside Boundary Remediation/Build</v>
      </c>
      <c r="B789" s="83" t="s">
        <v>171</v>
      </c>
      <c r="C789" s="84">
        <v>2223444</v>
      </c>
      <c r="D789" s="83">
        <v>5417462</v>
      </c>
      <c r="E789" s="83" t="s">
        <v>145</v>
      </c>
      <c r="F789" s="83" t="s">
        <v>127</v>
      </c>
      <c r="G789" s="85">
        <v>43155</v>
      </c>
      <c r="H789" s="85">
        <v>43155</v>
      </c>
      <c r="I789" s="83" t="s">
        <v>126</v>
      </c>
      <c r="J789" s="83"/>
      <c r="K789" s="86">
        <v>1</v>
      </c>
      <c r="L789" s="87">
        <v>0</v>
      </c>
      <c r="M789" s="108">
        <v>0</v>
      </c>
    </row>
    <row r="790" spans="1:13" hidden="1" x14ac:dyDescent="0.35">
      <c r="A790" s="114" t="str">
        <f t="shared" si="12"/>
        <v>5417462ZNGA561B</v>
      </c>
      <c r="B790" s="83" t="s">
        <v>171</v>
      </c>
      <c r="C790" s="84">
        <v>2223444</v>
      </c>
      <c r="D790" s="83">
        <v>5417462</v>
      </c>
      <c r="E790" s="83" t="s">
        <v>145</v>
      </c>
      <c r="F790" s="83" t="s">
        <v>115</v>
      </c>
      <c r="G790" s="85">
        <v>43155</v>
      </c>
      <c r="H790" s="85">
        <v>43155</v>
      </c>
      <c r="I790" s="83" t="s">
        <v>15</v>
      </c>
      <c r="J790" s="83"/>
      <c r="K790" s="86">
        <v>1</v>
      </c>
      <c r="L790" s="87">
        <v>194.94</v>
      </c>
      <c r="M790" s="108">
        <v>194.94</v>
      </c>
    </row>
    <row r="791" spans="1:13" hidden="1" x14ac:dyDescent="0.35">
      <c r="A791" s="114" t="str">
        <f t="shared" si="12"/>
        <v>5417462ZNGA561BC</v>
      </c>
      <c r="B791" s="83" t="s">
        <v>171</v>
      </c>
      <c r="C791" s="84">
        <v>2223444</v>
      </c>
      <c r="D791" s="83">
        <v>5417462</v>
      </c>
      <c r="E791" s="83" t="s">
        <v>145</v>
      </c>
      <c r="F791" s="83" t="s">
        <v>118</v>
      </c>
      <c r="G791" s="85">
        <v>43159</v>
      </c>
      <c r="H791" s="85">
        <v>43159</v>
      </c>
      <c r="I791" s="83" t="s">
        <v>29</v>
      </c>
      <c r="J791" s="83"/>
      <c r="K791" s="86">
        <v>1</v>
      </c>
      <c r="L791" s="87">
        <v>433.57</v>
      </c>
      <c r="M791" s="108">
        <v>433.57</v>
      </c>
    </row>
    <row r="792" spans="1:13" hidden="1" x14ac:dyDescent="0.35">
      <c r="A792" s="114" t="str">
        <f t="shared" si="12"/>
        <v>5471267ZNGA561A</v>
      </c>
      <c r="B792" s="83" t="s">
        <v>171</v>
      </c>
      <c r="C792" s="84">
        <v>2226542</v>
      </c>
      <c r="D792" s="83">
        <v>5471267</v>
      </c>
      <c r="E792" s="83" t="s">
        <v>119</v>
      </c>
      <c r="F792" s="83" t="s">
        <v>113</v>
      </c>
      <c r="G792" s="85">
        <v>43153</v>
      </c>
      <c r="H792" s="85">
        <v>43153</v>
      </c>
      <c r="I792" s="83" t="s">
        <v>112</v>
      </c>
      <c r="J792" s="83"/>
      <c r="K792" s="86">
        <v>1</v>
      </c>
      <c r="L792" s="87">
        <v>0</v>
      </c>
      <c r="M792" s="108">
        <v>0</v>
      </c>
    </row>
    <row r="793" spans="1:13" hidden="1" x14ac:dyDescent="0.35">
      <c r="A793" s="114" t="str">
        <f t="shared" si="12"/>
        <v>5471322NGA Outside Boundary Remediation/Build</v>
      </c>
      <c r="B793" s="83" t="s">
        <v>171</v>
      </c>
      <c r="C793" s="84">
        <v>2226543</v>
      </c>
      <c r="D793" s="83">
        <v>5471322</v>
      </c>
      <c r="E793" s="83" t="s">
        <v>119</v>
      </c>
      <c r="F793" s="83" t="s">
        <v>127</v>
      </c>
      <c r="G793" s="85">
        <v>43157</v>
      </c>
      <c r="H793" s="85">
        <v>43157</v>
      </c>
      <c r="I793" s="83" t="s">
        <v>126</v>
      </c>
      <c r="J793" s="83"/>
      <c r="K793" s="86">
        <v>1</v>
      </c>
      <c r="L793" s="87">
        <v>0</v>
      </c>
      <c r="M793" s="108">
        <v>0</v>
      </c>
    </row>
    <row r="794" spans="1:13" hidden="1" x14ac:dyDescent="0.35">
      <c r="A794" s="114" t="str">
        <f t="shared" si="12"/>
        <v>5471322NGA-F02577</v>
      </c>
      <c r="B794" s="83" t="s">
        <v>171</v>
      </c>
      <c r="C794" s="84">
        <v>2226543</v>
      </c>
      <c r="D794" s="83">
        <v>5471322</v>
      </c>
      <c r="E794" s="83" t="s">
        <v>119</v>
      </c>
      <c r="F794" s="83" t="s">
        <v>127</v>
      </c>
      <c r="G794" s="85">
        <v>43159</v>
      </c>
      <c r="H794" s="85">
        <v>43159</v>
      </c>
      <c r="I794" s="83" t="s">
        <v>129</v>
      </c>
      <c r="J794" s="83"/>
      <c r="K794" s="86">
        <v>64</v>
      </c>
      <c r="L794" s="87">
        <v>11.93</v>
      </c>
      <c r="M794" s="108">
        <v>763.52</v>
      </c>
    </row>
    <row r="795" spans="1:13" hidden="1" x14ac:dyDescent="0.35">
      <c r="A795" s="114" t="str">
        <f t="shared" si="12"/>
        <v>5471322ZNGA561B</v>
      </c>
      <c r="B795" s="83" t="s">
        <v>171</v>
      </c>
      <c r="C795" s="84">
        <v>2226543</v>
      </c>
      <c r="D795" s="83">
        <v>5471322</v>
      </c>
      <c r="E795" s="83" t="s">
        <v>119</v>
      </c>
      <c r="F795" s="83" t="s">
        <v>115</v>
      </c>
      <c r="G795" s="85">
        <v>43157</v>
      </c>
      <c r="H795" s="85">
        <v>43157</v>
      </c>
      <c r="I795" s="83" t="s">
        <v>15</v>
      </c>
      <c r="J795" s="83"/>
      <c r="K795" s="86">
        <v>1</v>
      </c>
      <c r="L795" s="87">
        <v>194.94</v>
      </c>
      <c r="M795" s="108">
        <v>194.94</v>
      </c>
    </row>
    <row r="796" spans="1:13" hidden="1" x14ac:dyDescent="0.35">
      <c r="A796" s="114" t="str">
        <f t="shared" si="12"/>
        <v>5495087Z999</v>
      </c>
      <c r="B796" s="83" t="s">
        <v>171</v>
      </c>
      <c r="C796" s="84">
        <v>2226705</v>
      </c>
      <c r="D796" s="83">
        <v>5495087</v>
      </c>
      <c r="E796" s="83" t="s">
        <v>117</v>
      </c>
      <c r="F796" s="83" t="s">
        <v>115</v>
      </c>
      <c r="G796" s="85">
        <v>43153</v>
      </c>
      <c r="H796" s="85">
        <v>43153</v>
      </c>
      <c r="I796" s="83" t="s">
        <v>35</v>
      </c>
      <c r="J796" s="83"/>
      <c r="K796" s="86">
        <v>1</v>
      </c>
      <c r="L796" s="87">
        <v>0</v>
      </c>
      <c r="M796" s="108">
        <v>0</v>
      </c>
    </row>
    <row r="797" spans="1:13" hidden="1" x14ac:dyDescent="0.35">
      <c r="A797" s="114" t="str">
        <f t="shared" si="12"/>
        <v>5495087ZNGA563B</v>
      </c>
      <c r="B797" s="83" t="s">
        <v>171</v>
      </c>
      <c r="C797" s="84">
        <v>2226705</v>
      </c>
      <c r="D797" s="83">
        <v>5495087</v>
      </c>
      <c r="E797" s="83" t="s">
        <v>117</v>
      </c>
      <c r="F797" s="83" t="s">
        <v>115</v>
      </c>
      <c r="G797" s="85">
        <v>43153</v>
      </c>
      <c r="H797" s="85">
        <v>43153</v>
      </c>
      <c r="I797" s="83" t="s">
        <v>23</v>
      </c>
      <c r="J797" s="83"/>
      <c r="K797" s="86">
        <v>-1</v>
      </c>
      <c r="L797" s="87">
        <v>383.5</v>
      </c>
      <c r="M797" s="108">
        <v>-383.5</v>
      </c>
    </row>
    <row r="798" spans="1:13" hidden="1" x14ac:dyDescent="0.35">
      <c r="A798" s="114" t="str">
        <f t="shared" si="12"/>
        <v>5495087ZNGA563BC</v>
      </c>
      <c r="B798" s="83" t="s">
        <v>171</v>
      </c>
      <c r="C798" s="84">
        <v>2226705</v>
      </c>
      <c r="D798" s="83">
        <v>5495087</v>
      </c>
      <c r="E798" s="83" t="s">
        <v>117</v>
      </c>
      <c r="F798" s="83" t="s">
        <v>118</v>
      </c>
      <c r="G798" s="85">
        <v>43152</v>
      </c>
      <c r="H798" s="85">
        <v>43152</v>
      </c>
      <c r="I798" s="83" t="s">
        <v>25</v>
      </c>
      <c r="J798" s="83"/>
      <c r="K798" s="86">
        <v>1</v>
      </c>
      <c r="L798" s="87">
        <v>626.70000000000005</v>
      </c>
      <c r="M798" s="108">
        <v>626.70000000000005</v>
      </c>
    </row>
    <row r="799" spans="1:13" hidden="1" x14ac:dyDescent="0.35">
      <c r="A799" s="114" t="str">
        <f t="shared" si="12"/>
        <v>5481937ZNGA561BC</v>
      </c>
      <c r="B799" s="83" t="s">
        <v>171</v>
      </c>
      <c r="C799" s="84">
        <v>2226846</v>
      </c>
      <c r="D799" s="83">
        <v>5481937</v>
      </c>
      <c r="E799" s="83" t="s">
        <v>111</v>
      </c>
      <c r="F799" s="83" t="s">
        <v>118</v>
      </c>
      <c r="G799" s="85">
        <v>43150</v>
      </c>
      <c r="H799" s="85">
        <v>43150</v>
      </c>
      <c r="I799" s="83" t="s">
        <v>29</v>
      </c>
      <c r="J799" s="83"/>
      <c r="K799" s="86">
        <v>1</v>
      </c>
      <c r="L799" s="87">
        <v>433.57</v>
      </c>
      <c r="M799" s="108">
        <v>433.57</v>
      </c>
    </row>
    <row r="800" spans="1:13" hidden="1" x14ac:dyDescent="0.35">
      <c r="A800" s="114" t="str">
        <f t="shared" si="12"/>
        <v>5481934ZNGA561A</v>
      </c>
      <c r="B800" s="83" t="s">
        <v>171</v>
      </c>
      <c r="C800" s="84">
        <v>2226847</v>
      </c>
      <c r="D800" s="83">
        <v>5481934</v>
      </c>
      <c r="E800" s="83" t="s">
        <v>111</v>
      </c>
      <c r="F800" s="83" t="s">
        <v>113</v>
      </c>
      <c r="G800" s="85">
        <v>43150</v>
      </c>
      <c r="H800" s="85">
        <v>43150</v>
      </c>
      <c r="I800" s="83" t="s">
        <v>112</v>
      </c>
      <c r="J800" s="83"/>
      <c r="K800" s="86">
        <v>1</v>
      </c>
      <c r="L800" s="87">
        <v>0</v>
      </c>
      <c r="M800" s="108">
        <v>0</v>
      </c>
    </row>
    <row r="801" spans="1:13" hidden="1" x14ac:dyDescent="0.35">
      <c r="A801" s="114" t="str">
        <f t="shared" si="12"/>
        <v>5498153NGA Outside Boundary Remediation/Build</v>
      </c>
      <c r="B801" s="83" t="s">
        <v>171</v>
      </c>
      <c r="C801" s="84">
        <v>2228838</v>
      </c>
      <c r="D801" s="83">
        <v>5498153</v>
      </c>
      <c r="E801" s="83" t="s">
        <v>117</v>
      </c>
      <c r="F801" s="83" t="s">
        <v>127</v>
      </c>
      <c r="G801" s="85">
        <v>43159</v>
      </c>
      <c r="H801" s="85">
        <v>43159</v>
      </c>
      <c r="I801" s="83" t="s">
        <v>126</v>
      </c>
      <c r="J801" s="83"/>
      <c r="K801" s="86">
        <v>1</v>
      </c>
      <c r="L801" s="87">
        <v>0</v>
      </c>
      <c r="M801" s="108">
        <v>0</v>
      </c>
    </row>
    <row r="802" spans="1:13" hidden="1" x14ac:dyDescent="0.35">
      <c r="A802" s="114" t="str">
        <f t="shared" si="12"/>
        <v>5498153ZNGA564B</v>
      </c>
      <c r="B802" s="83" t="s">
        <v>171</v>
      </c>
      <c r="C802" s="84">
        <v>2228838</v>
      </c>
      <c r="D802" s="83">
        <v>5498153</v>
      </c>
      <c r="E802" s="83" t="s">
        <v>117</v>
      </c>
      <c r="F802" s="83" t="s">
        <v>115</v>
      </c>
      <c r="G802" s="85">
        <v>43159</v>
      </c>
      <c r="H802" s="85">
        <v>43159</v>
      </c>
      <c r="I802" s="83" t="s">
        <v>19</v>
      </c>
      <c r="J802" s="83"/>
      <c r="K802" s="86">
        <v>1</v>
      </c>
      <c r="L802" s="87">
        <v>625.48</v>
      </c>
      <c r="M802" s="108">
        <v>625.48</v>
      </c>
    </row>
    <row r="803" spans="1:13" hidden="1" x14ac:dyDescent="0.35">
      <c r="A803" s="114" t="str">
        <f t="shared" si="12"/>
        <v>5498153ZNGA564BC</v>
      </c>
      <c r="B803" s="83" t="s">
        <v>171</v>
      </c>
      <c r="C803" s="84">
        <v>2228838</v>
      </c>
      <c r="D803" s="83">
        <v>5498153</v>
      </c>
      <c r="E803" s="83" t="s">
        <v>117</v>
      </c>
      <c r="F803" s="83" t="s">
        <v>118</v>
      </c>
      <c r="G803" s="85">
        <v>43159</v>
      </c>
      <c r="H803" s="85">
        <v>43159</v>
      </c>
      <c r="I803" s="83" t="s">
        <v>95</v>
      </c>
      <c r="J803" s="83"/>
      <c r="K803" s="86">
        <v>1</v>
      </c>
      <c r="L803" s="87">
        <v>881.69</v>
      </c>
      <c r="M803" s="108">
        <v>881.69</v>
      </c>
    </row>
    <row r="804" spans="1:13" hidden="1" x14ac:dyDescent="0.35">
      <c r="A804" s="114" t="str">
        <f t="shared" si="12"/>
        <v>5480695ZNGA561A</v>
      </c>
      <c r="B804" s="83" t="s">
        <v>171</v>
      </c>
      <c r="C804" s="84">
        <v>2228994</v>
      </c>
      <c r="D804" s="83">
        <v>5480695</v>
      </c>
      <c r="E804" s="83" t="s">
        <v>145</v>
      </c>
      <c r="F804" s="83" t="s">
        <v>113</v>
      </c>
      <c r="G804" s="85">
        <v>43150</v>
      </c>
      <c r="H804" s="85">
        <v>43150</v>
      </c>
      <c r="I804" s="83" t="s">
        <v>112</v>
      </c>
      <c r="J804" s="83"/>
      <c r="K804" s="86">
        <v>1</v>
      </c>
      <c r="L804" s="87">
        <v>0</v>
      </c>
      <c r="M804" s="108">
        <v>0</v>
      </c>
    </row>
    <row r="805" spans="1:13" hidden="1" x14ac:dyDescent="0.35">
      <c r="A805" s="114" t="str">
        <f t="shared" si="12"/>
        <v>5480700ZNGA562BC</v>
      </c>
      <c r="B805" s="83" t="s">
        <v>171</v>
      </c>
      <c r="C805" s="84">
        <v>2228995</v>
      </c>
      <c r="D805" s="83">
        <v>5480700</v>
      </c>
      <c r="E805" s="83" t="s">
        <v>145</v>
      </c>
      <c r="F805" s="83" t="s">
        <v>118</v>
      </c>
      <c r="G805" s="85">
        <v>43159</v>
      </c>
      <c r="H805" s="85">
        <v>43159</v>
      </c>
      <c r="I805" s="83" t="s">
        <v>41</v>
      </c>
      <c r="J805" s="83"/>
      <c r="K805" s="86">
        <v>1</v>
      </c>
      <c r="L805" s="87">
        <v>498.69</v>
      </c>
      <c r="M805" s="108">
        <v>498.69</v>
      </c>
    </row>
    <row r="806" spans="1:13" hidden="1" x14ac:dyDescent="0.35">
      <c r="A806" s="114" t="str">
        <f t="shared" si="12"/>
        <v>5480700ZNGA563BC</v>
      </c>
      <c r="B806" s="83" t="s">
        <v>171</v>
      </c>
      <c r="C806" s="84">
        <v>2228995</v>
      </c>
      <c r="D806" s="96">
        <v>5480700</v>
      </c>
      <c r="E806" s="83" t="s">
        <v>145</v>
      </c>
      <c r="F806" s="83" t="s">
        <v>118</v>
      </c>
      <c r="G806" s="85">
        <v>43159</v>
      </c>
      <c r="H806" s="85">
        <v>43159</v>
      </c>
      <c r="I806" s="83" t="s">
        <v>25</v>
      </c>
      <c r="J806" s="83"/>
      <c r="K806" s="86">
        <v>-1</v>
      </c>
      <c r="L806" s="87">
        <v>626.70000000000005</v>
      </c>
      <c r="M806" s="108">
        <v>-626.70000000000005</v>
      </c>
    </row>
    <row r="807" spans="1:13" hidden="1" x14ac:dyDescent="0.35">
      <c r="A807" s="114" t="str">
        <f t="shared" si="12"/>
        <v>5480700ZNGA563BC</v>
      </c>
      <c r="B807" s="83" t="s">
        <v>171</v>
      </c>
      <c r="C807" s="84">
        <v>2228995</v>
      </c>
      <c r="D807" s="83">
        <v>5480700</v>
      </c>
      <c r="E807" s="83" t="s">
        <v>145</v>
      </c>
      <c r="F807" s="83" t="s">
        <v>118</v>
      </c>
      <c r="G807" s="85">
        <v>43154</v>
      </c>
      <c r="H807" s="85">
        <v>43154</v>
      </c>
      <c r="I807" s="83" t="s">
        <v>25</v>
      </c>
      <c r="J807" s="83"/>
      <c r="K807" s="86">
        <v>1</v>
      </c>
      <c r="L807" s="87">
        <v>626.70000000000005</v>
      </c>
      <c r="M807" s="108">
        <v>626.70000000000005</v>
      </c>
    </row>
    <row r="808" spans="1:13" hidden="1" x14ac:dyDescent="0.35">
      <c r="A808" s="114" t="str">
        <f t="shared" si="12"/>
        <v>5111134ZNGA561BC</v>
      </c>
      <c r="B808" s="83" t="s">
        <v>171</v>
      </c>
      <c r="C808" s="84">
        <v>2232575</v>
      </c>
      <c r="D808" s="83">
        <v>5111134</v>
      </c>
      <c r="E808" s="83" t="s">
        <v>150</v>
      </c>
      <c r="F808" s="83" t="s">
        <v>118</v>
      </c>
      <c r="G808" s="85">
        <v>43152</v>
      </c>
      <c r="H808" s="85">
        <v>43152</v>
      </c>
      <c r="I808" s="83" t="s">
        <v>29</v>
      </c>
      <c r="J808" s="83"/>
      <c r="K808" s="86">
        <v>1</v>
      </c>
      <c r="L808" s="87">
        <v>433.57</v>
      </c>
      <c r="M808" s="108">
        <v>433.57</v>
      </c>
    </row>
    <row r="809" spans="1:13" hidden="1" x14ac:dyDescent="0.35">
      <c r="A809" s="114" t="str">
        <f t="shared" si="12"/>
        <v>5500197N-F03MAT</v>
      </c>
      <c r="B809" s="83" t="s">
        <v>171</v>
      </c>
      <c r="C809" s="84">
        <v>2232732</v>
      </c>
      <c r="D809" s="83">
        <v>5500197</v>
      </c>
      <c r="E809" s="83" t="s">
        <v>116</v>
      </c>
      <c r="F809" s="83" t="s">
        <v>127</v>
      </c>
      <c r="G809" s="85">
        <v>43154</v>
      </c>
      <c r="H809" s="85">
        <v>43154</v>
      </c>
      <c r="I809" s="83" t="s">
        <v>131</v>
      </c>
      <c r="J809" s="83"/>
      <c r="K809" s="86">
        <v>85</v>
      </c>
      <c r="L809" s="87">
        <v>1</v>
      </c>
      <c r="M809" s="108">
        <v>85</v>
      </c>
    </row>
    <row r="810" spans="1:13" hidden="1" x14ac:dyDescent="0.35">
      <c r="A810" s="114" t="str">
        <f t="shared" si="12"/>
        <v>5500197NGA-B19</v>
      </c>
      <c r="B810" s="83" t="s">
        <v>171</v>
      </c>
      <c r="C810" s="84">
        <v>2232732</v>
      </c>
      <c r="D810" s="83">
        <v>5500197</v>
      </c>
      <c r="E810" s="83" t="s">
        <v>116</v>
      </c>
      <c r="F810" s="83" t="s">
        <v>118</v>
      </c>
      <c r="G810" s="85">
        <v>43154</v>
      </c>
      <c r="H810" s="85">
        <v>43154</v>
      </c>
      <c r="I810" s="83" t="s">
        <v>164</v>
      </c>
      <c r="J810" s="83"/>
      <c r="K810" s="86">
        <v>1</v>
      </c>
      <c r="L810" s="87">
        <v>88.18</v>
      </c>
      <c r="M810" s="108">
        <v>88.18</v>
      </c>
    </row>
    <row r="811" spans="1:13" hidden="1" x14ac:dyDescent="0.35">
      <c r="A811" s="114" t="str">
        <f t="shared" si="12"/>
        <v>5500197NGA-F03577</v>
      </c>
      <c r="B811" s="83" t="s">
        <v>171</v>
      </c>
      <c r="C811" s="84">
        <v>2232732</v>
      </c>
      <c r="D811" s="83">
        <v>5500197</v>
      </c>
      <c r="E811" s="83" t="s">
        <v>116</v>
      </c>
      <c r="F811" s="83" t="s">
        <v>127</v>
      </c>
      <c r="G811" s="85">
        <v>43154</v>
      </c>
      <c r="H811" s="85">
        <v>43154</v>
      </c>
      <c r="I811" s="83" t="s">
        <v>130</v>
      </c>
      <c r="J811" s="83"/>
      <c r="K811" s="86">
        <v>26</v>
      </c>
      <c r="L811" s="87">
        <v>11.93</v>
      </c>
      <c r="M811" s="108">
        <v>310.18</v>
      </c>
    </row>
    <row r="812" spans="1:13" hidden="1" x14ac:dyDescent="0.35">
      <c r="A812" s="114" t="str">
        <f t="shared" si="12"/>
        <v>5500197NGA-MB19.1</v>
      </c>
      <c r="B812" s="83" t="s">
        <v>171</v>
      </c>
      <c r="C812" s="84">
        <v>2232732</v>
      </c>
      <c r="D812" s="83">
        <v>5500197</v>
      </c>
      <c r="E812" s="83" t="s">
        <v>116</v>
      </c>
      <c r="F812" s="83" t="s">
        <v>118</v>
      </c>
      <c r="G812" s="85">
        <v>43154</v>
      </c>
      <c r="H812" s="85">
        <v>43154</v>
      </c>
      <c r="I812" s="83" t="s">
        <v>163</v>
      </c>
      <c r="J812" s="83"/>
      <c r="K812" s="86">
        <v>1</v>
      </c>
      <c r="L812" s="87">
        <v>43.78</v>
      </c>
      <c r="M812" s="108">
        <v>43.78</v>
      </c>
    </row>
    <row r="813" spans="1:13" hidden="1" x14ac:dyDescent="0.35">
      <c r="A813" s="114" t="str">
        <f t="shared" si="12"/>
        <v>5500197ZNGA561BC</v>
      </c>
      <c r="B813" s="83" t="s">
        <v>171</v>
      </c>
      <c r="C813" s="84">
        <v>2232732</v>
      </c>
      <c r="D813" s="83">
        <v>5500197</v>
      </c>
      <c r="E813" s="83" t="s">
        <v>116</v>
      </c>
      <c r="F813" s="83" t="s">
        <v>118</v>
      </c>
      <c r="G813" s="85">
        <v>43151</v>
      </c>
      <c r="H813" s="85">
        <v>43151</v>
      </c>
      <c r="I813" s="83" t="s">
        <v>29</v>
      </c>
      <c r="J813" s="83"/>
      <c r="K813" s="86">
        <v>1</v>
      </c>
      <c r="L813" s="87">
        <v>433.57</v>
      </c>
      <c r="M813" s="108">
        <v>433.57</v>
      </c>
    </row>
    <row r="814" spans="1:13" hidden="1" x14ac:dyDescent="0.35">
      <c r="A814" s="114" t="str">
        <f t="shared" si="12"/>
        <v>5551771ZNGA560BC</v>
      </c>
      <c r="B814" s="83" t="s">
        <v>171</v>
      </c>
      <c r="C814" s="84">
        <v>2233305</v>
      </c>
      <c r="D814" s="83">
        <v>5551771</v>
      </c>
      <c r="E814" s="83" t="s">
        <v>150</v>
      </c>
      <c r="F814" s="83" t="s">
        <v>118</v>
      </c>
      <c r="G814" s="85">
        <v>43150</v>
      </c>
      <c r="H814" s="85">
        <v>43150</v>
      </c>
      <c r="I814" s="83" t="s">
        <v>80</v>
      </c>
      <c r="J814" s="83"/>
      <c r="K814" s="86">
        <v>1</v>
      </c>
      <c r="L814" s="87">
        <v>414.92</v>
      </c>
      <c r="M814" s="108">
        <v>414.92</v>
      </c>
    </row>
    <row r="815" spans="1:13" hidden="1" x14ac:dyDescent="0.35">
      <c r="A815" s="114" t="str">
        <f t="shared" si="12"/>
        <v>5575201ZNGA563BC</v>
      </c>
      <c r="B815" s="83" t="s">
        <v>171</v>
      </c>
      <c r="C815" s="84">
        <v>2233381</v>
      </c>
      <c r="D815" s="83">
        <v>5575201</v>
      </c>
      <c r="E815" s="83" t="s">
        <v>117</v>
      </c>
      <c r="F815" s="83" t="s">
        <v>118</v>
      </c>
      <c r="G815" s="85">
        <v>43151</v>
      </c>
      <c r="H815" s="85">
        <v>43151</v>
      </c>
      <c r="I815" s="83" t="s">
        <v>25</v>
      </c>
      <c r="J815" s="83"/>
      <c r="K815" s="86">
        <v>1</v>
      </c>
      <c r="L815" s="87">
        <v>626.70000000000005</v>
      </c>
      <c r="M815" s="108">
        <v>626.70000000000005</v>
      </c>
    </row>
    <row r="816" spans="1:13" hidden="1" x14ac:dyDescent="0.35">
      <c r="A816" s="114" t="str">
        <f t="shared" si="12"/>
        <v>5575192ZNGA561A</v>
      </c>
      <c r="B816" s="83" t="s">
        <v>171</v>
      </c>
      <c r="C816" s="84">
        <v>2233382</v>
      </c>
      <c r="D816" s="83">
        <v>5575192</v>
      </c>
      <c r="E816" s="83" t="s">
        <v>117</v>
      </c>
      <c r="F816" s="83" t="s">
        <v>113</v>
      </c>
      <c r="G816" s="85">
        <v>43151</v>
      </c>
      <c r="H816" s="85">
        <v>43151</v>
      </c>
      <c r="I816" s="83" t="s">
        <v>112</v>
      </c>
      <c r="J816" s="83"/>
      <c r="K816" s="86">
        <v>1</v>
      </c>
      <c r="L816" s="87">
        <v>0</v>
      </c>
      <c r="M816" s="108">
        <v>0</v>
      </c>
    </row>
    <row r="817" spans="1:13" hidden="1" x14ac:dyDescent="0.35">
      <c r="A817" s="114" t="str">
        <f t="shared" si="12"/>
        <v>5599092ZNGA562BC</v>
      </c>
      <c r="B817" s="83" t="s">
        <v>171</v>
      </c>
      <c r="C817" s="84">
        <v>2233646</v>
      </c>
      <c r="D817" s="83">
        <v>5599092</v>
      </c>
      <c r="E817" s="83" t="s">
        <v>150</v>
      </c>
      <c r="F817" s="83" t="s">
        <v>118</v>
      </c>
      <c r="G817" s="85">
        <v>43159</v>
      </c>
      <c r="H817" s="85">
        <v>43159</v>
      </c>
      <c r="I817" s="83" t="s">
        <v>41</v>
      </c>
      <c r="J817" s="83"/>
      <c r="K817" s="86">
        <v>1</v>
      </c>
      <c r="L817" s="87">
        <v>498.69</v>
      </c>
      <c r="M817" s="108">
        <v>498.69</v>
      </c>
    </row>
    <row r="818" spans="1:13" hidden="1" x14ac:dyDescent="0.35">
      <c r="A818" s="114" t="str">
        <f t="shared" si="12"/>
        <v>5622979ZNGA564BC</v>
      </c>
      <c r="B818" s="83" t="s">
        <v>171</v>
      </c>
      <c r="C818" s="84">
        <v>2235238</v>
      </c>
      <c r="D818" s="83">
        <v>5622979</v>
      </c>
      <c r="E818" s="83" t="s">
        <v>122</v>
      </c>
      <c r="F818" s="83" t="s">
        <v>118</v>
      </c>
      <c r="G818" s="85">
        <v>43154</v>
      </c>
      <c r="H818" s="85">
        <v>43154</v>
      </c>
      <c r="I818" s="83" t="s">
        <v>95</v>
      </c>
      <c r="J818" s="83"/>
      <c r="K818" s="86">
        <v>1</v>
      </c>
      <c r="L818" s="87">
        <v>881.69</v>
      </c>
      <c r="M818" s="108">
        <v>881.69</v>
      </c>
    </row>
    <row r="819" spans="1:13" hidden="1" x14ac:dyDescent="0.35">
      <c r="A819" s="114" t="str">
        <f t="shared" si="12"/>
        <v>5622975ZNGA561A</v>
      </c>
      <c r="B819" s="83" t="s">
        <v>171</v>
      </c>
      <c r="C819" s="84">
        <v>2235239</v>
      </c>
      <c r="D819" s="83">
        <v>5622975</v>
      </c>
      <c r="E819" s="83" t="s">
        <v>122</v>
      </c>
      <c r="F819" s="83" t="s">
        <v>113</v>
      </c>
      <c r="G819" s="85">
        <v>43150</v>
      </c>
      <c r="H819" s="85">
        <v>43150</v>
      </c>
      <c r="I819" s="83" t="s">
        <v>112</v>
      </c>
      <c r="J819" s="83"/>
      <c r="K819" s="86">
        <v>1</v>
      </c>
      <c r="L819" s="87">
        <v>0</v>
      </c>
      <c r="M819" s="108">
        <v>0</v>
      </c>
    </row>
    <row r="820" spans="1:13" hidden="1" x14ac:dyDescent="0.35">
      <c r="A820" s="114" t="str">
        <f t="shared" si="12"/>
        <v>5523120ZNGA562BC</v>
      </c>
      <c r="B820" s="83" t="s">
        <v>171</v>
      </c>
      <c r="C820" s="84">
        <v>2235969</v>
      </c>
      <c r="D820" s="83">
        <v>5523120</v>
      </c>
      <c r="E820" s="83" t="s">
        <v>116</v>
      </c>
      <c r="F820" s="83" t="s">
        <v>118</v>
      </c>
      <c r="G820" s="85">
        <v>43150</v>
      </c>
      <c r="H820" s="85">
        <v>43150</v>
      </c>
      <c r="I820" s="83" t="s">
        <v>41</v>
      </c>
      <c r="J820" s="83"/>
      <c r="K820" s="86">
        <v>1</v>
      </c>
      <c r="L820" s="87">
        <v>498.69</v>
      </c>
      <c r="M820" s="108">
        <v>498.69</v>
      </c>
    </row>
    <row r="821" spans="1:13" hidden="1" x14ac:dyDescent="0.35">
      <c r="A821" s="114" t="str">
        <f t="shared" si="12"/>
        <v>5517188ZNGA560BC</v>
      </c>
      <c r="B821" s="83" t="s">
        <v>171</v>
      </c>
      <c r="C821" s="84">
        <v>2236054</v>
      </c>
      <c r="D821" s="83">
        <v>5517188</v>
      </c>
      <c r="E821" s="83" t="s">
        <v>116</v>
      </c>
      <c r="F821" s="83"/>
      <c r="G821" s="85">
        <v>43158</v>
      </c>
      <c r="H821" s="85">
        <v>43158</v>
      </c>
      <c r="I821" s="83" t="s">
        <v>80</v>
      </c>
      <c r="J821" s="83"/>
      <c r="K821" s="86">
        <v>1</v>
      </c>
      <c r="L821" s="87">
        <v>414.92</v>
      </c>
      <c r="M821" s="108">
        <v>414.92</v>
      </c>
    </row>
    <row r="822" spans="1:13" hidden="1" x14ac:dyDescent="0.35">
      <c r="A822" s="114" t="str">
        <f t="shared" si="12"/>
        <v>5523964NGA-714</v>
      </c>
      <c r="B822" s="83" t="s">
        <v>171</v>
      </c>
      <c r="C822" s="84">
        <v>2236068</v>
      </c>
      <c r="D822" s="83">
        <v>5523964</v>
      </c>
      <c r="E822" s="83" t="s">
        <v>116</v>
      </c>
      <c r="F822" s="83" t="s">
        <v>118</v>
      </c>
      <c r="G822" s="85">
        <v>43152</v>
      </c>
      <c r="H822" s="85">
        <v>43152</v>
      </c>
      <c r="I822" s="83" t="s">
        <v>114</v>
      </c>
      <c r="J822" s="83"/>
      <c r="K822" s="86">
        <v>1</v>
      </c>
      <c r="L822" s="87">
        <v>41.38</v>
      </c>
      <c r="M822" s="108">
        <v>41.38</v>
      </c>
    </row>
    <row r="823" spans="1:13" hidden="1" x14ac:dyDescent="0.35">
      <c r="A823" s="114" t="str">
        <f t="shared" si="12"/>
        <v>5523457ZNGA564BC</v>
      </c>
      <c r="B823" s="83" t="s">
        <v>171</v>
      </c>
      <c r="C823" s="84">
        <v>2236112</v>
      </c>
      <c r="D823" s="83">
        <v>5523457</v>
      </c>
      <c r="E823" s="83" t="s">
        <v>116</v>
      </c>
      <c r="F823" s="83" t="s">
        <v>118</v>
      </c>
      <c r="G823" s="85">
        <v>43153</v>
      </c>
      <c r="H823" s="85">
        <v>43153</v>
      </c>
      <c r="I823" s="83" t="s">
        <v>95</v>
      </c>
      <c r="J823" s="83"/>
      <c r="K823" s="86">
        <v>1</v>
      </c>
      <c r="L823" s="87">
        <v>881.69</v>
      </c>
      <c r="M823" s="108">
        <v>881.69</v>
      </c>
    </row>
    <row r="824" spans="1:13" hidden="1" x14ac:dyDescent="0.35">
      <c r="A824" s="114" t="str">
        <f t="shared" si="12"/>
        <v>5527486NGA-714</v>
      </c>
      <c r="B824" s="83" t="s">
        <v>171</v>
      </c>
      <c r="C824" s="84">
        <v>2236134</v>
      </c>
      <c r="D824" s="83">
        <v>5527486</v>
      </c>
      <c r="E824" s="83" t="s">
        <v>116</v>
      </c>
      <c r="F824" s="83" t="s">
        <v>118</v>
      </c>
      <c r="G824" s="85">
        <v>43154</v>
      </c>
      <c r="H824" s="85">
        <v>43154</v>
      </c>
      <c r="I824" s="83" t="s">
        <v>114</v>
      </c>
      <c r="J824" s="83"/>
      <c r="K824" s="86">
        <v>1</v>
      </c>
      <c r="L824" s="87">
        <v>41.38</v>
      </c>
      <c r="M824" s="108">
        <v>41.38</v>
      </c>
    </row>
    <row r="825" spans="1:13" hidden="1" x14ac:dyDescent="0.35">
      <c r="A825" s="114" t="str">
        <f t="shared" si="12"/>
        <v>5505294ZNGA563BC</v>
      </c>
      <c r="B825" s="83" t="s">
        <v>171</v>
      </c>
      <c r="C825" s="84">
        <v>2236148</v>
      </c>
      <c r="D825" s="83">
        <v>5505294</v>
      </c>
      <c r="E825" s="83" t="s">
        <v>116</v>
      </c>
      <c r="F825" s="83" t="s">
        <v>118</v>
      </c>
      <c r="G825" s="85">
        <v>43154</v>
      </c>
      <c r="H825" s="85">
        <v>43154</v>
      </c>
      <c r="I825" s="83" t="s">
        <v>25</v>
      </c>
      <c r="J825" s="83"/>
      <c r="K825" s="86">
        <v>1</v>
      </c>
      <c r="L825" s="87">
        <v>626.70000000000005</v>
      </c>
      <c r="M825" s="108">
        <v>626.70000000000005</v>
      </c>
    </row>
    <row r="826" spans="1:13" hidden="1" x14ac:dyDescent="0.35">
      <c r="A826" s="114" t="str">
        <f t="shared" si="12"/>
        <v>5527112ZNGA563BC</v>
      </c>
      <c r="B826" s="83" t="s">
        <v>171</v>
      </c>
      <c r="C826" s="84">
        <v>2236236</v>
      </c>
      <c r="D826" s="83">
        <v>5527112</v>
      </c>
      <c r="E826" s="83" t="s">
        <v>116</v>
      </c>
      <c r="F826" s="83" t="s">
        <v>118</v>
      </c>
      <c r="G826" s="85">
        <v>43157</v>
      </c>
      <c r="H826" s="85">
        <v>43157</v>
      </c>
      <c r="I826" s="83" t="s">
        <v>25</v>
      </c>
      <c r="J826" s="83"/>
      <c r="K826" s="86">
        <v>1</v>
      </c>
      <c r="L826" s="87">
        <v>626.70000000000005</v>
      </c>
      <c r="M826" s="108">
        <v>626.70000000000005</v>
      </c>
    </row>
    <row r="827" spans="1:13" hidden="1" x14ac:dyDescent="0.35">
      <c r="A827" s="114" t="str">
        <f t="shared" si="12"/>
        <v>5657000ZNGA562BC</v>
      </c>
      <c r="B827" s="83" t="s">
        <v>171</v>
      </c>
      <c r="C827" s="84">
        <v>2236263</v>
      </c>
      <c r="D827" s="83">
        <v>5657000</v>
      </c>
      <c r="E827" s="83" t="s">
        <v>124</v>
      </c>
      <c r="F827" s="83" t="s">
        <v>118</v>
      </c>
      <c r="G827" s="85">
        <v>43152</v>
      </c>
      <c r="H827" s="85">
        <v>43152</v>
      </c>
      <c r="I827" s="83" t="s">
        <v>41</v>
      </c>
      <c r="J827" s="83"/>
      <c r="K827" s="86">
        <v>1</v>
      </c>
      <c r="L827" s="87">
        <v>498.69</v>
      </c>
      <c r="M827" s="108">
        <v>498.69</v>
      </c>
    </row>
    <row r="828" spans="1:13" hidden="1" x14ac:dyDescent="0.35">
      <c r="A828" s="114" t="str">
        <f t="shared" si="12"/>
        <v>5656989ZNGA561A</v>
      </c>
      <c r="B828" s="83" t="s">
        <v>171</v>
      </c>
      <c r="C828" s="84">
        <v>2236264</v>
      </c>
      <c r="D828" s="83">
        <v>5656989</v>
      </c>
      <c r="E828" s="83" t="s">
        <v>124</v>
      </c>
      <c r="F828" s="83" t="s">
        <v>113</v>
      </c>
      <c r="G828" s="85">
        <v>43150</v>
      </c>
      <c r="H828" s="85">
        <v>43150</v>
      </c>
      <c r="I828" s="83" t="s">
        <v>112</v>
      </c>
      <c r="J828" s="83"/>
      <c r="K828" s="86">
        <v>1</v>
      </c>
      <c r="L828" s="87">
        <v>0</v>
      </c>
      <c r="M828" s="108">
        <v>0</v>
      </c>
    </row>
    <row r="829" spans="1:13" hidden="1" x14ac:dyDescent="0.35">
      <c r="A829" s="114" t="str">
        <f t="shared" si="12"/>
        <v>5660707ZNGA563BC</v>
      </c>
      <c r="B829" s="83" t="s">
        <v>171</v>
      </c>
      <c r="C829" s="84">
        <v>2236597</v>
      </c>
      <c r="D829" s="83">
        <v>5660707</v>
      </c>
      <c r="E829" s="83" t="s">
        <v>116</v>
      </c>
      <c r="F829" s="83" t="s">
        <v>118</v>
      </c>
      <c r="G829" s="85">
        <v>43150</v>
      </c>
      <c r="H829" s="85">
        <v>43150</v>
      </c>
      <c r="I829" s="83" t="s">
        <v>25</v>
      </c>
      <c r="J829" s="83"/>
      <c r="K829" s="86">
        <v>1</v>
      </c>
      <c r="L829" s="87">
        <v>626.70000000000005</v>
      </c>
      <c r="M829" s="108">
        <v>626.70000000000005</v>
      </c>
    </row>
    <row r="830" spans="1:13" hidden="1" x14ac:dyDescent="0.35">
      <c r="A830" s="114" t="str">
        <f t="shared" si="12"/>
        <v>5668521N-F02MAT</v>
      </c>
      <c r="B830" s="83" t="s">
        <v>171</v>
      </c>
      <c r="C830" s="84">
        <v>2236716</v>
      </c>
      <c r="D830" s="83">
        <v>5668521</v>
      </c>
      <c r="E830" s="83" t="s">
        <v>111</v>
      </c>
      <c r="F830" s="83" t="s">
        <v>127</v>
      </c>
      <c r="G830" s="85">
        <v>43158</v>
      </c>
      <c r="H830" s="85">
        <v>43158</v>
      </c>
      <c r="I830" s="83" t="s">
        <v>157</v>
      </c>
      <c r="J830" s="83"/>
      <c r="K830" s="86">
        <v>15</v>
      </c>
      <c r="L830" s="87">
        <v>1</v>
      </c>
      <c r="M830" s="108">
        <v>15</v>
      </c>
    </row>
    <row r="831" spans="1:13" hidden="1" x14ac:dyDescent="0.35">
      <c r="A831" s="114" t="str">
        <f t="shared" si="12"/>
        <v>5668521NGA Outside Boundary Remediation/Build</v>
      </c>
      <c r="B831" s="83" t="s">
        <v>171</v>
      </c>
      <c r="C831" s="84">
        <v>2236716</v>
      </c>
      <c r="D831" s="83">
        <v>5668521</v>
      </c>
      <c r="E831" s="83" t="s">
        <v>111</v>
      </c>
      <c r="F831" s="83" t="s">
        <v>127</v>
      </c>
      <c r="G831" s="85">
        <v>43154</v>
      </c>
      <c r="H831" s="85">
        <v>43154</v>
      </c>
      <c r="I831" s="83" t="s">
        <v>126</v>
      </c>
      <c r="J831" s="83"/>
      <c r="K831" s="86">
        <v>1</v>
      </c>
      <c r="L831" s="87">
        <v>0</v>
      </c>
      <c r="M831" s="108">
        <v>0</v>
      </c>
    </row>
    <row r="832" spans="1:13" hidden="1" x14ac:dyDescent="0.35">
      <c r="A832" s="114" t="str">
        <f t="shared" si="12"/>
        <v>5668521NGA-F02577</v>
      </c>
      <c r="B832" s="83" t="s">
        <v>171</v>
      </c>
      <c r="C832" s="84">
        <v>2236716</v>
      </c>
      <c r="D832" s="83">
        <v>5668521</v>
      </c>
      <c r="E832" s="83" t="s">
        <v>111</v>
      </c>
      <c r="F832" s="83" t="s">
        <v>127</v>
      </c>
      <c r="G832" s="85">
        <v>43158</v>
      </c>
      <c r="H832" s="85">
        <v>43158</v>
      </c>
      <c r="I832" s="83" t="s">
        <v>129</v>
      </c>
      <c r="J832" s="83"/>
      <c r="K832" s="86">
        <v>64</v>
      </c>
      <c r="L832" s="87">
        <v>11.93</v>
      </c>
      <c r="M832" s="108">
        <v>763.52</v>
      </c>
    </row>
    <row r="833" spans="1:13" hidden="1" x14ac:dyDescent="0.35">
      <c r="A833" s="114" t="str">
        <f t="shared" si="12"/>
        <v>5668521ZNGA561BC</v>
      </c>
      <c r="B833" s="83" t="s">
        <v>171</v>
      </c>
      <c r="C833" s="84">
        <v>2236716</v>
      </c>
      <c r="D833" s="83">
        <v>5668521</v>
      </c>
      <c r="E833" s="83" t="s">
        <v>111</v>
      </c>
      <c r="F833" s="83" t="s">
        <v>118</v>
      </c>
      <c r="G833" s="85">
        <v>43155</v>
      </c>
      <c r="H833" s="85">
        <v>43155</v>
      </c>
      <c r="I833" s="83" t="s">
        <v>29</v>
      </c>
      <c r="J833" s="83"/>
      <c r="K833" s="86">
        <v>1</v>
      </c>
      <c r="L833" s="87">
        <v>433.57</v>
      </c>
      <c r="M833" s="108">
        <v>433.57</v>
      </c>
    </row>
    <row r="834" spans="1:13" hidden="1" x14ac:dyDescent="0.35">
      <c r="A834" s="114" t="str">
        <f t="shared" si="12"/>
        <v>5702612ZNGA561A</v>
      </c>
      <c r="B834" s="83" t="s">
        <v>171</v>
      </c>
      <c r="C834" s="84">
        <v>2238648</v>
      </c>
      <c r="D834" s="83">
        <v>5702612</v>
      </c>
      <c r="E834" s="83" t="s">
        <v>124</v>
      </c>
      <c r="F834" s="83" t="s">
        <v>113</v>
      </c>
      <c r="G834" s="85">
        <v>43157</v>
      </c>
      <c r="H834" s="85">
        <v>43157</v>
      </c>
      <c r="I834" s="83" t="s">
        <v>112</v>
      </c>
      <c r="J834" s="83"/>
      <c r="K834" s="86">
        <v>1</v>
      </c>
      <c r="L834" s="87">
        <v>0</v>
      </c>
      <c r="M834" s="108">
        <v>0</v>
      </c>
    </row>
    <row r="835" spans="1:13" hidden="1" x14ac:dyDescent="0.35">
      <c r="A835" s="114" t="str">
        <f t="shared" ref="A835:A898" si="13">CONCATENATE(D835,I835)</f>
        <v>5703463ZNGA563BC</v>
      </c>
      <c r="B835" s="83" t="s">
        <v>171</v>
      </c>
      <c r="C835" s="84">
        <v>2238986</v>
      </c>
      <c r="D835" s="83">
        <v>5703463</v>
      </c>
      <c r="E835" s="83" t="s">
        <v>117</v>
      </c>
      <c r="F835" s="83" t="s">
        <v>118</v>
      </c>
      <c r="G835" s="85">
        <v>43155</v>
      </c>
      <c r="H835" s="85">
        <v>43155</v>
      </c>
      <c r="I835" s="83" t="s">
        <v>25</v>
      </c>
      <c r="J835" s="83"/>
      <c r="K835" s="86">
        <v>1</v>
      </c>
      <c r="L835" s="87">
        <v>626.70000000000005</v>
      </c>
      <c r="M835" s="108">
        <v>626.70000000000005</v>
      </c>
    </row>
    <row r="836" spans="1:13" hidden="1" x14ac:dyDescent="0.35">
      <c r="A836" s="114" t="str">
        <f t="shared" si="13"/>
        <v>5703308ZNGA561BC</v>
      </c>
      <c r="B836" s="83" t="s">
        <v>171</v>
      </c>
      <c r="C836" s="84">
        <v>2238989</v>
      </c>
      <c r="D836" s="83">
        <v>5703308</v>
      </c>
      <c r="E836" s="83" t="s">
        <v>145</v>
      </c>
      <c r="F836" s="83" t="s">
        <v>118</v>
      </c>
      <c r="G836" s="85">
        <v>43153</v>
      </c>
      <c r="H836" s="85">
        <v>43153</v>
      </c>
      <c r="I836" s="83" t="s">
        <v>29</v>
      </c>
      <c r="J836" s="83"/>
      <c r="K836" s="86">
        <v>1</v>
      </c>
      <c r="L836" s="87">
        <v>433.57</v>
      </c>
      <c r="M836" s="108">
        <v>433.57</v>
      </c>
    </row>
    <row r="837" spans="1:13" hidden="1" x14ac:dyDescent="0.35">
      <c r="A837" s="114" t="str">
        <f t="shared" si="13"/>
        <v>5579713ZNGA561B</v>
      </c>
      <c r="B837" s="83" t="s">
        <v>171</v>
      </c>
      <c r="C837" s="84">
        <v>2239054</v>
      </c>
      <c r="D837" s="83">
        <v>5579713</v>
      </c>
      <c r="E837" s="83" t="s">
        <v>145</v>
      </c>
      <c r="F837" s="83" t="s">
        <v>115</v>
      </c>
      <c r="G837" s="85">
        <v>43155</v>
      </c>
      <c r="H837" s="85">
        <v>43155</v>
      </c>
      <c r="I837" s="83" t="s">
        <v>15</v>
      </c>
      <c r="J837" s="83"/>
      <c r="K837" s="86">
        <v>1</v>
      </c>
      <c r="L837" s="87">
        <v>194.94</v>
      </c>
      <c r="M837" s="108">
        <v>194.94</v>
      </c>
    </row>
    <row r="838" spans="1:13" hidden="1" x14ac:dyDescent="0.35">
      <c r="A838" s="114" t="str">
        <f t="shared" si="13"/>
        <v>5579692ZNGA561A</v>
      </c>
      <c r="B838" s="83" t="s">
        <v>171</v>
      </c>
      <c r="C838" s="84">
        <v>2239055</v>
      </c>
      <c r="D838" s="83">
        <v>5579692</v>
      </c>
      <c r="E838" s="83" t="s">
        <v>145</v>
      </c>
      <c r="F838" s="83" t="s">
        <v>113</v>
      </c>
      <c r="G838" s="85">
        <v>43155</v>
      </c>
      <c r="H838" s="85">
        <v>43155</v>
      </c>
      <c r="I838" s="83" t="s">
        <v>112</v>
      </c>
      <c r="J838" s="83"/>
      <c r="K838" s="86">
        <v>1</v>
      </c>
      <c r="L838" s="87">
        <v>0</v>
      </c>
      <c r="M838" s="108">
        <v>0</v>
      </c>
    </row>
    <row r="839" spans="1:13" hidden="1" x14ac:dyDescent="0.35">
      <c r="A839" s="114" t="str">
        <f t="shared" si="13"/>
        <v>5671052Z999</v>
      </c>
      <c r="B839" s="83" t="s">
        <v>171</v>
      </c>
      <c r="C839" s="84">
        <v>2239062</v>
      </c>
      <c r="D839" s="83">
        <v>5671052</v>
      </c>
      <c r="E839" s="83" t="s">
        <v>117</v>
      </c>
      <c r="F839" s="83" t="s">
        <v>115</v>
      </c>
      <c r="G839" s="85">
        <v>43150</v>
      </c>
      <c r="H839" s="85">
        <v>43150</v>
      </c>
      <c r="I839" s="83" t="s">
        <v>35</v>
      </c>
      <c r="J839" s="83"/>
      <c r="K839" s="86">
        <v>1</v>
      </c>
      <c r="L839" s="87">
        <v>0</v>
      </c>
      <c r="M839" s="108">
        <v>0</v>
      </c>
    </row>
    <row r="840" spans="1:13" hidden="1" x14ac:dyDescent="0.35">
      <c r="A840" s="114" t="str">
        <f t="shared" si="13"/>
        <v>5671052ZNGA563B</v>
      </c>
      <c r="B840" s="83" t="s">
        <v>171</v>
      </c>
      <c r="C840" s="84">
        <v>2239062</v>
      </c>
      <c r="D840" s="83">
        <v>5671052</v>
      </c>
      <c r="E840" s="83" t="s">
        <v>117</v>
      </c>
      <c r="F840" s="83" t="s">
        <v>115</v>
      </c>
      <c r="G840" s="85">
        <v>43150</v>
      </c>
      <c r="H840" s="85">
        <v>43150</v>
      </c>
      <c r="I840" s="83" t="s">
        <v>23</v>
      </c>
      <c r="J840" s="83"/>
      <c r="K840" s="86">
        <v>-1</v>
      </c>
      <c r="L840" s="87">
        <v>383.5</v>
      </c>
      <c r="M840" s="108">
        <v>-383.5</v>
      </c>
    </row>
    <row r="841" spans="1:13" hidden="1" x14ac:dyDescent="0.35">
      <c r="A841" s="114" t="str">
        <f t="shared" si="13"/>
        <v>5735783ZNGA561A</v>
      </c>
      <c r="B841" s="83" t="s">
        <v>171</v>
      </c>
      <c r="C841" s="84">
        <v>2239768</v>
      </c>
      <c r="D841" s="83">
        <v>5735783</v>
      </c>
      <c r="E841" s="83" t="s">
        <v>150</v>
      </c>
      <c r="F841" s="83" t="s">
        <v>113</v>
      </c>
      <c r="G841" s="85">
        <v>43158</v>
      </c>
      <c r="H841" s="85">
        <v>43158</v>
      </c>
      <c r="I841" s="83" t="s">
        <v>112</v>
      </c>
      <c r="J841" s="83"/>
      <c r="K841" s="86">
        <v>1</v>
      </c>
      <c r="L841" s="87">
        <v>0</v>
      </c>
      <c r="M841" s="108">
        <v>0</v>
      </c>
    </row>
    <row r="842" spans="1:13" hidden="1" x14ac:dyDescent="0.35">
      <c r="A842" s="114" t="str">
        <f t="shared" si="13"/>
        <v>5735825ZNGA560B</v>
      </c>
      <c r="B842" s="83" t="s">
        <v>171</v>
      </c>
      <c r="C842" s="84">
        <v>2239769</v>
      </c>
      <c r="D842" s="83">
        <v>5735825</v>
      </c>
      <c r="E842" s="83" t="s">
        <v>150</v>
      </c>
      <c r="F842" s="83" t="s">
        <v>115</v>
      </c>
      <c r="G842" s="85">
        <v>43158</v>
      </c>
      <c r="H842" s="85">
        <v>43158</v>
      </c>
      <c r="I842" s="83" t="s">
        <v>2</v>
      </c>
      <c r="J842" s="83"/>
      <c r="K842" s="86">
        <v>1</v>
      </c>
      <c r="L842" s="87">
        <v>187.32</v>
      </c>
      <c r="M842" s="108">
        <v>187.32</v>
      </c>
    </row>
    <row r="843" spans="1:13" hidden="1" x14ac:dyDescent="0.35">
      <c r="A843" s="114" t="str">
        <f t="shared" si="13"/>
        <v>5737996ZNGA561B</v>
      </c>
      <c r="B843" s="83" t="s">
        <v>171</v>
      </c>
      <c r="C843" s="84">
        <v>2239937</v>
      </c>
      <c r="D843" s="83">
        <v>5737996</v>
      </c>
      <c r="E843" s="83" t="s">
        <v>119</v>
      </c>
      <c r="F843" s="83" t="s">
        <v>115</v>
      </c>
      <c r="G843" s="85">
        <v>43152</v>
      </c>
      <c r="H843" s="85">
        <v>43152</v>
      </c>
      <c r="I843" s="83" t="s">
        <v>15</v>
      </c>
      <c r="J843" s="83"/>
      <c r="K843" s="86">
        <v>1</v>
      </c>
      <c r="L843" s="87">
        <v>194.94</v>
      </c>
      <c r="M843" s="108">
        <v>194.94</v>
      </c>
    </row>
    <row r="844" spans="1:13" hidden="1" x14ac:dyDescent="0.35">
      <c r="A844" s="114" t="str">
        <f t="shared" si="13"/>
        <v>5741629ZNGA563BC</v>
      </c>
      <c r="B844" s="83" t="s">
        <v>171</v>
      </c>
      <c r="C844" s="84">
        <v>2240335</v>
      </c>
      <c r="D844" s="83">
        <v>5741629</v>
      </c>
      <c r="E844" s="83" t="s">
        <v>122</v>
      </c>
      <c r="F844" s="83" t="s">
        <v>118</v>
      </c>
      <c r="G844" s="85">
        <v>43152</v>
      </c>
      <c r="H844" s="85">
        <v>43152</v>
      </c>
      <c r="I844" s="83" t="s">
        <v>25</v>
      </c>
      <c r="J844" s="83"/>
      <c r="K844" s="86">
        <v>1</v>
      </c>
      <c r="L844" s="87">
        <v>626.70000000000005</v>
      </c>
      <c r="M844" s="108">
        <v>626.70000000000005</v>
      </c>
    </row>
    <row r="845" spans="1:13" hidden="1" x14ac:dyDescent="0.35">
      <c r="A845" s="114" t="str">
        <f t="shared" si="13"/>
        <v>5765256ZNGA561C</v>
      </c>
      <c r="B845" s="83" t="s">
        <v>171</v>
      </c>
      <c r="C845" s="84">
        <v>2240869</v>
      </c>
      <c r="D845" s="83">
        <v>5765256</v>
      </c>
      <c r="E845" s="83" t="s">
        <v>119</v>
      </c>
      <c r="F845" s="83" t="s">
        <v>118</v>
      </c>
      <c r="G845" s="85">
        <v>43155</v>
      </c>
      <c r="H845" s="85">
        <v>43155</v>
      </c>
      <c r="I845" s="83" t="s">
        <v>89</v>
      </c>
      <c r="J845" s="83"/>
      <c r="K845" s="86">
        <v>1</v>
      </c>
      <c r="L845" s="87">
        <v>205.64</v>
      </c>
      <c r="M845" s="108">
        <v>205.64</v>
      </c>
    </row>
    <row r="846" spans="1:13" hidden="1" x14ac:dyDescent="0.35">
      <c r="A846" s="114" t="str">
        <f t="shared" si="13"/>
        <v>5763223ZNGA561A</v>
      </c>
      <c r="B846" s="83" t="s">
        <v>171</v>
      </c>
      <c r="C846" s="84">
        <v>2240946</v>
      </c>
      <c r="D846" s="83">
        <v>5763223</v>
      </c>
      <c r="E846" s="83" t="s">
        <v>111</v>
      </c>
      <c r="F846" s="83" t="s">
        <v>113</v>
      </c>
      <c r="G846" s="85">
        <v>43151</v>
      </c>
      <c r="H846" s="85">
        <v>43151</v>
      </c>
      <c r="I846" s="83" t="s">
        <v>112</v>
      </c>
      <c r="J846" s="83"/>
      <c r="K846" s="86">
        <v>1</v>
      </c>
      <c r="L846" s="87">
        <v>0</v>
      </c>
      <c r="M846" s="108">
        <v>0</v>
      </c>
    </row>
    <row r="847" spans="1:13" hidden="1" x14ac:dyDescent="0.35">
      <c r="A847" s="114" t="str">
        <f t="shared" si="13"/>
        <v>5763238ZNGA561BC</v>
      </c>
      <c r="B847" s="83" t="s">
        <v>171</v>
      </c>
      <c r="C847" s="84">
        <v>2240947</v>
      </c>
      <c r="D847" s="83">
        <v>5763238</v>
      </c>
      <c r="E847" s="83" t="s">
        <v>111</v>
      </c>
      <c r="F847" s="83" t="s">
        <v>118</v>
      </c>
      <c r="G847" s="85">
        <v>43153</v>
      </c>
      <c r="H847" s="85">
        <v>43153</v>
      </c>
      <c r="I847" s="83" t="s">
        <v>29</v>
      </c>
      <c r="J847" s="83"/>
      <c r="K847" s="86">
        <v>1</v>
      </c>
      <c r="L847" s="87">
        <v>433.57</v>
      </c>
      <c r="M847" s="108">
        <v>433.57</v>
      </c>
    </row>
    <row r="848" spans="1:13" hidden="1" x14ac:dyDescent="0.35">
      <c r="A848" s="114" t="str">
        <f t="shared" si="13"/>
        <v>5774734ZNGA562BC</v>
      </c>
      <c r="B848" s="83" t="s">
        <v>171</v>
      </c>
      <c r="C848" s="84">
        <v>2241562</v>
      </c>
      <c r="D848" s="83">
        <v>5774734</v>
      </c>
      <c r="E848" s="83" t="s">
        <v>111</v>
      </c>
      <c r="F848" s="83" t="s">
        <v>118</v>
      </c>
      <c r="G848" s="85">
        <v>43152</v>
      </c>
      <c r="H848" s="85">
        <v>43152</v>
      </c>
      <c r="I848" s="83" t="s">
        <v>41</v>
      </c>
      <c r="J848" s="83"/>
      <c r="K848" s="86">
        <v>1</v>
      </c>
      <c r="L848" s="87">
        <v>498.69</v>
      </c>
      <c r="M848" s="108">
        <v>498.69</v>
      </c>
    </row>
    <row r="849" spans="1:13" hidden="1" x14ac:dyDescent="0.35">
      <c r="A849" s="114" t="str">
        <f t="shared" si="13"/>
        <v>5778033ZNGA561A</v>
      </c>
      <c r="B849" s="83" t="s">
        <v>171</v>
      </c>
      <c r="C849" s="84">
        <v>2241623</v>
      </c>
      <c r="D849" s="83">
        <v>5778033</v>
      </c>
      <c r="E849" s="83" t="s">
        <v>120</v>
      </c>
      <c r="F849" s="83" t="s">
        <v>113</v>
      </c>
      <c r="G849" s="85">
        <v>43150</v>
      </c>
      <c r="H849" s="85">
        <v>43150</v>
      </c>
      <c r="I849" s="83" t="s">
        <v>112</v>
      </c>
      <c r="J849" s="83"/>
      <c r="K849" s="86">
        <v>1</v>
      </c>
      <c r="L849" s="87">
        <v>0</v>
      </c>
      <c r="M849" s="108">
        <v>0</v>
      </c>
    </row>
    <row r="850" spans="1:13" hidden="1" x14ac:dyDescent="0.35">
      <c r="A850" s="114" t="str">
        <f t="shared" si="13"/>
        <v>5778038ZNGA562BC</v>
      </c>
      <c r="B850" s="83" t="s">
        <v>171</v>
      </c>
      <c r="C850" s="84">
        <v>2241624</v>
      </c>
      <c r="D850" s="83">
        <v>5778038</v>
      </c>
      <c r="E850" s="83" t="s">
        <v>120</v>
      </c>
      <c r="F850" s="83" t="s">
        <v>118</v>
      </c>
      <c r="G850" s="85">
        <v>43150</v>
      </c>
      <c r="H850" s="85">
        <v>43150</v>
      </c>
      <c r="I850" s="83" t="s">
        <v>41</v>
      </c>
      <c r="J850" s="83"/>
      <c r="K850" s="86">
        <v>1</v>
      </c>
      <c r="L850" s="87">
        <v>498.69</v>
      </c>
      <c r="M850" s="108">
        <v>498.69</v>
      </c>
    </row>
    <row r="851" spans="1:13" hidden="1" x14ac:dyDescent="0.35">
      <c r="A851" s="114" t="str">
        <f t="shared" si="13"/>
        <v>5777187ZNGA561C</v>
      </c>
      <c r="B851" s="83" t="s">
        <v>171</v>
      </c>
      <c r="C851" s="84">
        <v>2241845</v>
      </c>
      <c r="D851" s="83">
        <v>5777187</v>
      </c>
      <c r="E851" s="83" t="s">
        <v>119</v>
      </c>
      <c r="F851" s="83" t="s">
        <v>118</v>
      </c>
      <c r="G851" s="85">
        <v>43151</v>
      </c>
      <c r="H851" s="85">
        <v>43151</v>
      </c>
      <c r="I851" s="83" t="s">
        <v>89</v>
      </c>
      <c r="J851" s="83"/>
      <c r="K851" s="86">
        <v>1</v>
      </c>
      <c r="L851" s="87">
        <v>205.64</v>
      </c>
      <c r="M851" s="108">
        <v>205.64</v>
      </c>
    </row>
    <row r="852" spans="1:13" hidden="1" x14ac:dyDescent="0.35">
      <c r="A852" s="114" t="str">
        <f t="shared" si="13"/>
        <v>5791142ZNGA564BC</v>
      </c>
      <c r="B852" s="83" t="s">
        <v>171</v>
      </c>
      <c r="C852" s="84">
        <v>2241873</v>
      </c>
      <c r="D852" s="83">
        <v>5791142</v>
      </c>
      <c r="E852" s="83" t="s">
        <v>119</v>
      </c>
      <c r="F852" s="83" t="s">
        <v>118</v>
      </c>
      <c r="G852" s="85">
        <v>43152</v>
      </c>
      <c r="H852" s="85">
        <v>43152</v>
      </c>
      <c r="I852" s="83" t="s">
        <v>95</v>
      </c>
      <c r="J852" s="83"/>
      <c r="K852" s="86">
        <v>1</v>
      </c>
      <c r="L852" s="87">
        <v>881.69</v>
      </c>
      <c r="M852" s="108">
        <v>881.69</v>
      </c>
    </row>
    <row r="853" spans="1:13" hidden="1" x14ac:dyDescent="0.35">
      <c r="A853" s="114" t="str">
        <f t="shared" si="13"/>
        <v>5815782ZNGA561C</v>
      </c>
      <c r="B853" s="83" t="s">
        <v>171</v>
      </c>
      <c r="C853" s="84">
        <v>2241943</v>
      </c>
      <c r="D853" s="83">
        <v>5815782</v>
      </c>
      <c r="E853" s="83" t="s">
        <v>150</v>
      </c>
      <c r="F853" s="83" t="s">
        <v>118</v>
      </c>
      <c r="G853" s="85">
        <v>43155</v>
      </c>
      <c r="H853" s="85">
        <v>43155</v>
      </c>
      <c r="I853" s="83" t="s">
        <v>89</v>
      </c>
      <c r="J853" s="83"/>
      <c r="K853" s="86">
        <v>1</v>
      </c>
      <c r="L853" s="87">
        <v>205.64</v>
      </c>
      <c r="M853" s="108">
        <v>205.64</v>
      </c>
    </row>
    <row r="854" spans="1:13" hidden="1" x14ac:dyDescent="0.35">
      <c r="A854" s="114" t="str">
        <f t="shared" si="13"/>
        <v>5774998ZNGA563B</v>
      </c>
      <c r="B854" s="83" t="s">
        <v>171</v>
      </c>
      <c r="C854" s="84">
        <v>2242131</v>
      </c>
      <c r="D854" s="83">
        <v>5774998</v>
      </c>
      <c r="E854" s="83" t="s">
        <v>150</v>
      </c>
      <c r="F854" s="83" t="s">
        <v>115</v>
      </c>
      <c r="G854" s="85">
        <v>43154</v>
      </c>
      <c r="H854" s="85">
        <v>43154</v>
      </c>
      <c r="I854" s="83" t="s">
        <v>23</v>
      </c>
      <c r="J854" s="83"/>
      <c r="K854" s="86">
        <v>1</v>
      </c>
      <c r="L854" s="87">
        <v>383.5</v>
      </c>
      <c r="M854" s="108">
        <v>383.5</v>
      </c>
    </row>
    <row r="855" spans="1:13" hidden="1" x14ac:dyDescent="0.35">
      <c r="A855" s="114" t="str">
        <f t="shared" si="13"/>
        <v>5823333ZNGA561C</v>
      </c>
      <c r="B855" s="83" t="s">
        <v>171</v>
      </c>
      <c r="C855" s="84">
        <v>2242628</v>
      </c>
      <c r="D855" s="83">
        <v>5823333</v>
      </c>
      <c r="E855" s="83" t="s">
        <v>119</v>
      </c>
      <c r="F855" s="83" t="s">
        <v>118</v>
      </c>
      <c r="G855" s="85">
        <v>43152</v>
      </c>
      <c r="H855" s="85">
        <v>43152</v>
      </c>
      <c r="I855" s="83" t="s">
        <v>89</v>
      </c>
      <c r="J855" s="83"/>
      <c r="K855" s="86">
        <v>1</v>
      </c>
      <c r="L855" s="87">
        <v>205.64</v>
      </c>
      <c r="M855" s="108">
        <v>205.64</v>
      </c>
    </row>
    <row r="856" spans="1:13" hidden="1" x14ac:dyDescent="0.35">
      <c r="A856" s="114" t="str">
        <f t="shared" si="13"/>
        <v>5833214ZNGA562BC</v>
      </c>
      <c r="B856" s="83" t="s">
        <v>171</v>
      </c>
      <c r="C856" s="84">
        <v>2243315</v>
      </c>
      <c r="D856" s="83">
        <v>5833214</v>
      </c>
      <c r="E856" s="83" t="s">
        <v>111</v>
      </c>
      <c r="F856" s="83" t="s">
        <v>118</v>
      </c>
      <c r="G856" s="85">
        <v>43150</v>
      </c>
      <c r="H856" s="85">
        <v>43150</v>
      </c>
      <c r="I856" s="83" t="s">
        <v>41</v>
      </c>
      <c r="J856" s="83"/>
      <c r="K856" s="86">
        <v>1</v>
      </c>
      <c r="L856" s="87">
        <v>498.69</v>
      </c>
      <c r="M856" s="108">
        <v>498.69</v>
      </c>
    </row>
    <row r="857" spans="1:13" hidden="1" x14ac:dyDescent="0.35">
      <c r="A857" s="114" t="str">
        <f t="shared" si="13"/>
        <v>5831620ZNGA563BC</v>
      </c>
      <c r="B857" s="83" t="s">
        <v>171</v>
      </c>
      <c r="C857" s="84">
        <v>2243518</v>
      </c>
      <c r="D857" s="83">
        <v>5831620</v>
      </c>
      <c r="E857" s="83" t="s">
        <v>119</v>
      </c>
      <c r="F857" s="83" t="s">
        <v>118</v>
      </c>
      <c r="G857" s="85">
        <v>43151</v>
      </c>
      <c r="H857" s="85">
        <v>43151</v>
      </c>
      <c r="I857" s="83" t="s">
        <v>25</v>
      </c>
      <c r="J857" s="83"/>
      <c r="K857" s="86">
        <v>1</v>
      </c>
      <c r="L857" s="87">
        <v>626.70000000000005</v>
      </c>
      <c r="M857" s="108">
        <v>626.70000000000005</v>
      </c>
    </row>
    <row r="858" spans="1:13" hidden="1" x14ac:dyDescent="0.35">
      <c r="A858" s="114" t="str">
        <f t="shared" si="13"/>
        <v>5831611ZNGA561A</v>
      </c>
      <c r="B858" s="83" t="s">
        <v>171</v>
      </c>
      <c r="C858" s="84">
        <v>2243519</v>
      </c>
      <c r="D858" s="83">
        <v>5831611</v>
      </c>
      <c r="E858" s="83" t="s">
        <v>119</v>
      </c>
      <c r="F858" s="83" t="s">
        <v>113</v>
      </c>
      <c r="G858" s="85">
        <v>43150</v>
      </c>
      <c r="H858" s="85">
        <v>43150</v>
      </c>
      <c r="I858" s="83" t="s">
        <v>112</v>
      </c>
      <c r="J858" s="83"/>
      <c r="K858" s="86">
        <v>1</v>
      </c>
      <c r="L858" s="87">
        <v>0</v>
      </c>
      <c r="M858" s="108">
        <v>0</v>
      </c>
    </row>
    <row r="859" spans="1:13" hidden="1" x14ac:dyDescent="0.35">
      <c r="A859" s="114" t="str">
        <f t="shared" si="13"/>
        <v>5836864ZNGA561BC</v>
      </c>
      <c r="B859" s="83" t="s">
        <v>171</v>
      </c>
      <c r="C859" s="84">
        <v>2243787</v>
      </c>
      <c r="D859" s="83">
        <v>5836864</v>
      </c>
      <c r="E859" s="83" t="s">
        <v>145</v>
      </c>
      <c r="F859" s="83" t="s">
        <v>118</v>
      </c>
      <c r="G859" s="85">
        <v>43152</v>
      </c>
      <c r="H859" s="85">
        <v>43152</v>
      </c>
      <c r="I859" s="83" t="s">
        <v>29</v>
      </c>
      <c r="J859" s="83"/>
      <c r="K859" s="86">
        <v>1</v>
      </c>
      <c r="L859" s="87">
        <v>433.57</v>
      </c>
      <c r="M859" s="108">
        <v>433.57</v>
      </c>
    </row>
    <row r="860" spans="1:13" hidden="1" x14ac:dyDescent="0.35">
      <c r="A860" s="114" t="str">
        <f t="shared" si="13"/>
        <v>5874105ZNGA561A</v>
      </c>
      <c r="B860" s="83" t="s">
        <v>171</v>
      </c>
      <c r="C860" s="84">
        <v>2245230</v>
      </c>
      <c r="D860" s="83">
        <v>5874105</v>
      </c>
      <c r="E860" s="83" t="s">
        <v>150</v>
      </c>
      <c r="F860" s="83" t="s">
        <v>113</v>
      </c>
      <c r="G860" s="85">
        <v>43151</v>
      </c>
      <c r="H860" s="85">
        <v>43151</v>
      </c>
      <c r="I860" s="83" t="s">
        <v>112</v>
      </c>
      <c r="J860" s="83"/>
      <c r="K860" s="86">
        <v>1</v>
      </c>
      <c r="L860" s="87">
        <v>0</v>
      </c>
      <c r="M860" s="108">
        <v>0</v>
      </c>
    </row>
    <row r="861" spans="1:13" hidden="1" x14ac:dyDescent="0.35">
      <c r="A861" s="114" t="str">
        <f t="shared" si="13"/>
        <v>5874119ZNGA563BC</v>
      </c>
      <c r="B861" s="83" t="s">
        <v>171</v>
      </c>
      <c r="C861" s="84">
        <v>2245231</v>
      </c>
      <c r="D861" s="83">
        <v>5874119</v>
      </c>
      <c r="E861" s="83" t="s">
        <v>150</v>
      </c>
      <c r="F861" s="83" t="s">
        <v>118</v>
      </c>
      <c r="G861" s="85">
        <v>43152</v>
      </c>
      <c r="H861" s="85">
        <v>43152</v>
      </c>
      <c r="I861" s="83" t="s">
        <v>25</v>
      </c>
      <c r="J861" s="83"/>
      <c r="K861" s="86">
        <v>1</v>
      </c>
      <c r="L861" s="87">
        <v>626.70000000000005</v>
      </c>
      <c r="M861" s="108">
        <v>626.70000000000005</v>
      </c>
    </row>
    <row r="862" spans="1:13" hidden="1" x14ac:dyDescent="0.35">
      <c r="A862" s="114" t="str">
        <f t="shared" si="13"/>
        <v>5859099ZNGA561A</v>
      </c>
      <c r="B862" s="83" t="s">
        <v>171</v>
      </c>
      <c r="C862" s="84">
        <v>2245259</v>
      </c>
      <c r="D862" s="83">
        <v>5859099</v>
      </c>
      <c r="E862" s="83" t="s">
        <v>116</v>
      </c>
      <c r="F862" s="83"/>
      <c r="G862" s="85">
        <v>43157</v>
      </c>
      <c r="H862" s="85">
        <v>43157</v>
      </c>
      <c r="I862" s="83" t="s">
        <v>112</v>
      </c>
      <c r="J862" s="83"/>
      <c r="K862" s="86">
        <v>1</v>
      </c>
      <c r="L862" s="87">
        <v>0</v>
      </c>
      <c r="M862" s="108">
        <v>0</v>
      </c>
    </row>
    <row r="863" spans="1:13" hidden="1" x14ac:dyDescent="0.35">
      <c r="A863" s="114" t="str">
        <f t="shared" si="13"/>
        <v>5859108ZNGA563BC</v>
      </c>
      <c r="B863" s="83" t="s">
        <v>171</v>
      </c>
      <c r="C863" s="84">
        <v>2245260</v>
      </c>
      <c r="D863" s="83">
        <v>5859108</v>
      </c>
      <c r="E863" s="83" t="s">
        <v>116</v>
      </c>
      <c r="F863" s="83" t="s">
        <v>118</v>
      </c>
      <c r="G863" s="85">
        <v>43157</v>
      </c>
      <c r="H863" s="85">
        <v>43157</v>
      </c>
      <c r="I863" s="83" t="s">
        <v>25</v>
      </c>
      <c r="J863" s="83"/>
      <c r="K863" s="86">
        <v>1</v>
      </c>
      <c r="L863" s="87">
        <v>626.70000000000005</v>
      </c>
      <c r="M863" s="108">
        <v>626.70000000000005</v>
      </c>
    </row>
    <row r="864" spans="1:13" hidden="1" x14ac:dyDescent="0.35">
      <c r="A864" s="114" t="str">
        <f t="shared" si="13"/>
        <v>5858943NGA Outside Boundary Remediation/Build</v>
      </c>
      <c r="B864" s="83" t="s">
        <v>171</v>
      </c>
      <c r="C864" s="84">
        <v>2245392</v>
      </c>
      <c r="D864" s="83">
        <v>5858943</v>
      </c>
      <c r="E864" s="83" t="s">
        <v>117</v>
      </c>
      <c r="F864" s="83" t="s">
        <v>127</v>
      </c>
      <c r="G864" s="85">
        <v>43157</v>
      </c>
      <c r="H864" s="85">
        <v>43157</v>
      </c>
      <c r="I864" s="83" t="s">
        <v>126</v>
      </c>
      <c r="J864" s="83"/>
      <c r="K864" s="86">
        <v>1</v>
      </c>
      <c r="L864" s="87">
        <v>0</v>
      </c>
      <c r="M864" s="108">
        <v>0</v>
      </c>
    </row>
    <row r="865" spans="1:13" hidden="1" x14ac:dyDescent="0.35">
      <c r="A865" s="114" t="str">
        <f t="shared" si="13"/>
        <v>5858943ZNGA561B</v>
      </c>
      <c r="B865" s="83" t="s">
        <v>171</v>
      </c>
      <c r="C865" s="84">
        <v>2245392</v>
      </c>
      <c r="D865" s="83">
        <v>5858943</v>
      </c>
      <c r="E865" s="83" t="s">
        <v>117</v>
      </c>
      <c r="F865" s="83" t="s">
        <v>115</v>
      </c>
      <c r="G865" s="85">
        <v>43157</v>
      </c>
      <c r="H865" s="85">
        <v>43157</v>
      </c>
      <c r="I865" s="83" t="s">
        <v>15</v>
      </c>
      <c r="J865" s="83"/>
      <c r="K865" s="86">
        <v>1</v>
      </c>
      <c r="L865" s="87">
        <v>194.94</v>
      </c>
      <c r="M865" s="108">
        <v>194.94</v>
      </c>
    </row>
    <row r="866" spans="1:13" hidden="1" x14ac:dyDescent="0.35">
      <c r="A866" s="114" t="str">
        <f t="shared" si="13"/>
        <v>5859182NGA-750</v>
      </c>
      <c r="B866" s="83" t="s">
        <v>171</v>
      </c>
      <c r="C866" s="84">
        <v>2245409</v>
      </c>
      <c r="D866" s="83">
        <v>5859182</v>
      </c>
      <c r="E866" s="83" t="s">
        <v>117</v>
      </c>
      <c r="F866" s="83" t="s">
        <v>118</v>
      </c>
      <c r="G866" s="85">
        <v>43150</v>
      </c>
      <c r="H866" s="85">
        <v>43150</v>
      </c>
      <c r="I866" s="83" t="s">
        <v>85</v>
      </c>
      <c r="J866" s="83"/>
      <c r="K866" s="86">
        <v>1</v>
      </c>
      <c r="L866" s="87">
        <v>22.61</v>
      </c>
      <c r="M866" s="108">
        <v>22.61</v>
      </c>
    </row>
    <row r="867" spans="1:13" hidden="1" x14ac:dyDescent="0.35">
      <c r="A867" s="114" t="str">
        <f t="shared" si="13"/>
        <v>5859182NGA-753</v>
      </c>
      <c r="B867" s="83" t="s">
        <v>171</v>
      </c>
      <c r="C867" s="84">
        <v>2245409</v>
      </c>
      <c r="D867" s="83">
        <v>5859182</v>
      </c>
      <c r="E867" s="83" t="s">
        <v>117</v>
      </c>
      <c r="F867" s="83" t="s">
        <v>118</v>
      </c>
      <c r="G867" s="85">
        <v>43151</v>
      </c>
      <c r="H867" s="85">
        <v>43151</v>
      </c>
      <c r="I867" s="83" t="s">
        <v>102</v>
      </c>
      <c r="J867" s="83"/>
      <c r="K867" s="86">
        <v>1</v>
      </c>
      <c r="L867" s="87">
        <v>68.2</v>
      </c>
      <c r="M867" s="108">
        <v>68.2</v>
      </c>
    </row>
    <row r="868" spans="1:13" hidden="1" x14ac:dyDescent="0.35">
      <c r="A868" s="114" t="str">
        <f t="shared" si="13"/>
        <v>5877141Z999</v>
      </c>
      <c r="B868" s="83" t="s">
        <v>171</v>
      </c>
      <c r="C868" s="84">
        <v>2245424</v>
      </c>
      <c r="D868" s="83">
        <v>5877141</v>
      </c>
      <c r="E868" s="83" t="s">
        <v>111</v>
      </c>
      <c r="F868" s="83" t="s">
        <v>115</v>
      </c>
      <c r="G868" s="85">
        <v>43153</v>
      </c>
      <c r="H868" s="85">
        <v>43153</v>
      </c>
      <c r="I868" s="83" t="s">
        <v>35</v>
      </c>
      <c r="J868" s="83"/>
      <c r="K868" s="86">
        <v>1</v>
      </c>
      <c r="L868" s="87">
        <v>0</v>
      </c>
      <c r="M868" s="108">
        <v>0</v>
      </c>
    </row>
    <row r="869" spans="1:13" hidden="1" x14ac:dyDescent="0.35">
      <c r="A869" s="114" t="str">
        <f t="shared" si="13"/>
        <v>5877141ZNGA564B</v>
      </c>
      <c r="B869" s="83" t="s">
        <v>171</v>
      </c>
      <c r="C869" s="84">
        <v>2245424</v>
      </c>
      <c r="D869" s="97">
        <v>5877141</v>
      </c>
      <c r="E869" s="83" t="s">
        <v>111</v>
      </c>
      <c r="F869" s="83" t="s">
        <v>115</v>
      </c>
      <c r="G869" s="85">
        <v>43153</v>
      </c>
      <c r="H869" s="85">
        <v>43153</v>
      </c>
      <c r="I869" s="83" t="s">
        <v>19</v>
      </c>
      <c r="J869" s="83"/>
      <c r="K869" s="86">
        <v>-1</v>
      </c>
      <c r="L869" s="87">
        <v>625.48</v>
      </c>
      <c r="M869" s="108">
        <v>-625.48</v>
      </c>
    </row>
    <row r="870" spans="1:13" hidden="1" x14ac:dyDescent="0.35">
      <c r="A870" s="114" t="str">
        <f t="shared" si="13"/>
        <v>5877141ZNGA564BC</v>
      </c>
      <c r="B870" s="83" t="s">
        <v>171</v>
      </c>
      <c r="C870" s="84">
        <v>2245424</v>
      </c>
      <c r="D870" s="83">
        <v>5877141</v>
      </c>
      <c r="E870" s="83" t="s">
        <v>111</v>
      </c>
      <c r="F870" s="83" t="s">
        <v>118</v>
      </c>
      <c r="G870" s="85">
        <v>43152</v>
      </c>
      <c r="H870" s="85">
        <v>43152</v>
      </c>
      <c r="I870" s="83" t="s">
        <v>95</v>
      </c>
      <c r="J870" s="83"/>
      <c r="K870" s="86">
        <v>1</v>
      </c>
      <c r="L870" s="87">
        <v>881.69</v>
      </c>
      <c r="M870" s="108">
        <v>881.69</v>
      </c>
    </row>
    <row r="871" spans="1:13" hidden="1" x14ac:dyDescent="0.35">
      <c r="A871" s="114" t="str">
        <f t="shared" si="13"/>
        <v>5876353ZNGA560BC</v>
      </c>
      <c r="B871" s="83" t="s">
        <v>171</v>
      </c>
      <c r="C871" s="84">
        <v>2245652</v>
      </c>
      <c r="D871" s="83">
        <v>5876353</v>
      </c>
      <c r="E871" s="83" t="s">
        <v>150</v>
      </c>
      <c r="F871" s="83" t="s">
        <v>118</v>
      </c>
      <c r="G871" s="85">
        <v>43152</v>
      </c>
      <c r="H871" s="85">
        <v>43152</v>
      </c>
      <c r="I871" s="83" t="s">
        <v>80</v>
      </c>
      <c r="J871" s="83"/>
      <c r="K871" s="86">
        <v>1</v>
      </c>
      <c r="L871" s="87">
        <v>414.92</v>
      </c>
      <c r="M871" s="108">
        <v>414.92</v>
      </c>
    </row>
    <row r="872" spans="1:13" hidden="1" x14ac:dyDescent="0.35">
      <c r="A872" s="114" t="str">
        <f t="shared" si="13"/>
        <v>5889558NGA-750</v>
      </c>
      <c r="B872" s="83" t="s">
        <v>171</v>
      </c>
      <c r="C872" s="84">
        <v>2246290</v>
      </c>
      <c r="D872" s="83">
        <v>5889558</v>
      </c>
      <c r="E872" s="83" t="s">
        <v>119</v>
      </c>
      <c r="F872" s="83" t="s">
        <v>118</v>
      </c>
      <c r="G872" s="85">
        <v>43159</v>
      </c>
      <c r="H872" s="85">
        <v>43159</v>
      </c>
      <c r="I872" s="83" t="s">
        <v>85</v>
      </c>
      <c r="J872" s="83"/>
      <c r="K872" s="86">
        <v>1</v>
      </c>
      <c r="L872" s="87">
        <v>22.61</v>
      </c>
      <c r="M872" s="108">
        <v>22.61</v>
      </c>
    </row>
    <row r="873" spans="1:13" hidden="1" x14ac:dyDescent="0.35">
      <c r="A873" s="114" t="str">
        <f t="shared" si="13"/>
        <v>5889558NGA-753</v>
      </c>
      <c r="B873" s="83" t="s">
        <v>171</v>
      </c>
      <c r="C873" s="84">
        <v>2246290</v>
      </c>
      <c r="D873" s="83">
        <v>5889558</v>
      </c>
      <c r="E873" s="83" t="s">
        <v>119</v>
      </c>
      <c r="F873" s="83" t="s">
        <v>118</v>
      </c>
      <c r="G873" s="85">
        <v>43159</v>
      </c>
      <c r="H873" s="85">
        <v>43159</v>
      </c>
      <c r="I873" s="83" t="s">
        <v>102</v>
      </c>
      <c r="J873" s="83"/>
      <c r="K873" s="86">
        <v>1</v>
      </c>
      <c r="L873" s="87">
        <v>68.2</v>
      </c>
      <c r="M873" s="108">
        <v>68.2</v>
      </c>
    </row>
    <row r="874" spans="1:13" hidden="1" x14ac:dyDescent="0.35">
      <c r="A874" s="114" t="str">
        <f t="shared" si="13"/>
        <v>5875546NGA-714</v>
      </c>
      <c r="B874" s="83" t="s">
        <v>171</v>
      </c>
      <c r="C874" s="84">
        <v>2246321</v>
      </c>
      <c r="D874" s="83">
        <v>5875546</v>
      </c>
      <c r="E874" s="83" t="s">
        <v>150</v>
      </c>
      <c r="F874" s="83" t="s">
        <v>118</v>
      </c>
      <c r="G874" s="85">
        <v>43153</v>
      </c>
      <c r="H874" s="85">
        <v>43153</v>
      </c>
      <c r="I874" s="83" t="s">
        <v>114</v>
      </c>
      <c r="J874" s="83"/>
      <c r="K874" s="86">
        <v>1</v>
      </c>
      <c r="L874" s="87">
        <v>41.38</v>
      </c>
      <c r="M874" s="108">
        <v>41.38</v>
      </c>
    </row>
    <row r="875" spans="1:13" hidden="1" x14ac:dyDescent="0.35">
      <c r="A875" s="114" t="str">
        <f t="shared" si="13"/>
        <v>5884264ZNGA561A</v>
      </c>
      <c r="B875" s="83" t="s">
        <v>171</v>
      </c>
      <c r="C875" s="84">
        <v>2247137</v>
      </c>
      <c r="D875" s="83">
        <v>5884264</v>
      </c>
      <c r="E875" s="83" t="s">
        <v>116</v>
      </c>
      <c r="F875" s="83" t="s">
        <v>113</v>
      </c>
      <c r="G875" s="85">
        <v>43152</v>
      </c>
      <c r="H875" s="85">
        <v>43152</v>
      </c>
      <c r="I875" s="83" t="s">
        <v>112</v>
      </c>
      <c r="J875" s="83"/>
      <c r="K875" s="86">
        <v>1</v>
      </c>
      <c r="L875" s="87">
        <v>0</v>
      </c>
      <c r="M875" s="108">
        <v>0</v>
      </c>
    </row>
    <row r="876" spans="1:13" hidden="1" x14ac:dyDescent="0.35">
      <c r="A876" s="114" t="str">
        <f t="shared" si="13"/>
        <v>5851558NGA-714</v>
      </c>
      <c r="B876" s="83" t="s">
        <v>171</v>
      </c>
      <c r="C876" s="84">
        <v>2247530</v>
      </c>
      <c r="D876" s="83">
        <v>5851558</v>
      </c>
      <c r="E876" s="83" t="s">
        <v>145</v>
      </c>
      <c r="F876" s="83" t="s">
        <v>115</v>
      </c>
      <c r="G876" s="85">
        <v>43151</v>
      </c>
      <c r="H876" s="85">
        <v>43151</v>
      </c>
      <c r="I876" s="83" t="s">
        <v>114</v>
      </c>
      <c r="J876" s="83"/>
      <c r="K876" s="86">
        <v>1</v>
      </c>
      <c r="L876" s="87">
        <v>41.38</v>
      </c>
      <c r="M876" s="108">
        <v>41.38</v>
      </c>
    </row>
    <row r="877" spans="1:13" hidden="1" x14ac:dyDescent="0.35">
      <c r="A877" s="114" t="str">
        <f t="shared" si="13"/>
        <v>5851537ZNGA561A</v>
      </c>
      <c r="B877" s="83" t="s">
        <v>171</v>
      </c>
      <c r="C877" s="84">
        <v>2247531</v>
      </c>
      <c r="D877" s="83">
        <v>5851537</v>
      </c>
      <c r="E877" s="83" t="s">
        <v>145</v>
      </c>
      <c r="F877" s="83" t="s">
        <v>113</v>
      </c>
      <c r="G877" s="85">
        <v>43151</v>
      </c>
      <c r="H877" s="85">
        <v>43151</v>
      </c>
      <c r="I877" s="83" t="s">
        <v>112</v>
      </c>
      <c r="J877" s="83"/>
      <c r="K877" s="86">
        <v>1</v>
      </c>
      <c r="L877" s="87">
        <v>0</v>
      </c>
      <c r="M877" s="108">
        <v>0</v>
      </c>
    </row>
    <row r="878" spans="1:13" hidden="1" x14ac:dyDescent="0.35">
      <c r="A878" s="114" t="str">
        <f t="shared" si="13"/>
        <v>5818455ZNGA562BC</v>
      </c>
      <c r="B878" s="83" t="s">
        <v>171</v>
      </c>
      <c r="C878" s="84">
        <v>2247942</v>
      </c>
      <c r="D878" s="83">
        <v>5818455</v>
      </c>
      <c r="E878" s="83" t="s">
        <v>145</v>
      </c>
      <c r="F878" s="83" t="s">
        <v>118</v>
      </c>
      <c r="G878" s="85">
        <v>43159</v>
      </c>
      <c r="H878" s="85">
        <v>43159</v>
      </c>
      <c r="I878" s="83" t="s">
        <v>41</v>
      </c>
      <c r="J878" s="83"/>
      <c r="K878" s="86">
        <v>1</v>
      </c>
      <c r="L878" s="87">
        <v>498.69</v>
      </c>
      <c r="M878" s="108">
        <v>498.69</v>
      </c>
    </row>
    <row r="879" spans="1:13" hidden="1" x14ac:dyDescent="0.35">
      <c r="A879" s="114" t="str">
        <f t="shared" si="13"/>
        <v>5818455ZNGA563BC</v>
      </c>
      <c r="B879" s="83" t="s">
        <v>171</v>
      </c>
      <c r="C879" s="84">
        <v>2247942</v>
      </c>
      <c r="D879" s="83">
        <v>5818455</v>
      </c>
      <c r="E879" s="83" t="s">
        <v>145</v>
      </c>
      <c r="F879" s="83" t="s">
        <v>118</v>
      </c>
      <c r="G879" s="85">
        <v>43152</v>
      </c>
      <c r="H879" s="85">
        <v>43152</v>
      </c>
      <c r="I879" s="83" t="s">
        <v>25</v>
      </c>
      <c r="J879" s="83"/>
      <c r="K879" s="86">
        <v>1</v>
      </c>
      <c r="L879" s="87">
        <v>626.70000000000005</v>
      </c>
      <c r="M879" s="108">
        <v>626.70000000000005</v>
      </c>
    </row>
    <row r="880" spans="1:13" hidden="1" x14ac:dyDescent="0.35">
      <c r="A880" s="114" t="str">
        <f t="shared" si="13"/>
        <v>5818455ZNGA563BC</v>
      </c>
      <c r="B880" s="83" t="s">
        <v>171</v>
      </c>
      <c r="C880" s="84">
        <v>2247942</v>
      </c>
      <c r="D880" s="96">
        <v>5818455</v>
      </c>
      <c r="E880" s="83" t="s">
        <v>145</v>
      </c>
      <c r="F880" s="83" t="s">
        <v>118</v>
      </c>
      <c r="G880" s="85">
        <v>43159</v>
      </c>
      <c r="H880" s="85">
        <v>43159</v>
      </c>
      <c r="I880" s="83" t="s">
        <v>25</v>
      </c>
      <c r="J880" s="83"/>
      <c r="K880" s="86">
        <v>-1</v>
      </c>
      <c r="L880" s="87">
        <v>626.70000000000005</v>
      </c>
      <c r="M880" s="108">
        <v>-626.70000000000005</v>
      </c>
    </row>
    <row r="881" spans="1:13" hidden="1" x14ac:dyDescent="0.35">
      <c r="A881" s="114" t="str">
        <f t="shared" si="13"/>
        <v>5818443ZNGA561A</v>
      </c>
      <c r="B881" s="83" t="s">
        <v>171</v>
      </c>
      <c r="C881" s="84">
        <v>2247943</v>
      </c>
      <c r="D881" s="83">
        <v>5818443</v>
      </c>
      <c r="E881" s="83" t="s">
        <v>145</v>
      </c>
      <c r="F881" s="83" t="s">
        <v>113</v>
      </c>
      <c r="G881" s="85">
        <v>43151</v>
      </c>
      <c r="H881" s="85">
        <v>43151</v>
      </c>
      <c r="I881" s="83" t="s">
        <v>112</v>
      </c>
      <c r="J881" s="83"/>
      <c r="K881" s="86">
        <v>1</v>
      </c>
      <c r="L881" s="87">
        <v>0</v>
      </c>
      <c r="M881" s="108">
        <v>0</v>
      </c>
    </row>
    <row r="882" spans="1:13" hidden="1" x14ac:dyDescent="0.35">
      <c r="A882" s="114" t="str">
        <f t="shared" si="13"/>
        <v>5919235NGA-750</v>
      </c>
      <c r="B882" s="83" t="s">
        <v>171</v>
      </c>
      <c r="C882" s="84">
        <v>2248491</v>
      </c>
      <c r="D882" s="83">
        <v>5919235</v>
      </c>
      <c r="E882" s="83" t="s">
        <v>111</v>
      </c>
      <c r="F882" s="83" t="s">
        <v>118</v>
      </c>
      <c r="G882" s="85">
        <v>43150</v>
      </c>
      <c r="H882" s="85">
        <v>43150</v>
      </c>
      <c r="I882" s="83" t="s">
        <v>85</v>
      </c>
      <c r="J882" s="83"/>
      <c r="K882" s="86">
        <v>1</v>
      </c>
      <c r="L882" s="87">
        <v>22.61</v>
      </c>
      <c r="M882" s="108">
        <v>22.61</v>
      </c>
    </row>
    <row r="883" spans="1:13" hidden="1" x14ac:dyDescent="0.35">
      <c r="A883" s="114" t="str">
        <f t="shared" si="13"/>
        <v>5919235NGA-753</v>
      </c>
      <c r="B883" s="83" t="s">
        <v>171</v>
      </c>
      <c r="C883" s="84">
        <v>2248491</v>
      </c>
      <c r="D883" s="83">
        <v>5919235</v>
      </c>
      <c r="E883" s="83" t="s">
        <v>111</v>
      </c>
      <c r="F883" s="83" t="s">
        <v>118</v>
      </c>
      <c r="G883" s="85">
        <v>43151</v>
      </c>
      <c r="H883" s="85">
        <v>43151</v>
      </c>
      <c r="I883" s="83" t="s">
        <v>102</v>
      </c>
      <c r="J883" s="83"/>
      <c r="K883" s="86">
        <v>1</v>
      </c>
      <c r="L883" s="87">
        <v>68.2</v>
      </c>
      <c r="M883" s="108">
        <v>68.2</v>
      </c>
    </row>
    <row r="884" spans="1:13" hidden="1" x14ac:dyDescent="0.35">
      <c r="A884" s="114" t="str">
        <f t="shared" si="13"/>
        <v>5924406ZNGA561A</v>
      </c>
      <c r="B884" s="83" t="s">
        <v>171</v>
      </c>
      <c r="C884" s="84">
        <v>2248770</v>
      </c>
      <c r="D884" s="83">
        <v>5924406</v>
      </c>
      <c r="E884" s="83" t="s">
        <v>120</v>
      </c>
      <c r="F884" s="83" t="s">
        <v>113</v>
      </c>
      <c r="G884" s="85">
        <v>43151</v>
      </c>
      <c r="H884" s="85">
        <v>43151</v>
      </c>
      <c r="I884" s="83" t="s">
        <v>112</v>
      </c>
      <c r="J884" s="83"/>
      <c r="K884" s="86">
        <v>1</v>
      </c>
      <c r="L884" s="87">
        <v>0</v>
      </c>
      <c r="M884" s="108">
        <v>0</v>
      </c>
    </row>
    <row r="885" spans="1:13" hidden="1" x14ac:dyDescent="0.35">
      <c r="A885" s="114" t="str">
        <f t="shared" si="13"/>
        <v>5924419ZNGA561BC</v>
      </c>
      <c r="B885" s="83" t="s">
        <v>171</v>
      </c>
      <c r="C885" s="84">
        <v>2248771</v>
      </c>
      <c r="D885" s="83">
        <v>5924419</v>
      </c>
      <c r="E885" s="83" t="s">
        <v>120</v>
      </c>
      <c r="F885" s="83" t="s">
        <v>118</v>
      </c>
      <c r="G885" s="85">
        <v>43151</v>
      </c>
      <c r="H885" s="85">
        <v>43151</v>
      </c>
      <c r="I885" s="83" t="s">
        <v>29</v>
      </c>
      <c r="J885" s="83"/>
      <c r="K885" s="86">
        <v>1</v>
      </c>
      <c r="L885" s="87">
        <v>433.57</v>
      </c>
      <c r="M885" s="108">
        <v>433.57</v>
      </c>
    </row>
    <row r="886" spans="1:13" hidden="1" x14ac:dyDescent="0.35">
      <c r="A886" s="114" t="str">
        <f t="shared" si="13"/>
        <v>5927508ZNGA561A</v>
      </c>
      <c r="B886" s="83" t="s">
        <v>171</v>
      </c>
      <c r="C886" s="84">
        <v>2248828</v>
      </c>
      <c r="D886" s="83">
        <v>5927508</v>
      </c>
      <c r="E886" s="83" t="s">
        <v>119</v>
      </c>
      <c r="F886" s="83" t="s">
        <v>113</v>
      </c>
      <c r="G886" s="85">
        <v>43153</v>
      </c>
      <c r="H886" s="85">
        <v>43153</v>
      </c>
      <c r="I886" s="83" t="s">
        <v>112</v>
      </c>
      <c r="J886" s="83"/>
      <c r="K886" s="86">
        <v>1</v>
      </c>
      <c r="L886" s="87">
        <v>0</v>
      </c>
      <c r="M886" s="108">
        <v>0</v>
      </c>
    </row>
    <row r="887" spans="1:13" hidden="1" x14ac:dyDescent="0.35">
      <c r="A887" s="114" t="str">
        <f t="shared" si="13"/>
        <v>5930126NGA-711</v>
      </c>
      <c r="B887" s="83" t="s">
        <v>171</v>
      </c>
      <c r="C887" s="84">
        <v>2249582</v>
      </c>
      <c r="D887" s="83">
        <v>5930126</v>
      </c>
      <c r="E887" s="83" t="s">
        <v>150</v>
      </c>
      <c r="F887" s="83" t="s">
        <v>125</v>
      </c>
      <c r="G887" s="85">
        <v>43153</v>
      </c>
      <c r="H887" s="85">
        <v>43153</v>
      </c>
      <c r="I887" s="83" t="s">
        <v>160</v>
      </c>
      <c r="J887" s="83"/>
      <c r="K887" s="86">
        <v>1</v>
      </c>
      <c r="L887" s="87">
        <v>225.02</v>
      </c>
      <c r="M887" s="108">
        <v>225.02</v>
      </c>
    </row>
    <row r="888" spans="1:13" hidden="1" x14ac:dyDescent="0.35">
      <c r="A888" s="114" t="str">
        <f t="shared" si="13"/>
        <v>5936681ZNGA561A</v>
      </c>
      <c r="B888" s="83" t="s">
        <v>171</v>
      </c>
      <c r="C888" s="84">
        <v>2249907</v>
      </c>
      <c r="D888" s="83">
        <v>5936681</v>
      </c>
      <c r="E888" s="83" t="s">
        <v>119</v>
      </c>
      <c r="F888" s="83" t="s">
        <v>113</v>
      </c>
      <c r="G888" s="85">
        <v>43157</v>
      </c>
      <c r="H888" s="85">
        <v>43157</v>
      </c>
      <c r="I888" s="83" t="s">
        <v>112</v>
      </c>
      <c r="J888" s="83"/>
      <c r="K888" s="86">
        <v>1</v>
      </c>
      <c r="L888" s="87">
        <v>0</v>
      </c>
      <c r="M888" s="108">
        <v>0</v>
      </c>
    </row>
    <row r="889" spans="1:13" hidden="1" x14ac:dyDescent="0.35">
      <c r="A889" s="114" t="str">
        <f t="shared" si="13"/>
        <v>5962461ZNGA560B</v>
      </c>
      <c r="B889" s="83" t="s">
        <v>171</v>
      </c>
      <c r="C889" s="84">
        <v>2250236</v>
      </c>
      <c r="D889" s="83">
        <v>5962461</v>
      </c>
      <c r="E889" s="83" t="s">
        <v>119</v>
      </c>
      <c r="F889" s="83" t="s">
        <v>115</v>
      </c>
      <c r="G889" s="85">
        <v>43158</v>
      </c>
      <c r="H889" s="85">
        <v>43158</v>
      </c>
      <c r="I889" s="83" t="s">
        <v>2</v>
      </c>
      <c r="J889" s="83"/>
      <c r="K889" s="86">
        <v>1</v>
      </c>
      <c r="L889" s="87">
        <v>187.32</v>
      </c>
      <c r="M889" s="108">
        <v>187.32</v>
      </c>
    </row>
    <row r="890" spans="1:13" hidden="1" x14ac:dyDescent="0.35">
      <c r="A890" s="114" t="str">
        <f t="shared" si="13"/>
        <v>5888760ZNGA563BC</v>
      </c>
      <c r="B890" s="83" t="s">
        <v>171</v>
      </c>
      <c r="C890" s="84">
        <v>2250562</v>
      </c>
      <c r="D890" s="83">
        <v>5888760</v>
      </c>
      <c r="E890" s="83" t="s">
        <v>120</v>
      </c>
      <c r="F890" s="83" t="s">
        <v>118</v>
      </c>
      <c r="G890" s="85">
        <v>43157</v>
      </c>
      <c r="H890" s="85">
        <v>43157</v>
      </c>
      <c r="I890" s="83" t="s">
        <v>25</v>
      </c>
      <c r="J890" s="83"/>
      <c r="K890" s="86">
        <v>1</v>
      </c>
      <c r="L890" s="87">
        <v>626.70000000000005</v>
      </c>
      <c r="M890" s="108">
        <v>626.70000000000005</v>
      </c>
    </row>
    <row r="891" spans="1:13" hidden="1" x14ac:dyDescent="0.35">
      <c r="A891" s="114" t="str">
        <f t="shared" si="13"/>
        <v>5888752ZNGA561A</v>
      </c>
      <c r="B891" s="83" t="s">
        <v>171</v>
      </c>
      <c r="C891" s="84">
        <v>2250563</v>
      </c>
      <c r="D891" s="83">
        <v>5888752</v>
      </c>
      <c r="E891" s="83" t="s">
        <v>120</v>
      </c>
      <c r="F891" s="83" t="s">
        <v>113</v>
      </c>
      <c r="G891" s="85">
        <v>43152</v>
      </c>
      <c r="H891" s="85">
        <v>43152</v>
      </c>
      <c r="I891" s="83" t="s">
        <v>112</v>
      </c>
      <c r="J891" s="83"/>
      <c r="K891" s="86">
        <v>1</v>
      </c>
      <c r="L891" s="87">
        <v>0</v>
      </c>
      <c r="M891" s="108">
        <v>0</v>
      </c>
    </row>
    <row r="892" spans="1:13" hidden="1" x14ac:dyDescent="0.35">
      <c r="A892" s="114" t="str">
        <f t="shared" si="13"/>
        <v>5912786ZNGA563BC</v>
      </c>
      <c r="B892" s="83" t="s">
        <v>171</v>
      </c>
      <c r="C892" s="84">
        <v>2250578</v>
      </c>
      <c r="D892" s="83">
        <v>5912786</v>
      </c>
      <c r="E892" s="83" t="s">
        <v>122</v>
      </c>
      <c r="F892" s="83" t="s">
        <v>118</v>
      </c>
      <c r="G892" s="85">
        <v>43153</v>
      </c>
      <c r="H892" s="85">
        <v>43153</v>
      </c>
      <c r="I892" s="83" t="s">
        <v>25</v>
      </c>
      <c r="J892" s="83"/>
      <c r="K892" s="86">
        <v>1</v>
      </c>
      <c r="L892" s="87">
        <v>626.70000000000005</v>
      </c>
      <c r="M892" s="108">
        <v>626.70000000000005</v>
      </c>
    </row>
    <row r="893" spans="1:13" hidden="1" x14ac:dyDescent="0.35">
      <c r="A893" s="114" t="str">
        <f t="shared" si="13"/>
        <v>5912777ZNGA561A</v>
      </c>
      <c r="B893" s="83" t="s">
        <v>171</v>
      </c>
      <c r="C893" s="84">
        <v>2250579</v>
      </c>
      <c r="D893" s="83">
        <v>5912777</v>
      </c>
      <c r="E893" s="83" t="s">
        <v>122</v>
      </c>
      <c r="F893" s="83" t="s">
        <v>113</v>
      </c>
      <c r="G893" s="85">
        <v>43152</v>
      </c>
      <c r="H893" s="85">
        <v>43152</v>
      </c>
      <c r="I893" s="83" t="s">
        <v>112</v>
      </c>
      <c r="J893" s="83"/>
      <c r="K893" s="86">
        <v>1</v>
      </c>
      <c r="L893" s="87">
        <v>0</v>
      </c>
      <c r="M893" s="108">
        <v>0</v>
      </c>
    </row>
    <row r="894" spans="1:13" hidden="1" x14ac:dyDescent="0.35">
      <c r="A894" s="114" t="str">
        <f t="shared" si="13"/>
        <v>5918104ZNGA561B</v>
      </c>
      <c r="B894" s="83" t="s">
        <v>171</v>
      </c>
      <c r="C894" s="84">
        <v>2250580</v>
      </c>
      <c r="D894" s="83">
        <v>5918104</v>
      </c>
      <c r="E894" s="83" t="s">
        <v>145</v>
      </c>
      <c r="F894" s="83" t="s">
        <v>115</v>
      </c>
      <c r="G894" s="85">
        <v>43155</v>
      </c>
      <c r="H894" s="85">
        <v>43155</v>
      </c>
      <c r="I894" s="83" t="s">
        <v>15</v>
      </c>
      <c r="J894" s="83"/>
      <c r="K894" s="86">
        <v>1</v>
      </c>
      <c r="L894" s="87">
        <v>194.94</v>
      </c>
      <c r="M894" s="108">
        <v>194.94</v>
      </c>
    </row>
    <row r="895" spans="1:13" hidden="1" x14ac:dyDescent="0.35">
      <c r="A895" s="114" t="str">
        <f t="shared" si="13"/>
        <v>5918094ZNGA561A</v>
      </c>
      <c r="B895" s="83" t="s">
        <v>171</v>
      </c>
      <c r="C895" s="84">
        <v>2250581</v>
      </c>
      <c r="D895" s="83">
        <v>5918094</v>
      </c>
      <c r="E895" s="83" t="s">
        <v>145</v>
      </c>
      <c r="F895" s="83" t="s">
        <v>113</v>
      </c>
      <c r="G895" s="85">
        <v>43155</v>
      </c>
      <c r="H895" s="85">
        <v>43155</v>
      </c>
      <c r="I895" s="83" t="s">
        <v>112</v>
      </c>
      <c r="J895" s="83"/>
      <c r="K895" s="86">
        <v>1</v>
      </c>
      <c r="L895" s="87">
        <v>0</v>
      </c>
      <c r="M895" s="108">
        <v>0</v>
      </c>
    </row>
    <row r="896" spans="1:13" hidden="1" x14ac:dyDescent="0.35">
      <c r="A896" s="114" t="str">
        <f t="shared" si="13"/>
        <v>5966916ZNGA561BC</v>
      </c>
      <c r="B896" s="83" t="s">
        <v>171</v>
      </c>
      <c r="C896" s="84">
        <v>2250699</v>
      </c>
      <c r="D896" s="83">
        <v>5966916</v>
      </c>
      <c r="E896" s="83" t="s">
        <v>145</v>
      </c>
      <c r="F896" s="83" t="s">
        <v>118</v>
      </c>
      <c r="G896" s="85">
        <v>43153</v>
      </c>
      <c r="H896" s="85">
        <v>43153</v>
      </c>
      <c r="I896" s="83" t="s">
        <v>29</v>
      </c>
      <c r="J896" s="83"/>
      <c r="K896" s="86">
        <v>1</v>
      </c>
      <c r="L896" s="87">
        <v>433.57</v>
      </c>
      <c r="M896" s="108">
        <v>433.57</v>
      </c>
    </row>
    <row r="897" spans="1:13" hidden="1" x14ac:dyDescent="0.35">
      <c r="A897" s="114" t="str">
        <f t="shared" si="13"/>
        <v>5966841ZNGA561A</v>
      </c>
      <c r="B897" s="83" t="s">
        <v>171</v>
      </c>
      <c r="C897" s="84">
        <v>2250700</v>
      </c>
      <c r="D897" s="83">
        <v>5966841</v>
      </c>
      <c r="E897" s="83" t="s">
        <v>145</v>
      </c>
      <c r="F897" s="83" t="s">
        <v>113</v>
      </c>
      <c r="G897" s="85">
        <v>43152</v>
      </c>
      <c r="H897" s="85">
        <v>43152</v>
      </c>
      <c r="I897" s="83" t="s">
        <v>112</v>
      </c>
      <c r="J897" s="83"/>
      <c r="K897" s="86">
        <v>1</v>
      </c>
      <c r="L897" s="87">
        <v>0</v>
      </c>
      <c r="M897" s="108">
        <v>0</v>
      </c>
    </row>
    <row r="898" spans="1:13" hidden="1" x14ac:dyDescent="0.35">
      <c r="A898" s="114" t="str">
        <f t="shared" si="13"/>
        <v>5925131ZNGA561A</v>
      </c>
      <c r="B898" s="83" t="s">
        <v>171</v>
      </c>
      <c r="C898" s="84">
        <v>2250750</v>
      </c>
      <c r="D898" s="83">
        <v>5925131</v>
      </c>
      <c r="E898" s="83" t="s">
        <v>120</v>
      </c>
      <c r="F898" s="83" t="s">
        <v>113</v>
      </c>
      <c r="G898" s="85">
        <v>43152</v>
      </c>
      <c r="H898" s="85">
        <v>43152</v>
      </c>
      <c r="I898" s="83" t="s">
        <v>112</v>
      </c>
      <c r="J898" s="83"/>
      <c r="K898" s="86">
        <v>1</v>
      </c>
      <c r="L898" s="87">
        <v>0</v>
      </c>
      <c r="M898" s="108">
        <v>0</v>
      </c>
    </row>
    <row r="899" spans="1:13" hidden="1" x14ac:dyDescent="0.35">
      <c r="A899" s="114" t="str">
        <f t="shared" ref="A899:A962" si="14">CONCATENATE(D899,I899)</f>
        <v>5925140ZNGA564B</v>
      </c>
      <c r="B899" s="83" t="s">
        <v>171</v>
      </c>
      <c r="C899" s="84">
        <v>2250751</v>
      </c>
      <c r="D899" s="83">
        <v>5925140</v>
      </c>
      <c r="E899" s="83" t="s">
        <v>120</v>
      </c>
      <c r="F899" s="83" t="s">
        <v>115</v>
      </c>
      <c r="G899" s="85">
        <v>43152</v>
      </c>
      <c r="H899" s="85">
        <v>43152</v>
      </c>
      <c r="I899" s="83" t="s">
        <v>19</v>
      </c>
      <c r="J899" s="83"/>
      <c r="K899" s="86">
        <v>1</v>
      </c>
      <c r="L899" s="87">
        <v>625.48</v>
      </c>
      <c r="M899" s="108">
        <v>625.48</v>
      </c>
    </row>
    <row r="900" spans="1:13" hidden="1" x14ac:dyDescent="0.35">
      <c r="A900" s="114" t="str">
        <f t="shared" si="14"/>
        <v>5765439NGA-711</v>
      </c>
      <c r="B900" s="83" t="s">
        <v>171</v>
      </c>
      <c r="C900" s="84">
        <v>2250870</v>
      </c>
      <c r="D900" s="83">
        <v>5765439</v>
      </c>
      <c r="E900" s="83" t="s">
        <v>122</v>
      </c>
      <c r="F900" s="83" t="s">
        <v>125</v>
      </c>
      <c r="G900" s="85">
        <v>43153</v>
      </c>
      <c r="H900" s="85">
        <v>43153</v>
      </c>
      <c r="I900" s="83" t="s">
        <v>160</v>
      </c>
      <c r="J900" s="83"/>
      <c r="K900" s="86">
        <v>1</v>
      </c>
      <c r="L900" s="87">
        <v>225.02</v>
      </c>
      <c r="M900" s="108">
        <v>225.02</v>
      </c>
    </row>
    <row r="901" spans="1:13" hidden="1" x14ac:dyDescent="0.35">
      <c r="A901" s="114" t="str">
        <f t="shared" si="14"/>
        <v>5968004ZNGA562BC</v>
      </c>
      <c r="B901" s="83" t="s">
        <v>171</v>
      </c>
      <c r="C901" s="84">
        <v>2251000</v>
      </c>
      <c r="D901" s="83">
        <v>5968004</v>
      </c>
      <c r="E901" s="83" t="s">
        <v>111</v>
      </c>
      <c r="F901" s="83" t="s">
        <v>118</v>
      </c>
      <c r="G901" s="85">
        <v>43153</v>
      </c>
      <c r="H901" s="85">
        <v>43153</v>
      </c>
      <c r="I901" s="83" t="s">
        <v>41</v>
      </c>
      <c r="J901" s="83"/>
      <c r="K901" s="86">
        <v>1</v>
      </c>
      <c r="L901" s="87">
        <v>498.69</v>
      </c>
      <c r="M901" s="108">
        <v>498.69</v>
      </c>
    </row>
    <row r="902" spans="1:13" hidden="1" x14ac:dyDescent="0.35">
      <c r="A902" s="114" t="str">
        <f t="shared" si="14"/>
        <v>5967917ZNGA561A</v>
      </c>
      <c r="B902" s="83" t="s">
        <v>171</v>
      </c>
      <c r="C902" s="84">
        <v>2251001</v>
      </c>
      <c r="D902" s="83">
        <v>5967917</v>
      </c>
      <c r="E902" s="83" t="s">
        <v>111</v>
      </c>
      <c r="F902" s="83" t="s">
        <v>113</v>
      </c>
      <c r="G902" s="85">
        <v>43151</v>
      </c>
      <c r="H902" s="85">
        <v>43151</v>
      </c>
      <c r="I902" s="83" t="s">
        <v>112</v>
      </c>
      <c r="J902" s="83"/>
      <c r="K902" s="86">
        <v>1</v>
      </c>
      <c r="L902" s="87">
        <v>0</v>
      </c>
      <c r="M902" s="108">
        <v>0</v>
      </c>
    </row>
    <row r="903" spans="1:13" hidden="1" x14ac:dyDescent="0.35">
      <c r="A903" s="114" t="str">
        <f t="shared" si="14"/>
        <v>5975987ZNGA561A</v>
      </c>
      <c r="B903" s="83" t="s">
        <v>171</v>
      </c>
      <c r="C903" s="84">
        <v>2251260</v>
      </c>
      <c r="D903" s="83">
        <v>5975987</v>
      </c>
      <c r="E903" s="83" t="s">
        <v>150</v>
      </c>
      <c r="F903" s="83" t="s">
        <v>113</v>
      </c>
      <c r="G903" s="85">
        <v>43154</v>
      </c>
      <c r="H903" s="85">
        <v>43154</v>
      </c>
      <c r="I903" s="83" t="s">
        <v>112</v>
      </c>
      <c r="J903" s="83"/>
      <c r="K903" s="86">
        <v>1</v>
      </c>
      <c r="L903" s="87">
        <v>0</v>
      </c>
      <c r="M903" s="108">
        <v>0</v>
      </c>
    </row>
    <row r="904" spans="1:13" hidden="1" x14ac:dyDescent="0.35">
      <c r="A904" s="114" t="str">
        <f t="shared" si="14"/>
        <v>5975992NGA-714</v>
      </c>
      <c r="B904" s="83" t="s">
        <v>171</v>
      </c>
      <c r="C904" s="84">
        <v>2251261</v>
      </c>
      <c r="D904" s="83">
        <v>5975992</v>
      </c>
      <c r="E904" s="83" t="s">
        <v>150</v>
      </c>
      <c r="F904" s="83" t="s">
        <v>115</v>
      </c>
      <c r="G904" s="85">
        <v>43154</v>
      </c>
      <c r="H904" s="85">
        <v>43154</v>
      </c>
      <c r="I904" s="83" t="s">
        <v>114</v>
      </c>
      <c r="J904" s="83"/>
      <c r="K904" s="86">
        <v>1</v>
      </c>
      <c r="L904" s="87">
        <v>41.38</v>
      </c>
      <c r="M904" s="108">
        <v>41.38</v>
      </c>
    </row>
    <row r="905" spans="1:13" hidden="1" x14ac:dyDescent="0.35">
      <c r="A905" s="114" t="str">
        <f t="shared" si="14"/>
        <v>5973899ZNGA562BC</v>
      </c>
      <c r="B905" s="83" t="s">
        <v>171</v>
      </c>
      <c r="C905" s="84">
        <v>2251262</v>
      </c>
      <c r="D905" s="83">
        <v>5973899</v>
      </c>
      <c r="E905" s="83" t="s">
        <v>150</v>
      </c>
      <c r="F905" s="83" t="s">
        <v>118</v>
      </c>
      <c r="G905" s="85">
        <v>43155</v>
      </c>
      <c r="H905" s="85">
        <v>43155</v>
      </c>
      <c r="I905" s="83" t="s">
        <v>41</v>
      </c>
      <c r="J905" s="83"/>
      <c r="K905" s="86">
        <v>1</v>
      </c>
      <c r="L905" s="87">
        <v>498.69</v>
      </c>
      <c r="M905" s="108">
        <v>498.69</v>
      </c>
    </row>
    <row r="906" spans="1:13" hidden="1" x14ac:dyDescent="0.35">
      <c r="A906" s="114" t="str">
        <f t="shared" si="14"/>
        <v>5973885ZNGA561A</v>
      </c>
      <c r="B906" s="83" t="s">
        <v>171</v>
      </c>
      <c r="C906" s="84">
        <v>2251263</v>
      </c>
      <c r="D906" s="83">
        <v>5973885</v>
      </c>
      <c r="E906" s="83" t="s">
        <v>150</v>
      </c>
      <c r="F906" s="83" t="s">
        <v>113</v>
      </c>
      <c r="G906" s="85">
        <v>43154</v>
      </c>
      <c r="H906" s="85">
        <v>43154</v>
      </c>
      <c r="I906" s="83" t="s">
        <v>112</v>
      </c>
      <c r="J906" s="83"/>
      <c r="K906" s="86">
        <v>1</v>
      </c>
      <c r="L906" s="87">
        <v>0</v>
      </c>
      <c r="M906" s="108">
        <v>0</v>
      </c>
    </row>
    <row r="907" spans="1:13" hidden="1" x14ac:dyDescent="0.35">
      <c r="A907" s="114" t="str">
        <f t="shared" si="14"/>
        <v>5945682ZNGA561A</v>
      </c>
      <c r="B907" s="83" t="s">
        <v>171</v>
      </c>
      <c r="C907" s="84">
        <v>2251848</v>
      </c>
      <c r="D907" s="83">
        <v>5945682</v>
      </c>
      <c r="E907" s="83" t="s">
        <v>122</v>
      </c>
      <c r="F907" s="83" t="s">
        <v>113</v>
      </c>
      <c r="G907" s="85">
        <v>43153</v>
      </c>
      <c r="H907" s="85">
        <v>43153</v>
      </c>
      <c r="I907" s="83" t="s">
        <v>112</v>
      </c>
      <c r="J907" s="83"/>
      <c r="K907" s="86">
        <v>1</v>
      </c>
      <c r="L907" s="87">
        <v>0</v>
      </c>
      <c r="M907" s="108">
        <v>0</v>
      </c>
    </row>
    <row r="908" spans="1:13" hidden="1" x14ac:dyDescent="0.35">
      <c r="A908" s="114" t="str">
        <f t="shared" si="14"/>
        <v>5963392ZNGA562B</v>
      </c>
      <c r="B908" s="83" t="s">
        <v>171</v>
      </c>
      <c r="C908" s="84">
        <v>2251851</v>
      </c>
      <c r="D908" s="83">
        <v>5963392</v>
      </c>
      <c r="E908" s="83" t="s">
        <v>111</v>
      </c>
      <c r="F908" s="83" t="s">
        <v>115</v>
      </c>
      <c r="G908" s="85">
        <v>43159</v>
      </c>
      <c r="H908" s="85">
        <v>43159</v>
      </c>
      <c r="I908" s="83" t="s">
        <v>20</v>
      </c>
      <c r="J908" s="83"/>
      <c r="K908" s="86">
        <v>1</v>
      </c>
      <c r="L908" s="87">
        <v>254.64</v>
      </c>
      <c r="M908" s="108">
        <v>254.64</v>
      </c>
    </row>
    <row r="909" spans="1:13" hidden="1" x14ac:dyDescent="0.35">
      <c r="A909" s="114" t="str">
        <f t="shared" si="14"/>
        <v>5963384ZNGA561A</v>
      </c>
      <c r="B909" s="83" t="s">
        <v>171</v>
      </c>
      <c r="C909" s="84">
        <v>2251852</v>
      </c>
      <c r="D909" s="83">
        <v>5963384</v>
      </c>
      <c r="E909" s="83" t="s">
        <v>111</v>
      </c>
      <c r="F909" s="83" t="s">
        <v>113</v>
      </c>
      <c r="G909" s="85">
        <v>43159</v>
      </c>
      <c r="H909" s="85">
        <v>43159</v>
      </c>
      <c r="I909" s="83" t="s">
        <v>112</v>
      </c>
      <c r="J909" s="83"/>
      <c r="K909" s="86">
        <v>1</v>
      </c>
      <c r="L909" s="87">
        <v>0</v>
      </c>
      <c r="M909" s="108">
        <v>0</v>
      </c>
    </row>
    <row r="910" spans="1:13" hidden="1" x14ac:dyDescent="0.35">
      <c r="A910" s="114" t="str">
        <f t="shared" si="14"/>
        <v>5972696ZNGA563B</v>
      </c>
      <c r="B910" s="83" t="s">
        <v>171</v>
      </c>
      <c r="C910" s="84">
        <v>2252056</v>
      </c>
      <c r="D910" s="83">
        <v>5972696</v>
      </c>
      <c r="E910" s="83" t="s">
        <v>122</v>
      </c>
      <c r="F910" s="83" t="s">
        <v>115</v>
      </c>
      <c r="G910" s="85">
        <v>43158</v>
      </c>
      <c r="H910" s="85">
        <v>43158</v>
      </c>
      <c r="I910" s="83" t="s">
        <v>23</v>
      </c>
      <c r="J910" s="83"/>
      <c r="K910" s="86">
        <v>1</v>
      </c>
      <c r="L910" s="87">
        <v>383.5</v>
      </c>
      <c r="M910" s="108">
        <v>383.5</v>
      </c>
    </row>
    <row r="911" spans="1:13" hidden="1" x14ac:dyDescent="0.35">
      <c r="A911" s="114" t="str">
        <f t="shared" si="14"/>
        <v>5944139ZNGA563B</v>
      </c>
      <c r="B911" s="83" t="s">
        <v>171</v>
      </c>
      <c r="C911" s="84">
        <v>2252246</v>
      </c>
      <c r="D911" s="83">
        <v>5944139</v>
      </c>
      <c r="E911" s="83" t="s">
        <v>120</v>
      </c>
      <c r="F911" s="83" t="s">
        <v>115</v>
      </c>
      <c r="G911" s="85">
        <v>43154</v>
      </c>
      <c r="H911" s="85">
        <v>43154</v>
      </c>
      <c r="I911" s="83" t="s">
        <v>23</v>
      </c>
      <c r="J911" s="83"/>
      <c r="K911" s="86">
        <v>1</v>
      </c>
      <c r="L911" s="87">
        <v>383.5</v>
      </c>
      <c r="M911" s="108">
        <v>383.5</v>
      </c>
    </row>
    <row r="912" spans="1:13" hidden="1" x14ac:dyDescent="0.35">
      <c r="A912" s="114" t="str">
        <f t="shared" si="14"/>
        <v>5944137ZNGA561A</v>
      </c>
      <c r="B912" s="83" t="s">
        <v>171</v>
      </c>
      <c r="C912" s="84">
        <v>2252247</v>
      </c>
      <c r="D912" s="83">
        <v>5944137</v>
      </c>
      <c r="E912" s="83" t="s">
        <v>120</v>
      </c>
      <c r="F912" s="83" t="s">
        <v>113</v>
      </c>
      <c r="G912" s="85">
        <v>43154</v>
      </c>
      <c r="H912" s="85">
        <v>43154</v>
      </c>
      <c r="I912" s="83" t="s">
        <v>112</v>
      </c>
      <c r="J912" s="83"/>
      <c r="K912" s="86">
        <v>1</v>
      </c>
      <c r="L912" s="87">
        <v>0</v>
      </c>
      <c r="M912" s="108">
        <v>0</v>
      </c>
    </row>
    <row r="913" spans="1:13" hidden="1" x14ac:dyDescent="0.35">
      <c r="A913" s="114" t="str">
        <f t="shared" si="14"/>
        <v>5945022ZNGA563BC</v>
      </c>
      <c r="B913" s="83" t="s">
        <v>171</v>
      </c>
      <c r="C913" s="84">
        <v>2252549</v>
      </c>
      <c r="D913" s="83">
        <v>5945022</v>
      </c>
      <c r="E913" s="83" t="s">
        <v>145</v>
      </c>
      <c r="F913" s="83" t="s">
        <v>118</v>
      </c>
      <c r="G913" s="85">
        <v>43155</v>
      </c>
      <c r="H913" s="85">
        <v>43155</v>
      </c>
      <c r="I913" s="83" t="s">
        <v>25</v>
      </c>
      <c r="J913" s="83"/>
      <c r="K913" s="86">
        <v>1</v>
      </c>
      <c r="L913" s="87">
        <v>626.70000000000005</v>
      </c>
      <c r="M913" s="108">
        <v>626.70000000000005</v>
      </c>
    </row>
    <row r="914" spans="1:13" hidden="1" x14ac:dyDescent="0.35">
      <c r="A914" s="114" t="str">
        <f t="shared" si="14"/>
        <v>5945019ZNGA561A</v>
      </c>
      <c r="B914" s="83" t="s">
        <v>171</v>
      </c>
      <c r="C914" s="84">
        <v>2252550</v>
      </c>
      <c r="D914" s="83">
        <v>5945019</v>
      </c>
      <c r="E914" s="83" t="s">
        <v>145</v>
      </c>
      <c r="F914" s="83" t="s">
        <v>113</v>
      </c>
      <c r="G914" s="85">
        <v>43154</v>
      </c>
      <c r="H914" s="85">
        <v>43154</v>
      </c>
      <c r="I914" s="83" t="s">
        <v>112</v>
      </c>
      <c r="J914" s="83"/>
      <c r="K914" s="86">
        <v>1</v>
      </c>
      <c r="L914" s="87">
        <v>0</v>
      </c>
      <c r="M914" s="108">
        <v>0</v>
      </c>
    </row>
    <row r="915" spans="1:13" hidden="1" x14ac:dyDescent="0.35">
      <c r="A915" s="114" t="str">
        <f t="shared" si="14"/>
        <v>5967958ZNGA563B</v>
      </c>
      <c r="B915" s="83" t="s">
        <v>171</v>
      </c>
      <c r="C915" s="84">
        <v>2252563</v>
      </c>
      <c r="D915" s="83">
        <v>5967958</v>
      </c>
      <c r="E915" s="83" t="s">
        <v>120</v>
      </c>
      <c r="F915" s="83" t="s">
        <v>115</v>
      </c>
      <c r="G915" s="85">
        <v>43158</v>
      </c>
      <c r="H915" s="85">
        <v>43158</v>
      </c>
      <c r="I915" s="83" t="s">
        <v>23</v>
      </c>
      <c r="J915" s="83"/>
      <c r="K915" s="86">
        <v>1</v>
      </c>
      <c r="L915" s="87">
        <v>383.5</v>
      </c>
      <c r="M915" s="108">
        <v>383.5</v>
      </c>
    </row>
    <row r="916" spans="1:13" hidden="1" x14ac:dyDescent="0.35">
      <c r="A916" s="114" t="str">
        <f t="shared" si="14"/>
        <v>5967941ZNGA561A</v>
      </c>
      <c r="B916" s="83" t="s">
        <v>171</v>
      </c>
      <c r="C916" s="84">
        <v>2252564</v>
      </c>
      <c r="D916" s="83">
        <v>5967941</v>
      </c>
      <c r="E916" s="83" t="s">
        <v>120</v>
      </c>
      <c r="F916" s="83" t="s">
        <v>113</v>
      </c>
      <c r="G916" s="85">
        <v>43158</v>
      </c>
      <c r="H916" s="85">
        <v>43158</v>
      </c>
      <c r="I916" s="83" t="s">
        <v>112</v>
      </c>
      <c r="J916" s="83"/>
      <c r="K916" s="86">
        <v>1</v>
      </c>
      <c r="L916" s="87">
        <v>0</v>
      </c>
      <c r="M916" s="108">
        <v>0</v>
      </c>
    </row>
    <row r="917" spans="1:13" hidden="1" x14ac:dyDescent="0.35">
      <c r="A917" s="114" t="str">
        <f t="shared" si="14"/>
        <v>5996458ZNGA561A</v>
      </c>
      <c r="B917" s="83" t="s">
        <v>171</v>
      </c>
      <c r="C917" s="84">
        <v>2252897</v>
      </c>
      <c r="D917" s="83">
        <v>5996458</v>
      </c>
      <c r="E917" s="83" t="s">
        <v>122</v>
      </c>
      <c r="F917" s="83" t="s">
        <v>113</v>
      </c>
      <c r="G917" s="85">
        <v>43154</v>
      </c>
      <c r="H917" s="85">
        <v>43154</v>
      </c>
      <c r="I917" s="83" t="s">
        <v>112</v>
      </c>
      <c r="J917" s="83"/>
      <c r="K917" s="86">
        <v>1</v>
      </c>
      <c r="L917" s="87">
        <v>0</v>
      </c>
      <c r="M917" s="108">
        <v>0</v>
      </c>
    </row>
    <row r="918" spans="1:13" hidden="1" x14ac:dyDescent="0.35">
      <c r="A918" s="114" t="str">
        <f t="shared" si="14"/>
        <v>5996478ZNGA564BC</v>
      </c>
      <c r="B918" s="83" t="s">
        <v>171</v>
      </c>
      <c r="C918" s="84">
        <v>2252898</v>
      </c>
      <c r="D918" s="83">
        <v>5996478</v>
      </c>
      <c r="E918" s="83" t="s">
        <v>122</v>
      </c>
      <c r="F918" s="83" t="s">
        <v>118</v>
      </c>
      <c r="G918" s="85">
        <v>43155</v>
      </c>
      <c r="H918" s="85">
        <v>43155</v>
      </c>
      <c r="I918" s="83" t="s">
        <v>95</v>
      </c>
      <c r="J918" s="83"/>
      <c r="K918" s="86">
        <v>1</v>
      </c>
      <c r="L918" s="87">
        <v>881.69</v>
      </c>
      <c r="M918" s="108">
        <v>881.69</v>
      </c>
    </row>
    <row r="919" spans="1:13" hidden="1" x14ac:dyDescent="0.35">
      <c r="A919" s="114" t="str">
        <f t="shared" si="14"/>
        <v>6000635ZNGA561BC</v>
      </c>
      <c r="B919" s="83" t="s">
        <v>171</v>
      </c>
      <c r="C919" s="84">
        <v>2253815</v>
      </c>
      <c r="D919" s="83">
        <v>6000635</v>
      </c>
      <c r="E919" s="83" t="s">
        <v>111</v>
      </c>
      <c r="F919" s="83" t="s">
        <v>118</v>
      </c>
      <c r="G919" s="85">
        <v>43153</v>
      </c>
      <c r="H919" s="85">
        <v>43153</v>
      </c>
      <c r="I919" s="83" t="s">
        <v>29</v>
      </c>
      <c r="J919" s="83"/>
      <c r="K919" s="86">
        <v>1</v>
      </c>
      <c r="L919" s="87">
        <v>433.57</v>
      </c>
      <c r="M919" s="108">
        <v>433.57</v>
      </c>
    </row>
    <row r="920" spans="1:13" hidden="1" x14ac:dyDescent="0.35">
      <c r="A920" s="114" t="str">
        <f t="shared" si="14"/>
        <v>6000633ZNGA561A</v>
      </c>
      <c r="B920" s="83" t="s">
        <v>171</v>
      </c>
      <c r="C920" s="84">
        <v>2253816</v>
      </c>
      <c r="D920" s="83">
        <v>6000633</v>
      </c>
      <c r="E920" s="83" t="s">
        <v>111</v>
      </c>
      <c r="F920" s="83" t="s">
        <v>113</v>
      </c>
      <c r="G920" s="85">
        <v>43153</v>
      </c>
      <c r="H920" s="85">
        <v>43153</v>
      </c>
      <c r="I920" s="83" t="s">
        <v>112</v>
      </c>
      <c r="J920" s="83"/>
      <c r="K920" s="86">
        <v>1</v>
      </c>
      <c r="L920" s="87">
        <v>0</v>
      </c>
      <c r="M920" s="108">
        <v>0</v>
      </c>
    </row>
    <row r="921" spans="1:13" hidden="1" x14ac:dyDescent="0.35">
      <c r="A921" s="114" t="str">
        <f t="shared" si="14"/>
        <v>6025442ZNGA561A</v>
      </c>
      <c r="B921" s="83" t="s">
        <v>171</v>
      </c>
      <c r="C921" s="84">
        <v>2254461</v>
      </c>
      <c r="D921" s="83">
        <v>6025442</v>
      </c>
      <c r="E921" s="83" t="s">
        <v>119</v>
      </c>
      <c r="F921" s="83" t="s">
        <v>113</v>
      </c>
      <c r="G921" s="85">
        <v>43153</v>
      </c>
      <c r="H921" s="85">
        <v>43153</v>
      </c>
      <c r="I921" s="83" t="s">
        <v>112</v>
      </c>
      <c r="J921" s="83"/>
      <c r="K921" s="86">
        <v>1</v>
      </c>
      <c r="L921" s="87">
        <v>0</v>
      </c>
      <c r="M921" s="108">
        <v>0</v>
      </c>
    </row>
    <row r="922" spans="1:13" hidden="1" x14ac:dyDescent="0.35">
      <c r="A922" s="114" t="str">
        <f t="shared" si="14"/>
        <v>6025493ZNGA563B</v>
      </c>
      <c r="B922" s="83" t="s">
        <v>171</v>
      </c>
      <c r="C922" s="84">
        <v>2254462</v>
      </c>
      <c r="D922" s="83">
        <v>6025493</v>
      </c>
      <c r="E922" s="83" t="s">
        <v>119</v>
      </c>
      <c r="F922" s="83" t="s">
        <v>115</v>
      </c>
      <c r="G922" s="85">
        <v>43153</v>
      </c>
      <c r="H922" s="85">
        <v>43153</v>
      </c>
      <c r="I922" s="83" t="s">
        <v>23</v>
      </c>
      <c r="J922" s="83"/>
      <c r="K922" s="86">
        <v>1</v>
      </c>
      <c r="L922" s="87">
        <v>383.5</v>
      </c>
      <c r="M922" s="108">
        <v>383.5</v>
      </c>
    </row>
    <row r="923" spans="1:13" hidden="1" x14ac:dyDescent="0.35">
      <c r="A923" s="114" t="str">
        <f t="shared" si="14"/>
        <v>6028404ZNGA561A</v>
      </c>
      <c r="B923" s="83" t="s">
        <v>171</v>
      </c>
      <c r="C923" s="84">
        <v>2254817</v>
      </c>
      <c r="D923" s="83">
        <v>6028404</v>
      </c>
      <c r="E923" s="83" t="s">
        <v>145</v>
      </c>
      <c r="F923" s="83" t="s">
        <v>113</v>
      </c>
      <c r="G923" s="85">
        <v>43158</v>
      </c>
      <c r="H923" s="85">
        <v>43158</v>
      </c>
      <c r="I923" s="83" t="s">
        <v>112</v>
      </c>
      <c r="J923" s="83"/>
      <c r="K923" s="86">
        <v>1</v>
      </c>
      <c r="L923" s="87">
        <v>0</v>
      </c>
      <c r="M923" s="108">
        <v>0</v>
      </c>
    </row>
    <row r="924" spans="1:13" hidden="1" x14ac:dyDescent="0.35">
      <c r="A924" s="114" t="str">
        <f t="shared" si="14"/>
        <v>6028532ZNGA563BC</v>
      </c>
      <c r="B924" s="83" t="s">
        <v>171</v>
      </c>
      <c r="C924" s="84">
        <v>2254818</v>
      </c>
      <c r="D924" s="83">
        <v>6028532</v>
      </c>
      <c r="E924" s="83" t="s">
        <v>145</v>
      </c>
      <c r="F924" s="83" t="s">
        <v>118</v>
      </c>
      <c r="G924" s="85">
        <v>43158</v>
      </c>
      <c r="H924" s="85">
        <v>43158</v>
      </c>
      <c r="I924" s="83" t="s">
        <v>25</v>
      </c>
      <c r="J924" s="83"/>
      <c r="K924" s="86">
        <v>1</v>
      </c>
      <c r="L924" s="87">
        <v>626.70000000000005</v>
      </c>
      <c r="M924" s="108">
        <v>626.70000000000005</v>
      </c>
    </row>
    <row r="925" spans="1:13" hidden="1" x14ac:dyDescent="0.35">
      <c r="A925" s="114" t="str">
        <f t="shared" si="14"/>
        <v>6026311ZNGA561BC</v>
      </c>
      <c r="B925" s="83" t="s">
        <v>171</v>
      </c>
      <c r="C925" s="84">
        <v>2254823</v>
      </c>
      <c r="D925" s="83">
        <v>6026311</v>
      </c>
      <c r="E925" s="83" t="s">
        <v>111</v>
      </c>
      <c r="F925" s="83" t="s">
        <v>118</v>
      </c>
      <c r="G925" s="85">
        <v>43157</v>
      </c>
      <c r="H925" s="85">
        <v>43157</v>
      </c>
      <c r="I925" s="83" t="s">
        <v>29</v>
      </c>
      <c r="J925" s="83"/>
      <c r="K925" s="86">
        <v>1</v>
      </c>
      <c r="L925" s="87">
        <v>433.57</v>
      </c>
      <c r="M925" s="108">
        <v>433.57</v>
      </c>
    </row>
    <row r="926" spans="1:13" hidden="1" x14ac:dyDescent="0.35">
      <c r="A926" s="114" t="str">
        <f t="shared" si="14"/>
        <v>6026296ZNGA561A</v>
      </c>
      <c r="B926" s="83" t="s">
        <v>171</v>
      </c>
      <c r="C926" s="84">
        <v>2254824</v>
      </c>
      <c r="D926" s="83">
        <v>6026296</v>
      </c>
      <c r="E926" s="83" t="s">
        <v>111</v>
      </c>
      <c r="F926" s="83" t="s">
        <v>113</v>
      </c>
      <c r="G926" s="85">
        <v>43157</v>
      </c>
      <c r="H926" s="85">
        <v>43157</v>
      </c>
      <c r="I926" s="83" t="s">
        <v>112</v>
      </c>
      <c r="J926" s="83"/>
      <c r="K926" s="86">
        <v>1</v>
      </c>
      <c r="L926" s="87">
        <v>0</v>
      </c>
      <c r="M926" s="108">
        <v>0</v>
      </c>
    </row>
    <row r="927" spans="1:13" hidden="1" x14ac:dyDescent="0.35">
      <c r="A927" s="114" t="str">
        <f t="shared" si="14"/>
        <v>6045865ZNGA561A</v>
      </c>
      <c r="B927" s="83" t="s">
        <v>171</v>
      </c>
      <c r="C927" s="84">
        <v>2255150</v>
      </c>
      <c r="D927" s="83">
        <v>6045865</v>
      </c>
      <c r="E927" s="83" t="s">
        <v>124</v>
      </c>
      <c r="F927" s="83" t="s">
        <v>113</v>
      </c>
      <c r="G927" s="85">
        <v>43157</v>
      </c>
      <c r="H927" s="85">
        <v>43157</v>
      </c>
      <c r="I927" s="83" t="s">
        <v>112</v>
      </c>
      <c r="J927" s="83"/>
      <c r="K927" s="86">
        <v>1</v>
      </c>
      <c r="L927" s="87">
        <v>0</v>
      </c>
      <c r="M927" s="108">
        <v>0</v>
      </c>
    </row>
    <row r="928" spans="1:13" hidden="1" x14ac:dyDescent="0.35">
      <c r="A928" s="114" t="str">
        <f t="shared" si="14"/>
        <v>6043868ZNGA561A</v>
      </c>
      <c r="B928" s="83" t="s">
        <v>171</v>
      </c>
      <c r="C928" s="84">
        <v>2255178</v>
      </c>
      <c r="D928" s="83">
        <v>6043868</v>
      </c>
      <c r="E928" s="83" t="s">
        <v>124</v>
      </c>
      <c r="F928" s="83" t="s">
        <v>113</v>
      </c>
      <c r="G928" s="85">
        <v>43157</v>
      </c>
      <c r="H928" s="85">
        <v>43157</v>
      </c>
      <c r="I928" s="83" t="s">
        <v>112</v>
      </c>
      <c r="J928" s="83"/>
      <c r="K928" s="86">
        <v>1</v>
      </c>
      <c r="L928" s="87">
        <v>0</v>
      </c>
      <c r="M928" s="108">
        <v>0</v>
      </c>
    </row>
    <row r="929" spans="1:13" hidden="1" x14ac:dyDescent="0.35">
      <c r="A929" s="114" t="str">
        <f t="shared" si="14"/>
        <v>5904915ZNGA561A</v>
      </c>
      <c r="B929" s="83" t="s">
        <v>171</v>
      </c>
      <c r="C929" s="84">
        <v>2255586</v>
      </c>
      <c r="D929" s="83">
        <v>5904915</v>
      </c>
      <c r="E929" s="83" t="s">
        <v>116</v>
      </c>
      <c r="F929" s="83" t="s">
        <v>113</v>
      </c>
      <c r="G929" s="85">
        <v>43158</v>
      </c>
      <c r="H929" s="85">
        <v>43158</v>
      </c>
      <c r="I929" s="83" t="s">
        <v>112</v>
      </c>
      <c r="J929" s="83"/>
      <c r="K929" s="86">
        <v>1</v>
      </c>
      <c r="L929" s="87">
        <v>0</v>
      </c>
      <c r="M929" s="108">
        <v>0</v>
      </c>
    </row>
    <row r="930" spans="1:13" hidden="1" x14ac:dyDescent="0.35">
      <c r="A930" s="114" t="str">
        <f t="shared" si="14"/>
        <v>6054771ZNGA561A</v>
      </c>
      <c r="B930" s="83" t="s">
        <v>171</v>
      </c>
      <c r="C930" s="84">
        <v>2256148</v>
      </c>
      <c r="D930" s="83">
        <v>6054771</v>
      </c>
      <c r="E930" s="83" t="s">
        <v>119</v>
      </c>
      <c r="F930" s="83" t="s">
        <v>113</v>
      </c>
      <c r="G930" s="85">
        <v>43154</v>
      </c>
      <c r="H930" s="85">
        <v>43154</v>
      </c>
      <c r="I930" s="83" t="s">
        <v>112</v>
      </c>
      <c r="J930" s="83"/>
      <c r="K930" s="86">
        <v>1</v>
      </c>
      <c r="L930" s="87">
        <v>0</v>
      </c>
      <c r="M930" s="108">
        <v>0</v>
      </c>
    </row>
    <row r="931" spans="1:13" hidden="1" x14ac:dyDescent="0.35">
      <c r="A931" s="114" t="str">
        <f t="shared" si="14"/>
        <v>6054831ZNGA563BC</v>
      </c>
      <c r="B931" s="83" t="s">
        <v>171</v>
      </c>
      <c r="C931" s="84">
        <v>2256149</v>
      </c>
      <c r="D931" s="83">
        <v>6054831</v>
      </c>
      <c r="E931" s="83" t="s">
        <v>119</v>
      </c>
      <c r="F931" s="83" t="s">
        <v>118</v>
      </c>
      <c r="G931" s="85">
        <v>43159</v>
      </c>
      <c r="H931" s="85">
        <v>43159</v>
      </c>
      <c r="I931" s="83" t="s">
        <v>25</v>
      </c>
      <c r="J931" s="83"/>
      <c r="K931" s="86">
        <v>1</v>
      </c>
      <c r="L931" s="87">
        <v>626.70000000000005</v>
      </c>
      <c r="M931" s="108">
        <v>626.70000000000005</v>
      </c>
    </row>
    <row r="932" spans="1:13" hidden="1" x14ac:dyDescent="0.35">
      <c r="A932" s="114" t="str">
        <f t="shared" si="14"/>
        <v>6076091ZNGA561A</v>
      </c>
      <c r="B932" s="83" t="s">
        <v>171</v>
      </c>
      <c r="C932" s="84">
        <v>2256825</v>
      </c>
      <c r="D932" s="83">
        <v>6076091</v>
      </c>
      <c r="E932" s="83" t="s">
        <v>122</v>
      </c>
      <c r="F932" s="83" t="s">
        <v>113</v>
      </c>
      <c r="G932" s="85">
        <v>43157</v>
      </c>
      <c r="H932" s="85">
        <v>43157</v>
      </c>
      <c r="I932" s="83" t="s">
        <v>112</v>
      </c>
      <c r="J932" s="83"/>
      <c r="K932" s="86">
        <v>1</v>
      </c>
      <c r="L932" s="87">
        <v>0</v>
      </c>
      <c r="M932" s="108">
        <v>0</v>
      </c>
    </row>
    <row r="933" spans="1:13" hidden="1" x14ac:dyDescent="0.35">
      <c r="A933" s="114" t="str">
        <f t="shared" si="14"/>
        <v>6076164ZNGA562BC</v>
      </c>
      <c r="B933" s="83" t="s">
        <v>171</v>
      </c>
      <c r="C933" s="84">
        <v>2256826</v>
      </c>
      <c r="D933" s="83">
        <v>6076164</v>
      </c>
      <c r="E933" s="83" t="s">
        <v>122</v>
      </c>
      <c r="F933" s="83" t="s">
        <v>118</v>
      </c>
      <c r="G933" s="85">
        <v>43157</v>
      </c>
      <c r="H933" s="85">
        <v>43157</v>
      </c>
      <c r="I933" s="83" t="s">
        <v>41</v>
      </c>
      <c r="J933" s="83"/>
      <c r="K933" s="86">
        <v>1</v>
      </c>
      <c r="L933" s="87">
        <v>498.69</v>
      </c>
      <c r="M933" s="108">
        <v>498.69</v>
      </c>
    </row>
    <row r="934" spans="1:13" hidden="1" x14ac:dyDescent="0.35">
      <c r="A934" s="114" t="str">
        <f t="shared" si="14"/>
        <v>5875204ZNGA561BC</v>
      </c>
      <c r="B934" s="83" t="s">
        <v>171</v>
      </c>
      <c r="C934" s="84">
        <v>2257606</v>
      </c>
      <c r="D934" s="83">
        <v>5875204</v>
      </c>
      <c r="E934" s="83" t="s">
        <v>116</v>
      </c>
      <c r="F934" s="83" t="s">
        <v>118</v>
      </c>
      <c r="G934" s="85">
        <v>43158</v>
      </c>
      <c r="H934" s="85">
        <v>43158</v>
      </c>
      <c r="I934" s="83" t="s">
        <v>29</v>
      </c>
      <c r="J934" s="83"/>
      <c r="K934" s="86">
        <v>1</v>
      </c>
      <c r="L934" s="87">
        <v>433.57</v>
      </c>
      <c r="M934" s="108">
        <v>433.57</v>
      </c>
    </row>
    <row r="935" spans="1:13" hidden="1" x14ac:dyDescent="0.35">
      <c r="A935" s="114" t="str">
        <f t="shared" si="14"/>
        <v>6083142ZNGA561A</v>
      </c>
      <c r="B935" s="83" t="s">
        <v>171</v>
      </c>
      <c r="C935" s="84">
        <v>2257636</v>
      </c>
      <c r="D935" s="83">
        <v>6083142</v>
      </c>
      <c r="E935" s="83" t="s">
        <v>120</v>
      </c>
      <c r="F935" s="83" t="s">
        <v>113</v>
      </c>
      <c r="G935" s="85">
        <v>43157</v>
      </c>
      <c r="H935" s="85">
        <v>43157</v>
      </c>
      <c r="I935" s="83" t="s">
        <v>112</v>
      </c>
      <c r="J935" s="83"/>
      <c r="K935" s="86">
        <v>1</v>
      </c>
      <c r="L935" s="87">
        <v>0</v>
      </c>
      <c r="M935" s="108">
        <v>0</v>
      </c>
    </row>
    <row r="936" spans="1:13" hidden="1" x14ac:dyDescent="0.35">
      <c r="A936" s="114" t="str">
        <f t="shared" si="14"/>
        <v>6083235ZNGA562BC</v>
      </c>
      <c r="B936" s="83" t="s">
        <v>171</v>
      </c>
      <c r="C936" s="84">
        <v>2257637</v>
      </c>
      <c r="D936" s="83">
        <v>6083235</v>
      </c>
      <c r="E936" s="83" t="s">
        <v>120</v>
      </c>
      <c r="F936" s="83" t="s">
        <v>118</v>
      </c>
      <c r="G936" s="85">
        <v>43157</v>
      </c>
      <c r="H936" s="85">
        <v>43157</v>
      </c>
      <c r="I936" s="83" t="s">
        <v>41</v>
      </c>
      <c r="J936" s="83"/>
      <c r="K936" s="86">
        <v>1</v>
      </c>
      <c r="L936" s="87">
        <v>498.69</v>
      </c>
      <c r="M936" s="108">
        <v>498.69</v>
      </c>
    </row>
    <row r="937" spans="1:13" hidden="1" x14ac:dyDescent="0.35">
      <c r="A937" s="114" t="str">
        <f t="shared" si="14"/>
        <v>6088120ZNGA563B</v>
      </c>
      <c r="B937" s="83" t="s">
        <v>171</v>
      </c>
      <c r="C937" s="84">
        <v>2257671</v>
      </c>
      <c r="D937" s="83">
        <v>6088120</v>
      </c>
      <c r="E937" s="83" t="s">
        <v>150</v>
      </c>
      <c r="F937" s="83" t="s">
        <v>115</v>
      </c>
      <c r="G937" s="85">
        <v>43157</v>
      </c>
      <c r="H937" s="85">
        <v>43157</v>
      </c>
      <c r="I937" s="83" t="s">
        <v>23</v>
      </c>
      <c r="J937" s="83"/>
      <c r="K937" s="86">
        <v>1</v>
      </c>
      <c r="L937" s="87">
        <v>383.5</v>
      </c>
      <c r="M937" s="108">
        <v>383.5</v>
      </c>
    </row>
    <row r="938" spans="1:13" hidden="1" x14ac:dyDescent="0.35">
      <c r="A938" s="114" t="str">
        <f t="shared" si="14"/>
        <v>6087910ZNGA561A</v>
      </c>
      <c r="B938" s="83" t="s">
        <v>171</v>
      </c>
      <c r="C938" s="84">
        <v>2257672</v>
      </c>
      <c r="D938" s="83">
        <v>6087910</v>
      </c>
      <c r="E938" s="83" t="s">
        <v>150</v>
      </c>
      <c r="F938" s="83" t="s">
        <v>113</v>
      </c>
      <c r="G938" s="85">
        <v>43157</v>
      </c>
      <c r="H938" s="85">
        <v>43157</v>
      </c>
      <c r="I938" s="83" t="s">
        <v>112</v>
      </c>
      <c r="J938" s="83"/>
      <c r="K938" s="86">
        <v>1</v>
      </c>
      <c r="L938" s="87">
        <v>0</v>
      </c>
      <c r="M938" s="108">
        <v>0</v>
      </c>
    </row>
    <row r="939" spans="1:13" hidden="1" x14ac:dyDescent="0.35">
      <c r="A939" s="114" t="str">
        <f t="shared" si="14"/>
        <v>6106408ZNGA561A</v>
      </c>
      <c r="B939" s="83" t="s">
        <v>171</v>
      </c>
      <c r="C939" s="84">
        <v>2258352</v>
      </c>
      <c r="D939" s="83">
        <v>6106408</v>
      </c>
      <c r="E939" s="83" t="s">
        <v>150</v>
      </c>
      <c r="F939" s="83" t="s">
        <v>113</v>
      </c>
      <c r="G939" s="85">
        <v>43159</v>
      </c>
      <c r="H939" s="85">
        <v>43159</v>
      </c>
      <c r="I939" s="83" t="s">
        <v>112</v>
      </c>
      <c r="J939" s="83"/>
      <c r="K939" s="86">
        <v>1</v>
      </c>
      <c r="L939" s="87">
        <v>0</v>
      </c>
      <c r="M939" s="108">
        <v>0</v>
      </c>
    </row>
    <row r="940" spans="1:13" hidden="1" x14ac:dyDescent="0.35">
      <c r="A940" s="114" t="str">
        <f t="shared" si="14"/>
        <v>6106413ZNGA561B</v>
      </c>
      <c r="B940" s="83" t="s">
        <v>171</v>
      </c>
      <c r="C940" s="84">
        <v>2258353</v>
      </c>
      <c r="D940" s="83">
        <v>6106413</v>
      </c>
      <c r="E940" s="83" t="s">
        <v>150</v>
      </c>
      <c r="F940" s="83" t="s">
        <v>115</v>
      </c>
      <c r="G940" s="85">
        <v>43159</v>
      </c>
      <c r="H940" s="85">
        <v>43159</v>
      </c>
      <c r="I940" s="83" t="s">
        <v>15</v>
      </c>
      <c r="J940" s="83"/>
      <c r="K940" s="86">
        <v>1</v>
      </c>
      <c r="L940" s="87">
        <v>194.94</v>
      </c>
      <c r="M940" s="108">
        <v>194.94</v>
      </c>
    </row>
    <row r="941" spans="1:13" hidden="1" x14ac:dyDescent="0.35">
      <c r="A941" s="114" t="str">
        <f t="shared" si="14"/>
        <v>6130777ZNGA562B</v>
      </c>
      <c r="B941" s="83" t="s">
        <v>171</v>
      </c>
      <c r="C941" s="84">
        <v>2258883</v>
      </c>
      <c r="D941" s="83">
        <v>6130777</v>
      </c>
      <c r="E941" s="83" t="s">
        <v>150</v>
      </c>
      <c r="F941" s="83" t="s">
        <v>115</v>
      </c>
      <c r="G941" s="85">
        <v>43159</v>
      </c>
      <c r="H941" s="85">
        <v>43159</v>
      </c>
      <c r="I941" s="83" t="s">
        <v>20</v>
      </c>
      <c r="J941" s="83"/>
      <c r="K941" s="86">
        <v>1</v>
      </c>
      <c r="L941" s="87">
        <v>254.64</v>
      </c>
      <c r="M941" s="108">
        <v>254.64</v>
      </c>
    </row>
    <row r="942" spans="1:13" hidden="1" x14ac:dyDescent="0.35">
      <c r="A942" s="114" t="str">
        <f t="shared" si="14"/>
        <v>6130703ZNGA561A</v>
      </c>
      <c r="B942" s="83" t="s">
        <v>171</v>
      </c>
      <c r="C942" s="84">
        <v>2258884</v>
      </c>
      <c r="D942" s="83">
        <v>6130703</v>
      </c>
      <c r="E942" s="83" t="s">
        <v>150</v>
      </c>
      <c r="F942" s="83" t="s">
        <v>113</v>
      </c>
      <c r="G942" s="85">
        <v>43159</v>
      </c>
      <c r="H942" s="85">
        <v>43159</v>
      </c>
      <c r="I942" s="83" t="s">
        <v>112</v>
      </c>
      <c r="J942" s="83"/>
      <c r="K942" s="86">
        <v>1</v>
      </c>
      <c r="L942" s="87">
        <v>0</v>
      </c>
      <c r="M942" s="108">
        <v>0</v>
      </c>
    </row>
    <row r="943" spans="1:13" hidden="1" x14ac:dyDescent="0.35">
      <c r="A943" s="114" t="str">
        <f t="shared" si="14"/>
        <v>6149683ZNGA561A</v>
      </c>
      <c r="B943" s="83" t="s">
        <v>171</v>
      </c>
      <c r="C943" s="84">
        <v>2260082</v>
      </c>
      <c r="D943" s="83">
        <v>6149683</v>
      </c>
      <c r="E943" s="83" t="s">
        <v>111</v>
      </c>
      <c r="F943" s="83" t="s">
        <v>113</v>
      </c>
      <c r="G943" s="85">
        <v>43159</v>
      </c>
      <c r="H943" s="85">
        <v>43159</v>
      </c>
      <c r="I943" s="83" t="s">
        <v>112</v>
      </c>
      <c r="J943" s="83"/>
      <c r="K943" s="86">
        <v>1</v>
      </c>
      <c r="L943" s="87">
        <v>0</v>
      </c>
      <c r="M943" s="108">
        <v>0</v>
      </c>
    </row>
    <row r="944" spans="1:13" hidden="1" x14ac:dyDescent="0.35">
      <c r="A944" s="114" t="str">
        <f t="shared" si="14"/>
        <v>6149731ZNGA561B</v>
      </c>
      <c r="B944" s="83" t="s">
        <v>171</v>
      </c>
      <c r="C944" s="84">
        <v>2260083</v>
      </c>
      <c r="D944" s="83">
        <v>6149731</v>
      </c>
      <c r="E944" s="83" t="s">
        <v>111</v>
      </c>
      <c r="F944" s="83" t="s">
        <v>115</v>
      </c>
      <c r="G944" s="85">
        <v>43159</v>
      </c>
      <c r="H944" s="85">
        <v>43159</v>
      </c>
      <c r="I944" s="83" t="s">
        <v>15</v>
      </c>
      <c r="J944" s="83"/>
      <c r="K944" s="86">
        <v>1</v>
      </c>
      <c r="L944" s="87">
        <v>194.94</v>
      </c>
      <c r="M944" s="108">
        <v>194.94</v>
      </c>
    </row>
    <row r="945" spans="1:13" hidden="1" x14ac:dyDescent="0.35">
      <c r="A945" s="114" t="str">
        <f t="shared" si="14"/>
        <v>6164137ZNGA561A</v>
      </c>
      <c r="B945" s="83" t="s">
        <v>171</v>
      </c>
      <c r="C945" s="84">
        <v>2261307</v>
      </c>
      <c r="D945" s="83">
        <v>6164137</v>
      </c>
      <c r="E945" s="83" t="s">
        <v>120</v>
      </c>
      <c r="F945" s="83" t="s">
        <v>113</v>
      </c>
      <c r="G945" s="85">
        <v>43159</v>
      </c>
      <c r="H945" s="85">
        <v>43159</v>
      </c>
      <c r="I945" s="83" t="s">
        <v>112</v>
      </c>
      <c r="J945" s="83"/>
      <c r="K945" s="86">
        <v>1</v>
      </c>
      <c r="L945" s="87">
        <v>0</v>
      </c>
      <c r="M945" s="108">
        <v>0</v>
      </c>
    </row>
    <row r="946" spans="1:13" hidden="1" x14ac:dyDescent="0.35">
      <c r="A946" s="114" t="str">
        <f t="shared" si="14"/>
        <v/>
      </c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94" t="s">
        <v>110</v>
      </c>
      <c r="M946" s="108">
        <v>38721.99</v>
      </c>
    </row>
    <row r="947" spans="1:13" hidden="1" x14ac:dyDescent="0.35">
      <c r="A947" s="114" t="str">
        <f t="shared" si="14"/>
        <v>Req IDPayment Code</v>
      </c>
      <c r="B947" s="82" t="s">
        <v>143</v>
      </c>
      <c r="C947" s="82" t="s">
        <v>142</v>
      </c>
      <c r="D947" s="82" t="s">
        <v>141</v>
      </c>
      <c r="E947" s="82" t="s">
        <v>140</v>
      </c>
      <c r="F947" s="82" t="s">
        <v>139</v>
      </c>
      <c r="G947" s="82" t="s">
        <v>138</v>
      </c>
      <c r="H947" s="82" t="s">
        <v>137</v>
      </c>
      <c r="I947" s="82" t="s">
        <v>136</v>
      </c>
      <c r="J947" s="82" t="s">
        <v>135</v>
      </c>
      <c r="K947" s="82" t="s">
        <v>134</v>
      </c>
      <c r="L947" s="82" t="s">
        <v>133</v>
      </c>
      <c r="M947" s="107" t="s">
        <v>132</v>
      </c>
    </row>
    <row r="948" spans="1:13" hidden="1" x14ac:dyDescent="0.35">
      <c r="A948" s="114" t="str">
        <f t="shared" si="14"/>
        <v>919816N-F03MAT</v>
      </c>
      <c r="B948" s="83" t="s">
        <v>170</v>
      </c>
      <c r="C948" s="84">
        <v>2035276</v>
      </c>
      <c r="D948" s="97">
        <v>919816</v>
      </c>
      <c r="E948" s="83" t="s">
        <v>120</v>
      </c>
      <c r="F948" s="83" t="s">
        <v>115</v>
      </c>
      <c r="G948" s="85">
        <v>43161</v>
      </c>
      <c r="H948" s="85">
        <v>43161</v>
      </c>
      <c r="I948" s="83" t="s">
        <v>131</v>
      </c>
      <c r="J948" s="83"/>
      <c r="K948" s="86">
        <v>-280</v>
      </c>
      <c r="L948" s="87">
        <v>1</v>
      </c>
      <c r="M948" s="108">
        <v>-280</v>
      </c>
    </row>
    <row r="949" spans="1:13" hidden="1" x14ac:dyDescent="0.35">
      <c r="A949" s="114" t="str">
        <f t="shared" si="14"/>
        <v>919816NGA-F03577</v>
      </c>
      <c r="B949" s="83" t="s">
        <v>170</v>
      </c>
      <c r="C949" s="84">
        <v>2035276</v>
      </c>
      <c r="D949" s="83">
        <v>919816</v>
      </c>
      <c r="E949" s="83" t="s">
        <v>120</v>
      </c>
      <c r="F949" s="83" t="s">
        <v>115</v>
      </c>
      <c r="G949" s="85">
        <v>43161</v>
      </c>
      <c r="H949" s="85">
        <v>43161</v>
      </c>
      <c r="I949" s="83" t="s">
        <v>130</v>
      </c>
      <c r="J949" s="83"/>
      <c r="K949" s="86">
        <v>-56</v>
      </c>
      <c r="L949" s="87">
        <v>11.93</v>
      </c>
      <c r="M949" s="108">
        <v>-668.08</v>
      </c>
    </row>
    <row r="950" spans="1:13" hidden="1" x14ac:dyDescent="0.35">
      <c r="A950" s="114" t="str">
        <f t="shared" si="14"/>
        <v>1671883X392N</v>
      </c>
      <c r="B950" s="83" t="s">
        <v>170</v>
      </c>
      <c r="C950" s="84">
        <v>2051729</v>
      </c>
      <c r="D950" s="83">
        <v>1671883</v>
      </c>
      <c r="E950" s="83" t="s">
        <v>168</v>
      </c>
      <c r="F950" s="83" t="s">
        <v>127</v>
      </c>
      <c r="G950" s="85">
        <v>43161</v>
      </c>
      <c r="H950" s="85">
        <v>43161</v>
      </c>
      <c r="I950" s="83" t="s">
        <v>148</v>
      </c>
      <c r="J950" s="83"/>
      <c r="K950" s="86">
        <v>203.56</v>
      </c>
      <c r="L950" s="87">
        <v>11.79</v>
      </c>
      <c r="M950" s="108">
        <v>2399.9699999999998</v>
      </c>
    </row>
    <row r="951" spans="1:13" hidden="1" x14ac:dyDescent="0.35">
      <c r="A951" s="114" t="str">
        <f t="shared" si="14"/>
        <v>1671883Z999</v>
      </c>
      <c r="B951" s="83" t="s">
        <v>170</v>
      </c>
      <c r="C951" s="84">
        <v>2051729</v>
      </c>
      <c r="D951" s="83">
        <v>1671883</v>
      </c>
      <c r="E951" s="83" t="s">
        <v>168</v>
      </c>
      <c r="F951" s="83" t="s">
        <v>127</v>
      </c>
      <c r="G951" s="85">
        <v>43161</v>
      </c>
      <c r="H951" s="85">
        <v>43161</v>
      </c>
      <c r="I951" s="83" t="s">
        <v>35</v>
      </c>
      <c r="J951" s="83"/>
      <c r="K951" s="86">
        <v>1</v>
      </c>
      <c r="L951" s="87">
        <v>0</v>
      </c>
      <c r="M951" s="108">
        <v>0</v>
      </c>
    </row>
    <row r="952" spans="1:13" hidden="1" x14ac:dyDescent="0.35">
      <c r="A952" s="114" t="str">
        <f t="shared" si="14"/>
        <v>4514741X392N</v>
      </c>
      <c r="B952" s="83" t="s">
        <v>170</v>
      </c>
      <c r="C952" s="84">
        <v>2183388</v>
      </c>
      <c r="D952" s="83">
        <v>4514741</v>
      </c>
      <c r="E952" s="83" t="s">
        <v>116</v>
      </c>
      <c r="F952" s="83" t="s">
        <v>149</v>
      </c>
      <c r="G952" s="85">
        <v>43160</v>
      </c>
      <c r="H952" s="85">
        <v>43157</v>
      </c>
      <c r="I952" s="83" t="s">
        <v>148</v>
      </c>
      <c r="J952" s="83"/>
      <c r="K952" s="86">
        <v>4.1500000000000004</v>
      </c>
      <c r="L952" s="87">
        <v>11.79</v>
      </c>
      <c r="M952" s="108">
        <v>48.93</v>
      </c>
    </row>
    <row r="953" spans="1:13" hidden="1" x14ac:dyDescent="0.35">
      <c r="A953" s="114" t="str">
        <f t="shared" si="14"/>
        <v>4672079Z999</v>
      </c>
      <c r="B953" s="83" t="s">
        <v>170</v>
      </c>
      <c r="C953" s="84">
        <v>2191414</v>
      </c>
      <c r="D953" s="83">
        <v>4672079</v>
      </c>
      <c r="E953" s="83" t="s">
        <v>111</v>
      </c>
      <c r="F953" s="83" t="s">
        <v>115</v>
      </c>
      <c r="G953" s="85">
        <v>43160</v>
      </c>
      <c r="H953" s="85">
        <v>43160</v>
      </c>
      <c r="I953" s="83" t="s">
        <v>35</v>
      </c>
      <c r="J953" s="83"/>
      <c r="K953" s="86">
        <v>1</v>
      </c>
      <c r="L953" s="87">
        <v>0</v>
      </c>
      <c r="M953" s="108">
        <v>0</v>
      </c>
    </row>
    <row r="954" spans="1:13" hidden="1" x14ac:dyDescent="0.35">
      <c r="A954" s="114" t="str">
        <f t="shared" si="14"/>
        <v>4672079ZNGA564B</v>
      </c>
      <c r="B954" s="83" t="s">
        <v>170</v>
      </c>
      <c r="C954" s="84">
        <v>2191414</v>
      </c>
      <c r="D954" s="97">
        <v>4672079</v>
      </c>
      <c r="E954" s="83" t="s">
        <v>111</v>
      </c>
      <c r="F954" s="83" t="s">
        <v>115</v>
      </c>
      <c r="G954" s="85">
        <v>43160</v>
      </c>
      <c r="H954" s="85">
        <v>43160</v>
      </c>
      <c r="I954" s="83" t="s">
        <v>19</v>
      </c>
      <c r="J954" s="83"/>
      <c r="K954" s="86">
        <v>-1</v>
      </c>
      <c r="L954" s="87">
        <v>625.48</v>
      </c>
      <c r="M954" s="108">
        <v>-625.48</v>
      </c>
    </row>
    <row r="955" spans="1:13" hidden="1" x14ac:dyDescent="0.35">
      <c r="A955" s="114" t="str">
        <f t="shared" si="14"/>
        <v>5170502X392N</v>
      </c>
      <c r="B955" s="83" t="s">
        <v>170</v>
      </c>
      <c r="C955" s="84">
        <v>2212147</v>
      </c>
      <c r="D955" s="83">
        <v>5170502</v>
      </c>
      <c r="E955" s="83" t="s">
        <v>117</v>
      </c>
      <c r="F955" s="83" t="s">
        <v>149</v>
      </c>
      <c r="G955" s="85">
        <v>43160</v>
      </c>
      <c r="H955" s="85">
        <v>43157</v>
      </c>
      <c r="I955" s="83" t="s">
        <v>148</v>
      </c>
      <c r="J955" s="83"/>
      <c r="K955" s="86">
        <v>4.1500000000000004</v>
      </c>
      <c r="L955" s="87">
        <v>11.79</v>
      </c>
      <c r="M955" s="108">
        <v>48.93</v>
      </c>
    </row>
    <row r="956" spans="1:13" hidden="1" x14ac:dyDescent="0.35">
      <c r="A956" s="114" t="str">
        <f t="shared" si="14"/>
        <v>5276388ZNGA561C</v>
      </c>
      <c r="B956" s="83" t="s">
        <v>170</v>
      </c>
      <c r="C956" s="84">
        <v>2218260</v>
      </c>
      <c r="D956" s="83">
        <v>5276388</v>
      </c>
      <c r="E956" s="83" t="s">
        <v>119</v>
      </c>
      <c r="F956" s="83" t="s">
        <v>118</v>
      </c>
      <c r="G956" s="85">
        <v>43160</v>
      </c>
      <c r="H956" s="85">
        <v>43160</v>
      </c>
      <c r="I956" s="83" t="s">
        <v>89</v>
      </c>
      <c r="J956" s="83"/>
      <c r="K956" s="86">
        <v>1</v>
      </c>
      <c r="L956" s="87">
        <v>205.64</v>
      </c>
      <c r="M956" s="108">
        <v>205.64</v>
      </c>
    </row>
    <row r="957" spans="1:13" hidden="1" x14ac:dyDescent="0.35">
      <c r="A957" s="114" t="str">
        <f t="shared" si="14"/>
        <v>4955775Z999</v>
      </c>
      <c r="B957" s="83" t="s">
        <v>170</v>
      </c>
      <c r="C957" s="84">
        <v>2222963</v>
      </c>
      <c r="D957" s="83">
        <v>4955775</v>
      </c>
      <c r="E957" s="83" t="s">
        <v>117</v>
      </c>
      <c r="F957" s="83" t="s">
        <v>115</v>
      </c>
      <c r="G957" s="85">
        <v>43161</v>
      </c>
      <c r="H957" s="85">
        <v>43161</v>
      </c>
      <c r="I957" s="83" t="s">
        <v>35</v>
      </c>
      <c r="J957" s="83"/>
      <c r="K957" s="86">
        <v>1</v>
      </c>
      <c r="L957" s="87">
        <v>0</v>
      </c>
      <c r="M957" s="108">
        <v>0</v>
      </c>
    </row>
    <row r="958" spans="1:13" hidden="1" x14ac:dyDescent="0.35">
      <c r="A958" s="114" t="str">
        <f t="shared" si="14"/>
        <v>4955775ZNGA561B</v>
      </c>
      <c r="B958" s="83" t="s">
        <v>170</v>
      </c>
      <c r="C958" s="84">
        <v>2222963</v>
      </c>
      <c r="D958" s="83">
        <v>4955775</v>
      </c>
      <c r="E958" s="83" t="s">
        <v>117</v>
      </c>
      <c r="F958" s="83" t="s">
        <v>115</v>
      </c>
      <c r="G958" s="85">
        <v>43161</v>
      </c>
      <c r="H958" s="85">
        <v>43161</v>
      </c>
      <c r="I958" s="83" t="s">
        <v>15</v>
      </c>
      <c r="J958" s="83"/>
      <c r="K958" s="86">
        <v>-1</v>
      </c>
      <c r="L958" s="87">
        <v>194.94</v>
      </c>
      <c r="M958" s="108">
        <v>-194.94</v>
      </c>
    </row>
    <row r="959" spans="1:13" hidden="1" x14ac:dyDescent="0.35">
      <c r="A959" s="114" t="str">
        <f t="shared" si="14"/>
        <v>4955775ZNGA561BC</v>
      </c>
      <c r="B959" s="83" t="s">
        <v>170</v>
      </c>
      <c r="C959" s="84">
        <v>2222963</v>
      </c>
      <c r="D959" s="83">
        <v>4955775</v>
      </c>
      <c r="E959" s="83" t="s">
        <v>117</v>
      </c>
      <c r="F959" s="83" t="s">
        <v>118</v>
      </c>
      <c r="G959" s="85">
        <v>43160</v>
      </c>
      <c r="H959" s="85">
        <v>43160</v>
      </c>
      <c r="I959" s="83" t="s">
        <v>29</v>
      </c>
      <c r="J959" s="83"/>
      <c r="K959" s="86">
        <v>1</v>
      </c>
      <c r="L959" s="87">
        <v>433.57</v>
      </c>
      <c r="M959" s="108">
        <v>433.57</v>
      </c>
    </row>
    <row r="960" spans="1:13" hidden="1" x14ac:dyDescent="0.35">
      <c r="A960" s="114" t="str">
        <f t="shared" si="14"/>
        <v>5417462Z999</v>
      </c>
      <c r="B960" s="83" t="s">
        <v>170</v>
      </c>
      <c r="C960" s="84">
        <v>2223444</v>
      </c>
      <c r="D960" s="83">
        <v>5417462</v>
      </c>
      <c r="E960" s="83" t="s">
        <v>145</v>
      </c>
      <c r="F960" s="83" t="s">
        <v>115</v>
      </c>
      <c r="G960" s="85">
        <v>43160</v>
      </c>
      <c r="H960" s="85">
        <v>43160</v>
      </c>
      <c r="I960" s="83" t="s">
        <v>35</v>
      </c>
      <c r="J960" s="83"/>
      <c r="K960" s="86">
        <v>1</v>
      </c>
      <c r="L960" s="87">
        <v>0</v>
      </c>
      <c r="M960" s="108">
        <v>0</v>
      </c>
    </row>
    <row r="961" spans="1:13" hidden="1" x14ac:dyDescent="0.35">
      <c r="A961" s="114" t="str">
        <f t="shared" si="14"/>
        <v>5417462ZNGA561B</v>
      </c>
      <c r="B961" s="83" t="s">
        <v>170</v>
      </c>
      <c r="C961" s="84">
        <v>2223444</v>
      </c>
      <c r="D961" s="97">
        <v>5417462</v>
      </c>
      <c r="E961" s="83" t="s">
        <v>145</v>
      </c>
      <c r="F961" s="83" t="s">
        <v>115</v>
      </c>
      <c r="G961" s="85">
        <v>43160</v>
      </c>
      <c r="H961" s="85">
        <v>43160</v>
      </c>
      <c r="I961" s="83" t="s">
        <v>15</v>
      </c>
      <c r="J961" s="83"/>
      <c r="K961" s="86">
        <v>-1</v>
      </c>
      <c r="L961" s="87">
        <v>194.94</v>
      </c>
      <c r="M961" s="108">
        <v>-194.94</v>
      </c>
    </row>
    <row r="962" spans="1:13" hidden="1" x14ac:dyDescent="0.35">
      <c r="A962" s="114" t="str">
        <f t="shared" si="14"/>
        <v>5498153Z999</v>
      </c>
      <c r="B962" s="83" t="s">
        <v>170</v>
      </c>
      <c r="C962" s="84">
        <v>2228838</v>
      </c>
      <c r="D962" s="83">
        <v>5498153</v>
      </c>
      <c r="E962" s="83" t="s">
        <v>117</v>
      </c>
      <c r="F962" s="83" t="s">
        <v>115</v>
      </c>
      <c r="G962" s="85">
        <v>43160</v>
      </c>
      <c r="H962" s="85">
        <v>43160</v>
      </c>
      <c r="I962" s="83" t="s">
        <v>35</v>
      </c>
      <c r="J962" s="83"/>
      <c r="K962" s="86">
        <v>1</v>
      </c>
      <c r="L962" s="87">
        <v>0</v>
      </c>
      <c r="M962" s="108">
        <v>0</v>
      </c>
    </row>
    <row r="963" spans="1:13" hidden="1" x14ac:dyDescent="0.35">
      <c r="A963" s="114" t="str">
        <f t="shared" ref="A963:A1026" si="15">CONCATENATE(D963,I963)</f>
        <v>5498153ZNGA564B</v>
      </c>
      <c r="B963" s="83" t="s">
        <v>170</v>
      </c>
      <c r="C963" s="84">
        <v>2228838</v>
      </c>
      <c r="D963" s="83">
        <v>5498153</v>
      </c>
      <c r="E963" s="83" t="s">
        <v>117</v>
      </c>
      <c r="F963" s="83" t="s">
        <v>115</v>
      </c>
      <c r="G963" s="85">
        <v>43160</v>
      </c>
      <c r="H963" s="85">
        <v>43160</v>
      </c>
      <c r="I963" s="83" t="s">
        <v>19</v>
      </c>
      <c r="J963" s="83"/>
      <c r="K963" s="86">
        <v>-1</v>
      </c>
      <c r="L963" s="87">
        <v>625.48</v>
      </c>
      <c r="M963" s="108">
        <v>-625.48</v>
      </c>
    </row>
    <row r="964" spans="1:13" hidden="1" x14ac:dyDescent="0.35">
      <c r="A964" s="114" t="str">
        <f t="shared" si="15"/>
        <v>5599092Z999</v>
      </c>
      <c r="B964" s="83" t="s">
        <v>170</v>
      </c>
      <c r="C964" s="84">
        <v>2233646</v>
      </c>
      <c r="D964" s="83">
        <v>5599092</v>
      </c>
      <c r="E964" s="83" t="s">
        <v>150</v>
      </c>
      <c r="F964" s="83" t="s">
        <v>115</v>
      </c>
      <c r="G964" s="85">
        <v>43160</v>
      </c>
      <c r="H964" s="85">
        <v>43160</v>
      </c>
      <c r="I964" s="83" t="s">
        <v>35</v>
      </c>
      <c r="J964" s="83"/>
      <c r="K964" s="86">
        <v>1</v>
      </c>
      <c r="L964" s="87">
        <v>0</v>
      </c>
      <c r="M964" s="108">
        <v>0</v>
      </c>
    </row>
    <row r="965" spans="1:13" hidden="1" x14ac:dyDescent="0.35">
      <c r="A965" s="114" t="str">
        <f t="shared" si="15"/>
        <v>5599092ZNGA562B</v>
      </c>
      <c r="B965" s="83" t="s">
        <v>170</v>
      </c>
      <c r="C965" s="84">
        <v>2233646</v>
      </c>
      <c r="D965" s="83">
        <v>5599092</v>
      </c>
      <c r="E965" s="83" t="s">
        <v>150</v>
      </c>
      <c r="F965" s="83" t="s">
        <v>115</v>
      </c>
      <c r="G965" s="85">
        <v>43160</v>
      </c>
      <c r="H965" s="85">
        <v>43160</v>
      </c>
      <c r="I965" s="83" t="s">
        <v>20</v>
      </c>
      <c r="J965" s="83"/>
      <c r="K965" s="86">
        <v>-1</v>
      </c>
      <c r="L965" s="87">
        <v>254.64</v>
      </c>
      <c r="M965" s="108">
        <v>-254.64</v>
      </c>
    </row>
    <row r="966" spans="1:13" hidden="1" x14ac:dyDescent="0.35">
      <c r="A966" s="114" t="str">
        <f t="shared" si="15"/>
        <v>5523952ZNGA563BC</v>
      </c>
      <c r="B966" s="83" t="s">
        <v>170</v>
      </c>
      <c r="C966" s="84">
        <v>2235764</v>
      </c>
      <c r="D966" s="83">
        <v>5523952</v>
      </c>
      <c r="E966" s="83" t="s">
        <v>116</v>
      </c>
      <c r="F966" s="83"/>
      <c r="G966" s="85">
        <v>43161</v>
      </c>
      <c r="H966" s="85">
        <v>43161</v>
      </c>
      <c r="I966" s="83" t="s">
        <v>25</v>
      </c>
      <c r="J966" s="83"/>
      <c r="K966" s="86">
        <v>1</v>
      </c>
      <c r="L966" s="87">
        <v>626.70000000000005</v>
      </c>
      <c r="M966" s="108">
        <v>626.70000000000005</v>
      </c>
    </row>
    <row r="967" spans="1:13" hidden="1" x14ac:dyDescent="0.35">
      <c r="A967" s="114" t="str">
        <f t="shared" si="15"/>
        <v>5527719NGA-714</v>
      </c>
      <c r="B967" s="83" t="s">
        <v>170</v>
      </c>
      <c r="C967" s="84">
        <v>2236999</v>
      </c>
      <c r="D967" s="83">
        <v>5527719</v>
      </c>
      <c r="E967" s="83" t="s">
        <v>116</v>
      </c>
      <c r="F967" s="83" t="s">
        <v>118</v>
      </c>
      <c r="G967" s="85">
        <v>43161</v>
      </c>
      <c r="H967" s="85">
        <v>43161</v>
      </c>
      <c r="I967" s="83" t="s">
        <v>114</v>
      </c>
      <c r="J967" s="83"/>
      <c r="K967" s="86">
        <v>1</v>
      </c>
      <c r="L967" s="87">
        <v>41.38</v>
      </c>
      <c r="M967" s="108">
        <v>41.38</v>
      </c>
    </row>
    <row r="968" spans="1:13" hidden="1" x14ac:dyDescent="0.35">
      <c r="A968" s="114" t="str">
        <f t="shared" si="15"/>
        <v>5735825Z999</v>
      </c>
      <c r="B968" s="83" t="s">
        <v>170</v>
      </c>
      <c r="C968" s="84">
        <v>2239769</v>
      </c>
      <c r="D968" s="83">
        <v>5735825</v>
      </c>
      <c r="E968" s="83" t="s">
        <v>150</v>
      </c>
      <c r="F968" s="83" t="s">
        <v>115</v>
      </c>
      <c r="G968" s="85">
        <v>43161</v>
      </c>
      <c r="H968" s="85">
        <v>43161</v>
      </c>
      <c r="I968" s="83" t="s">
        <v>35</v>
      </c>
      <c r="J968" s="83"/>
      <c r="K968" s="86">
        <v>1</v>
      </c>
      <c r="L968" s="87">
        <v>0</v>
      </c>
      <c r="M968" s="108">
        <v>0</v>
      </c>
    </row>
    <row r="969" spans="1:13" hidden="1" x14ac:dyDescent="0.35">
      <c r="A969" s="114" t="str">
        <f t="shared" si="15"/>
        <v>5735825ZNGA560B</v>
      </c>
      <c r="B969" s="83" t="s">
        <v>170</v>
      </c>
      <c r="C969" s="84">
        <v>2239769</v>
      </c>
      <c r="D969" s="83">
        <v>5735825</v>
      </c>
      <c r="E969" s="83" t="s">
        <v>150</v>
      </c>
      <c r="F969" s="83" t="s">
        <v>115</v>
      </c>
      <c r="G969" s="85">
        <v>43161</v>
      </c>
      <c r="H969" s="85">
        <v>43161</v>
      </c>
      <c r="I969" s="83" t="s">
        <v>2</v>
      </c>
      <c r="J969" s="83"/>
      <c r="K969" s="86">
        <v>-1</v>
      </c>
      <c r="L969" s="87">
        <v>187.32</v>
      </c>
      <c r="M969" s="108">
        <v>-187.32</v>
      </c>
    </row>
    <row r="970" spans="1:13" hidden="1" x14ac:dyDescent="0.35">
      <c r="A970" s="114" t="str">
        <f t="shared" si="15"/>
        <v>5735825ZNGA560BC</v>
      </c>
      <c r="B970" s="83" t="s">
        <v>170</v>
      </c>
      <c r="C970" s="84">
        <v>2239769</v>
      </c>
      <c r="D970" s="83">
        <v>5735825</v>
      </c>
      <c r="E970" s="83" t="s">
        <v>150</v>
      </c>
      <c r="F970" s="83" t="s">
        <v>118</v>
      </c>
      <c r="G970" s="85">
        <v>43160</v>
      </c>
      <c r="H970" s="85">
        <v>43160</v>
      </c>
      <c r="I970" s="83" t="s">
        <v>80</v>
      </c>
      <c r="J970" s="83"/>
      <c r="K970" s="86">
        <v>1</v>
      </c>
      <c r="L970" s="87">
        <v>414.92</v>
      </c>
      <c r="M970" s="108">
        <v>414.92</v>
      </c>
    </row>
    <row r="971" spans="1:13" hidden="1" x14ac:dyDescent="0.35">
      <c r="A971" s="114" t="str">
        <f t="shared" si="15"/>
        <v>5773915X392N</v>
      </c>
      <c r="B971" s="83" t="s">
        <v>170</v>
      </c>
      <c r="C971" s="84">
        <v>2241402</v>
      </c>
      <c r="D971" s="83">
        <v>5773915</v>
      </c>
      <c r="E971" s="83" t="s">
        <v>120</v>
      </c>
      <c r="F971" s="83" t="s">
        <v>149</v>
      </c>
      <c r="G971" s="85">
        <v>43160</v>
      </c>
      <c r="H971" s="85">
        <v>43157</v>
      </c>
      <c r="I971" s="83" t="s">
        <v>148</v>
      </c>
      <c r="J971" s="83"/>
      <c r="K971" s="86">
        <v>4.1500000000000004</v>
      </c>
      <c r="L971" s="87">
        <v>11.79</v>
      </c>
      <c r="M971" s="108">
        <v>48.93</v>
      </c>
    </row>
    <row r="972" spans="1:13" hidden="1" x14ac:dyDescent="0.35">
      <c r="A972" s="114" t="str">
        <f t="shared" si="15"/>
        <v>5777125ZNGA564BC</v>
      </c>
      <c r="B972" s="83" t="s">
        <v>170</v>
      </c>
      <c r="C972" s="84">
        <v>2241487</v>
      </c>
      <c r="D972" s="83">
        <v>5777125</v>
      </c>
      <c r="E972" s="83" t="s">
        <v>122</v>
      </c>
      <c r="F972" s="83" t="s">
        <v>118</v>
      </c>
      <c r="G972" s="85">
        <v>43162</v>
      </c>
      <c r="H972" s="85">
        <v>43162</v>
      </c>
      <c r="I972" s="83" t="s">
        <v>95</v>
      </c>
      <c r="J972" s="83"/>
      <c r="K972" s="86">
        <v>1</v>
      </c>
      <c r="L972" s="87">
        <v>881.69</v>
      </c>
      <c r="M972" s="108">
        <v>881.69</v>
      </c>
    </row>
    <row r="973" spans="1:13" hidden="1" x14ac:dyDescent="0.35">
      <c r="A973" s="114" t="str">
        <f t="shared" si="15"/>
        <v>5792669N-F02MAT</v>
      </c>
      <c r="B973" s="83" t="s">
        <v>170</v>
      </c>
      <c r="C973" s="84">
        <v>2241679</v>
      </c>
      <c r="D973" s="83">
        <v>5792669</v>
      </c>
      <c r="E973" s="83" t="s">
        <v>120</v>
      </c>
      <c r="F973" s="83" t="s">
        <v>127</v>
      </c>
      <c r="G973" s="85">
        <v>43161</v>
      </c>
      <c r="H973" s="85">
        <v>43161</v>
      </c>
      <c r="I973" s="83" t="s">
        <v>157</v>
      </c>
      <c r="J973" s="83"/>
      <c r="K973" s="86">
        <v>13</v>
      </c>
      <c r="L973" s="87">
        <v>1</v>
      </c>
      <c r="M973" s="108">
        <v>13</v>
      </c>
    </row>
    <row r="974" spans="1:13" hidden="1" x14ac:dyDescent="0.35">
      <c r="A974" s="114" t="str">
        <f t="shared" si="15"/>
        <v>5792669NGA-F02577</v>
      </c>
      <c r="B974" s="83" t="s">
        <v>170</v>
      </c>
      <c r="C974" s="84">
        <v>2241679</v>
      </c>
      <c r="D974" s="83">
        <v>5792669</v>
      </c>
      <c r="E974" s="83" t="s">
        <v>120</v>
      </c>
      <c r="F974" s="83" t="s">
        <v>127</v>
      </c>
      <c r="G974" s="85">
        <v>43161</v>
      </c>
      <c r="H974" s="85">
        <v>43161</v>
      </c>
      <c r="I974" s="83" t="s">
        <v>129</v>
      </c>
      <c r="J974" s="83"/>
      <c r="K974" s="86">
        <v>32</v>
      </c>
      <c r="L974" s="87">
        <v>11.93</v>
      </c>
      <c r="M974" s="108">
        <v>381.76</v>
      </c>
    </row>
    <row r="975" spans="1:13" hidden="1" x14ac:dyDescent="0.35">
      <c r="A975" s="114" t="str">
        <f t="shared" si="15"/>
        <v>5792669Z999</v>
      </c>
      <c r="B975" s="83" t="s">
        <v>170</v>
      </c>
      <c r="C975" s="84">
        <v>2241679</v>
      </c>
      <c r="D975" s="83">
        <v>5792669</v>
      </c>
      <c r="E975" s="83" t="s">
        <v>120</v>
      </c>
      <c r="F975" s="83" t="s">
        <v>127</v>
      </c>
      <c r="G975" s="85">
        <v>43161</v>
      </c>
      <c r="H975" s="85">
        <v>43161</v>
      </c>
      <c r="I975" s="83" t="s">
        <v>35</v>
      </c>
      <c r="J975" s="83"/>
      <c r="K975" s="86">
        <v>1</v>
      </c>
      <c r="L975" s="87">
        <v>0</v>
      </c>
      <c r="M975" s="108">
        <v>0</v>
      </c>
    </row>
    <row r="976" spans="1:13" hidden="1" x14ac:dyDescent="0.35">
      <c r="A976" s="114" t="str">
        <f t="shared" si="15"/>
        <v>5792669ZNGA561B</v>
      </c>
      <c r="B976" s="83" t="s">
        <v>170</v>
      </c>
      <c r="C976" s="84">
        <v>2241679</v>
      </c>
      <c r="D976" s="83">
        <v>5792669</v>
      </c>
      <c r="E976" s="83" t="s">
        <v>120</v>
      </c>
      <c r="F976" s="83" t="s">
        <v>127</v>
      </c>
      <c r="G976" s="85">
        <v>43161</v>
      </c>
      <c r="H976" s="85">
        <v>43161</v>
      </c>
      <c r="I976" s="83" t="s">
        <v>15</v>
      </c>
      <c r="J976" s="83"/>
      <c r="K976" s="86">
        <v>-1</v>
      </c>
      <c r="L976" s="87">
        <v>194.94</v>
      </c>
      <c r="M976" s="108">
        <v>-194.94</v>
      </c>
    </row>
    <row r="977" spans="1:13" hidden="1" x14ac:dyDescent="0.35">
      <c r="A977" s="114" t="str">
        <f t="shared" si="15"/>
        <v>5774998ZNGA563BC</v>
      </c>
      <c r="B977" s="83" t="s">
        <v>170</v>
      </c>
      <c r="C977" s="84">
        <v>2242131</v>
      </c>
      <c r="D977" s="83">
        <v>5774998</v>
      </c>
      <c r="E977" s="83" t="s">
        <v>150</v>
      </c>
      <c r="F977" s="83" t="s">
        <v>118</v>
      </c>
      <c r="G977" s="85">
        <v>43161</v>
      </c>
      <c r="H977" s="85">
        <v>43161</v>
      </c>
      <c r="I977" s="83" t="s">
        <v>25</v>
      </c>
      <c r="J977" s="83"/>
      <c r="K977" s="86">
        <v>1</v>
      </c>
      <c r="L977" s="87">
        <v>626.70000000000005</v>
      </c>
      <c r="M977" s="108">
        <v>626.70000000000005</v>
      </c>
    </row>
    <row r="978" spans="1:13" hidden="1" x14ac:dyDescent="0.35">
      <c r="A978" s="114" t="str">
        <f t="shared" si="15"/>
        <v>5828925ZNGA561C</v>
      </c>
      <c r="B978" s="83" t="s">
        <v>170</v>
      </c>
      <c r="C978" s="84">
        <v>2243189</v>
      </c>
      <c r="D978" s="83">
        <v>5828925</v>
      </c>
      <c r="E978" s="83" t="s">
        <v>117</v>
      </c>
      <c r="F978" s="83" t="s">
        <v>118</v>
      </c>
      <c r="G978" s="85">
        <v>43162</v>
      </c>
      <c r="H978" s="85">
        <v>43162</v>
      </c>
      <c r="I978" s="83" t="s">
        <v>89</v>
      </c>
      <c r="J978" s="83"/>
      <c r="K978" s="86">
        <v>1</v>
      </c>
      <c r="L978" s="87">
        <v>205.64</v>
      </c>
      <c r="M978" s="108">
        <v>205.64</v>
      </c>
    </row>
    <row r="979" spans="1:13" hidden="1" x14ac:dyDescent="0.35">
      <c r="A979" s="114" t="str">
        <f t="shared" si="15"/>
        <v>5792784ZNGA563BC</v>
      </c>
      <c r="B979" s="83" t="s">
        <v>170</v>
      </c>
      <c r="C979" s="84">
        <v>2243266</v>
      </c>
      <c r="D979" s="83">
        <v>5792784</v>
      </c>
      <c r="E979" s="83" t="s">
        <v>111</v>
      </c>
      <c r="F979" s="83" t="s">
        <v>118</v>
      </c>
      <c r="G979" s="85">
        <v>43161</v>
      </c>
      <c r="H979" s="85">
        <v>43161</v>
      </c>
      <c r="I979" s="83" t="s">
        <v>25</v>
      </c>
      <c r="J979" s="83"/>
      <c r="K979" s="86">
        <v>1</v>
      </c>
      <c r="L979" s="87">
        <v>626.70000000000005</v>
      </c>
      <c r="M979" s="108">
        <v>626.70000000000005</v>
      </c>
    </row>
    <row r="980" spans="1:13" hidden="1" x14ac:dyDescent="0.35">
      <c r="A980" s="114" t="str">
        <f t="shared" si="15"/>
        <v>5858943ZNGA561BC</v>
      </c>
      <c r="B980" s="83" t="s">
        <v>170</v>
      </c>
      <c r="C980" s="84">
        <v>2245392</v>
      </c>
      <c r="D980" s="83">
        <v>5858943</v>
      </c>
      <c r="E980" s="83" t="s">
        <v>117</v>
      </c>
      <c r="F980" s="83" t="s">
        <v>118</v>
      </c>
      <c r="G980" s="85">
        <v>43161</v>
      </c>
      <c r="H980" s="85">
        <v>43161</v>
      </c>
      <c r="I980" s="83" t="s">
        <v>29</v>
      </c>
      <c r="J980" s="83"/>
      <c r="K980" s="86">
        <v>1</v>
      </c>
      <c r="L980" s="87">
        <v>433.57</v>
      </c>
      <c r="M980" s="108">
        <v>433.57</v>
      </c>
    </row>
    <row r="981" spans="1:13" hidden="1" x14ac:dyDescent="0.35">
      <c r="A981" s="114" t="str">
        <f t="shared" si="15"/>
        <v>5936683ZNGA560B</v>
      </c>
      <c r="B981" s="83" t="s">
        <v>170</v>
      </c>
      <c r="C981" s="84">
        <v>2249908</v>
      </c>
      <c r="D981" s="83">
        <v>5936683</v>
      </c>
      <c r="E981" s="83" t="s">
        <v>119</v>
      </c>
      <c r="F981" s="83" t="s">
        <v>115</v>
      </c>
      <c r="G981" s="85">
        <v>43162</v>
      </c>
      <c r="H981" s="85">
        <v>43162</v>
      </c>
      <c r="I981" s="83" t="s">
        <v>2</v>
      </c>
      <c r="J981" s="83"/>
      <c r="K981" s="86">
        <v>1</v>
      </c>
      <c r="L981" s="87">
        <v>187.32</v>
      </c>
      <c r="M981" s="108">
        <v>187.32</v>
      </c>
    </row>
    <row r="982" spans="1:13" hidden="1" x14ac:dyDescent="0.35">
      <c r="A982" s="114" t="str">
        <f t="shared" si="15"/>
        <v>5918104ZNGA561BC</v>
      </c>
      <c r="B982" s="83" t="s">
        <v>170</v>
      </c>
      <c r="C982" s="84">
        <v>2250580</v>
      </c>
      <c r="D982" s="83">
        <v>5918104</v>
      </c>
      <c r="E982" s="83" t="s">
        <v>145</v>
      </c>
      <c r="F982" s="83" t="s">
        <v>118</v>
      </c>
      <c r="G982" s="85">
        <v>43161</v>
      </c>
      <c r="H982" s="85">
        <v>43161</v>
      </c>
      <c r="I982" s="83" t="s">
        <v>29</v>
      </c>
      <c r="J982" s="83"/>
      <c r="K982" s="86">
        <v>1</v>
      </c>
      <c r="L982" s="87">
        <v>433.57</v>
      </c>
      <c r="M982" s="108">
        <v>433.57</v>
      </c>
    </row>
    <row r="983" spans="1:13" hidden="1" x14ac:dyDescent="0.35">
      <c r="A983" s="114" t="str">
        <f t="shared" si="15"/>
        <v>5934679NGA Outside Boundary Remediation/Build</v>
      </c>
      <c r="B983" s="83" t="s">
        <v>170</v>
      </c>
      <c r="C983" s="84">
        <v>2251073</v>
      </c>
      <c r="D983" s="83">
        <v>5934679</v>
      </c>
      <c r="E983" s="83" t="s">
        <v>117</v>
      </c>
      <c r="F983" s="83" t="s">
        <v>127</v>
      </c>
      <c r="G983" s="85">
        <v>43160</v>
      </c>
      <c r="H983" s="85">
        <v>43160</v>
      </c>
      <c r="I983" s="83" t="s">
        <v>126</v>
      </c>
      <c r="J983" s="83"/>
      <c r="K983" s="86">
        <v>1</v>
      </c>
      <c r="L983" s="87">
        <v>0</v>
      </c>
      <c r="M983" s="108">
        <v>0</v>
      </c>
    </row>
    <row r="984" spans="1:13" hidden="1" x14ac:dyDescent="0.35">
      <c r="A984" s="114" t="str">
        <f t="shared" si="15"/>
        <v>5934679ZNGA561BC</v>
      </c>
      <c r="B984" s="83" t="s">
        <v>170</v>
      </c>
      <c r="C984" s="84">
        <v>2251073</v>
      </c>
      <c r="D984" s="83">
        <v>5934679</v>
      </c>
      <c r="E984" s="83" t="s">
        <v>117</v>
      </c>
      <c r="F984" s="83" t="s">
        <v>118</v>
      </c>
      <c r="G984" s="85">
        <v>43161</v>
      </c>
      <c r="H984" s="85">
        <v>43161</v>
      </c>
      <c r="I984" s="83" t="s">
        <v>29</v>
      </c>
      <c r="J984" s="83"/>
      <c r="K984" s="86">
        <v>1</v>
      </c>
      <c r="L984" s="87">
        <v>433.57</v>
      </c>
      <c r="M984" s="108">
        <v>433.57</v>
      </c>
    </row>
    <row r="985" spans="1:13" hidden="1" x14ac:dyDescent="0.35">
      <c r="A985" s="114" t="str">
        <f t="shared" si="15"/>
        <v>5972675ZNGA561A</v>
      </c>
      <c r="B985" s="83" t="s">
        <v>170</v>
      </c>
      <c r="C985" s="84">
        <v>2252057</v>
      </c>
      <c r="D985" s="83">
        <v>5972675</v>
      </c>
      <c r="E985" s="83" t="s">
        <v>122</v>
      </c>
      <c r="F985" s="83" t="s">
        <v>113</v>
      </c>
      <c r="G985" s="85">
        <v>43161</v>
      </c>
      <c r="H985" s="85">
        <v>43161</v>
      </c>
      <c r="I985" s="83" t="s">
        <v>112</v>
      </c>
      <c r="J985" s="83"/>
      <c r="K985" s="86">
        <v>1</v>
      </c>
      <c r="L985" s="87">
        <v>0</v>
      </c>
      <c r="M985" s="108">
        <v>0</v>
      </c>
    </row>
    <row r="986" spans="1:13" hidden="1" x14ac:dyDescent="0.35">
      <c r="A986" s="114" t="str">
        <f t="shared" si="15"/>
        <v>5984331ZNGA561A</v>
      </c>
      <c r="B986" s="83" t="s">
        <v>170</v>
      </c>
      <c r="C986" s="84">
        <v>2253008</v>
      </c>
      <c r="D986" s="83">
        <v>5984331</v>
      </c>
      <c r="E986" s="83" t="s">
        <v>145</v>
      </c>
      <c r="F986" s="83" t="s">
        <v>113</v>
      </c>
      <c r="G986" s="85">
        <v>43161</v>
      </c>
      <c r="H986" s="85">
        <v>43161</v>
      </c>
      <c r="I986" s="83" t="s">
        <v>112</v>
      </c>
      <c r="J986" s="83"/>
      <c r="K986" s="86">
        <v>1</v>
      </c>
      <c r="L986" s="87">
        <v>0</v>
      </c>
      <c r="M986" s="108">
        <v>0</v>
      </c>
    </row>
    <row r="987" spans="1:13" hidden="1" x14ac:dyDescent="0.35">
      <c r="A987" s="114" t="str">
        <f t="shared" si="15"/>
        <v>6019652ZNGA561A</v>
      </c>
      <c r="B987" s="83" t="s">
        <v>170</v>
      </c>
      <c r="C987" s="84">
        <v>2253968</v>
      </c>
      <c r="D987" s="83">
        <v>6019652</v>
      </c>
      <c r="E987" s="83" t="s">
        <v>150</v>
      </c>
      <c r="F987" s="83" t="s">
        <v>113</v>
      </c>
      <c r="G987" s="85">
        <v>43161</v>
      </c>
      <c r="H987" s="85">
        <v>43161</v>
      </c>
      <c r="I987" s="83" t="s">
        <v>112</v>
      </c>
      <c r="J987" s="83"/>
      <c r="K987" s="86">
        <v>1</v>
      </c>
      <c r="L987" s="87">
        <v>0</v>
      </c>
      <c r="M987" s="108">
        <v>0</v>
      </c>
    </row>
    <row r="988" spans="1:13" hidden="1" x14ac:dyDescent="0.35">
      <c r="A988" s="114" t="str">
        <f t="shared" si="15"/>
        <v>6026327ZNGA561A</v>
      </c>
      <c r="B988" s="83" t="s">
        <v>170</v>
      </c>
      <c r="C988" s="84">
        <v>2255387</v>
      </c>
      <c r="D988" s="83">
        <v>6026327</v>
      </c>
      <c r="E988" s="83" t="s">
        <v>120</v>
      </c>
      <c r="F988" s="83" t="s">
        <v>113</v>
      </c>
      <c r="G988" s="85">
        <v>43161</v>
      </c>
      <c r="H988" s="85">
        <v>43161</v>
      </c>
      <c r="I988" s="83" t="s">
        <v>112</v>
      </c>
      <c r="J988" s="83"/>
      <c r="K988" s="86">
        <v>1</v>
      </c>
      <c r="L988" s="87">
        <v>0</v>
      </c>
      <c r="M988" s="108">
        <v>0</v>
      </c>
    </row>
    <row r="989" spans="1:13" hidden="1" x14ac:dyDescent="0.35">
      <c r="A989" s="114" t="str">
        <f t="shared" si="15"/>
        <v>6074575ZNGA561A</v>
      </c>
      <c r="B989" s="83" t="s">
        <v>170</v>
      </c>
      <c r="C989" s="84">
        <v>2257219</v>
      </c>
      <c r="D989" s="83">
        <v>6074575</v>
      </c>
      <c r="E989" s="83" t="s">
        <v>120</v>
      </c>
      <c r="F989" s="83" t="s">
        <v>113</v>
      </c>
      <c r="G989" s="85">
        <v>43162</v>
      </c>
      <c r="H989" s="85">
        <v>43162</v>
      </c>
      <c r="I989" s="83" t="s">
        <v>112</v>
      </c>
      <c r="J989" s="83"/>
      <c r="K989" s="86">
        <v>1</v>
      </c>
      <c r="L989" s="87">
        <v>0</v>
      </c>
      <c r="M989" s="108">
        <v>0</v>
      </c>
    </row>
    <row r="990" spans="1:13" hidden="1" x14ac:dyDescent="0.35">
      <c r="A990" s="114" t="str">
        <f t="shared" si="15"/>
        <v>6088120Z999</v>
      </c>
      <c r="B990" s="83" t="s">
        <v>170</v>
      </c>
      <c r="C990" s="84">
        <v>2257671</v>
      </c>
      <c r="D990" s="83">
        <v>6088120</v>
      </c>
      <c r="E990" s="83" t="s">
        <v>150</v>
      </c>
      <c r="F990" s="83" t="s">
        <v>115</v>
      </c>
      <c r="G990" s="85">
        <v>43161</v>
      </c>
      <c r="H990" s="85">
        <v>43161</v>
      </c>
      <c r="I990" s="83" t="s">
        <v>35</v>
      </c>
      <c r="J990" s="83"/>
      <c r="K990" s="86">
        <v>1</v>
      </c>
      <c r="L990" s="87">
        <v>0</v>
      </c>
      <c r="M990" s="108">
        <v>0</v>
      </c>
    </row>
    <row r="991" spans="1:13" hidden="1" x14ac:dyDescent="0.35">
      <c r="A991" s="114" t="str">
        <f t="shared" si="15"/>
        <v>6088120ZNGA563B</v>
      </c>
      <c r="B991" s="83" t="s">
        <v>170</v>
      </c>
      <c r="C991" s="84">
        <v>2257671</v>
      </c>
      <c r="D991" s="83">
        <v>6088120</v>
      </c>
      <c r="E991" s="83" t="s">
        <v>150</v>
      </c>
      <c r="F991" s="83" t="s">
        <v>115</v>
      </c>
      <c r="G991" s="85">
        <v>43161</v>
      </c>
      <c r="H991" s="85">
        <v>43161</v>
      </c>
      <c r="I991" s="83" t="s">
        <v>23</v>
      </c>
      <c r="J991" s="83"/>
      <c r="K991" s="86">
        <v>-1</v>
      </c>
      <c r="L991" s="87">
        <v>383.5</v>
      </c>
      <c r="M991" s="108">
        <v>-383.5</v>
      </c>
    </row>
    <row r="992" spans="1:13" hidden="1" x14ac:dyDescent="0.35">
      <c r="A992" s="114" t="str">
        <f t="shared" si="15"/>
        <v>6088120ZNGA563BC</v>
      </c>
      <c r="B992" s="83" t="s">
        <v>170</v>
      </c>
      <c r="C992" s="84">
        <v>2257671</v>
      </c>
      <c r="D992" s="83">
        <v>6088120</v>
      </c>
      <c r="E992" s="83" t="s">
        <v>150</v>
      </c>
      <c r="F992" s="83" t="s">
        <v>118</v>
      </c>
      <c r="G992" s="85">
        <v>43160</v>
      </c>
      <c r="H992" s="85">
        <v>43160</v>
      </c>
      <c r="I992" s="83" t="s">
        <v>25</v>
      </c>
      <c r="J992" s="83"/>
      <c r="K992" s="86">
        <v>1</v>
      </c>
      <c r="L992" s="87">
        <v>626.70000000000005</v>
      </c>
      <c r="M992" s="108">
        <v>626.70000000000005</v>
      </c>
    </row>
    <row r="993" spans="1:13" hidden="1" x14ac:dyDescent="0.35">
      <c r="A993" s="114" t="str">
        <f t="shared" si="15"/>
        <v>6094041ZNGA563B</v>
      </c>
      <c r="B993" s="83" t="s">
        <v>170</v>
      </c>
      <c r="C993" s="84">
        <v>2257728</v>
      </c>
      <c r="D993" s="83">
        <v>6094041</v>
      </c>
      <c r="E993" s="83" t="s">
        <v>120</v>
      </c>
      <c r="F993" s="83" t="s">
        <v>115</v>
      </c>
      <c r="G993" s="85">
        <v>43161</v>
      </c>
      <c r="H993" s="85">
        <v>43161</v>
      </c>
      <c r="I993" s="83" t="s">
        <v>23</v>
      </c>
      <c r="J993" s="83"/>
      <c r="K993" s="86">
        <v>1</v>
      </c>
      <c r="L993" s="87">
        <v>383.5</v>
      </c>
      <c r="M993" s="108">
        <v>383.5</v>
      </c>
    </row>
    <row r="994" spans="1:13" hidden="1" x14ac:dyDescent="0.35">
      <c r="A994" s="114" t="str">
        <f t="shared" si="15"/>
        <v>6094036ZNGA561A</v>
      </c>
      <c r="B994" s="83" t="s">
        <v>170</v>
      </c>
      <c r="C994" s="84">
        <v>2257729</v>
      </c>
      <c r="D994" s="83">
        <v>6094036</v>
      </c>
      <c r="E994" s="83" t="s">
        <v>120</v>
      </c>
      <c r="F994" s="83" t="s">
        <v>113</v>
      </c>
      <c r="G994" s="85">
        <v>43161</v>
      </c>
      <c r="H994" s="85">
        <v>43161</v>
      </c>
      <c r="I994" s="83" t="s">
        <v>112</v>
      </c>
      <c r="J994" s="83"/>
      <c r="K994" s="86">
        <v>1</v>
      </c>
      <c r="L994" s="87">
        <v>0</v>
      </c>
      <c r="M994" s="108">
        <v>0</v>
      </c>
    </row>
    <row r="995" spans="1:13" hidden="1" x14ac:dyDescent="0.35">
      <c r="A995" s="114" t="str">
        <f t="shared" si="15"/>
        <v>6031259NGA-714</v>
      </c>
      <c r="B995" s="83" t="s">
        <v>170</v>
      </c>
      <c r="C995" s="84">
        <v>2258736</v>
      </c>
      <c r="D995" s="83">
        <v>6031259</v>
      </c>
      <c r="E995" s="83" t="s">
        <v>119</v>
      </c>
      <c r="F995" s="83" t="s">
        <v>115</v>
      </c>
      <c r="G995" s="85">
        <v>43161</v>
      </c>
      <c r="H995" s="85">
        <v>43161</v>
      </c>
      <c r="I995" s="83" t="s">
        <v>114</v>
      </c>
      <c r="J995" s="83"/>
      <c r="K995" s="86">
        <v>1</v>
      </c>
      <c r="L995" s="87">
        <v>41.38</v>
      </c>
      <c r="M995" s="108">
        <v>41.38</v>
      </c>
    </row>
    <row r="996" spans="1:13" hidden="1" x14ac:dyDescent="0.35">
      <c r="A996" s="114" t="str">
        <f t="shared" si="15"/>
        <v>6104427ZNGA561A</v>
      </c>
      <c r="B996" s="83" t="s">
        <v>170</v>
      </c>
      <c r="C996" s="84">
        <v>2258945</v>
      </c>
      <c r="D996" s="83">
        <v>6104427</v>
      </c>
      <c r="E996" s="83" t="s">
        <v>124</v>
      </c>
      <c r="F996" s="83" t="s">
        <v>113</v>
      </c>
      <c r="G996" s="85">
        <v>43161</v>
      </c>
      <c r="H996" s="85">
        <v>43161</v>
      </c>
      <c r="I996" s="83" t="s">
        <v>112</v>
      </c>
      <c r="J996" s="83"/>
      <c r="K996" s="86">
        <v>1</v>
      </c>
      <c r="L996" s="87">
        <v>0</v>
      </c>
      <c r="M996" s="108">
        <v>0</v>
      </c>
    </row>
    <row r="997" spans="1:13" hidden="1" x14ac:dyDescent="0.35">
      <c r="A997" s="114" t="str">
        <f t="shared" si="15"/>
        <v>6149731ZNGA561BC</v>
      </c>
      <c r="B997" s="83" t="s">
        <v>170</v>
      </c>
      <c r="C997" s="84">
        <v>2260083</v>
      </c>
      <c r="D997" s="83">
        <v>6149731</v>
      </c>
      <c r="E997" s="83" t="s">
        <v>111</v>
      </c>
      <c r="F997" s="83" t="s">
        <v>118</v>
      </c>
      <c r="G997" s="85">
        <v>43161</v>
      </c>
      <c r="H997" s="85">
        <v>43161</v>
      </c>
      <c r="I997" s="83" t="s">
        <v>29</v>
      </c>
      <c r="J997" s="83"/>
      <c r="K997" s="86">
        <v>1</v>
      </c>
      <c r="L997" s="87">
        <v>433.57</v>
      </c>
      <c r="M997" s="108">
        <v>433.57</v>
      </c>
    </row>
    <row r="998" spans="1:13" hidden="1" x14ac:dyDescent="0.35">
      <c r="A998" s="114" t="str">
        <f t="shared" si="15"/>
        <v>6143641ZNGA561A</v>
      </c>
      <c r="B998" s="83" t="s">
        <v>170</v>
      </c>
      <c r="C998" s="84">
        <v>2260176</v>
      </c>
      <c r="D998" s="83">
        <v>6143641</v>
      </c>
      <c r="E998" s="83" t="s">
        <v>145</v>
      </c>
      <c r="F998" s="83" t="s">
        <v>113</v>
      </c>
      <c r="G998" s="85">
        <v>43160</v>
      </c>
      <c r="H998" s="85">
        <v>43160</v>
      </c>
      <c r="I998" s="83" t="s">
        <v>112</v>
      </c>
      <c r="J998" s="83"/>
      <c r="K998" s="86">
        <v>1</v>
      </c>
      <c r="L998" s="87">
        <v>0</v>
      </c>
      <c r="M998" s="108">
        <v>0</v>
      </c>
    </row>
    <row r="999" spans="1:13" hidden="1" x14ac:dyDescent="0.35">
      <c r="A999" s="114" t="str">
        <f t="shared" si="15"/>
        <v>6138657ZNGA561A</v>
      </c>
      <c r="B999" s="83" t="s">
        <v>170</v>
      </c>
      <c r="C999" s="84">
        <v>2260214</v>
      </c>
      <c r="D999" s="83">
        <v>6138657</v>
      </c>
      <c r="E999" s="83" t="s">
        <v>122</v>
      </c>
      <c r="F999" s="83" t="s">
        <v>113</v>
      </c>
      <c r="G999" s="85">
        <v>43162</v>
      </c>
      <c r="H999" s="85">
        <v>43162</v>
      </c>
      <c r="I999" s="83" t="s">
        <v>112</v>
      </c>
      <c r="J999" s="83"/>
      <c r="K999" s="86">
        <v>1</v>
      </c>
      <c r="L999" s="87">
        <v>0</v>
      </c>
      <c r="M999" s="108">
        <v>0</v>
      </c>
    </row>
    <row r="1000" spans="1:13" hidden="1" x14ac:dyDescent="0.35">
      <c r="A1000" s="114" t="str">
        <f t="shared" si="15"/>
        <v>6160606NGA-750</v>
      </c>
      <c r="B1000" s="83" t="s">
        <v>170</v>
      </c>
      <c r="C1000" s="84">
        <v>2261040</v>
      </c>
      <c r="D1000" s="83">
        <v>6160606</v>
      </c>
      <c r="E1000" s="83" t="s">
        <v>116</v>
      </c>
      <c r="F1000" s="83" t="s">
        <v>118</v>
      </c>
      <c r="G1000" s="85">
        <v>43162</v>
      </c>
      <c r="H1000" s="85">
        <v>43162</v>
      </c>
      <c r="I1000" s="83" t="s">
        <v>85</v>
      </c>
      <c r="J1000" s="83"/>
      <c r="K1000" s="86">
        <v>1</v>
      </c>
      <c r="L1000" s="87">
        <v>22.61</v>
      </c>
      <c r="M1000" s="108">
        <v>22.61</v>
      </c>
    </row>
    <row r="1001" spans="1:13" hidden="1" x14ac:dyDescent="0.35">
      <c r="A1001" s="114" t="str">
        <f t="shared" si="15"/>
        <v>6160606NGA-751</v>
      </c>
      <c r="B1001" s="83" t="s">
        <v>170</v>
      </c>
      <c r="C1001" s="84">
        <v>2261040</v>
      </c>
      <c r="D1001" s="83">
        <v>6160606</v>
      </c>
      <c r="E1001" s="83" t="s">
        <v>116</v>
      </c>
      <c r="F1001" s="83" t="s">
        <v>118</v>
      </c>
      <c r="G1001" s="85">
        <v>43162</v>
      </c>
      <c r="H1001" s="85">
        <v>43162</v>
      </c>
      <c r="I1001" s="83" t="s">
        <v>93</v>
      </c>
      <c r="J1001" s="83"/>
      <c r="K1001" s="86">
        <v>1</v>
      </c>
      <c r="L1001" s="87">
        <v>146.76</v>
      </c>
      <c r="M1001" s="108">
        <v>146.76</v>
      </c>
    </row>
    <row r="1002" spans="1:13" hidden="1" x14ac:dyDescent="0.35">
      <c r="A1002" s="114" t="str">
        <f t="shared" si="15"/>
        <v>6165943ZNGA561BC</v>
      </c>
      <c r="B1002" s="83" t="s">
        <v>170</v>
      </c>
      <c r="C1002" s="84">
        <v>2261368</v>
      </c>
      <c r="D1002" s="83">
        <v>6165943</v>
      </c>
      <c r="E1002" s="83" t="s">
        <v>111</v>
      </c>
      <c r="F1002" s="83" t="s">
        <v>118</v>
      </c>
      <c r="G1002" s="85">
        <v>43161</v>
      </c>
      <c r="H1002" s="85">
        <v>43161</v>
      </c>
      <c r="I1002" s="83" t="s">
        <v>29</v>
      </c>
      <c r="J1002" s="83"/>
      <c r="K1002" s="86">
        <v>1</v>
      </c>
      <c r="L1002" s="87">
        <v>433.57</v>
      </c>
      <c r="M1002" s="108">
        <v>433.57</v>
      </c>
    </row>
    <row r="1003" spans="1:13" hidden="1" x14ac:dyDescent="0.35">
      <c r="A1003" s="114" t="str">
        <f t="shared" si="15"/>
        <v>6165852ZNGA561A</v>
      </c>
      <c r="B1003" s="83" t="s">
        <v>170</v>
      </c>
      <c r="C1003" s="84">
        <v>2261369</v>
      </c>
      <c r="D1003" s="83">
        <v>6165852</v>
      </c>
      <c r="E1003" s="83" t="s">
        <v>111</v>
      </c>
      <c r="F1003" s="83" t="s">
        <v>113</v>
      </c>
      <c r="G1003" s="85">
        <v>43160</v>
      </c>
      <c r="H1003" s="85">
        <v>43160</v>
      </c>
      <c r="I1003" s="83" t="s">
        <v>112</v>
      </c>
      <c r="J1003" s="83"/>
      <c r="K1003" s="86">
        <v>1</v>
      </c>
      <c r="L1003" s="87">
        <v>0</v>
      </c>
      <c r="M1003" s="108">
        <v>0</v>
      </c>
    </row>
    <row r="1004" spans="1:13" hidden="1" x14ac:dyDescent="0.35">
      <c r="A1004" s="114" t="str">
        <f t="shared" si="15"/>
        <v>6025593ZNGA561C</v>
      </c>
      <c r="B1004" s="83" t="s">
        <v>170</v>
      </c>
      <c r="C1004" s="84">
        <v>2261532</v>
      </c>
      <c r="D1004" s="83">
        <v>6025593</v>
      </c>
      <c r="E1004" s="83" t="s">
        <v>111</v>
      </c>
      <c r="F1004" s="83" t="s">
        <v>118</v>
      </c>
      <c r="G1004" s="85">
        <v>43161</v>
      </c>
      <c r="H1004" s="85">
        <v>43161</v>
      </c>
      <c r="I1004" s="83" t="s">
        <v>89</v>
      </c>
      <c r="J1004" s="83"/>
      <c r="K1004" s="86">
        <v>1</v>
      </c>
      <c r="L1004" s="87">
        <v>205.64</v>
      </c>
      <c r="M1004" s="108">
        <v>205.64</v>
      </c>
    </row>
    <row r="1005" spans="1:13" hidden="1" x14ac:dyDescent="0.35">
      <c r="A1005" s="114" t="str">
        <f t="shared" si="15"/>
        <v>6169734ZNGA561A</v>
      </c>
      <c r="B1005" s="83" t="s">
        <v>170</v>
      </c>
      <c r="C1005" s="84">
        <v>2261736</v>
      </c>
      <c r="D1005" s="83">
        <v>6169734</v>
      </c>
      <c r="E1005" s="83" t="s">
        <v>120</v>
      </c>
      <c r="F1005" s="83" t="s">
        <v>113</v>
      </c>
      <c r="G1005" s="85">
        <v>43160</v>
      </c>
      <c r="H1005" s="85">
        <v>43160</v>
      </c>
      <c r="I1005" s="83" t="s">
        <v>112</v>
      </c>
      <c r="J1005" s="83"/>
      <c r="K1005" s="86">
        <v>1</v>
      </c>
      <c r="L1005" s="87">
        <v>0</v>
      </c>
      <c r="M1005" s="108">
        <v>0</v>
      </c>
    </row>
    <row r="1006" spans="1:13" hidden="1" x14ac:dyDescent="0.35">
      <c r="A1006" s="114" t="str">
        <f t="shared" si="15"/>
        <v>6170884ZNGA563BC</v>
      </c>
      <c r="B1006" s="83" t="s">
        <v>170</v>
      </c>
      <c r="C1006" s="84">
        <v>2261740</v>
      </c>
      <c r="D1006" s="83">
        <v>6170884</v>
      </c>
      <c r="E1006" s="83" t="s">
        <v>122</v>
      </c>
      <c r="F1006" s="83" t="s">
        <v>118</v>
      </c>
      <c r="G1006" s="85">
        <v>43160</v>
      </c>
      <c r="H1006" s="85">
        <v>43160</v>
      </c>
      <c r="I1006" s="83" t="s">
        <v>25</v>
      </c>
      <c r="J1006" s="83"/>
      <c r="K1006" s="86">
        <v>1</v>
      </c>
      <c r="L1006" s="87">
        <v>626.70000000000005</v>
      </c>
      <c r="M1006" s="108">
        <v>626.70000000000005</v>
      </c>
    </row>
    <row r="1007" spans="1:13" hidden="1" x14ac:dyDescent="0.35">
      <c r="A1007" s="114" t="str">
        <f t="shared" si="15"/>
        <v>6170861ZNGA561A</v>
      </c>
      <c r="B1007" s="83" t="s">
        <v>170</v>
      </c>
      <c r="C1007" s="84">
        <v>2261741</v>
      </c>
      <c r="D1007" s="83">
        <v>6170861</v>
      </c>
      <c r="E1007" s="83" t="s">
        <v>122</v>
      </c>
      <c r="F1007" s="83"/>
      <c r="G1007" s="85">
        <v>43160</v>
      </c>
      <c r="H1007" s="85">
        <v>43160</v>
      </c>
      <c r="I1007" s="83" t="s">
        <v>112</v>
      </c>
      <c r="J1007" s="83"/>
      <c r="K1007" s="86">
        <v>1</v>
      </c>
      <c r="L1007" s="87">
        <v>0</v>
      </c>
      <c r="M1007" s="108">
        <v>0</v>
      </c>
    </row>
    <row r="1008" spans="1:13" hidden="1" x14ac:dyDescent="0.35">
      <c r="A1008" s="114" t="str">
        <f t="shared" si="15"/>
        <v>6187066ZNGA561A</v>
      </c>
      <c r="B1008" s="83" t="s">
        <v>170</v>
      </c>
      <c r="C1008" s="84">
        <v>2262820</v>
      </c>
      <c r="D1008" s="83">
        <v>6187066</v>
      </c>
      <c r="E1008" s="83" t="s">
        <v>122</v>
      </c>
      <c r="F1008" s="83" t="s">
        <v>113</v>
      </c>
      <c r="G1008" s="85">
        <v>43161</v>
      </c>
      <c r="H1008" s="85">
        <v>43161</v>
      </c>
      <c r="I1008" s="83" t="s">
        <v>112</v>
      </c>
      <c r="J1008" s="83"/>
      <c r="K1008" s="86">
        <v>1</v>
      </c>
      <c r="L1008" s="87">
        <v>0</v>
      </c>
      <c r="M1008" s="108">
        <v>0</v>
      </c>
    </row>
    <row r="1009" spans="1:13" hidden="1" x14ac:dyDescent="0.35">
      <c r="A1009" s="114" t="str">
        <f t="shared" si="15"/>
        <v>6171577ZNGA561A</v>
      </c>
      <c r="B1009" s="83" t="s">
        <v>170</v>
      </c>
      <c r="C1009" s="84">
        <v>2262847</v>
      </c>
      <c r="D1009" s="83">
        <v>6171577</v>
      </c>
      <c r="E1009" s="83" t="s">
        <v>145</v>
      </c>
      <c r="F1009" s="83" t="s">
        <v>113</v>
      </c>
      <c r="G1009" s="85">
        <v>43161</v>
      </c>
      <c r="H1009" s="85">
        <v>43161</v>
      </c>
      <c r="I1009" s="83" t="s">
        <v>112</v>
      </c>
      <c r="J1009" s="83"/>
      <c r="K1009" s="86">
        <v>1</v>
      </c>
      <c r="L1009" s="87">
        <v>0</v>
      </c>
      <c r="M1009" s="108">
        <v>0</v>
      </c>
    </row>
    <row r="1010" spans="1:13" hidden="1" x14ac:dyDescent="0.35">
      <c r="A1010" s="114" t="str">
        <f t="shared" si="15"/>
        <v>6195704ZNGA561A</v>
      </c>
      <c r="B1010" s="83" t="s">
        <v>170</v>
      </c>
      <c r="C1010" s="84">
        <v>2263185</v>
      </c>
      <c r="D1010" s="83">
        <v>6195704</v>
      </c>
      <c r="E1010" s="83" t="s">
        <v>124</v>
      </c>
      <c r="F1010" s="83" t="s">
        <v>113</v>
      </c>
      <c r="G1010" s="85">
        <v>43162</v>
      </c>
      <c r="H1010" s="85">
        <v>43162</v>
      </c>
      <c r="I1010" s="83" t="s">
        <v>112</v>
      </c>
      <c r="J1010" s="83"/>
      <c r="K1010" s="86">
        <v>1</v>
      </c>
      <c r="L1010" s="87">
        <v>0</v>
      </c>
      <c r="M1010" s="108">
        <v>0</v>
      </c>
    </row>
    <row r="1011" spans="1:13" hidden="1" x14ac:dyDescent="0.35">
      <c r="A1011" s="114" t="str">
        <f t="shared" si="15"/>
        <v>6193104ZNGA561A</v>
      </c>
      <c r="B1011" s="83" t="s">
        <v>170</v>
      </c>
      <c r="C1011" s="84">
        <v>2263208</v>
      </c>
      <c r="D1011" s="83">
        <v>6193104</v>
      </c>
      <c r="E1011" s="83" t="s">
        <v>116</v>
      </c>
      <c r="F1011" s="83" t="s">
        <v>113</v>
      </c>
      <c r="G1011" s="85">
        <v>43162</v>
      </c>
      <c r="H1011" s="85">
        <v>43162</v>
      </c>
      <c r="I1011" s="83" t="s">
        <v>112</v>
      </c>
      <c r="J1011" s="83"/>
      <c r="K1011" s="86">
        <v>1</v>
      </c>
      <c r="L1011" s="87">
        <v>0</v>
      </c>
      <c r="M1011" s="108">
        <v>0</v>
      </c>
    </row>
    <row r="1012" spans="1:13" hidden="1" x14ac:dyDescent="0.35">
      <c r="A1012" s="114" t="str">
        <f t="shared" si="15"/>
        <v>6222506ZNGA561A</v>
      </c>
      <c r="B1012" s="83" t="s">
        <v>170</v>
      </c>
      <c r="C1012" s="84">
        <v>2265033</v>
      </c>
      <c r="D1012" s="83">
        <v>6222506</v>
      </c>
      <c r="E1012" s="83" t="s">
        <v>117</v>
      </c>
      <c r="F1012" s="83" t="s">
        <v>113</v>
      </c>
      <c r="G1012" s="85">
        <v>43162</v>
      </c>
      <c r="H1012" s="85">
        <v>43162</v>
      </c>
      <c r="I1012" s="83" t="s">
        <v>112</v>
      </c>
      <c r="J1012" s="83"/>
      <c r="K1012" s="86">
        <v>1</v>
      </c>
      <c r="L1012" s="87">
        <v>0</v>
      </c>
      <c r="M1012" s="108">
        <v>0</v>
      </c>
    </row>
    <row r="1013" spans="1:13" hidden="1" x14ac:dyDescent="0.35">
      <c r="A1013" s="114" t="str">
        <f t="shared" si="15"/>
        <v>6222603ZNGA564BC</v>
      </c>
      <c r="B1013" s="83" t="s">
        <v>170</v>
      </c>
      <c r="C1013" s="84">
        <v>2265034</v>
      </c>
      <c r="D1013" s="83">
        <v>6222603</v>
      </c>
      <c r="E1013" s="83" t="s">
        <v>117</v>
      </c>
      <c r="F1013" s="83" t="s">
        <v>118</v>
      </c>
      <c r="G1013" s="85">
        <v>43162</v>
      </c>
      <c r="H1013" s="85">
        <v>43162</v>
      </c>
      <c r="I1013" s="83" t="s">
        <v>95</v>
      </c>
      <c r="J1013" s="83"/>
      <c r="K1013" s="86">
        <v>1</v>
      </c>
      <c r="L1013" s="87">
        <v>881.69</v>
      </c>
      <c r="M1013" s="108">
        <v>881.69</v>
      </c>
    </row>
    <row r="1014" spans="1:13" hidden="1" x14ac:dyDescent="0.35">
      <c r="A1014" s="114" t="str">
        <f t="shared" si="15"/>
        <v/>
      </c>
      <c r="B1014" s="87"/>
      <c r="C1014" s="87"/>
      <c r="D1014" s="87"/>
      <c r="E1014" s="87"/>
      <c r="F1014" s="87"/>
      <c r="G1014" s="87"/>
      <c r="H1014" s="87"/>
      <c r="I1014" s="87"/>
      <c r="J1014" s="87"/>
      <c r="K1014" s="87"/>
      <c r="L1014" s="94" t="s">
        <v>110</v>
      </c>
      <c r="M1014" s="108">
        <v>8685.2900000000009</v>
      </c>
    </row>
    <row r="1015" spans="1:13" hidden="1" x14ac:dyDescent="0.35">
      <c r="A1015" s="114" t="str">
        <f t="shared" si="15"/>
        <v>8876418NGA Complex Internal Wiring</v>
      </c>
      <c r="B1015" s="83" t="s">
        <v>162</v>
      </c>
      <c r="C1015" s="84">
        <v>1872496</v>
      </c>
      <c r="D1015" s="83">
        <v>8876418</v>
      </c>
      <c r="E1015" s="83" t="s">
        <v>116</v>
      </c>
      <c r="F1015" s="83" t="s">
        <v>115</v>
      </c>
      <c r="G1015" s="85">
        <v>43165</v>
      </c>
      <c r="H1015" s="85">
        <v>43165</v>
      </c>
      <c r="I1015" s="83" t="s">
        <v>152</v>
      </c>
      <c r="J1015" s="83"/>
      <c r="K1015" s="86">
        <v>1</v>
      </c>
      <c r="L1015" s="87">
        <v>0</v>
      </c>
      <c r="M1015" s="108">
        <v>0</v>
      </c>
    </row>
    <row r="1016" spans="1:13" hidden="1" x14ac:dyDescent="0.35">
      <c r="A1016" s="114" t="str">
        <f t="shared" si="15"/>
        <v>8876418NGA-701</v>
      </c>
      <c r="B1016" s="83" t="s">
        <v>162</v>
      </c>
      <c r="C1016" s="84">
        <v>1872496</v>
      </c>
      <c r="D1016" s="83">
        <v>8876418</v>
      </c>
      <c r="E1016" s="83" t="s">
        <v>116</v>
      </c>
      <c r="F1016" s="83" t="s">
        <v>115</v>
      </c>
      <c r="G1016" s="85">
        <v>43165</v>
      </c>
      <c r="H1016" s="85">
        <v>43165</v>
      </c>
      <c r="I1016" s="83" t="s">
        <v>151</v>
      </c>
      <c r="J1016" s="83"/>
      <c r="K1016" s="86">
        <v>1</v>
      </c>
      <c r="L1016" s="87">
        <v>48.39</v>
      </c>
      <c r="M1016" s="108">
        <v>48.39</v>
      </c>
    </row>
    <row r="1017" spans="1:13" hidden="1" x14ac:dyDescent="0.35">
      <c r="A1017" s="114" t="str">
        <f t="shared" si="15"/>
        <v>8876418Z999</v>
      </c>
      <c r="B1017" s="83" t="s">
        <v>162</v>
      </c>
      <c r="C1017" s="84">
        <v>1872496</v>
      </c>
      <c r="D1017" s="83">
        <v>8876418</v>
      </c>
      <c r="E1017" s="83" t="s">
        <v>116</v>
      </c>
      <c r="F1017" s="83" t="s">
        <v>115</v>
      </c>
      <c r="G1017" s="85">
        <v>43165</v>
      </c>
      <c r="H1017" s="85">
        <v>43165</v>
      </c>
      <c r="I1017" s="83" t="s">
        <v>35</v>
      </c>
      <c r="J1017" s="83" t="s">
        <v>169</v>
      </c>
      <c r="K1017" s="86">
        <v>1</v>
      </c>
      <c r="L1017" s="87">
        <v>0</v>
      </c>
      <c r="M1017" s="108">
        <v>0</v>
      </c>
    </row>
    <row r="1018" spans="1:13" hidden="1" x14ac:dyDescent="0.35">
      <c r="A1018" s="114" t="str">
        <f t="shared" si="15"/>
        <v>8876418ZNGA564B</v>
      </c>
      <c r="B1018" s="83" t="s">
        <v>162</v>
      </c>
      <c r="C1018" s="84">
        <v>1872496</v>
      </c>
      <c r="D1018" s="97">
        <v>8876418</v>
      </c>
      <c r="E1018" s="83" t="s">
        <v>116</v>
      </c>
      <c r="F1018" s="83" t="s">
        <v>115</v>
      </c>
      <c r="G1018" s="85">
        <v>43165</v>
      </c>
      <c r="H1018" s="85">
        <v>43165</v>
      </c>
      <c r="I1018" s="83" t="s">
        <v>19</v>
      </c>
      <c r="J1018" s="83"/>
      <c r="K1018" s="86">
        <v>-1</v>
      </c>
      <c r="L1018" s="87">
        <v>625.48</v>
      </c>
      <c r="M1018" s="108">
        <v>-625.48</v>
      </c>
    </row>
    <row r="1019" spans="1:13" hidden="1" x14ac:dyDescent="0.35">
      <c r="A1019" s="114" t="str">
        <f t="shared" si="15"/>
        <v>1316188NGA Complex Internal Wiring</v>
      </c>
      <c r="B1019" s="83" t="s">
        <v>162</v>
      </c>
      <c r="C1019" s="84">
        <v>2029716</v>
      </c>
      <c r="D1019" s="83">
        <v>1316188</v>
      </c>
      <c r="E1019" s="83" t="s">
        <v>168</v>
      </c>
      <c r="F1019" s="83" t="s">
        <v>115</v>
      </c>
      <c r="G1019" s="85">
        <v>43164</v>
      </c>
      <c r="H1019" s="85">
        <v>43164</v>
      </c>
      <c r="I1019" s="83" t="s">
        <v>152</v>
      </c>
      <c r="J1019" s="83"/>
      <c r="K1019" s="86">
        <v>1</v>
      </c>
      <c r="L1019" s="87">
        <v>0</v>
      </c>
      <c r="M1019" s="108">
        <v>0</v>
      </c>
    </row>
    <row r="1020" spans="1:13" hidden="1" x14ac:dyDescent="0.35">
      <c r="A1020" s="114" t="str">
        <f t="shared" si="15"/>
        <v>1316188NGA-701</v>
      </c>
      <c r="B1020" s="83" t="s">
        <v>162</v>
      </c>
      <c r="C1020" s="84">
        <v>2029716</v>
      </c>
      <c r="D1020" s="83">
        <v>1316188</v>
      </c>
      <c r="E1020" s="83" t="s">
        <v>168</v>
      </c>
      <c r="F1020" s="83" t="s">
        <v>115</v>
      </c>
      <c r="G1020" s="85">
        <v>43164</v>
      </c>
      <c r="H1020" s="85">
        <v>43164</v>
      </c>
      <c r="I1020" s="83" t="s">
        <v>151</v>
      </c>
      <c r="J1020" s="83"/>
      <c r="K1020" s="86">
        <v>1</v>
      </c>
      <c r="L1020" s="87">
        <v>48.39</v>
      </c>
      <c r="M1020" s="108">
        <v>48.39</v>
      </c>
    </row>
    <row r="1021" spans="1:13" hidden="1" x14ac:dyDescent="0.35">
      <c r="A1021" s="114" t="str">
        <f t="shared" si="15"/>
        <v>1316188NGA-714</v>
      </c>
      <c r="B1021" s="83" t="s">
        <v>162</v>
      </c>
      <c r="C1021" s="84">
        <v>2029716</v>
      </c>
      <c r="D1021" s="83">
        <v>1316188</v>
      </c>
      <c r="E1021" s="83" t="s">
        <v>168</v>
      </c>
      <c r="F1021" s="83" t="s">
        <v>115</v>
      </c>
      <c r="G1021" s="85">
        <v>43164</v>
      </c>
      <c r="H1021" s="85">
        <v>43164</v>
      </c>
      <c r="I1021" s="83" t="s">
        <v>114</v>
      </c>
      <c r="J1021" s="83"/>
      <c r="K1021" s="86">
        <v>-1</v>
      </c>
      <c r="L1021" s="87">
        <v>41.38</v>
      </c>
      <c r="M1021" s="108">
        <v>-41.38</v>
      </c>
    </row>
    <row r="1022" spans="1:13" hidden="1" x14ac:dyDescent="0.35">
      <c r="A1022" s="114" t="str">
        <f t="shared" si="15"/>
        <v>1316188NGA-714</v>
      </c>
      <c r="B1022" s="83" t="s">
        <v>162</v>
      </c>
      <c r="C1022" s="84">
        <v>2029716</v>
      </c>
      <c r="D1022" s="83">
        <v>1316188</v>
      </c>
      <c r="E1022" s="83" t="s">
        <v>168</v>
      </c>
      <c r="F1022" s="83" t="s">
        <v>115</v>
      </c>
      <c r="G1022" s="85">
        <v>43164</v>
      </c>
      <c r="H1022" s="85">
        <v>43164</v>
      </c>
      <c r="I1022" s="83" t="s">
        <v>114</v>
      </c>
      <c r="J1022" s="83"/>
      <c r="K1022" s="86">
        <v>-1</v>
      </c>
      <c r="L1022" s="87">
        <v>41.38</v>
      </c>
      <c r="M1022" s="108">
        <v>-41.38</v>
      </c>
    </row>
    <row r="1023" spans="1:13" hidden="1" x14ac:dyDescent="0.35">
      <c r="A1023" s="114" t="str">
        <f t="shared" si="15"/>
        <v>1316188Z999</v>
      </c>
      <c r="B1023" s="83" t="s">
        <v>162</v>
      </c>
      <c r="C1023" s="84">
        <v>2029716</v>
      </c>
      <c r="D1023" s="83">
        <v>1316188</v>
      </c>
      <c r="E1023" s="83" t="s">
        <v>168</v>
      </c>
      <c r="F1023" s="83" t="s">
        <v>115</v>
      </c>
      <c r="G1023" s="85">
        <v>43164</v>
      </c>
      <c r="H1023" s="85">
        <v>43164</v>
      </c>
      <c r="I1023" s="83" t="s">
        <v>35</v>
      </c>
      <c r="J1023" s="83"/>
      <c r="K1023" s="86">
        <v>1</v>
      </c>
      <c r="L1023" s="87">
        <v>0</v>
      </c>
      <c r="M1023" s="108">
        <v>0</v>
      </c>
    </row>
    <row r="1024" spans="1:13" hidden="1" x14ac:dyDescent="0.35">
      <c r="A1024" s="114" t="str">
        <f t="shared" si="15"/>
        <v>1601822NGA Complex Internal Wiring</v>
      </c>
      <c r="B1024" s="83" t="s">
        <v>162</v>
      </c>
      <c r="C1024" s="84">
        <v>2038491</v>
      </c>
      <c r="D1024" s="83">
        <v>1601822</v>
      </c>
      <c r="E1024" s="83" t="s">
        <v>168</v>
      </c>
      <c r="F1024" s="83" t="s">
        <v>115</v>
      </c>
      <c r="G1024" s="85">
        <v>43166</v>
      </c>
      <c r="H1024" s="85">
        <v>43166</v>
      </c>
      <c r="I1024" s="83" t="s">
        <v>152</v>
      </c>
      <c r="J1024" s="83"/>
      <c r="K1024" s="86">
        <v>1</v>
      </c>
      <c r="L1024" s="87">
        <v>0</v>
      </c>
      <c r="M1024" s="108">
        <v>0</v>
      </c>
    </row>
    <row r="1025" spans="1:13" hidden="1" x14ac:dyDescent="0.35">
      <c r="A1025" s="114" t="str">
        <f t="shared" si="15"/>
        <v>1601822NGA-701</v>
      </c>
      <c r="B1025" s="83" t="s">
        <v>162</v>
      </c>
      <c r="C1025" s="84">
        <v>2038491</v>
      </c>
      <c r="D1025" s="83">
        <v>1601822</v>
      </c>
      <c r="E1025" s="83" t="s">
        <v>168</v>
      </c>
      <c r="F1025" s="83" t="s">
        <v>115</v>
      </c>
      <c r="G1025" s="85">
        <v>43166</v>
      </c>
      <c r="H1025" s="85">
        <v>43166</v>
      </c>
      <c r="I1025" s="83" t="s">
        <v>151</v>
      </c>
      <c r="J1025" s="83"/>
      <c r="K1025" s="86">
        <v>1</v>
      </c>
      <c r="L1025" s="87">
        <v>48.39</v>
      </c>
      <c r="M1025" s="108">
        <v>48.39</v>
      </c>
    </row>
    <row r="1026" spans="1:13" hidden="1" x14ac:dyDescent="0.35">
      <c r="A1026" s="114" t="str">
        <f t="shared" si="15"/>
        <v>1601822NGA-714</v>
      </c>
      <c r="B1026" s="83" t="s">
        <v>162</v>
      </c>
      <c r="C1026" s="84">
        <v>2038491</v>
      </c>
      <c r="D1026" s="83">
        <v>1601822</v>
      </c>
      <c r="E1026" s="83" t="s">
        <v>168</v>
      </c>
      <c r="F1026" s="83" t="s">
        <v>115</v>
      </c>
      <c r="G1026" s="85">
        <v>43166</v>
      </c>
      <c r="H1026" s="85">
        <v>43166</v>
      </c>
      <c r="I1026" s="83" t="s">
        <v>114</v>
      </c>
      <c r="J1026" s="83"/>
      <c r="K1026" s="86">
        <v>-1</v>
      </c>
      <c r="L1026" s="87">
        <v>41.38</v>
      </c>
      <c r="M1026" s="108">
        <v>-41.38</v>
      </c>
    </row>
    <row r="1027" spans="1:13" hidden="1" x14ac:dyDescent="0.35">
      <c r="A1027" s="114" t="str">
        <f t="shared" ref="A1027:A1090" si="16">CONCATENATE(D1027,I1027)</f>
        <v>1601822NGA-714</v>
      </c>
      <c r="B1027" s="83" t="s">
        <v>162</v>
      </c>
      <c r="C1027" s="84">
        <v>2038491</v>
      </c>
      <c r="D1027" s="83">
        <v>1601822</v>
      </c>
      <c r="E1027" s="83" t="s">
        <v>168</v>
      </c>
      <c r="F1027" s="83" t="s">
        <v>115</v>
      </c>
      <c r="G1027" s="85">
        <v>43166</v>
      </c>
      <c r="H1027" s="85">
        <v>43166</v>
      </c>
      <c r="I1027" s="83" t="s">
        <v>114</v>
      </c>
      <c r="J1027" s="83"/>
      <c r="K1027" s="86">
        <v>-1</v>
      </c>
      <c r="L1027" s="87">
        <v>41.38</v>
      </c>
      <c r="M1027" s="108">
        <v>-41.38</v>
      </c>
    </row>
    <row r="1028" spans="1:13" hidden="1" x14ac:dyDescent="0.35">
      <c r="A1028" s="114" t="str">
        <f t="shared" si="16"/>
        <v>1601822Z999</v>
      </c>
      <c r="B1028" s="83" t="s">
        <v>162</v>
      </c>
      <c r="C1028" s="84">
        <v>2038491</v>
      </c>
      <c r="D1028" s="83">
        <v>1601822</v>
      </c>
      <c r="E1028" s="83" t="s">
        <v>168</v>
      </c>
      <c r="F1028" s="83" t="s">
        <v>115</v>
      </c>
      <c r="G1028" s="85">
        <v>43166</v>
      </c>
      <c r="H1028" s="85">
        <v>43166</v>
      </c>
      <c r="I1028" s="83" t="s">
        <v>35</v>
      </c>
      <c r="J1028" s="83"/>
      <c r="K1028" s="86">
        <v>1</v>
      </c>
      <c r="L1028" s="87">
        <v>0</v>
      </c>
      <c r="M1028" s="108">
        <v>0</v>
      </c>
    </row>
    <row r="1029" spans="1:13" hidden="1" x14ac:dyDescent="0.35">
      <c r="A1029" s="114" t="str">
        <f t="shared" si="16"/>
        <v>4672079NGA-D02</v>
      </c>
      <c r="B1029" s="83" t="s">
        <v>162</v>
      </c>
      <c r="C1029" s="84">
        <v>2191414</v>
      </c>
      <c r="D1029" s="83">
        <v>4672079</v>
      </c>
      <c r="E1029" s="83" t="s">
        <v>111</v>
      </c>
      <c r="F1029" s="83" t="s">
        <v>118</v>
      </c>
      <c r="G1029" s="85">
        <v>43164</v>
      </c>
      <c r="H1029" s="85">
        <v>43164</v>
      </c>
      <c r="I1029" s="83" t="s">
        <v>167</v>
      </c>
      <c r="J1029" s="83"/>
      <c r="K1029" s="86">
        <v>4</v>
      </c>
      <c r="L1029" s="87">
        <v>21.97</v>
      </c>
      <c r="M1029" s="108">
        <v>87.88</v>
      </c>
    </row>
    <row r="1030" spans="1:13" hidden="1" x14ac:dyDescent="0.35">
      <c r="A1030" s="114" t="str">
        <f t="shared" si="16"/>
        <v>4672079NGA-D03</v>
      </c>
      <c r="B1030" s="83" t="s">
        <v>162</v>
      </c>
      <c r="C1030" s="84">
        <v>2191414</v>
      </c>
      <c r="D1030" s="83">
        <v>4672079</v>
      </c>
      <c r="E1030" s="83" t="s">
        <v>111</v>
      </c>
      <c r="F1030" s="83" t="s">
        <v>118</v>
      </c>
      <c r="G1030" s="85">
        <v>43164</v>
      </c>
      <c r="H1030" s="85">
        <v>43164</v>
      </c>
      <c r="I1030" s="83" t="s">
        <v>166</v>
      </c>
      <c r="J1030" s="83"/>
      <c r="K1030" s="86">
        <v>5</v>
      </c>
      <c r="L1030" s="87">
        <v>42.59</v>
      </c>
      <c r="M1030" s="108">
        <v>212.95</v>
      </c>
    </row>
    <row r="1031" spans="1:13" hidden="1" x14ac:dyDescent="0.35">
      <c r="A1031" s="114" t="str">
        <f t="shared" si="16"/>
        <v>5081330NGA-MB19.1</v>
      </c>
      <c r="B1031" s="83" t="s">
        <v>162</v>
      </c>
      <c r="C1031" s="84">
        <v>2207446</v>
      </c>
      <c r="D1031" s="83">
        <v>5081330</v>
      </c>
      <c r="E1031" s="83" t="s">
        <v>121</v>
      </c>
      <c r="F1031" s="83" t="s">
        <v>118</v>
      </c>
      <c r="G1031" s="85">
        <v>43164</v>
      </c>
      <c r="H1031" s="85">
        <v>43164</v>
      </c>
      <c r="I1031" s="83" t="s">
        <v>163</v>
      </c>
      <c r="J1031" s="83"/>
      <c r="K1031" s="86">
        <v>1</v>
      </c>
      <c r="L1031" s="87">
        <v>43.78</v>
      </c>
      <c r="M1031" s="108">
        <v>43.78</v>
      </c>
    </row>
    <row r="1032" spans="1:13" hidden="1" x14ac:dyDescent="0.35">
      <c r="A1032" s="114" t="str">
        <f t="shared" si="16"/>
        <v>5276388NGA-F02577</v>
      </c>
      <c r="B1032" s="83" t="s">
        <v>162</v>
      </c>
      <c r="C1032" s="84">
        <v>2218260</v>
      </c>
      <c r="D1032" s="83">
        <v>5276388</v>
      </c>
      <c r="E1032" s="83" t="s">
        <v>165</v>
      </c>
      <c r="F1032" s="83" t="s">
        <v>127</v>
      </c>
      <c r="G1032" s="85">
        <v>43166</v>
      </c>
      <c r="H1032" s="85">
        <v>43166</v>
      </c>
      <c r="I1032" s="83" t="s">
        <v>129</v>
      </c>
      <c r="J1032" s="83"/>
      <c r="K1032" s="86">
        <v>56</v>
      </c>
      <c r="L1032" s="87">
        <v>11.93</v>
      </c>
      <c r="M1032" s="108">
        <v>668.08</v>
      </c>
    </row>
    <row r="1033" spans="1:13" hidden="1" x14ac:dyDescent="0.35">
      <c r="A1033" s="114" t="str">
        <f t="shared" si="16"/>
        <v>5471322ZNGA561C</v>
      </c>
      <c r="B1033" s="83" t="s">
        <v>162</v>
      </c>
      <c r="C1033" s="84">
        <v>2226543</v>
      </c>
      <c r="D1033" s="83">
        <v>5471322</v>
      </c>
      <c r="E1033" s="83" t="s">
        <v>119</v>
      </c>
      <c r="F1033" s="83" t="s">
        <v>118</v>
      </c>
      <c r="G1033" s="85">
        <v>43169</v>
      </c>
      <c r="H1033" s="85">
        <v>43169</v>
      </c>
      <c r="I1033" s="83" t="s">
        <v>89</v>
      </c>
      <c r="J1033" s="83"/>
      <c r="K1033" s="86">
        <v>1</v>
      </c>
      <c r="L1033" s="87">
        <v>205.64</v>
      </c>
      <c r="M1033" s="108">
        <v>205.64</v>
      </c>
    </row>
    <row r="1034" spans="1:13" hidden="1" x14ac:dyDescent="0.35">
      <c r="A1034" s="114" t="str">
        <f t="shared" si="16"/>
        <v>5314716NGA-714</v>
      </c>
      <c r="B1034" s="83" t="s">
        <v>162</v>
      </c>
      <c r="C1034" s="84">
        <v>2231567</v>
      </c>
      <c r="D1034" s="83">
        <v>5314716</v>
      </c>
      <c r="E1034" s="83" t="s">
        <v>119</v>
      </c>
      <c r="F1034" s="83" t="s">
        <v>115</v>
      </c>
      <c r="G1034" s="85">
        <v>43168</v>
      </c>
      <c r="H1034" s="85">
        <v>43168</v>
      </c>
      <c r="I1034" s="83" t="s">
        <v>114</v>
      </c>
      <c r="J1034" s="83"/>
      <c r="K1034" s="86">
        <v>1</v>
      </c>
      <c r="L1034" s="87">
        <v>41.38</v>
      </c>
      <c r="M1034" s="108">
        <v>41.38</v>
      </c>
    </row>
    <row r="1035" spans="1:13" hidden="1" x14ac:dyDescent="0.35">
      <c r="A1035" s="114" t="str">
        <f t="shared" si="16"/>
        <v>5702621ZNGA560B</v>
      </c>
      <c r="B1035" s="83" t="s">
        <v>162</v>
      </c>
      <c r="C1035" s="84">
        <v>2238647</v>
      </c>
      <c r="D1035" s="83">
        <v>5702621</v>
      </c>
      <c r="E1035" s="83" t="s">
        <v>124</v>
      </c>
      <c r="F1035" s="83" t="s">
        <v>115</v>
      </c>
      <c r="G1035" s="85">
        <v>43166</v>
      </c>
      <c r="H1035" s="85">
        <v>43166</v>
      </c>
      <c r="I1035" s="83" t="s">
        <v>2</v>
      </c>
      <c r="J1035" s="83"/>
      <c r="K1035" s="86">
        <v>1</v>
      </c>
      <c r="L1035" s="87">
        <v>187.32</v>
      </c>
      <c r="M1035" s="108">
        <v>187.32</v>
      </c>
    </row>
    <row r="1036" spans="1:13" hidden="1" x14ac:dyDescent="0.35">
      <c r="A1036" s="114" t="str">
        <f t="shared" si="16"/>
        <v>5722167ZNGA561C</v>
      </c>
      <c r="B1036" s="83" t="s">
        <v>162</v>
      </c>
      <c r="C1036" s="84">
        <v>2238938</v>
      </c>
      <c r="D1036" s="83">
        <v>5722167</v>
      </c>
      <c r="E1036" s="83" t="s">
        <v>145</v>
      </c>
      <c r="F1036" s="83" t="s">
        <v>118</v>
      </c>
      <c r="G1036" s="85">
        <v>43164</v>
      </c>
      <c r="H1036" s="85">
        <v>43164</v>
      </c>
      <c r="I1036" s="83" t="s">
        <v>89</v>
      </c>
      <c r="J1036" s="83"/>
      <c r="K1036" s="86">
        <v>1</v>
      </c>
      <c r="L1036" s="87">
        <v>205.64</v>
      </c>
      <c r="M1036" s="108">
        <v>205.64</v>
      </c>
    </row>
    <row r="1037" spans="1:13" hidden="1" x14ac:dyDescent="0.35">
      <c r="A1037" s="114" t="str">
        <f t="shared" si="16"/>
        <v>5579713Z999</v>
      </c>
      <c r="B1037" s="83" t="s">
        <v>162</v>
      </c>
      <c r="C1037" s="84">
        <v>2239054</v>
      </c>
      <c r="D1037" s="83">
        <v>5579713</v>
      </c>
      <c r="E1037" s="83" t="s">
        <v>145</v>
      </c>
      <c r="F1037" s="83" t="s">
        <v>115</v>
      </c>
      <c r="G1037" s="85">
        <v>43168</v>
      </c>
      <c r="H1037" s="85">
        <v>43168</v>
      </c>
      <c r="I1037" s="83" t="s">
        <v>35</v>
      </c>
      <c r="J1037" s="83"/>
      <c r="K1037" s="86">
        <v>1</v>
      </c>
      <c r="L1037" s="87">
        <v>0</v>
      </c>
      <c r="M1037" s="108">
        <v>0</v>
      </c>
    </row>
    <row r="1038" spans="1:13" hidden="1" x14ac:dyDescent="0.35">
      <c r="A1038" s="114" t="str">
        <f t="shared" si="16"/>
        <v>5579713ZNGA561B</v>
      </c>
      <c r="B1038" s="83" t="s">
        <v>162</v>
      </c>
      <c r="C1038" s="84">
        <v>2239054</v>
      </c>
      <c r="D1038" s="83">
        <v>5579713</v>
      </c>
      <c r="E1038" s="83" t="s">
        <v>145</v>
      </c>
      <c r="F1038" s="83" t="s">
        <v>115</v>
      </c>
      <c r="G1038" s="85">
        <v>43168</v>
      </c>
      <c r="H1038" s="85">
        <v>43168</v>
      </c>
      <c r="I1038" s="83" t="s">
        <v>15</v>
      </c>
      <c r="J1038" s="83"/>
      <c r="K1038" s="86">
        <v>-1</v>
      </c>
      <c r="L1038" s="87">
        <v>194.94</v>
      </c>
      <c r="M1038" s="108">
        <v>-194.94</v>
      </c>
    </row>
    <row r="1039" spans="1:13" hidden="1" x14ac:dyDescent="0.35">
      <c r="A1039" s="114" t="str">
        <f t="shared" si="16"/>
        <v>5579713ZNGA561BC</v>
      </c>
      <c r="B1039" s="83" t="s">
        <v>162</v>
      </c>
      <c r="C1039" s="84">
        <v>2239054</v>
      </c>
      <c r="D1039" s="83">
        <v>5579713</v>
      </c>
      <c r="E1039" s="83" t="s">
        <v>145</v>
      </c>
      <c r="F1039" s="83" t="s">
        <v>118</v>
      </c>
      <c r="G1039" s="85">
        <v>43167</v>
      </c>
      <c r="H1039" s="85">
        <v>43167</v>
      </c>
      <c r="I1039" s="83" t="s">
        <v>29</v>
      </c>
      <c r="J1039" s="83"/>
      <c r="K1039" s="86">
        <v>1</v>
      </c>
      <c r="L1039" s="87">
        <v>433.57</v>
      </c>
      <c r="M1039" s="108">
        <v>433.57</v>
      </c>
    </row>
    <row r="1040" spans="1:13" hidden="1" x14ac:dyDescent="0.35">
      <c r="A1040" s="114" t="str">
        <f t="shared" si="16"/>
        <v>5737996ZNGA561C</v>
      </c>
      <c r="B1040" s="83" t="s">
        <v>162</v>
      </c>
      <c r="C1040" s="84">
        <v>2239937</v>
      </c>
      <c r="D1040" s="83">
        <v>5737996</v>
      </c>
      <c r="E1040" s="83" t="s">
        <v>119</v>
      </c>
      <c r="F1040" s="83"/>
      <c r="G1040" s="85">
        <v>43165</v>
      </c>
      <c r="H1040" s="85">
        <v>43165</v>
      </c>
      <c r="I1040" s="83" t="s">
        <v>89</v>
      </c>
      <c r="J1040" s="83"/>
      <c r="K1040" s="86">
        <v>1</v>
      </c>
      <c r="L1040" s="87">
        <v>205.64</v>
      </c>
      <c r="M1040" s="108">
        <v>205.64</v>
      </c>
    </row>
    <row r="1041" spans="1:13" hidden="1" x14ac:dyDescent="0.35">
      <c r="A1041" s="114" t="str">
        <f t="shared" si="16"/>
        <v>5774998Z999</v>
      </c>
      <c r="B1041" s="83" t="s">
        <v>162</v>
      </c>
      <c r="C1041" s="84">
        <v>2242131</v>
      </c>
      <c r="D1041" s="83">
        <v>5774998</v>
      </c>
      <c r="E1041" s="83" t="s">
        <v>150</v>
      </c>
      <c r="F1041" s="83" t="s">
        <v>115</v>
      </c>
      <c r="G1041" s="85">
        <v>43164</v>
      </c>
      <c r="H1041" s="85">
        <v>43164</v>
      </c>
      <c r="I1041" s="83" t="s">
        <v>35</v>
      </c>
      <c r="J1041" s="83"/>
      <c r="K1041" s="86">
        <v>1</v>
      </c>
      <c r="L1041" s="87">
        <v>0</v>
      </c>
      <c r="M1041" s="108">
        <v>0</v>
      </c>
    </row>
    <row r="1042" spans="1:13" hidden="1" x14ac:dyDescent="0.35">
      <c r="A1042" s="114" t="str">
        <f t="shared" si="16"/>
        <v>5774998ZNGA563B</v>
      </c>
      <c r="B1042" s="83" t="s">
        <v>162</v>
      </c>
      <c r="C1042" s="84">
        <v>2242131</v>
      </c>
      <c r="D1042" s="83">
        <v>5774998</v>
      </c>
      <c r="E1042" s="83" t="s">
        <v>150</v>
      </c>
      <c r="F1042" s="83" t="s">
        <v>115</v>
      </c>
      <c r="G1042" s="85">
        <v>43164</v>
      </c>
      <c r="H1042" s="85">
        <v>43164</v>
      </c>
      <c r="I1042" s="83" t="s">
        <v>23</v>
      </c>
      <c r="J1042" s="83"/>
      <c r="K1042" s="86">
        <v>-1</v>
      </c>
      <c r="L1042" s="87">
        <v>383.5</v>
      </c>
      <c r="M1042" s="108">
        <v>-383.5</v>
      </c>
    </row>
    <row r="1043" spans="1:13" hidden="1" x14ac:dyDescent="0.35">
      <c r="A1043" s="114" t="str">
        <f t="shared" si="16"/>
        <v>5775406ZNGA561A</v>
      </c>
      <c r="B1043" s="83" t="s">
        <v>162</v>
      </c>
      <c r="C1043" s="84">
        <v>2242142</v>
      </c>
      <c r="D1043" s="83">
        <v>5775406</v>
      </c>
      <c r="E1043" s="83" t="s">
        <v>119</v>
      </c>
      <c r="F1043" s="83"/>
      <c r="G1043" s="85">
        <v>43167</v>
      </c>
      <c r="H1043" s="85">
        <v>43167</v>
      </c>
      <c r="I1043" s="83" t="s">
        <v>112</v>
      </c>
      <c r="J1043" s="83"/>
      <c r="K1043" s="86">
        <v>1</v>
      </c>
      <c r="L1043" s="87">
        <v>0</v>
      </c>
      <c r="M1043" s="108">
        <v>0</v>
      </c>
    </row>
    <row r="1044" spans="1:13" hidden="1" x14ac:dyDescent="0.35">
      <c r="A1044" s="114" t="str">
        <f t="shared" si="16"/>
        <v>5775426ZNGA563BC</v>
      </c>
      <c r="B1044" s="83" t="s">
        <v>162</v>
      </c>
      <c r="C1044" s="84">
        <v>2242143</v>
      </c>
      <c r="D1044" s="83">
        <v>5775426</v>
      </c>
      <c r="E1044" s="83" t="s">
        <v>119</v>
      </c>
      <c r="F1044" s="83" t="s">
        <v>118</v>
      </c>
      <c r="G1044" s="85">
        <v>43168</v>
      </c>
      <c r="H1044" s="85">
        <v>43168</v>
      </c>
      <c r="I1044" s="83" t="s">
        <v>25</v>
      </c>
      <c r="J1044" s="83"/>
      <c r="K1044" s="86">
        <v>1</v>
      </c>
      <c r="L1044" s="87">
        <v>626.70000000000005</v>
      </c>
      <c r="M1044" s="108">
        <v>626.70000000000005</v>
      </c>
    </row>
    <row r="1045" spans="1:13" hidden="1" x14ac:dyDescent="0.35">
      <c r="A1045" s="114" t="str">
        <f t="shared" si="16"/>
        <v>5792784Z999</v>
      </c>
      <c r="B1045" s="83" t="s">
        <v>162</v>
      </c>
      <c r="C1045" s="84">
        <v>2243266</v>
      </c>
      <c r="D1045" s="83">
        <v>5792784</v>
      </c>
      <c r="E1045" s="83" t="s">
        <v>111</v>
      </c>
      <c r="F1045" s="83" t="s">
        <v>115</v>
      </c>
      <c r="G1045" s="85">
        <v>43164</v>
      </c>
      <c r="H1045" s="85">
        <v>43164</v>
      </c>
      <c r="I1045" s="83" t="s">
        <v>35</v>
      </c>
      <c r="J1045" s="83"/>
      <c r="K1045" s="86">
        <v>1</v>
      </c>
      <c r="L1045" s="87">
        <v>0</v>
      </c>
      <c r="M1045" s="108">
        <v>0</v>
      </c>
    </row>
    <row r="1046" spans="1:13" hidden="1" x14ac:dyDescent="0.35">
      <c r="A1046" s="114" t="str">
        <f t="shared" si="16"/>
        <v>5792784ZNGA563B</v>
      </c>
      <c r="B1046" s="83" t="s">
        <v>162</v>
      </c>
      <c r="C1046" s="84">
        <v>2243266</v>
      </c>
      <c r="D1046" s="83">
        <v>5792784</v>
      </c>
      <c r="E1046" s="83" t="s">
        <v>111</v>
      </c>
      <c r="F1046" s="83" t="s">
        <v>115</v>
      </c>
      <c r="G1046" s="85">
        <v>43164</v>
      </c>
      <c r="H1046" s="85">
        <v>43164</v>
      </c>
      <c r="I1046" s="83" t="s">
        <v>23</v>
      </c>
      <c r="J1046" s="83"/>
      <c r="K1046" s="86">
        <v>-1</v>
      </c>
      <c r="L1046" s="87">
        <v>383.5</v>
      </c>
      <c r="M1046" s="108">
        <v>-383.5</v>
      </c>
    </row>
    <row r="1047" spans="1:13" hidden="1" x14ac:dyDescent="0.35">
      <c r="A1047" s="114" t="str">
        <f t="shared" si="16"/>
        <v>5859496ZNGA561BC</v>
      </c>
      <c r="B1047" s="83" t="s">
        <v>162</v>
      </c>
      <c r="C1047" s="84">
        <v>2245120</v>
      </c>
      <c r="D1047" s="83">
        <v>5859496</v>
      </c>
      <c r="E1047" s="83" t="s">
        <v>119</v>
      </c>
      <c r="F1047" s="83" t="s">
        <v>118</v>
      </c>
      <c r="G1047" s="85">
        <v>43165</v>
      </c>
      <c r="H1047" s="85">
        <v>43165</v>
      </c>
      <c r="I1047" s="83" t="s">
        <v>29</v>
      </c>
      <c r="J1047" s="83"/>
      <c r="K1047" s="86">
        <v>1</v>
      </c>
      <c r="L1047" s="87">
        <v>433.57</v>
      </c>
      <c r="M1047" s="108">
        <v>433.57</v>
      </c>
    </row>
    <row r="1048" spans="1:13" hidden="1" x14ac:dyDescent="0.35">
      <c r="A1048" s="114" t="str">
        <f t="shared" si="16"/>
        <v>5859544ZNGA564BC</v>
      </c>
      <c r="B1048" s="83" t="s">
        <v>162</v>
      </c>
      <c r="C1048" s="84">
        <v>2245129</v>
      </c>
      <c r="D1048" s="83">
        <v>5859544</v>
      </c>
      <c r="E1048" s="83" t="s">
        <v>119</v>
      </c>
      <c r="F1048" s="83" t="s">
        <v>118</v>
      </c>
      <c r="G1048" s="85">
        <v>43165</v>
      </c>
      <c r="H1048" s="85">
        <v>43165</v>
      </c>
      <c r="I1048" s="83" t="s">
        <v>95</v>
      </c>
      <c r="J1048" s="83"/>
      <c r="K1048" s="86">
        <v>1</v>
      </c>
      <c r="L1048" s="87">
        <v>881.69</v>
      </c>
      <c r="M1048" s="108">
        <v>881.69</v>
      </c>
    </row>
    <row r="1049" spans="1:13" hidden="1" x14ac:dyDescent="0.35">
      <c r="A1049" s="114" t="str">
        <f t="shared" si="16"/>
        <v>5858943NGA-753</v>
      </c>
      <c r="B1049" s="83" t="s">
        <v>162</v>
      </c>
      <c r="C1049" s="84">
        <v>2245392</v>
      </c>
      <c r="D1049" s="83">
        <v>5858943</v>
      </c>
      <c r="E1049" s="83" t="s">
        <v>117</v>
      </c>
      <c r="F1049" s="83" t="s">
        <v>118</v>
      </c>
      <c r="G1049" s="85">
        <v>43164</v>
      </c>
      <c r="H1049" s="85">
        <v>43164</v>
      </c>
      <c r="I1049" s="83" t="s">
        <v>102</v>
      </c>
      <c r="J1049" s="83"/>
      <c r="K1049" s="86">
        <v>1</v>
      </c>
      <c r="L1049" s="87">
        <v>68.2</v>
      </c>
      <c r="M1049" s="108">
        <v>68.2</v>
      </c>
    </row>
    <row r="1050" spans="1:13" hidden="1" x14ac:dyDescent="0.35">
      <c r="A1050" s="114" t="str">
        <f t="shared" si="16"/>
        <v>5858943Z999</v>
      </c>
      <c r="B1050" s="83" t="s">
        <v>162</v>
      </c>
      <c r="C1050" s="84">
        <v>2245392</v>
      </c>
      <c r="D1050" s="83">
        <v>5858943</v>
      </c>
      <c r="E1050" s="83" t="s">
        <v>117</v>
      </c>
      <c r="F1050" s="83" t="s">
        <v>115</v>
      </c>
      <c r="G1050" s="85">
        <v>43164</v>
      </c>
      <c r="H1050" s="85">
        <v>43164</v>
      </c>
      <c r="I1050" s="83" t="s">
        <v>35</v>
      </c>
      <c r="J1050" s="83"/>
      <c r="K1050" s="86">
        <v>1</v>
      </c>
      <c r="L1050" s="87">
        <v>0</v>
      </c>
      <c r="M1050" s="108">
        <v>0</v>
      </c>
    </row>
    <row r="1051" spans="1:13" hidden="1" x14ac:dyDescent="0.35">
      <c r="A1051" s="114" t="str">
        <f t="shared" si="16"/>
        <v>5858943ZNGA561B</v>
      </c>
      <c r="B1051" s="83" t="s">
        <v>162</v>
      </c>
      <c r="C1051" s="84">
        <v>2245392</v>
      </c>
      <c r="D1051" s="83">
        <v>5858943</v>
      </c>
      <c r="E1051" s="83" t="s">
        <v>117</v>
      </c>
      <c r="F1051" s="83" t="s">
        <v>115</v>
      </c>
      <c r="G1051" s="85">
        <v>43164</v>
      </c>
      <c r="H1051" s="85">
        <v>43164</v>
      </c>
      <c r="I1051" s="83" t="s">
        <v>15</v>
      </c>
      <c r="J1051" s="83"/>
      <c r="K1051" s="86">
        <v>-1</v>
      </c>
      <c r="L1051" s="87">
        <v>194.94</v>
      </c>
      <c r="M1051" s="108">
        <v>-194.94</v>
      </c>
    </row>
    <row r="1052" spans="1:13" hidden="1" x14ac:dyDescent="0.35">
      <c r="A1052" s="114" t="str">
        <f t="shared" si="16"/>
        <v>5874469ZNGA561BC</v>
      </c>
      <c r="B1052" s="83" t="s">
        <v>162</v>
      </c>
      <c r="C1052" s="84">
        <v>2245394</v>
      </c>
      <c r="D1052" s="83">
        <v>5874469</v>
      </c>
      <c r="E1052" s="83" t="s">
        <v>111</v>
      </c>
      <c r="F1052" s="83" t="s">
        <v>118</v>
      </c>
      <c r="G1052" s="85">
        <v>43168</v>
      </c>
      <c r="H1052" s="85">
        <v>43168</v>
      </c>
      <c r="I1052" s="83" t="s">
        <v>29</v>
      </c>
      <c r="J1052" s="83"/>
      <c r="K1052" s="86">
        <v>1</v>
      </c>
      <c r="L1052" s="87">
        <v>433.57</v>
      </c>
      <c r="M1052" s="108">
        <v>433.57</v>
      </c>
    </row>
    <row r="1053" spans="1:13" hidden="1" x14ac:dyDescent="0.35">
      <c r="A1053" s="114" t="str">
        <f t="shared" si="16"/>
        <v>5267220ZNGA561C</v>
      </c>
      <c r="B1053" s="83" t="s">
        <v>162</v>
      </c>
      <c r="C1053" s="84">
        <v>2246508</v>
      </c>
      <c r="D1053" s="83">
        <v>5267220</v>
      </c>
      <c r="E1053" s="83" t="s">
        <v>150</v>
      </c>
      <c r="F1053" s="83" t="s">
        <v>118</v>
      </c>
      <c r="G1053" s="85">
        <v>43164</v>
      </c>
      <c r="H1053" s="85">
        <v>43164</v>
      </c>
      <c r="I1053" s="83" t="s">
        <v>89</v>
      </c>
      <c r="J1053" s="83"/>
      <c r="K1053" s="86">
        <v>1</v>
      </c>
      <c r="L1053" s="87">
        <v>205.64</v>
      </c>
      <c r="M1053" s="108">
        <v>205.64</v>
      </c>
    </row>
    <row r="1054" spans="1:13" hidden="1" x14ac:dyDescent="0.35">
      <c r="A1054" s="114" t="str">
        <f t="shared" si="16"/>
        <v>5267200ZNGA561A</v>
      </c>
      <c r="B1054" s="83" t="s">
        <v>162</v>
      </c>
      <c r="C1054" s="84">
        <v>2246509</v>
      </c>
      <c r="D1054" s="83">
        <v>5267200</v>
      </c>
      <c r="E1054" s="83" t="s">
        <v>150</v>
      </c>
      <c r="F1054" s="83" t="s">
        <v>113</v>
      </c>
      <c r="G1054" s="85">
        <v>43164</v>
      </c>
      <c r="H1054" s="85">
        <v>43164</v>
      </c>
      <c r="I1054" s="83" t="s">
        <v>112</v>
      </c>
      <c r="J1054" s="83"/>
      <c r="K1054" s="86">
        <v>1</v>
      </c>
      <c r="L1054" s="87">
        <v>0</v>
      </c>
      <c r="M1054" s="108">
        <v>0</v>
      </c>
    </row>
    <row r="1055" spans="1:13" hidden="1" x14ac:dyDescent="0.35">
      <c r="A1055" s="114" t="str">
        <f t="shared" si="16"/>
        <v>5919351ZNGA561BC</v>
      </c>
      <c r="B1055" s="83" t="s">
        <v>162</v>
      </c>
      <c r="C1055" s="84">
        <v>2248260</v>
      </c>
      <c r="D1055" s="83">
        <v>5919351</v>
      </c>
      <c r="E1055" s="83" t="s">
        <v>119</v>
      </c>
      <c r="F1055" s="83" t="s">
        <v>118</v>
      </c>
      <c r="G1055" s="85">
        <v>43168</v>
      </c>
      <c r="H1055" s="85">
        <v>43168</v>
      </c>
      <c r="I1055" s="83" t="s">
        <v>29</v>
      </c>
      <c r="J1055" s="83"/>
      <c r="K1055" s="86">
        <v>1</v>
      </c>
      <c r="L1055" s="87">
        <v>433.57</v>
      </c>
      <c r="M1055" s="108">
        <v>433.57</v>
      </c>
    </row>
    <row r="1056" spans="1:13" hidden="1" x14ac:dyDescent="0.35">
      <c r="A1056" s="114" t="str">
        <f t="shared" si="16"/>
        <v>5874825ZNGA563BC</v>
      </c>
      <c r="B1056" s="83" t="s">
        <v>162</v>
      </c>
      <c r="C1056" s="84">
        <v>2249539</v>
      </c>
      <c r="D1056" s="83">
        <v>5874825</v>
      </c>
      <c r="E1056" s="83" t="s">
        <v>145</v>
      </c>
      <c r="F1056" s="83" t="s">
        <v>115</v>
      </c>
      <c r="G1056" s="85">
        <v>43165</v>
      </c>
      <c r="H1056" s="85">
        <v>43165</v>
      </c>
      <c r="I1056" s="83" t="s">
        <v>25</v>
      </c>
      <c r="J1056" s="83"/>
      <c r="K1056" s="86">
        <v>1</v>
      </c>
      <c r="L1056" s="87">
        <v>626.70000000000005</v>
      </c>
      <c r="M1056" s="108">
        <v>626.70000000000005</v>
      </c>
    </row>
    <row r="1057" spans="1:13" hidden="1" x14ac:dyDescent="0.35">
      <c r="A1057" s="114" t="str">
        <f t="shared" si="16"/>
        <v>5874810ZNGA561A</v>
      </c>
      <c r="B1057" s="83" t="s">
        <v>162</v>
      </c>
      <c r="C1057" s="84">
        <v>2249540</v>
      </c>
      <c r="D1057" s="83">
        <v>5874810</v>
      </c>
      <c r="E1057" s="83" t="s">
        <v>145</v>
      </c>
      <c r="F1057" s="83" t="s">
        <v>113</v>
      </c>
      <c r="G1057" s="85">
        <v>43164</v>
      </c>
      <c r="H1057" s="85">
        <v>43164</v>
      </c>
      <c r="I1057" s="83" t="s">
        <v>112</v>
      </c>
      <c r="J1057" s="83"/>
      <c r="K1057" s="86">
        <v>1</v>
      </c>
      <c r="L1057" s="87">
        <v>0</v>
      </c>
      <c r="M1057" s="108">
        <v>0</v>
      </c>
    </row>
    <row r="1058" spans="1:13" hidden="1" x14ac:dyDescent="0.35">
      <c r="A1058" s="114" t="str">
        <f t="shared" si="16"/>
        <v>5936683ZNGA561C</v>
      </c>
      <c r="B1058" s="83" t="s">
        <v>162</v>
      </c>
      <c r="C1058" s="84">
        <v>2249908</v>
      </c>
      <c r="D1058" s="83">
        <v>5936683</v>
      </c>
      <c r="E1058" s="83" t="s">
        <v>119</v>
      </c>
      <c r="F1058" s="83" t="s">
        <v>118</v>
      </c>
      <c r="G1058" s="85">
        <v>43164</v>
      </c>
      <c r="H1058" s="85">
        <v>43164</v>
      </c>
      <c r="I1058" s="83" t="s">
        <v>89</v>
      </c>
      <c r="J1058" s="83"/>
      <c r="K1058" s="86">
        <v>1</v>
      </c>
      <c r="L1058" s="87">
        <v>205.64</v>
      </c>
      <c r="M1058" s="108">
        <v>205.64</v>
      </c>
    </row>
    <row r="1059" spans="1:13" hidden="1" x14ac:dyDescent="0.35">
      <c r="A1059" s="114" t="str">
        <f t="shared" si="16"/>
        <v>5962461ZNGA560BC</v>
      </c>
      <c r="B1059" s="83" t="s">
        <v>162</v>
      </c>
      <c r="C1059" s="84">
        <v>2250236</v>
      </c>
      <c r="D1059" s="83">
        <v>5962461</v>
      </c>
      <c r="E1059" s="83" t="s">
        <v>119</v>
      </c>
      <c r="F1059" s="83"/>
      <c r="G1059" s="85">
        <v>43169</v>
      </c>
      <c r="H1059" s="85">
        <v>43169</v>
      </c>
      <c r="I1059" s="83" t="s">
        <v>80</v>
      </c>
      <c r="J1059" s="83"/>
      <c r="K1059" s="86">
        <v>1</v>
      </c>
      <c r="L1059" s="87">
        <v>414.92</v>
      </c>
      <c r="M1059" s="108">
        <v>414.92</v>
      </c>
    </row>
    <row r="1060" spans="1:13" hidden="1" x14ac:dyDescent="0.35">
      <c r="A1060" s="114" t="str">
        <f t="shared" si="16"/>
        <v>5918104Z999</v>
      </c>
      <c r="B1060" s="83" t="s">
        <v>162</v>
      </c>
      <c r="C1060" s="84">
        <v>2250580</v>
      </c>
      <c r="D1060" s="83">
        <v>5918104</v>
      </c>
      <c r="E1060" s="83" t="s">
        <v>145</v>
      </c>
      <c r="F1060" s="83" t="s">
        <v>115</v>
      </c>
      <c r="G1060" s="85">
        <v>43164</v>
      </c>
      <c r="H1060" s="85">
        <v>43164</v>
      </c>
      <c r="I1060" s="83" t="s">
        <v>35</v>
      </c>
      <c r="J1060" s="83"/>
      <c r="K1060" s="86">
        <v>1</v>
      </c>
      <c r="L1060" s="87">
        <v>0</v>
      </c>
      <c r="M1060" s="108">
        <v>0</v>
      </c>
    </row>
    <row r="1061" spans="1:13" hidden="1" x14ac:dyDescent="0.35">
      <c r="A1061" s="114" t="str">
        <f t="shared" si="16"/>
        <v>5918104ZNGA561B</v>
      </c>
      <c r="B1061" s="83" t="s">
        <v>162</v>
      </c>
      <c r="C1061" s="84">
        <v>2250580</v>
      </c>
      <c r="D1061" s="83">
        <v>5918104</v>
      </c>
      <c r="E1061" s="83" t="s">
        <v>145</v>
      </c>
      <c r="F1061" s="83" t="s">
        <v>115</v>
      </c>
      <c r="G1061" s="85">
        <v>43164</v>
      </c>
      <c r="H1061" s="85">
        <v>43164</v>
      </c>
      <c r="I1061" s="83" t="s">
        <v>15</v>
      </c>
      <c r="J1061" s="83"/>
      <c r="K1061" s="86">
        <v>-1</v>
      </c>
      <c r="L1061" s="87">
        <v>194.94</v>
      </c>
      <c r="M1061" s="108">
        <v>-194.94</v>
      </c>
    </row>
    <row r="1062" spans="1:13" hidden="1" x14ac:dyDescent="0.35">
      <c r="A1062" s="114" t="str">
        <f t="shared" si="16"/>
        <v>5934679N-F03MAT</v>
      </c>
      <c r="B1062" s="83" t="s">
        <v>162</v>
      </c>
      <c r="C1062" s="84">
        <v>2251073</v>
      </c>
      <c r="D1062" s="83">
        <v>5934679</v>
      </c>
      <c r="E1062" s="83" t="s">
        <v>117</v>
      </c>
      <c r="F1062" s="83" t="s">
        <v>127</v>
      </c>
      <c r="G1062" s="85">
        <v>43168</v>
      </c>
      <c r="H1062" s="85">
        <v>43168</v>
      </c>
      <c r="I1062" s="83" t="s">
        <v>131</v>
      </c>
      <c r="J1062" s="83"/>
      <c r="K1062" s="86">
        <v>80</v>
      </c>
      <c r="L1062" s="87">
        <v>1</v>
      </c>
      <c r="M1062" s="108">
        <v>80</v>
      </c>
    </row>
    <row r="1063" spans="1:13" hidden="1" x14ac:dyDescent="0.35">
      <c r="A1063" s="114" t="str">
        <f t="shared" si="16"/>
        <v>5934679NGA-B19</v>
      </c>
      <c r="B1063" s="83" t="s">
        <v>162</v>
      </c>
      <c r="C1063" s="84">
        <v>2251073</v>
      </c>
      <c r="D1063" s="83">
        <v>5934679</v>
      </c>
      <c r="E1063" s="83" t="s">
        <v>117</v>
      </c>
      <c r="F1063" s="83" t="s">
        <v>118</v>
      </c>
      <c r="G1063" s="85">
        <v>43168</v>
      </c>
      <c r="H1063" s="85">
        <v>43168</v>
      </c>
      <c r="I1063" s="83" t="s">
        <v>164</v>
      </c>
      <c r="J1063" s="83"/>
      <c r="K1063" s="86">
        <v>1</v>
      </c>
      <c r="L1063" s="87">
        <v>88.18</v>
      </c>
      <c r="M1063" s="108">
        <v>88.18</v>
      </c>
    </row>
    <row r="1064" spans="1:13" hidden="1" x14ac:dyDescent="0.35">
      <c r="A1064" s="114" t="str">
        <f t="shared" si="16"/>
        <v>5934679NGA-F03577</v>
      </c>
      <c r="B1064" s="83" t="s">
        <v>162</v>
      </c>
      <c r="C1064" s="84">
        <v>2251073</v>
      </c>
      <c r="D1064" s="83">
        <v>5934679</v>
      </c>
      <c r="E1064" s="83" t="s">
        <v>117</v>
      </c>
      <c r="F1064" s="83" t="s">
        <v>127</v>
      </c>
      <c r="G1064" s="85">
        <v>43168</v>
      </c>
      <c r="H1064" s="85">
        <v>43168</v>
      </c>
      <c r="I1064" s="83" t="s">
        <v>130</v>
      </c>
      <c r="J1064" s="83"/>
      <c r="K1064" s="86">
        <v>36</v>
      </c>
      <c r="L1064" s="87">
        <v>11.93</v>
      </c>
      <c r="M1064" s="108">
        <v>429.48</v>
      </c>
    </row>
    <row r="1065" spans="1:13" hidden="1" x14ac:dyDescent="0.35">
      <c r="A1065" s="114" t="str">
        <f t="shared" si="16"/>
        <v>5934679NGA-MB19.1</v>
      </c>
      <c r="B1065" s="83" t="s">
        <v>162</v>
      </c>
      <c r="C1065" s="84">
        <v>2251073</v>
      </c>
      <c r="D1065" s="83">
        <v>5934679</v>
      </c>
      <c r="E1065" s="83" t="s">
        <v>117</v>
      </c>
      <c r="F1065" s="83" t="s">
        <v>118</v>
      </c>
      <c r="G1065" s="85">
        <v>43168</v>
      </c>
      <c r="H1065" s="85">
        <v>43168</v>
      </c>
      <c r="I1065" s="83" t="s">
        <v>163</v>
      </c>
      <c r="J1065" s="83"/>
      <c r="K1065" s="86">
        <v>1</v>
      </c>
      <c r="L1065" s="87">
        <v>43.78</v>
      </c>
      <c r="M1065" s="108">
        <v>43.78</v>
      </c>
    </row>
    <row r="1066" spans="1:13" hidden="1" x14ac:dyDescent="0.35">
      <c r="A1066" s="114" t="str">
        <f t="shared" si="16"/>
        <v>5963392Z999</v>
      </c>
      <c r="B1066" s="83" t="s">
        <v>162</v>
      </c>
      <c r="C1066" s="84">
        <v>2251851</v>
      </c>
      <c r="D1066" s="83">
        <v>5963392</v>
      </c>
      <c r="E1066" s="83" t="s">
        <v>111</v>
      </c>
      <c r="F1066" s="83" t="s">
        <v>115</v>
      </c>
      <c r="G1066" s="85">
        <v>43165</v>
      </c>
      <c r="H1066" s="85">
        <v>43165</v>
      </c>
      <c r="I1066" s="83" t="s">
        <v>35</v>
      </c>
      <c r="J1066" s="83"/>
      <c r="K1066" s="86">
        <v>1</v>
      </c>
      <c r="L1066" s="87">
        <v>0</v>
      </c>
      <c r="M1066" s="108">
        <v>0</v>
      </c>
    </row>
    <row r="1067" spans="1:13" hidden="1" x14ac:dyDescent="0.35">
      <c r="A1067" s="114" t="str">
        <f t="shared" si="16"/>
        <v>5963392ZNGA562B</v>
      </c>
      <c r="B1067" s="83" t="s">
        <v>162</v>
      </c>
      <c r="C1067" s="84">
        <v>2251851</v>
      </c>
      <c r="D1067" s="83">
        <v>5963392</v>
      </c>
      <c r="E1067" s="83" t="s">
        <v>111</v>
      </c>
      <c r="F1067" s="83" t="s">
        <v>115</v>
      </c>
      <c r="G1067" s="85">
        <v>43165</v>
      </c>
      <c r="H1067" s="85">
        <v>43165</v>
      </c>
      <c r="I1067" s="83" t="s">
        <v>20</v>
      </c>
      <c r="J1067" s="83"/>
      <c r="K1067" s="86">
        <v>-1</v>
      </c>
      <c r="L1067" s="87">
        <v>254.64</v>
      </c>
      <c r="M1067" s="108">
        <v>-254.64</v>
      </c>
    </row>
    <row r="1068" spans="1:13" hidden="1" x14ac:dyDescent="0.35">
      <c r="A1068" s="114" t="str">
        <f t="shared" si="16"/>
        <v>5963392ZNGA562BC</v>
      </c>
      <c r="B1068" s="83" t="s">
        <v>162</v>
      </c>
      <c r="C1068" s="84">
        <v>2251851</v>
      </c>
      <c r="D1068" s="83">
        <v>5963392</v>
      </c>
      <c r="E1068" s="83" t="s">
        <v>111</v>
      </c>
      <c r="F1068" s="83" t="s">
        <v>118</v>
      </c>
      <c r="G1068" s="85">
        <v>43164</v>
      </c>
      <c r="H1068" s="85">
        <v>43164</v>
      </c>
      <c r="I1068" s="83" t="s">
        <v>41</v>
      </c>
      <c r="J1068" s="83"/>
      <c r="K1068" s="86">
        <v>1</v>
      </c>
      <c r="L1068" s="87">
        <v>498.69</v>
      </c>
      <c r="M1068" s="108">
        <v>498.69</v>
      </c>
    </row>
    <row r="1069" spans="1:13" hidden="1" x14ac:dyDescent="0.35">
      <c r="A1069" s="114" t="str">
        <f t="shared" si="16"/>
        <v>5972696Z999</v>
      </c>
      <c r="B1069" s="83" t="s">
        <v>162</v>
      </c>
      <c r="C1069" s="84">
        <v>2252056</v>
      </c>
      <c r="D1069" s="83">
        <v>5972696</v>
      </c>
      <c r="E1069" s="83" t="s">
        <v>122</v>
      </c>
      <c r="F1069" s="83" t="s">
        <v>115</v>
      </c>
      <c r="G1069" s="85">
        <v>43164</v>
      </c>
      <c r="H1069" s="85">
        <v>43164</v>
      </c>
      <c r="I1069" s="83" t="s">
        <v>35</v>
      </c>
      <c r="J1069" s="83"/>
      <c r="K1069" s="86">
        <v>1</v>
      </c>
      <c r="L1069" s="87">
        <v>0</v>
      </c>
      <c r="M1069" s="108">
        <v>0</v>
      </c>
    </row>
    <row r="1070" spans="1:13" hidden="1" x14ac:dyDescent="0.35">
      <c r="A1070" s="114" t="str">
        <f t="shared" si="16"/>
        <v>5972696ZNGA562BC</v>
      </c>
      <c r="B1070" s="83" t="s">
        <v>162</v>
      </c>
      <c r="C1070" s="84">
        <v>2252056</v>
      </c>
      <c r="D1070" s="83">
        <v>5972696</v>
      </c>
      <c r="E1070" s="83" t="s">
        <v>122</v>
      </c>
      <c r="F1070" s="83" t="s">
        <v>118</v>
      </c>
      <c r="G1070" s="85">
        <v>43167</v>
      </c>
      <c r="H1070" s="85">
        <v>43167</v>
      </c>
      <c r="I1070" s="83" t="s">
        <v>41</v>
      </c>
      <c r="J1070" s="83"/>
      <c r="K1070" s="86">
        <v>1</v>
      </c>
      <c r="L1070" s="87">
        <v>498.69</v>
      </c>
      <c r="M1070" s="108">
        <v>498.69</v>
      </c>
    </row>
    <row r="1071" spans="1:13" hidden="1" x14ac:dyDescent="0.35">
      <c r="A1071" s="114" t="str">
        <f t="shared" si="16"/>
        <v>5972696ZNGA563B</v>
      </c>
      <c r="B1071" s="83" t="s">
        <v>162</v>
      </c>
      <c r="C1071" s="84">
        <v>2252056</v>
      </c>
      <c r="D1071" s="83">
        <v>5972696</v>
      </c>
      <c r="E1071" s="83" t="s">
        <v>122</v>
      </c>
      <c r="F1071" s="83" t="s">
        <v>115</v>
      </c>
      <c r="G1071" s="85">
        <v>43164</v>
      </c>
      <c r="H1071" s="85">
        <v>43164</v>
      </c>
      <c r="I1071" s="83" t="s">
        <v>23</v>
      </c>
      <c r="J1071" s="83"/>
      <c r="K1071" s="86">
        <v>-1</v>
      </c>
      <c r="L1071" s="87">
        <v>383.5</v>
      </c>
      <c r="M1071" s="108">
        <v>-383.5</v>
      </c>
    </row>
    <row r="1072" spans="1:13" hidden="1" x14ac:dyDescent="0.35">
      <c r="A1072" s="114" t="str">
        <f t="shared" si="16"/>
        <v>5972696ZNGA563BC</v>
      </c>
      <c r="B1072" s="83" t="s">
        <v>162</v>
      </c>
      <c r="C1072" s="84">
        <v>2252056</v>
      </c>
      <c r="D1072" s="83">
        <v>5972696</v>
      </c>
      <c r="E1072" s="83" t="s">
        <v>122</v>
      </c>
      <c r="F1072" s="83" t="s">
        <v>118</v>
      </c>
      <c r="G1072" s="85">
        <v>43164</v>
      </c>
      <c r="H1072" s="85">
        <v>43164</v>
      </c>
      <c r="I1072" s="83" t="s">
        <v>25</v>
      </c>
      <c r="J1072" s="83"/>
      <c r="K1072" s="86">
        <v>1</v>
      </c>
      <c r="L1072" s="87">
        <v>626.70000000000005</v>
      </c>
      <c r="M1072" s="108">
        <v>626.70000000000005</v>
      </c>
    </row>
    <row r="1073" spans="1:13" hidden="1" x14ac:dyDescent="0.35">
      <c r="A1073" s="114" t="str">
        <f t="shared" si="16"/>
        <v>5972696ZNGA563BC</v>
      </c>
      <c r="B1073" s="83" t="s">
        <v>162</v>
      </c>
      <c r="C1073" s="84">
        <v>2252056</v>
      </c>
      <c r="D1073" s="96">
        <v>5972696</v>
      </c>
      <c r="E1073" s="83" t="s">
        <v>122</v>
      </c>
      <c r="F1073" s="83" t="s">
        <v>118</v>
      </c>
      <c r="G1073" s="85">
        <v>43167</v>
      </c>
      <c r="H1073" s="85">
        <v>43167</v>
      </c>
      <c r="I1073" s="83" t="s">
        <v>25</v>
      </c>
      <c r="J1073" s="83"/>
      <c r="K1073" s="86">
        <v>-1</v>
      </c>
      <c r="L1073" s="87">
        <v>626.70000000000005</v>
      </c>
      <c r="M1073" s="108">
        <v>-626.70000000000005</v>
      </c>
    </row>
    <row r="1074" spans="1:13" hidden="1" x14ac:dyDescent="0.35">
      <c r="A1074" s="114" t="str">
        <f t="shared" si="16"/>
        <v>5944139ZNGA563B</v>
      </c>
      <c r="B1074" s="83" t="s">
        <v>162</v>
      </c>
      <c r="C1074" s="84">
        <v>2252246</v>
      </c>
      <c r="D1074" s="83">
        <v>5944139</v>
      </c>
      <c r="E1074" s="83" t="s">
        <v>120</v>
      </c>
      <c r="F1074" s="83" t="s">
        <v>115</v>
      </c>
      <c r="G1074" s="85">
        <v>43167</v>
      </c>
      <c r="H1074" s="85">
        <v>43167</v>
      </c>
      <c r="I1074" s="83" t="s">
        <v>23</v>
      </c>
      <c r="J1074" s="83"/>
      <c r="K1074" s="86">
        <v>-1</v>
      </c>
      <c r="L1074" s="87">
        <v>383.5</v>
      </c>
      <c r="M1074" s="108">
        <v>-383.5</v>
      </c>
    </row>
    <row r="1075" spans="1:13" hidden="1" x14ac:dyDescent="0.35">
      <c r="A1075" s="114" t="str">
        <f t="shared" si="16"/>
        <v>5944139ZNGA563BC</v>
      </c>
      <c r="B1075" s="83" t="s">
        <v>162</v>
      </c>
      <c r="C1075" s="84">
        <v>2252246</v>
      </c>
      <c r="D1075" s="83">
        <v>5944139</v>
      </c>
      <c r="E1075" s="83" t="s">
        <v>120</v>
      </c>
      <c r="F1075" s="83" t="s">
        <v>115</v>
      </c>
      <c r="G1075" s="85">
        <v>43167</v>
      </c>
      <c r="H1075" s="85">
        <v>43167</v>
      </c>
      <c r="I1075" s="83" t="s">
        <v>25</v>
      </c>
      <c r="J1075" s="83"/>
      <c r="K1075" s="86">
        <v>1</v>
      </c>
      <c r="L1075" s="87">
        <v>626.70000000000005</v>
      </c>
      <c r="M1075" s="108">
        <v>626.70000000000005</v>
      </c>
    </row>
    <row r="1076" spans="1:13" hidden="1" x14ac:dyDescent="0.35">
      <c r="A1076" s="114" t="str">
        <f t="shared" si="16"/>
        <v>5984346ZNGA561BC</v>
      </c>
      <c r="B1076" s="83" t="s">
        <v>162</v>
      </c>
      <c r="C1076" s="84">
        <v>2253007</v>
      </c>
      <c r="D1076" s="83">
        <v>5984346</v>
      </c>
      <c r="E1076" s="83" t="s">
        <v>145</v>
      </c>
      <c r="F1076" s="83" t="s">
        <v>118</v>
      </c>
      <c r="G1076" s="85">
        <v>43165</v>
      </c>
      <c r="H1076" s="85">
        <v>43165</v>
      </c>
      <c r="I1076" s="83" t="s">
        <v>29</v>
      </c>
      <c r="J1076" s="83"/>
      <c r="K1076" s="86">
        <v>1</v>
      </c>
      <c r="L1076" s="87">
        <v>433.57</v>
      </c>
      <c r="M1076" s="108">
        <v>433.57</v>
      </c>
    </row>
    <row r="1077" spans="1:13" hidden="1" x14ac:dyDescent="0.35">
      <c r="A1077" s="114" t="str">
        <f t="shared" si="16"/>
        <v>6019762ZNGA561BC</v>
      </c>
      <c r="B1077" s="83" t="s">
        <v>162</v>
      </c>
      <c r="C1077" s="84">
        <v>2253967</v>
      </c>
      <c r="D1077" s="83">
        <v>6019762</v>
      </c>
      <c r="E1077" s="83" t="s">
        <v>150</v>
      </c>
      <c r="F1077" s="83" t="s">
        <v>118</v>
      </c>
      <c r="G1077" s="85">
        <v>43164</v>
      </c>
      <c r="H1077" s="85">
        <v>43164</v>
      </c>
      <c r="I1077" s="83" t="s">
        <v>29</v>
      </c>
      <c r="J1077" s="83"/>
      <c r="K1077" s="86">
        <v>1</v>
      </c>
      <c r="L1077" s="87">
        <v>433.57</v>
      </c>
      <c r="M1077" s="108">
        <v>433.57</v>
      </c>
    </row>
    <row r="1078" spans="1:13" hidden="1" x14ac:dyDescent="0.35">
      <c r="A1078" s="114" t="str">
        <f t="shared" si="16"/>
        <v>6026191ZNGA561A</v>
      </c>
      <c r="B1078" s="83" t="s">
        <v>162</v>
      </c>
      <c r="C1078" s="84">
        <v>2254744</v>
      </c>
      <c r="D1078" s="83">
        <v>6026191</v>
      </c>
      <c r="E1078" s="83" t="s">
        <v>120</v>
      </c>
      <c r="F1078" s="83" t="s">
        <v>113</v>
      </c>
      <c r="G1078" s="85">
        <v>43164</v>
      </c>
      <c r="H1078" s="85">
        <v>43164</v>
      </c>
      <c r="I1078" s="83" t="s">
        <v>112</v>
      </c>
      <c r="J1078" s="83"/>
      <c r="K1078" s="86">
        <v>1</v>
      </c>
      <c r="L1078" s="87">
        <v>0</v>
      </c>
      <c r="M1078" s="108">
        <v>0</v>
      </c>
    </row>
    <row r="1079" spans="1:13" hidden="1" x14ac:dyDescent="0.35">
      <c r="A1079" s="114" t="str">
        <f t="shared" si="16"/>
        <v>6026198ZNGA563BC</v>
      </c>
      <c r="B1079" s="83" t="s">
        <v>162</v>
      </c>
      <c r="C1079" s="84">
        <v>2254745</v>
      </c>
      <c r="D1079" s="83">
        <v>6026198</v>
      </c>
      <c r="E1079" s="83" t="s">
        <v>120</v>
      </c>
      <c r="F1079" s="83" t="s">
        <v>118</v>
      </c>
      <c r="G1079" s="85">
        <v>43165</v>
      </c>
      <c r="H1079" s="85">
        <v>43165</v>
      </c>
      <c r="I1079" s="83" t="s">
        <v>25</v>
      </c>
      <c r="J1079" s="83"/>
      <c r="K1079" s="86">
        <v>1</v>
      </c>
      <c r="L1079" s="87">
        <v>626.70000000000005</v>
      </c>
      <c r="M1079" s="108">
        <v>626.70000000000005</v>
      </c>
    </row>
    <row r="1080" spans="1:13" hidden="1" x14ac:dyDescent="0.35">
      <c r="A1080" s="114" t="str">
        <f t="shared" si="16"/>
        <v>6026349ZNGA563BC</v>
      </c>
      <c r="B1080" s="83" t="s">
        <v>162</v>
      </c>
      <c r="C1080" s="84">
        <v>2255386</v>
      </c>
      <c r="D1080" s="83">
        <v>6026349</v>
      </c>
      <c r="E1080" s="83" t="s">
        <v>120</v>
      </c>
      <c r="F1080" s="83" t="s">
        <v>118</v>
      </c>
      <c r="G1080" s="85">
        <v>43164</v>
      </c>
      <c r="H1080" s="85">
        <v>43164</v>
      </c>
      <c r="I1080" s="83" t="s">
        <v>25</v>
      </c>
      <c r="J1080" s="83"/>
      <c r="K1080" s="86">
        <v>1</v>
      </c>
      <c r="L1080" s="87">
        <v>626.70000000000005</v>
      </c>
      <c r="M1080" s="108">
        <v>626.70000000000005</v>
      </c>
    </row>
    <row r="1081" spans="1:13" hidden="1" x14ac:dyDescent="0.35">
      <c r="A1081" s="114" t="str">
        <f t="shared" si="16"/>
        <v>5904926ZNGA563BC</v>
      </c>
      <c r="B1081" s="83" t="s">
        <v>162</v>
      </c>
      <c r="C1081" s="84">
        <v>2255585</v>
      </c>
      <c r="D1081" s="83">
        <v>5904926</v>
      </c>
      <c r="E1081" s="83" t="s">
        <v>116</v>
      </c>
      <c r="F1081" s="83" t="s">
        <v>118</v>
      </c>
      <c r="G1081" s="85">
        <v>43166</v>
      </c>
      <c r="H1081" s="85">
        <v>43166</v>
      </c>
      <c r="I1081" s="83" t="s">
        <v>25</v>
      </c>
      <c r="J1081" s="83"/>
      <c r="K1081" s="86">
        <v>1</v>
      </c>
      <c r="L1081" s="87">
        <v>626.70000000000005</v>
      </c>
      <c r="M1081" s="108">
        <v>626.70000000000005</v>
      </c>
    </row>
    <row r="1082" spans="1:13" hidden="1" x14ac:dyDescent="0.35">
      <c r="A1082" s="114" t="str">
        <f t="shared" si="16"/>
        <v>6074609NGA Outside Boundary Remediation/Build</v>
      </c>
      <c r="B1082" s="83" t="s">
        <v>162</v>
      </c>
      <c r="C1082" s="84">
        <v>2257220</v>
      </c>
      <c r="D1082" s="83">
        <v>6074609</v>
      </c>
      <c r="E1082" s="83" t="s">
        <v>120</v>
      </c>
      <c r="F1082" s="83" t="s">
        <v>127</v>
      </c>
      <c r="G1082" s="85">
        <v>43168</v>
      </c>
      <c r="H1082" s="85">
        <v>43168</v>
      </c>
      <c r="I1082" s="83" t="s">
        <v>126</v>
      </c>
      <c r="J1082" s="83"/>
      <c r="K1082" s="86">
        <v>1</v>
      </c>
      <c r="L1082" s="87">
        <v>0</v>
      </c>
      <c r="M1082" s="108">
        <v>0</v>
      </c>
    </row>
    <row r="1083" spans="1:13" hidden="1" x14ac:dyDescent="0.35">
      <c r="A1083" s="114" t="str">
        <f t="shared" si="16"/>
        <v>6130777Z999</v>
      </c>
      <c r="B1083" s="83" t="s">
        <v>162</v>
      </c>
      <c r="C1083" s="84">
        <v>2258883</v>
      </c>
      <c r="D1083" s="83">
        <v>6130777</v>
      </c>
      <c r="E1083" s="83" t="s">
        <v>150</v>
      </c>
      <c r="F1083" s="83" t="s">
        <v>115</v>
      </c>
      <c r="G1083" s="85">
        <v>43166</v>
      </c>
      <c r="H1083" s="85">
        <v>43166</v>
      </c>
      <c r="I1083" s="83" t="s">
        <v>35</v>
      </c>
      <c r="J1083" s="83"/>
      <c r="K1083" s="86">
        <v>1</v>
      </c>
      <c r="L1083" s="87">
        <v>0</v>
      </c>
      <c r="M1083" s="108">
        <v>0</v>
      </c>
    </row>
    <row r="1084" spans="1:13" hidden="1" x14ac:dyDescent="0.35">
      <c r="A1084" s="114" t="str">
        <f t="shared" si="16"/>
        <v>6130777ZNGA562B</v>
      </c>
      <c r="B1084" s="83" t="s">
        <v>162</v>
      </c>
      <c r="C1084" s="84">
        <v>2258883</v>
      </c>
      <c r="D1084" s="83">
        <v>6130777</v>
      </c>
      <c r="E1084" s="83" t="s">
        <v>150</v>
      </c>
      <c r="F1084" s="83" t="s">
        <v>115</v>
      </c>
      <c r="G1084" s="85">
        <v>43166</v>
      </c>
      <c r="H1084" s="85">
        <v>43166</v>
      </c>
      <c r="I1084" s="83" t="s">
        <v>20</v>
      </c>
      <c r="J1084" s="83"/>
      <c r="K1084" s="86">
        <v>-1</v>
      </c>
      <c r="L1084" s="87">
        <v>254.64</v>
      </c>
      <c r="M1084" s="108">
        <v>-254.64</v>
      </c>
    </row>
    <row r="1085" spans="1:13" hidden="1" x14ac:dyDescent="0.35">
      <c r="A1085" s="114" t="str">
        <f t="shared" si="16"/>
        <v>6130777ZNGA562BC</v>
      </c>
      <c r="B1085" s="83" t="s">
        <v>162</v>
      </c>
      <c r="C1085" s="84">
        <v>2258883</v>
      </c>
      <c r="D1085" s="83">
        <v>6130777</v>
      </c>
      <c r="E1085" s="83" t="s">
        <v>150</v>
      </c>
      <c r="F1085" s="83" t="s">
        <v>118</v>
      </c>
      <c r="G1085" s="85">
        <v>43165</v>
      </c>
      <c r="H1085" s="85">
        <v>43165</v>
      </c>
      <c r="I1085" s="83" t="s">
        <v>41</v>
      </c>
      <c r="J1085" s="83"/>
      <c r="K1085" s="86">
        <v>1</v>
      </c>
      <c r="L1085" s="87">
        <v>498.69</v>
      </c>
      <c r="M1085" s="108">
        <v>498.69</v>
      </c>
    </row>
    <row r="1086" spans="1:13" hidden="1" x14ac:dyDescent="0.35">
      <c r="A1086" s="114" t="str">
        <f t="shared" si="16"/>
        <v>6149731Z999</v>
      </c>
      <c r="B1086" s="83" t="s">
        <v>162</v>
      </c>
      <c r="C1086" s="84">
        <v>2260083</v>
      </c>
      <c r="D1086" s="83">
        <v>6149731</v>
      </c>
      <c r="E1086" s="83" t="s">
        <v>111</v>
      </c>
      <c r="F1086" s="83" t="s">
        <v>115</v>
      </c>
      <c r="G1086" s="85">
        <v>43164</v>
      </c>
      <c r="H1086" s="85">
        <v>43164</v>
      </c>
      <c r="I1086" s="83" t="s">
        <v>35</v>
      </c>
      <c r="J1086" s="83"/>
      <c r="K1086" s="86">
        <v>1</v>
      </c>
      <c r="L1086" s="87">
        <v>0</v>
      </c>
      <c r="M1086" s="108">
        <v>0</v>
      </c>
    </row>
    <row r="1087" spans="1:13" hidden="1" x14ac:dyDescent="0.35">
      <c r="A1087" s="114" t="str">
        <f t="shared" si="16"/>
        <v>6149731ZNGA561B</v>
      </c>
      <c r="B1087" s="83" t="s">
        <v>162</v>
      </c>
      <c r="C1087" s="84">
        <v>2260083</v>
      </c>
      <c r="D1087" s="83">
        <v>6149731</v>
      </c>
      <c r="E1087" s="83" t="s">
        <v>111</v>
      </c>
      <c r="F1087" s="83" t="s">
        <v>115</v>
      </c>
      <c r="G1087" s="85">
        <v>43164</v>
      </c>
      <c r="H1087" s="85">
        <v>43164</v>
      </c>
      <c r="I1087" s="83" t="s">
        <v>15</v>
      </c>
      <c r="J1087" s="83"/>
      <c r="K1087" s="86">
        <v>-1</v>
      </c>
      <c r="L1087" s="87">
        <v>194.94</v>
      </c>
      <c r="M1087" s="108">
        <v>-194.94</v>
      </c>
    </row>
    <row r="1088" spans="1:13" hidden="1" x14ac:dyDescent="0.35">
      <c r="A1088" s="114" t="str">
        <f t="shared" si="16"/>
        <v>6143647ZNGA561BC</v>
      </c>
      <c r="B1088" s="83" t="s">
        <v>162</v>
      </c>
      <c r="C1088" s="84">
        <v>2260177</v>
      </c>
      <c r="D1088" s="83">
        <v>6143647</v>
      </c>
      <c r="E1088" s="83" t="s">
        <v>145</v>
      </c>
      <c r="F1088" s="83" t="s">
        <v>118</v>
      </c>
      <c r="G1088" s="85">
        <v>43164</v>
      </c>
      <c r="H1088" s="85">
        <v>43164</v>
      </c>
      <c r="I1088" s="83" t="s">
        <v>29</v>
      </c>
      <c r="J1088" s="83"/>
      <c r="K1088" s="86">
        <v>1</v>
      </c>
      <c r="L1088" s="87">
        <v>433.57</v>
      </c>
      <c r="M1088" s="108">
        <v>433.57</v>
      </c>
    </row>
    <row r="1089" spans="1:13" hidden="1" x14ac:dyDescent="0.35">
      <c r="A1089" s="114" t="str">
        <f t="shared" si="16"/>
        <v>6138679ZNGA563BC</v>
      </c>
      <c r="B1089" s="83" t="s">
        <v>162</v>
      </c>
      <c r="C1089" s="84">
        <v>2260213</v>
      </c>
      <c r="D1089" s="83">
        <v>6138679</v>
      </c>
      <c r="E1089" s="83" t="s">
        <v>122</v>
      </c>
      <c r="F1089" s="83" t="s">
        <v>118</v>
      </c>
      <c r="G1089" s="85">
        <v>43169</v>
      </c>
      <c r="H1089" s="85">
        <v>43169</v>
      </c>
      <c r="I1089" s="83" t="s">
        <v>25</v>
      </c>
      <c r="J1089" s="83"/>
      <c r="K1089" s="86">
        <v>1</v>
      </c>
      <c r="L1089" s="87">
        <v>626.70000000000005</v>
      </c>
      <c r="M1089" s="108">
        <v>626.70000000000005</v>
      </c>
    </row>
    <row r="1090" spans="1:13" hidden="1" x14ac:dyDescent="0.35">
      <c r="A1090" s="114" t="str">
        <f t="shared" si="16"/>
        <v>6092506ZNGA561A</v>
      </c>
      <c r="B1090" s="83" t="s">
        <v>162</v>
      </c>
      <c r="C1090" s="84">
        <v>2260834</v>
      </c>
      <c r="D1090" s="83">
        <v>6092506</v>
      </c>
      <c r="E1090" s="83" t="s">
        <v>119</v>
      </c>
      <c r="F1090" s="83" t="s">
        <v>113</v>
      </c>
      <c r="G1090" s="85">
        <v>43169</v>
      </c>
      <c r="H1090" s="85">
        <v>43169</v>
      </c>
      <c r="I1090" s="83" t="s">
        <v>112</v>
      </c>
      <c r="J1090" s="83"/>
      <c r="K1090" s="86">
        <v>1</v>
      </c>
      <c r="L1090" s="87">
        <v>0</v>
      </c>
      <c r="M1090" s="108">
        <v>0</v>
      </c>
    </row>
    <row r="1091" spans="1:13" hidden="1" x14ac:dyDescent="0.35">
      <c r="A1091" s="114" t="str">
        <f t="shared" ref="A1091:A1154" si="17">CONCATENATE(D1091,I1091)</f>
        <v>6144037ZNGA561BC</v>
      </c>
      <c r="B1091" s="83" t="s">
        <v>162</v>
      </c>
      <c r="C1091" s="84">
        <v>2260910</v>
      </c>
      <c r="D1091" s="83">
        <v>6144037</v>
      </c>
      <c r="E1091" s="83" t="s">
        <v>117</v>
      </c>
      <c r="F1091" s="83" t="s">
        <v>118</v>
      </c>
      <c r="G1091" s="85">
        <v>43166</v>
      </c>
      <c r="H1091" s="85">
        <v>43166</v>
      </c>
      <c r="I1091" s="83" t="s">
        <v>29</v>
      </c>
      <c r="J1091" s="83"/>
      <c r="K1091" s="86">
        <v>1</v>
      </c>
      <c r="L1091" s="87">
        <v>433.57</v>
      </c>
      <c r="M1091" s="108">
        <v>433.57</v>
      </c>
    </row>
    <row r="1092" spans="1:13" hidden="1" x14ac:dyDescent="0.35">
      <c r="A1092" s="114" t="str">
        <f t="shared" si="17"/>
        <v>6144034ZNGA561A</v>
      </c>
      <c r="B1092" s="83" t="s">
        <v>162</v>
      </c>
      <c r="C1092" s="84">
        <v>2260911</v>
      </c>
      <c r="D1092" s="83">
        <v>6144034</v>
      </c>
      <c r="E1092" s="83" t="s">
        <v>117</v>
      </c>
      <c r="F1092" s="83" t="s">
        <v>113</v>
      </c>
      <c r="G1092" s="85">
        <v>43164</v>
      </c>
      <c r="H1092" s="85">
        <v>43164</v>
      </c>
      <c r="I1092" s="83" t="s">
        <v>112</v>
      </c>
      <c r="J1092" s="83"/>
      <c r="K1092" s="86">
        <v>1</v>
      </c>
      <c r="L1092" s="87">
        <v>0</v>
      </c>
      <c r="M1092" s="108">
        <v>0</v>
      </c>
    </row>
    <row r="1093" spans="1:13" hidden="1" x14ac:dyDescent="0.35">
      <c r="A1093" s="114" t="str">
        <f t="shared" si="17"/>
        <v>6164813ZNGA561BC</v>
      </c>
      <c r="B1093" s="83" t="s">
        <v>162</v>
      </c>
      <c r="C1093" s="84">
        <v>2261308</v>
      </c>
      <c r="D1093" s="83">
        <v>6164813</v>
      </c>
      <c r="E1093" s="83" t="s">
        <v>120</v>
      </c>
      <c r="F1093" s="83" t="s">
        <v>118</v>
      </c>
      <c r="G1093" s="85">
        <v>43165</v>
      </c>
      <c r="H1093" s="85">
        <v>43165</v>
      </c>
      <c r="I1093" s="83" t="s">
        <v>29</v>
      </c>
      <c r="J1093" s="83"/>
      <c r="K1093" s="86">
        <v>1</v>
      </c>
      <c r="L1093" s="87">
        <v>433.57</v>
      </c>
      <c r="M1093" s="108">
        <v>433.57</v>
      </c>
    </row>
    <row r="1094" spans="1:13" hidden="1" x14ac:dyDescent="0.35">
      <c r="A1094" s="114" t="str">
        <f t="shared" si="17"/>
        <v>6171920NGA-750</v>
      </c>
      <c r="B1094" s="83" t="s">
        <v>162</v>
      </c>
      <c r="C1094" s="84">
        <v>2261571</v>
      </c>
      <c r="D1094" s="83">
        <v>6171920</v>
      </c>
      <c r="E1094" s="83" t="s">
        <v>119</v>
      </c>
      <c r="F1094" s="83" t="s">
        <v>118</v>
      </c>
      <c r="G1094" s="85">
        <v>43164</v>
      </c>
      <c r="H1094" s="85">
        <v>43164</v>
      </c>
      <c r="I1094" s="83" t="s">
        <v>85</v>
      </c>
      <c r="J1094" s="83"/>
      <c r="K1094" s="86">
        <v>1</v>
      </c>
      <c r="L1094" s="87">
        <v>22.61</v>
      </c>
      <c r="M1094" s="108">
        <v>22.61</v>
      </c>
    </row>
    <row r="1095" spans="1:13" hidden="1" x14ac:dyDescent="0.35">
      <c r="A1095" s="114" t="str">
        <f t="shared" si="17"/>
        <v>6171920NGA-753</v>
      </c>
      <c r="B1095" s="83" t="s">
        <v>162</v>
      </c>
      <c r="C1095" s="84">
        <v>2261571</v>
      </c>
      <c r="D1095" s="83">
        <v>6171920</v>
      </c>
      <c r="E1095" s="83" t="s">
        <v>119</v>
      </c>
      <c r="F1095" s="83" t="s">
        <v>118</v>
      </c>
      <c r="G1095" s="85">
        <v>43165</v>
      </c>
      <c r="H1095" s="85">
        <v>43165</v>
      </c>
      <c r="I1095" s="83" t="s">
        <v>102</v>
      </c>
      <c r="J1095" s="83"/>
      <c r="K1095" s="86">
        <v>1</v>
      </c>
      <c r="L1095" s="87">
        <v>68.2</v>
      </c>
      <c r="M1095" s="108">
        <v>68.2</v>
      </c>
    </row>
    <row r="1096" spans="1:13" hidden="1" x14ac:dyDescent="0.35">
      <c r="A1096" s="114" t="str">
        <f t="shared" si="17"/>
        <v>6166910ZNGA561BC</v>
      </c>
      <c r="B1096" s="83" t="s">
        <v>162</v>
      </c>
      <c r="C1096" s="84">
        <v>2261700</v>
      </c>
      <c r="D1096" s="83">
        <v>6166910</v>
      </c>
      <c r="E1096" s="83" t="s">
        <v>124</v>
      </c>
      <c r="F1096" s="83" t="s">
        <v>118</v>
      </c>
      <c r="G1096" s="85">
        <v>43167</v>
      </c>
      <c r="H1096" s="85">
        <v>43167</v>
      </c>
      <c r="I1096" s="83" t="s">
        <v>29</v>
      </c>
      <c r="J1096" s="83"/>
      <c r="K1096" s="86">
        <v>1</v>
      </c>
      <c r="L1096" s="87">
        <v>433.57</v>
      </c>
      <c r="M1096" s="108">
        <v>433.57</v>
      </c>
    </row>
    <row r="1097" spans="1:13" hidden="1" x14ac:dyDescent="0.35">
      <c r="A1097" s="114" t="str">
        <f t="shared" si="17"/>
        <v>6166885ZNGA561A</v>
      </c>
      <c r="B1097" s="83" t="s">
        <v>162</v>
      </c>
      <c r="C1097" s="84">
        <v>2261701</v>
      </c>
      <c r="D1097" s="83">
        <v>6166885</v>
      </c>
      <c r="E1097" s="83" t="s">
        <v>124</v>
      </c>
      <c r="F1097" s="83" t="s">
        <v>113</v>
      </c>
      <c r="G1097" s="85">
        <v>43164</v>
      </c>
      <c r="H1097" s="85">
        <v>43164</v>
      </c>
      <c r="I1097" s="83" t="s">
        <v>112</v>
      </c>
      <c r="J1097" s="83"/>
      <c r="K1097" s="86">
        <v>1</v>
      </c>
      <c r="L1097" s="87">
        <v>0</v>
      </c>
      <c r="M1097" s="108">
        <v>0</v>
      </c>
    </row>
    <row r="1098" spans="1:13" hidden="1" x14ac:dyDescent="0.35">
      <c r="A1098" s="114" t="str">
        <f t="shared" si="17"/>
        <v>6170092ZNGA563BC</v>
      </c>
      <c r="B1098" s="83" t="s">
        <v>162</v>
      </c>
      <c r="C1098" s="84">
        <v>2261718</v>
      </c>
      <c r="D1098" s="83">
        <v>6170092</v>
      </c>
      <c r="E1098" s="83" t="s">
        <v>116</v>
      </c>
      <c r="F1098" s="83" t="s">
        <v>118</v>
      </c>
      <c r="G1098" s="85">
        <v>43166</v>
      </c>
      <c r="H1098" s="85">
        <v>43166</v>
      </c>
      <c r="I1098" s="83" t="s">
        <v>25</v>
      </c>
      <c r="J1098" s="83"/>
      <c r="K1098" s="86">
        <v>1</v>
      </c>
      <c r="L1098" s="87">
        <v>626.70000000000005</v>
      </c>
      <c r="M1098" s="108">
        <v>626.70000000000005</v>
      </c>
    </row>
    <row r="1099" spans="1:13" hidden="1" x14ac:dyDescent="0.35">
      <c r="A1099" s="114" t="str">
        <f t="shared" si="17"/>
        <v>6170089ZNGA561A</v>
      </c>
      <c r="B1099" s="83" t="s">
        <v>162</v>
      </c>
      <c r="C1099" s="84">
        <v>2261719</v>
      </c>
      <c r="D1099" s="83">
        <v>6170089</v>
      </c>
      <c r="E1099" s="83" t="s">
        <v>116</v>
      </c>
      <c r="F1099" s="83" t="s">
        <v>113</v>
      </c>
      <c r="G1099" s="85">
        <v>43164</v>
      </c>
      <c r="H1099" s="85">
        <v>43164</v>
      </c>
      <c r="I1099" s="83" t="s">
        <v>112</v>
      </c>
      <c r="J1099" s="83"/>
      <c r="K1099" s="86">
        <v>1</v>
      </c>
      <c r="L1099" s="87">
        <v>0</v>
      </c>
      <c r="M1099" s="108">
        <v>0</v>
      </c>
    </row>
    <row r="1100" spans="1:13" hidden="1" x14ac:dyDescent="0.35">
      <c r="A1100" s="114" t="str">
        <f t="shared" si="17"/>
        <v>6169738ZNGA563BC</v>
      </c>
      <c r="B1100" s="83" t="s">
        <v>162</v>
      </c>
      <c r="C1100" s="84">
        <v>2261737</v>
      </c>
      <c r="D1100" s="83">
        <v>6169738</v>
      </c>
      <c r="E1100" s="83" t="s">
        <v>120</v>
      </c>
      <c r="F1100" s="83" t="s">
        <v>118</v>
      </c>
      <c r="G1100" s="85">
        <v>43166</v>
      </c>
      <c r="H1100" s="85">
        <v>43166</v>
      </c>
      <c r="I1100" s="83" t="s">
        <v>25</v>
      </c>
      <c r="J1100" s="83"/>
      <c r="K1100" s="86">
        <v>1</v>
      </c>
      <c r="L1100" s="87">
        <v>626.70000000000005</v>
      </c>
      <c r="M1100" s="108">
        <v>626.70000000000005</v>
      </c>
    </row>
    <row r="1101" spans="1:13" hidden="1" x14ac:dyDescent="0.35">
      <c r="A1101" s="114" t="str">
        <f t="shared" si="17"/>
        <v>6184117ZNGA562B</v>
      </c>
      <c r="B1101" s="83" t="s">
        <v>162</v>
      </c>
      <c r="C1101" s="84">
        <v>2262588</v>
      </c>
      <c r="D1101" s="83">
        <v>6184117</v>
      </c>
      <c r="E1101" s="83" t="s">
        <v>116</v>
      </c>
      <c r="F1101" s="83" t="s">
        <v>115</v>
      </c>
      <c r="G1101" s="85">
        <v>43166</v>
      </c>
      <c r="H1101" s="85">
        <v>43166</v>
      </c>
      <c r="I1101" s="83" t="s">
        <v>20</v>
      </c>
      <c r="J1101" s="83"/>
      <c r="K1101" s="86">
        <v>1</v>
      </c>
      <c r="L1101" s="87">
        <v>254.64</v>
      </c>
      <c r="M1101" s="108">
        <v>254.64</v>
      </c>
    </row>
    <row r="1102" spans="1:13" hidden="1" x14ac:dyDescent="0.35">
      <c r="A1102" s="114" t="str">
        <f t="shared" si="17"/>
        <v>6183813ZNGA561A</v>
      </c>
      <c r="B1102" s="83" t="s">
        <v>162</v>
      </c>
      <c r="C1102" s="84">
        <v>2262589</v>
      </c>
      <c r="D1102" s="83">
        <v>6183813</v>
      </c>
      <c r="E1102" s="83" t="s">
        <v>116</v>
      </c>
      <c r="F1102" s="83" t="s">
        <v>113</v>
      </c>
      <c r="G1102" s="85">
        <v>43165</v>
      </c>
      <c r="H1102" s="85">
        <v>43165</v>
      </c>
      <c r="I1102" s="83" t="s">
        <v>112</v>
      </c>
      <c r="J1102" s="83"/>
      <c r="K1102" s="86">
        <v>1</v>
      </c>
      <c r="L1102" s="87">
        <v>0</v>
      </c>
      <c r="M1102" s="108">
        <v>0</v>
      </c>
    </row>
    <row r="1103" spans="1:13" hidden="1" x14ac:dyDescent="0.35">
      <c r="A1103" s="114" t="str">
        <f t="shared" si="17"/>
        <v>6177991ZNGA561BC</v>
      </c>
      <c r="B1103" s="83" t="s">
        <v>162</v>
      </c>
      <c r="C1103" s="84">
        <v>2262598</v>
      </c>
      <c r="D1103" s="83">
        <v>6177991</v>
      </c>
      <c r="E1103" s="83" t="s">
        <v>117</v>
      </c>
      <c r="F1103" s="83" t="s">
        <v>118</v>
      </c>
      <c r="G1103" s="85">
        <v>43167</v>
      </c>
      <c r="H1103" s="85">
        <v>43167</v>
      </c>
      <c r="I1103" s="83" t="s">
        <v>29</v>
      </c>
      <c r="J1103" s="83"/>
      <c r="K1103" s="86">
        <v>1</v>
      </c>
      <c r="L1103" s="87">
        <v>433.57</v>
      </c>
      <c r="M1103" s="108">
        <v>433.57</v>
      </c>
    </row>
    <row r="1104" spans="1:13" hidden="1" x14ac:dyDescent="0.35">
      <c r="A1104" s="114" t="str">
        <f t="shared" si="17"/>
        <v>6177979ZNGA561A</v>
      </c>
      <c r="B1104" s="83" t="s">
        <v>162</v>
      </c>
      <c r="C1104" s="84">
        <v>2262599</v>
      </c>
      <c r="D1104" s="83">
        <v>6177979</v>
      </c>
      <c r="E1104" s="83" t="s">
        <v>117</v>
      </c>
      <c r="F1104" s="83" t="s">
        <v>113</v>
      </c>
      <c r="G1104" s="85">
        <v>43167</v>
      </c>
      <c r="H1104" s="85">
        <v>43167</v>
      </c>
      <c r="I1104" s="83" t="s">
        <v>112</v>
      </c>
      <c r="J1104" s="83"/>
      <c r="K1104" s="86">
        <v>1</v>
      </c>
      <c r="L1104" s="87">
        <v>0</v>
      </c>
      <c r="M1104" s="108">
        <v>0</v>
      </c>
    </row>
    <row r="1105" spans="1:13" hidden="1" x14ac:dyDescent="0.35">
      <c r="A1105" s="114" t="str">
        <f t="shared" si="17"/>
        <v>6187096ZNGA561BC</v>
      </c>
      <c r="B1105" s="83" t="s">
        <v>162</v>
      </c>
      <c r="C1105" s="84">
        <v>2262821</v>
      </c>
      <c r="D1105" s="83">
        <v>6187096</v>
      </c>
      <c r="E1105" s="83" t="s">
        <v>122</v>
      </c>
      <c r="F1105" s="83" t="s">
        <v>118</v>
      </c>
      <c r="G1105" s="85">
        <v>43165</v>
      </c>
      <c r="H1105" s="85">
        <v>43165</v>
      </c>
      <c r="I1105" s="83" t="s">
        <v>29</v>
      </c>
      <c r="J1105" s="83"/>
      <c r="K1105" s="86">
        <v>1</v>
      </c>
      <c r="L1105" s="87">
        <v>433.57</v>
      </c>
      <c r="M1105" s="108">
        <v>433.57</v>
      </c>
    </row>
    <row r="1106" spans="1:13" hidden="1" x14ac:dyDescent="0.35">
      <c r="A1106" s="114" t="str">
        <f t="shared" si="17"/>
        <v>6171579ZNGA561BC</v>
      </c>
      <c r="B1106" s="83" t="s">
        <v>162</v>
      </c>
      <c r="C1106" s="84">
        <v>2262846</v>
      </c>
      <c r="D1106" s="83">
        <v>6171579</v>
      </c>
      <c r="E1106" s="83" t="s">
        <v>145</v>
      </c>
      <c r="F1106" s="83" t="s">
        <v>118</v>
      </c>
      <c r="G1106" s="85">
        <v>43164</v>
      </c>
      <c r="H1106" s="85">
        <v>43164</v>
      </c>
      <c r="I1106" s="83" t="s">
        <v>29</v>
      </c>
      <c r="J1106" s="83"/>
      <c r="K1106" s="86">
        <v>1</v>
      </c>
      <c r="L1106" s="87">
        <v>433.57</v>
      </c>
      <c r="M1106" s="108">
        <v>433.57</v>
      </c>
    </row>
    <row r="1107" spans="1:13" hidden="1" x14ac:dyDescent="0.35">
      <c r="A1107" s="114" t="str">
        <f t="shared" si="17"/>
        <v>6195423ZNGA561A</v>
      </c>
      <c r="B1107" s="83" t="s">
        <v>162</v>
      </c>
      <c r="C1107" s="84">
        <v>2263194</v>
      </c>
      <c r="D1107" s="83">
        <v>6195423</v>
      </c>
      <c r="E1107" s="83" t="s">
        <v>119</v>
      </c>
      <c r="F1107" s="83" t="s">
        <v>113</v>
      </c>
      <c r="G1107" s="85">
        <v>43166</v>
      </c>
      <c r="H1107" s="85">
        <v>43166</v>
      </c>
      <c r="I1107" s="83" t="s">
        <v>112</v>
      </c>
      <c r="J1107" s="83"/>
      <c r="K1107" s="86">
        <v>1</v>
      </c>
      <c r="L1107" s="87">
        <v>0</v>
      </c>
      <c r="M1107" s="108">
        <v>0</v>
      </c>
    </row>
    <row r="1108" spans="1:13" hidden="1" x14ac:dyDescent="0.35">
      <c r="A1108" s="114" t="str">
        <f t="shared" si="17"/>
        <v>6193115ZNGA561BC</v>
      </c>
      <c r="B1108" s="83" t="s">
        <v>162</v>
      </c>
      <c r="C1108" s="84">
        <v>2263207</v>
      </c>
      <c r="D1108" s="83">
        <v>6193115</v>
      </c>
      <c r="E1108" s="83" t="s">
        <v>116</v>
      </c>
      <c r="F1108" s="83" t="s">
        <v>118</v>
      </c>
      <c r="G1108" s="85">
        <v>43165</v>
      </c>
      <c r="H1108" s="85">
        <v>43165</v>
      </c>
      <c r="I1108" s="83" t="s">
        <v>29</v>
      </c>
      <c r="J1108" s="83"/>
      <c r="K1108" s="86">
        <v>1</v>
      </c>
      <c r="L1108" s="87">
        <v>433.57</v>
      </c>
      <c r="M1108" s="108">
        <v>433.57</v>
      </c>
    </row>
    <row r="1109" spans="1:13" hidden="1" x14ac:dyDescent="0.35">
      <c r="A1109" s="114" t="str">
        <f t="shared" si="17"/>
        <v>6152049ZNGA560BC</v>
      </c>
      <c r="B1109" s="83" t="s">
        <v>162</v>
      </c>
      <c r="C1109" s="84">
        <v>2263227</v>
      </c>
      <c r="D1109" s="83">
        <v>6152049</v>
      </c>
      <c r="E1109" s="83" t="s">
        <v>150</v>
      </c>
      <c r="F1109" s="83" t="s">
        <v>118</v>
      </c>
      <c r="G1109" s="85">
        <v>43168</v>
      </c>
      <c r="H1109" s="85">
        <v>43168</v>
      </c>
      <c r="I1109" s="83" t="s">
        <v>80</v>
      </c>
      <c r="J1109" s="83"/>
      <c r="K1109" s="86">
        <v>1</v>
      </c>
      <c r="L1109" s="87">
        <v>414.92</v>
      </c>
      <c r="M1109" s="108">
        <v>414.92</v>
      </c>
    </row>
    <row r="1110" spans="1:13" hidden="1" x14ac:dyDescent="0.35">
      <c r="A1110" s="114" t="str">
        <f t="shared" si="17"/>
        <v>6151946ZNGA561A</v>
      </c>
      <c r="B1110" s="83" t="s">
        <v>162</v>
      </c>
      <c r="C1110" s="84">
        <v>2263228</v>
      </c>
      <c r="D1110" s="83">
        <v>6151946</v>
      </c>
      <c r="E1110" s="83" t="s">
        <v>150</v>
      </c>
      <c r="F1110" s="83" t="s">
        <v>113</v>
      </c>
      <c r="G1110" s="85">
        <v>43166</v>
      </c>
      <c r="H1110" s="85">
        <v>43166</v>
      </c>
      <c r="I1110" s="83" t="s">
        <v>112</v>
      </c>
      <c r="J1110" s="83"/>
      <c r="K1110" s="86">
        <v>1</v>
      </c>
      <c r="L1110" s="87">
        <v>0</v>
      </c>
      <c r="M1110" s="108">
        <v>0</v>
      </c>
    </row>
    <row r="1111" spans="1:13" hidden="1" x14ac:dyDescent="0.35">
      <c r="A1111" s="114" t="str">
        <f t="shared" si="17"/>
        <v>6195350ZNGA563BC</v>
      </c>
      <c r="B1111" s="83" t="s">
        <v>162</v>
      </c>
      <c r="C1111" s="84">
        <v>2263253</v>
      </c>
      <c r="D1111" s="83">
        <v>6195350</v>
      </c>
      <c r="E1111" s="83" t="s">
        <v>120</v>
      </c>
      <c r="F1111" s="83" t="s">
        <v>118</v>
      </c>
      <c r="G1111" s="85">
        <v>43164</v>
      </c>
      <c r="H1111" s="85">
        <v>43164</v>
      </c>
      <c r="I1111" s="83" t="s">
        <v>25</v>
      </c>
      <c r="J1111" s="83"/>
      <c r="K1111" s="86">
        <v>1</v>
      </c>
      <c r="L1111" s="87">
        <v>626.70000000000005</v>
      </c>
      <c r="M1111" s="108">
        <v>626.70000000000005</v>
      </c>
    </row>
    <row r="1112" spans="1:13" hidden="1" x14ac:dyDescent="0.35">
      <c r="A1112" s="114" t="str">
        <f t="shared" si="17"/>
        <v>6195346ZNGA561A</v>
      </c>
      <c r="B1112" s="83" t="s">
        <v>162</v>
      </c>
      <c r="C1112" s="84">
        <v>2263254</v>
      </c>
      <c r="D1112" s="83">
        <v>6195346</v>
      </c>
      <c r="E1112" s="83" t="s">
        <v>120</v>
      </c>
      <c r="F1112" s="83" t="s">
        <v>113</v>
      </c>
      <c r="G1112" s="85">
        <v>43164</v>
      </c>
      <c r="H1112" s="85">
        <v>43164</v>
      </c>
      <c r="I1112" s="83" t="s">
        <v>112</v>
      </c>
      <c r="J1112" s="83"/>
      <c r="K1112" s="86">
        <v>1</v>
      </c>
      <c r="L1112" s="87">
        <v>0</v>
      </c>
      <c r="M1112" s="108">
        <v>0</v>
      </c>
    </row>
    <row r="1113" spans="1:13" hidden="1" x14ac:dyDescent="0.35">
      <c r="A1113" s="114" t="str">
        <f t="shared" si="17"/>
        <v>6199962ZNGA563BC</v>
      </c>
      <c r="B1113" s="83" t="s">
        <v>162</v>
      </c>
      <c r="C1113" s="84">
        <v>2263327</v>
      </c>
      <c r="D1113" s="83">
        <v>6199962</v>
      </c>
      <c r="E1113" s="83" t="s">
        <v>120</v>
      </c>
      <c r="F1113" s="83" t="s">
        <v>118</v>
      </c>
      <c r="G1113" s="85">
        <v>43167</v>
      </c>
      <c r="H1113" s="85">
        <v>43167</v>
      </c>
      <c r="I1113" s="83" t="s">
        <v>25</v>
      </c>
      <c r="J1113" s="83"/>
      <c r="K1113" s="86">
        <v>1</v>
      </c>
      <c r="L1113" s="87">
        <v>626.70000000000005</v>
      </c>
      <c r="M1113" s="108">
        <v>626.70000000000005</v>
      </c>
    </row>
    <row r="1114" spans="1:13" hidden="1" x14ac:dyDescent="0.35">
      <c r="A1114" s="114" t="str">
        <f t="shared" si="17"/>
        <v>6199908ZNGA561A</v>
      </c>
      <c r="B1114" s="83" t="s">
        <v>162</v>
      </c>
      <c r="C1114" s="84">
        <v>2263328</v>
      </c>
      <c r="D1114" s="83">
        <v>6199908</v>
      </c>
      <c r="E1114" s="83" t="s">
        <v>120</v>
      </c>
      <c r="F1114" s="83" t="s">
        <v>113</v>
      </c>
      <c r="G1114" s="85">
        <v>43164</v>
      </c>
      <c r="H1114" s="85">
        <v>43164</v>
      </c>
      <c r="I1114" s="83" t="s">
        <v>112</v>
      </c>
      <c r="J1114" s="83"/>
      <c r="K1114" s="86">
        <v>1</v>
      </c>
      <c r="L1114" s="87">
        <v>0</v>
      </c>
      <c r="M1114" s="108">
        <v>0</v>
      </c>
    </row>
    <row r="1115" spans="1:13" hidden="1" x14ac:dyDescent="0.35">
      <c r="A1115" s="114" t="str">
        <f t="shared" si="17"/>
        <v>6196673ZNGA563BC</v>
      </c>
      <c r="B1115" s="83" t="s">
        <v>162</v>
      </c>
      <c r="C1115" s="84">
        <v>2263370</v>
      </c>
      <c r="D1115" s="83">
        <v>6196673</v>
      </c>
      <c r="E1115" s="83" t="s">
        <v>111</v>
      </c>
      <c r="F1115" s="83" t="s">
        <v>118</v>
      </c>
      <c r="G1115" s="85">
        <v>43166</v>
      </c>
      <c r="H1115" s="85">
        <v>43166</v>
      </c>
      <c r="I1115" s="83" t="s">
        <v>25</v>
      </c>
      <c r="J1115" s="83"/>
      <c r="K1115" s="86">
        <v>1</v>
      </c>
      <c r="L1115" s="87">
        <v>626.70000000000005</v>
      </c>
      <c r="M1115" s="108">
        <v>626.70000000000005</v>
      </c>
    </row>
    <row r="1116" spans="1:13" hidden="1" x14ac:dyDescent="0.35">
      <c r="A1116" s="114" t="str">
        <f t="shared" si="17"/>
        <v>6196671ZNGA561A</v>
      </c>
      <c r="B1116" s="83" t="s">
        <v>162</v>
      </c>
      <c r="C1116" s="84">
        <v>2263371</v>
      </c>
      <c r="D1116" s="83">
        <v>6196671</v>
      </c>
      <c r="E1116" s="83" t="s">
        <v>111</v>
      </c>
      <c r="F1116" s="83" t="s">
        <v>113</v>
      </c>
      <c r="G1116" s="85">
        <v>43166</v>
      </c>
      <c r="H1116" s="85">
        <v>43166</v>
      </c>
      <c r="I1116" s="83" t="s">
        <v>112</v>
      </c>
      <c r="J1116" s="83"/>
      <c r="K1116" s="86">
        <v>1</v>
      </c>
      <c r="L1116" s="87">
        <v>0</v>
      </c>
      <c r="M1116" s="108">
        <v>0</v>
      </c>
    </row>
    <row r="1117" spans="1:13" hidden="1" x14ac:dyDescent="0.35">
      <c r="A1117" s="114" t="str">
        <f t="shared" si="17"/>
        <v>6183673ZNGA561A</v>
      </c>
      <c r="B1117" s="83" t="s">
        <v>162</v>
      </c>
      <c r="C1117" s="84">
        <v>2263642</v>
      </c>
      <c r="D1117" s="83">
        <v>6183673</v>
      </c>
      <c r="E1117" s="83" t="s">
        <v>117</v>
      </c>
      <c r="F1117" s="83" t="s">
        <v>113</v>
      </c>
      <c r="G1117" s="85">
        <v>43168</v>
      </c>
      <c r="H1117" s="85">
        <v>43168</v>
      </c>
      <c r="I1117" s="83" t="s">
        <v>112</v>
      </c>
      <c r="J1117" s="83"/>
      <c r="K1117" s="86">
        <v>1</v>
      </c>
      <c r="L1117" s="87">
        <v>0</v>
      </c>
      <c r="M1117" s="108">
        <v>0</v>
      </c>
    </row>
    <row r="1118" spans="1:13" hidden="1" x14ac:dyDescent="0.35">
      <c r="A1118" s="114" t="str">
        <f t="shared" si="17"/>
        <v>6183700ZNGA563BC</v>
      </c>
      <c r="B1118" s="83" t="s">
        <v>162</v>
      </c>
      <c r="C1118" s="84">
        <v>2263643</v>
      </c>
      <c r="D1118" s="83">
        <v>6183700</v>
      </c>
      <c r="E1118" s="83" t="s">
        <v>117</v>
      </c>
      <c r="F1118" s="83" t="s">
        <v>118</v>
      </c>
      <c r="G1118" s="85">
        <v>43169</v>
      </c>
      <c r="H1118" s="85">
        <v>43169</v>
      </c>
      <c r="I1118" s="83" t="s">
        <v>25</v>
      </c>
      <c r="J1118" s="83"/>
      <c r="K1118" s="86">
        <v>1</v>
      </c>
      <c r="L1118" s="87">
        <v>626.70000000000005</v>
      </c>
      <c r="M1118" s="108">
        <v>626.70000000000005</v>
      </c>
    </row>
    <row r="1119" spans="1:13" hidden="1" x14ac:dyDescent="0.35">
      <c r="A1119" s="114" t="str">
        <f t="shared" si="17"/>
        <v>6212258ZNGA562BC</v>
      </c>
      <c r="B1119" s="83" t="s">
        <v>162</v>
      </c>
      <c r="C1119" s="84">
        <v>2264437</v>
      </c>
      <c r="D1119" s="83">
        <v>6212258</v>
      </c>
      <c r="E1119" s="83" t="s">
        <v>119</v>
      </c>
      <c r="F1119" s="83" t="s">
        <v>118</v>
      </c>
      <c r="G1119" s="85">
        <v>43164</v>
      </c>
      <c r="H1119" s="85">
        <v>43164</v>
      </c>
      <c r="I1119" s="83" t="s">
        <v>41</v>
      </c>
      <c r="J1119" s="83"/>
      <c r="K1119" s="86">
        <v>1</v>
      </c>
      <c r="L1119" s="87">
        <v>498.69</v>
      </c>
      <c r="M1119" s="108">
        <v>498.69</v>
      </c>
    </row>
    <row r="1120" spans="1:13" hidden="1" x14ac:dyDescent="0.35">
      <c r="A1120" s="114" t="str">
        <f t="shared" si="17"/>
        <v>6212208ZNGA561A</v>
      </c>
      <c r="B1120" s="83" t="s">
        <v>162</v>
      </c>
      <c r="C1120" s="84">
        <v>2264438</v>
      </c>
      <c r="D1120" s="83">
        <v>6212208</v>
      </c>
      <c r="E1120" s="83" t="s">
        <v>119</v>
      </c>
      <c r="F1120" s="83" t="s">
        <v>113</v>
      </c>
      <c r="G1120" s="85">
        <v>43164</v>
      </c>
      <c r="H1120" s="85">
        <v>43164</v>
      </c>
      <c r="I1120" s="83" t="s">
        <v>112</v>
      </c>
      <c r="J1120" s="83"/>
      <c r="K1120" s="86">
        <v>1</v>
      </c>
      <c r="L1120" s="87">
        <v>0</v>
      </c>
      <c r="M1120" s="108">
        <v>0</v>
      </c>
    </row>
    <row r="1121" spans="1:13" hidden="1" x14ac:dyDescent="0.35">
      <c r="A1121" s="114" t="str">
        <f t="shared" si="17"/>
        <v>6215774NGA-750</v>
      </c>
      <c r="B1121" s="83" t="s">
        <v>162</v>
      </c>
      <c r="C1121" s="84">
        <v>2264790</v>
      </c>
      <c r="D1121" s="83">
        <v>6215774</v>
      </c>
      <c r="E1121" s="83" t="s">
        <v>122</v>
      </c>
      <c r="F1121" s="83" t="s">
        <v>118</v>
      </c>
      <c r="G1121" s="85">
        <v>43164</v>
      </c>
      <c r="H1121" s="85">
        <v>43164</v>
      </c>
      <c r="I1121" s="83" t="s">
        <v>85</v>
      </c>
      <c r="J1121" s="83"/>
      <c r="K1121" s="86">
        <v>1</v>
      </c>
      <c r="L1121" s="87">
        <v>22.61</v>
      </c>
      <c r="M1121" s="108">
        <v>22.61</v>
      </c>
    </row>
    <row r="1122" spans="1:13" hidden="1" x14ac:dyDescent="0.35">
      <c r="A1122" s="114" t="str">
        <f t="shared" si="17"/>
        <v>6215774NGA-751</v>
      </c>
      <c r="B1122" s="83" t="s">
        <v>162</v>
      </c>
      <c r="C1122" s="84">
        <v>2264790</v>
      </c>
      <c r="D1122" s="83">
        <v>6215774</v>
      </c>
      <c r="E1122" s="83" t="s">
        <v>122</v>
      </c>
      <c r="F1122" s="83" t="s">
        <v>118</v>
      </c>
      <c r="G1122" s="85">
        <v>43164</v>
      </c>
      <c r="H1122" s="85">
        <v>43164</v>
      </c>
      <c r="I1122" s="83" t="s">
        <v>93</v>
      </c>
      <c r="J1122" s="83"/>
      <c r="K1122" s="86">
        <v>1</v>
      </c>
      <c r="L1122" s="87">
        <v>146.76</v>
      </c>
      <c r="M1122" s="108">
        <v>146.76</v>
      </c>
    </row>
    <row r="1123" spans="1:13" hidden="1" x14ac:dyDescent="0.35">
      <c r="A1123" s="114" t="str">
        <f t="shared" si="17"/>
        <v>6215774NGA-752</v>
      </c>
      <c r="B1123" s="83" t="s">
        <v>162</v>
      </c>
      <c r="C1123" s="84">
        <v>2264790</v>
      </c>
      <c r="D1123" s="83">
        <v>6215774</v>
      </c>
      <c r="E1123" s="83" t="s">
        <v>122</v>
      </c>
      <c r="F1123" s="83" t="s">
        <v>118</v>
      </c>
      <c r="G1123" s="85">
        <v>43165</v>
      </c>
      <c r="H1123" s="85">
        <v>43165</v>
      </c>
      <c r="I1123" s="83" t="s">
        <v>87</v>
      </c>
      <c r="J1123" s="83"/>
      <c r="K1123" s="86">
        <v>1</v>
      </c>
      <c r="L1123" s="87">
        <v>58.84</v>
      </c>
      <c r="M1123" s="108">
        <v>58.84</v>
      </c>
    </row>
    <row r="1124" spans="1:13" hidden="1" x14ac:dyDescent="0.35">
      <c r="A1124" s="114" t="str">
        <f t="shared" si="17"/>
        <v>6215774NGA-753</v>
      </c>
      <c r="B1124" s="83" t="s">
        <v>162</v>
      </c>
      <c r="C1124" s="84">
        <v>2264790</v>
      </c>
      <c r="D1124" s="83">
        <v>6215774</v>
      </c>
      <c r="E1124" s="83" t="s">
        <v>122</v>
      </c>
      <c r="F1124" s="83" t="s">
        <v>118</v>
      </c>
      <c r="G1124" s="85">
        <v>43165</v>
      </c>
      <c r="H1124" s="85">
        <v>43165</v>
      </c>
      <c r="I1124" s="83" t="s">
        <v>102</v>
      </c>
      <c r="J1124" s="83"/>
      <c r="K1124" s="86">
        <v>2</v>
      </c>
      <c r="L1124" s="87">
        <v>68.2</v>
      </c>
      <c r="M1124" s="108">
        <v>136.4</v>
      </c>
    </row>
    <row r="1125" spans="1:13" hidden="1" x14ac:dyDescent="0.35">
      <c r="A1125" s="114" t="str">
        <f t="shared" si="17"/>
        <v>6215658ZNGA561A</v>
      </c>
      <c r="B1125" s="83" t="s">
        <v>162</v>
      </c>
      <c r="C1125" s="84">
        <v>2265056</v>
      </c>
      <c r="D1125" s="83">
        <v>6215658</v>
      </c>
      <c r="E1125" s="83" t="s">
        <v>117</v>
      </c>
      <c r="F1125" s="83" t="s">
        <v>113</v>
      </c>
      <c r="G1125" s="85">
        <v>43164</v>
      </c>
      <c r="H1125" s="85">
        <v>43164</v>
      </c>
      <c r="I1125" s="83" t="s">
        <v>112</v>
      </c>
      <c r="J1125" s="83"/>
      <c r="K1125" s="86">
        <v>1</v>
      </c>
      <c r="L1125" s="87">
        <v>0</v>
      </c>
      <c r="M1125" s="108">
        <v>0</v>
      </c>
    </row>
    <row r="1126" spans="1:13" hidden="1" x14ac:dyDescent="0.35">
      <c r="A1126" s="114" t="str">
        <f t="shared" si="17"/>
        <v>6215662ZNGA561BC</v>
      </c>
      <c r="B1126" s="83" t="s">
        <v>162</v>
      </c>
      <c r="C1126" s="84">
        <v>2265057</v>
      </c>
      <c r="D1126" s="83">
        <v>6215662</v>
      </c>
      <c r="E1126" s="83" t="s">
        <v>117</v>
      </c>
      <c r="F1126" s="83" t="s">
        <v>118</v>
      </c>
      <c r="G1126" s="85">
        <v>43164</v>
      </c>
      <c r="H1126" s="85">
        <v>43164</v>
      </c>
      <c r="I1126" s="83" t="s">
        <v>29</v>
      </c>
      <c r="J1126" s="83"/>
      <c r="K1126" s="86">
        <v>1</v>
      </c>
      <c r="L1126" s="87">
        <v>433.57</v>
      </c>
      <c r="M1126" s="108">
        <v>433.57</v>
      </c>
    </row>
    <row r="1127" spans="1:13" hidden="1" x14ac:dyDescent="0.35">
      <c r="A1127" s="114" t="str">
        <f t="shared" si="17"/>
        <v>6225421ZNGA561A</v>
      </c>
      <c r="B1127" s="83" t="s">
        <v>162</v>
      </c>
      <c r="C1127" s="84">
        <v>2265279</v>
      </c>
      <c r="D1127" s="83">
        <v>6225421</v>
      </c>
      <c r="E1127" s="83" t="s">
        <v>124</v>
      </c>
      <c r="F1127" s="83" t="s">
        <v>113</v>
      </c>
      <c r="G1127" s="85">
        <v>43165</v>
      </c>
      <c r="H1127" s="85">
        <v>43165</v>
      </c>
      <c r="I1127" s="83" t="s">
        <v>112</v>
      </c>
      <c r="J1127" s="83"/>
      <c r="K1127" s="86">
        <v>1</v>
      </c>
      <c r="L1127" s="87">
        <v>0</v>
      </c>
      <c r="M1127" s="108">
        <v>0</v>
      </c>
    </row>
    <row r="1128" spans="1:13" hidden="1" x14ac:dyDescent="0.35">
      <c r="A1128" s="114" t="str">
        <f t="shared" si="17"/>
        <v>6227870ZNGA561A</v>
      </c>
      <c r="B1128" s="83" t="s">
        <v>162</v>
      </c>
      <c r="C1128" s="84">
        <v>2265593</v>
      </c>
      <c r="D1128" s="83">
        <v>6227870</v>
      </c>
      <c r="E1128" s="83" t="s">
        <v>120</v>
      </c>
      <c r="F1128" s="83" t="s">
        <v>113</v>
      </c>
      <c r="G1128" s="85">
        <v>43165</v>
      </c>
      <c r="H1128" s="85">
        <v>43165</v>
      </c>
      <c r="I1128" s="83" t="s">
        <v>112</v>
      </c>
      <c r="J1128" s="83"/>
      <c r="K1128" s="86">
        <v>1</v>
      </c>
      <c r="L1128" s="87">
        <v>0</v>
      </c>
      <c r="M1128" s="108">
        <v>0</v>
      </c>
    </row>
    <row r="1129" spans="1:13" hidden="1" x14ac:dyDescent="0.35">
      <c r="A1129" s="114" t="str">
        <f t="shared" si="17"/>
        <v>6227969ZNGA561B</v>
      </c>
      <c r="B1129" s="83" t="s">
        <v>162</v>
      </c>
      <c r="C1129" s="84">
        <v>2265594</v>
      </c>
      <c r="D1129" s="83">
        <v>6227969</v>
      </c>
      <c r="E1129" s="83" t="s">
        <v>120</v>
      </c>
      <c r="F1129" s="83" t="s">
        <v>115</v>
      </c>
      <c r="G1129" s="85">
        <v>43165</v>
      </c>
      <c r="H1129" s="85">
        <v>43165</v>
      </c>
      <c r="I1129" s="83" t="s">
        <v>15</v>
      </c>
      <c r="J1129" s="83"/>
      <c r="K1129" s="86">
        <v>1</v>
      </c>
      <c r="L1129" s="87">
        <v>194.94</v>
      </c>
      <c r="M1129" s="108">
        <v>194.94</v>
      </c>
    </row>
    <row r="1130" spans="1:13" hidden="1" x14ac:dyDescent="0.35">
      <c r="A1130" s="114" t="str">
        <f t="shared" si="17"/>
        <v>6226045ZNGA561A</v>
      </c>
      <c r="B1130" s="83" t="s">
        <v>162</v>
      </c>
      <c r="C1130" s="84">
        <v>2265636</v>
      </c>
      <c r="D1130" s="83">
        <v>6226045</v>
      </c>
      <c r="E1130" s="83" t="s">
        <v>122</v>
      </c>
      <c r="F1130" s="83" t="s">
        <v>113</v>
      </c>
      <c r="G1130" s="85">
        <v>43165</v>
      </c>
      <c r="H1130" s="85">
        <v>43165</v>
      </c>
      <c r="I1130" s="83" t="s">
        <v>112</v>
      </c>
      <c r="J1130" s="83"/>
      <c r="K1130" s="86">
        <v>1</v>
      </c>
      <c r="L1130" s="87">
        <v>0</v>
      </c>
      <c r="M1130" s="108">
        <v>0</v>
      </c>
    </row>
    <row r="1131" spans="1:13" hidden="1" x14ac:dyDescent="0.35">
      <c r="A1131" s="114" t="str">
        <f t="shared" si="17"/>
        <v>6226057ZNGA561BC</v>
      </c>
      <c r="B1131" s="83" t="s">
        <v>162</v>
      </c>
      <c r="C1131" s="84">
        <v>2265637</v>
      </c>
      <c r="D1131" s="83">
        <v>6226057</v>
      </c>
      <c r="E1131" s="83" t="s">
        <v>122</v>
      </c>
      <c r="F1131" s="83" t="s">
        <v>118</v>
      </c>
      <c r="G1131" s="85">
        <v>43165</v>
      </c>
      <c r="H1131" s="85">
        <v>43165</v>
      </c>
      <c r="I1131" s="83" t="s">
        <v>29</v>
      </c>
      <c r="J1131" s="83"/>
      <c r="K1131" s="86">
        <v>1</v>
      </c>
      <c r="L1131" s="87">
        <v>433.57</v>
      </c>
      <c r="M1131" s="108">
        <v>433.57</v>
      </c>
    </row>
    <row r="1132" spans="1:13" hidden="1" x14ac:dyDescent="0.35">
      <c r="A1132" s="114" t="str">
        <f t="shared" si="17"/>
        <v>6228375ZNGA561A</v>
      </c>
      <c r="B1132" s="83" t="s">
        <v>162</v>
      </c>
      <c r="C1132" s="84">
        <v>2265680</v>
      </c>
      <c r="D1132" s="83">
        <v>6228375</v>
      </c>
      <c r="E1132" s="83" t="s">
        <v>122</v>
      </c>
      <c r="F1132" s="83" t="s">
        <v>113</v>
      </c>
      <c r="G1132" s="85">
        <v>43165</v>
      </c>
      <c r="H1132" s="85">
        <v>43165</v>
      </c>
      <c r="I1132" s="83" t="s">
        <v>112</v>
      </c>
      <c r="J1132" s="83"/>
      <c r="K1132" s="86">
        <v>1</v>
      </c>
      <c r="L1132" s="87">
        <v>0</v>
      </c>
      <c r="M1132" s="108">
        <v>0</v>
      </c>
    </row>
    <row r="1133" spans="1:13" hidden="1" x14ac:dyDescent="0.35">
      <c r="A1133" s="114" t="str">
        <f t="shared" si="17"/>
        <v>6228502ZNGA561BC</v>
      </c>
      <c r="B1133" s="83" t="s">
        <v>162</v>
      </c>
      <c r="C1133" s="84">
        <v>2265681</v>
      </c>
      <c r="D1133" s="83">
        <v>6228502</v>
      </c>
      <c r="E1133" s="83" t="s">
        <v>122</v>
      </c>
      <c r="F1133" s="83" t="s">
        <v>118</v>
      </c>
      <c r="G1133" s="85">
        <v>43166</v>
      </c>
      <c r="H1133" s="85">
        <v>43166</v>
      </c>
      <c r="I1133" s="83" t="s">
        <v>29</v>
      </c>
      <c r="J1133" s="83"/>
      <c r="K1133" s="86">
        <v>1</v>
      </c>
      <c r="L1133" s="87">
        <v>433.57</v>
      </c>
      <c r="M1133" s="108">
        <v>433.57</v>
      </c>
    </row>
    <row r="1134" spans="1:13" hidden="1" x14ac:dyDescent="0.35">
      <c r="A1134" s="114" t="str">
        <f t="shared" si="17"/>
        <v>6233369NGA-750</v>
      </c>
      <c r="B1134" s="83" t="s">
        <v>162</v>
      </c>
      <c r="C1134" s="84">
        <v>2265931</v>
      </c>
      <c r="D1134" s="83">
        <v>6233369</v>
      </c>
      <c r="E1134" s="83" t="s">
        <v>116</v>
      </c>
      <c r="F1134" s="83" t="s">
        <v>118</v>
      </c>
      <c r="G1134" s="85">
        <v>43165</v>
      </c>
      <c r="H1134" s="85">
        <v>43165</v>
      </c>
      <c r="I1134" s="83" t="s">
        <v>85</v>
      </c>
      <c r="J1134" s="83"/>
      <c r="K1134" s="86">
        <v>1</v>
      </c>
      <c r="L1134" s="87">
        <v>22.61</v>
      </c>
      <c r="M1134" s="108">
        <v>22.61</v>
      </c>
    </row>
    <row r="1135" spans="1:13" hidden="1" x14ac:dyDescent="0.35">
      <c r="A1135" s="114" t="str">
        <f t="shared" si="17"/>
        <v>6233369NGA-762</v>
      </c>
      <c r="B1135" s="83" t="s">
        <v>162</v>
      </c>
      <c r="C1135" s="84">
        <v>2265931</v>
      </c>
      <c r="D1135" s="83">
        <v>6233369</v>
      </c>
      <c r="E1135" s="83" t="s">
        <v>116</v>
      </c>
      <c r="F1135" s="83" t="s">
        <v>118</v>
      </c>
      <c r="G1135" s="85">
        <v>43165</v>
      </c>
      <c r="H1135" s="85">
        <v>43165</v>
      </c>
      <c r="I1135" s="83" t="s">
        <v>107</v>
      </c>
      <c r="J1135" s="83"/>
      <c r="K1135" s="86">
        <v>1</v>
      </c>
      <c r="L1135" s="87">
        <v>60.72</v>
      </c>
      <c r="M1135" s="108">
        <v>60.72</v>
      </c>
    </row>
    <row r="1136" spans="1:13" hidden="1" x14ac:dyDescent="0.35">
      <c r="A1136" s="114" t="str">
        <f t="shared" si="17"/>
        <v>6237056ZNGA561A</v>
      </c>
      <c r="B1136" s="83" t="s">
        <v>162</v>
      </c>
      <c r="C1136" s="84">
        <v>2265938</v>
      </c>
      <c r="D1136" s="83">
        <v>6237056</v>
      </c>
      <c r="E1136" s="83" t="s">
        <v>116</v>
      </c>
      <c r="F1136" s="83" t="s">
        <v>113</v>
      </c>
      <c r="G1136" s="85">
        <v>43166</v>
      </c>
      <c r="H1136" s="85">
        <v>43166</v>
      </c>
      <c r="I1136" s="83" t="s">
        <v>112</v>
      </c>
      <c r="J1136" s="83"/>
      <c r="K1136" s="86">
        <v>1</v>
      </c>
      <c r="L1136" s="87">
        <v>0</v>
      </c>
      <c r="M1136" s="108">
        <v>0</v>
      </c>
    </row>
    <row r="1137" spans="1:13" hidden="1" x14ac:dyDescent="0.35">
      <c r="A1137" s="114" t="str">
        <f t="shared" si="17"/>
        <v>6234465ZNGA561A</v>
      </c>
      <c r="B1137" s="83" t="s">
        <v>162</v>
      </c>
      <c r="C1137" s="84">
        <v>2266036</v>
      </c>
      <c r="D1137" s="83">
        <v>6234465</v>
      </c>
      <c r="E1137" s="83" t="s">
        <v>122</v>
      </c>
      <c r="F1137" s="83" t="s">
        <v>113</v>
      </c>
      <c r="G1137" s="85">
        <v>43164</v>
      </c>
      <c r="H1137" s="85">
        <v>43164</v>
      </c>
      <c r="I1137" s="83" t="s">
        <v>112</v>
      </c>
      <c r="J1137" s="83"/>
      <c r="K1137" s="86">
        <v>1</v>
      </c>
      <c r="L1137" s="87">
        <v>0</v>
      </c>
      <c r="M1137" s="108">
        <v>0</v>
      </c>
    </row>
    <row r="1138" spans="1:13" hidden="1" x14ac:dyDescent="0.35">
      <c r="A1138" s="114" t="str">
        <f t="shared" si="17"/>
        <v>6233527ZNGA561A</v>
      </c>
      <c r="B1138" s="83" t="s">
        <v>162</v>
      </c>
      <c r="C1138" s="84">
        <v>2266049</v>
      </c>
      <c r="D1138" s="83">
        <v>6233527</v>
      </c>
      <c r="E1138" s="83" t="s">
        <v>145</v>
      </c>
      <c r="F1138" s="83" t="s">
        <v>113</v>
      </c>
      <c r="G1138" s="85">
        <v>43165</v>
      </c>
      <c r="H1138" s="85">
        <v>43165</v>
      </c>
      <c r="I1138" s="83" t="s">
        <v>112</v>
      </c>
      <c r="J1138" s="83"/>
      <c r="K1138" s="86">
        <v>1</v>
      </c>
      <c r="L1138" s="87">
        <v>0</v>
      </c>
      <c r="M1138" s="108">
        <v>0</v>
      </c>
    </row>
    <row r="1139" spans="1:13" hidden="1" x14ac:dyDescent="0.35">
      <c r="A1139" s="114" t="str">
        <f t="shared" si="17"/>
        <v>6233543ZNGA563BC</v>
      </c>
      <c r="B1139" s="83" t="s">
        <v>162</v>
      </c>
      <c r="C1139" s="84">
        <v>2266050</v>
      </c>
      <c r="D1139" s="83">
        <v>6233543</v>
      </c>
      <c r="E1139" s="83" t="s">
        <v>145</v>
      </c>
      <c r="F1139" s="83" t="s">
        <v>118</v>
      </c>
      <c r="G1139" s="85">
        <v>43166</v>
      </c>
      <c r="H1139" s="85">
        <v>43166</v>
      </c>
      <c r="I1139" s="83" t="s">
        <v>25</v>
      </c>
      <c r="J1139" s="83"/>
      <c r="K1139" s="86">
        <v>1</v>
      </c>
      <c r="L1139" s="87">
        <v>626.70000000000005</v>
      </c>
      <c r="M1139" s="108">
        <v>626.70000000000005</v>
      </c>
    </row>
    <row r="1140" spans="1:13" hidden="1" x14ac:dyDescent="0.35">
      <c r="A1140" s="114" t="str">
        <f t="shared" si="17"/>
        <v>6234716ZNGA563BC</v>
      </c>
      <c r="B1140" s="83" t="s">
        <v>162</v>
      </c>
      <c r="C1140" s="84">
        <v>2266361</v>
      </c>
      <c r="D1140" s="83">
        <v>6234716</v>
      </c>
      <c r="E1140" s="83" t="s">
        <v>111</v>
      </c>
      <c r="F1140" s="83" t="s">
        <v>118</v>
      </c>
      <c r="G1140" s="85">
        <v>43166</v>
      </c>
      <c r="H1140" s="85">
        <v>43166</v>
      </c>
      <c r="I1140" s="83" t="s">
        <v>25</v>
      </c>
      <c r="J1140" s="83"/>
      <c r="K1140" s="86">
        <v>1</v>
      </c>
      <c r="L1140" s="87">
        <v>626.70000000000005</v>
      </c>
      <c r="M1140" s="108">
        <v>626.70000000000005</v>
      </c>
    </row>
    <row r="1141" spans="1:13" hidden="1" x14ac:dyDescent="0.35">
      <c r="A1141" s="114" t="str">
        <f t="shared" si="17"/>
        <v>6234704ZNGA561A</v>
      </c>
      <c r="B1141" s="83" t="s">
        <v>162</v>
      </c>
      <c r="C1141" s="84">
        <v>2266362</v>
      </c>
      <c r="D1141" s="83">
        <v>6234704</v>
      </c>
      <c r="E1141" s="83" t="s">
        <v>111</v>
      </c>
      <c r="F1141" s="83" t="s">
        <v>113</v>
      </c>
      <c r="G1141" s="85">
        <v>43165</v>
      </c>
      <c r="H1141" s="85">
        <v>43165</v>
      </c>
      <c r="I1141" s="83" t="s">
        <v>112</v>
      </c>
      <c r="J1141" s="83"/>
      <c r="K1141" s="86">
        <v>1</v>
      </c>
      <c r="L1141" s="87">
        <v>0</v>
      </c>
      <c r="M1141" s="108">
        <v>0</v>
      </c>
    </row>
    <row r="1142" spans="1:13" hidden="1" x14ac:dyDescent="0.35">
      <c r="A1142" s="114" t="str">
        <f t="shared" si="17"/>
        <v>6224738ZNGA561A</v>
      </c>
      <c r="B1142" s="83" t="s">
        <v>162</v>
      </c>
      <c r="C1142" s="84">
        <v>2266377</v>
      </c>
      <c r="D1142" s="83">
        <v>6224738</v>
      </c>
      <c r="E1142" s="83" t="s">
        <v>145</v>
      </c>
      <c r="F1142" s="83" t="s">
        <v>113</v>
      </c>
      <c r="G1142" s="85">
        <v>43168</v>
      </c>
      <c r="H1142" s="85">
        <v>43168</v>
      </c>
      <c r="I1142" s="83" t="s">
        <v>112</v>
      </c>
      <c r="J1142" s="83"/>
      <c r="K1142" s="86">
        <v>1</v>
      </c>
      <c r="L1142" s="87">
        <v>0</v>
      </c>
      <c r="M1142" s="108">
        <v>0</v>
      </c>
    </row>
    <row r="1143" spans="1:13" hidden="1" x14ac:dyDescent="0.35">
      <c r="A1143" s="114" t="str">
        <f t="shared" si="17"/>
        <v>6224752ZNGA562BC</v>
      </c>
      <c r="B1143" s="83" t="s">
        <v>162</v>
      </c>
      <c r="C1143" s="84">
        <v>2266378</v>
      </c>
      <c r="D1143" s="83">
        <v>6224752</v>
      </c>
      <c r="E1143" s="83" t="s">
        <v>145</v>
      </c>
      <c r="F1143" s="83" t="s">
        <v>118</v>
      </c>
      <c r="G1143" s="85">
        <v>43168</v>
      </c>
      <c r="H1143" s="85">
        <v>43168</v>
      </c>
      <c r="I1143" s="83" t="s">
        <v>41</v>
      </c>
      <c r="J1143" s="83"/>
      <c r="K1143" s="86">
        <v>1</v>
      </c>
      <c r="L1143" s="87">
        <v>498.69</v>
      </c>
      <c r="M1143" s="108">
        <v>498.69</v>
      </c>
    </row>
    <row r="1144" spans="1:13" hidden="1" x14ac:dyDescent="0.35">
      <c r="A1144" s="114" t="str">
        <f t="shared" si="17"/>
        <v>6177189ZNGA563B</v>
      </c>
      <c r="B1144" s="83" t="s">
        <v>162</v>
      </c>
      <c r="C1144" s="84">
        <v>2266493</v>
      </c>
      <c r="D1144" s="83">
        <v>6177189</v>
      </c>
      <c r="E1144" s="83" t="s">
        <v>124</v>
      </c>
      <c r="F1144" s="83" t="s">
        <v>115</v>
      </c>
      <c r="G1144" s="85">
        <v>43169</v>
      </c>
      <c r="H1144" s="85">
        <v>43169</v>
      </c>
      <c r="I1144" s="83" t="s">
        <v>23</v>
      </c>
      <c r="J1144" s="83"/>
      <c r="K1144" s="86">
        <v>1</v>
      </c>
      <c r="L1144" s="87">
        <v>383.5</v>
      </c>
      <c r="M1144" s="108">
        <v>383.5</v>
      </c>
    </row>
    <row r="1145" spans="1:13" hidden="1" x14ac:dyDescent="0.35">
      <c r="A1145" s="114" t="str">
        <f t="shared" si="17"/>
        <v>6177174ZNGA561A</v>
      </c>
      <c r="B1145" s="83" t="s">
        <v>162</v>
      </c>
      <c r="C1145" s="84">
        <v>2266494</v>
      </c>
      <c r="D1145" s="83">
        <v>6177174</v>
      </c>
      <c r="E1145" s="83" t="s">
        <v>124</v>
      </c>
      <c r="F1145" s="83" t="s">
        <v>113</v>
      </c>
      <c r="G1145" s="85">
        <v>43169</v>
      </c>
      <c r="H1145" s="85">
        <v>43169</v>
      </c>
      <c r="I1145" s="83" t="s">
        <v>112</v>
      </c>
      <c r="J1145" s="83"/>
      <c r="K1145" s="86">
        <v>1</v>
      </c>
      <c r="L1145" s="87">
        <v>0</v>
      </c>
      <c r="M1145" s="108">
        <v>0</v>
      </c>
    </row>
    <row r="1146" spans="1:13" hidden="1" x14ac:dyDescent="0.35">
      <c r="A1146" s="114" t="str">
        <f t="shared" si="17"/>
        <v>6234397NGA-750</v>
      </c>
      <c r="B1146" s="83" t="s">
        <v>162</v>
      </c>
      <c r="C1146" s="84">
        <v>2267082</v>
      </c>
      <c r="D1146" s="83">
        <v>6234397</v>
      </c>
      <c r="E1146" s="83" t="s">
        <v>122</v>
      </c>
      <c r="F1146" s="83" t="s">
        <v>118</v>
      </c>
      <c r="G1146" s="85">
        <v>43165</v>
      </c>
      <c r="H1146" s="85">
        <v>43165</v>
      </c>
      <c r="I1146" s="83" t="s">
        <v>85</v>
      </c>
      <c r="J1146" s="83"/>
      <c r="K1146" s="86">
        <v>1</v>
      </c>
      <c r="L1146" s="87">
        <v>22.61</v>
      </c>
      <c r="M1146" s="108">
        <v>22.61</v>
      </c>
    </row>
    <row r="1147" spans="1:13" hidden="1" x14ac:dyDescent="0.35">
      <c r="A1147" s="114" t="str">
        <f t="shared" si="17"/>
        <v>6234397NGA-751</v>
      </c>
      <c r="B1147" s="83" t="s">
        <v>162</v>
      </c>
      <c r="C1147" s="84">
        <v>2267082</v>
      </c>
      <c r="D1147" s="83">
        <v>6234397</v>
      </c>
      <c r="E1147" s="83" t="s">
        <v>122</v>
      </c>
      <c r="F1147" s="83" t="s">
        <v>118</v>
      </c>
      <c r="G1147" s="85">
        <v>43166</v>
      </c>
      <c r="H1147" s="85">
        <v>43166</v>
      </c>
      <c r="I1147" s="83" t="s">
        <v>93</v>
      </c>
      <c r="J1147" s="83"/>
      <c r="K1147" s="86">
        <v>1</v>
      </c>
      <c r="L1147" s="87">
        <v>146.76</v>
      </c>
      <c r="M1147" s="108">
        <v>146.76</v>
      </c>
    </row>
    <row r="1148" spans="1:13" hidden="1" x14ac:dyDescent="0.35">
      <c r="A1148" s="114" t="str">
        <f t="shared" si="17"/>
        <v>6267539ZNGA561B</v>
      </c>
      <c r="B1148" s="83" t="s">
        <v>162</v>
      </c>
      <c r="C1148" s="84">
        <v>2267889</v>
      </c>
      <c r="D1148" s="83">
        <v>6267539</v>
      </c>
      <c r="E1148" s="83" t="s">
        <v>117</v>
      </c>
      <c r="F1148" s="83" t="s">
        <v>115</v>
      </c>
      <c r="G1148" s="85">
        <v>43165</v>
      </c>
      <c r="H1148" s="85">
        <v>43165</v>
      </c>
      <c r="I1148" s="83" t="s">
        <v>15</v>
      </c>
      <c r="J1148" s="83"/>
      <c r="K1148" s="86">
        <v>1</v>
      </c>
      <c r="L1148" s="87">
        <v>194.94</v>
      </c>
      <c r="M1148" s="108">
        <v>194.94</v>
      </c>
    </row>
    <row r="1149" spans="1:13" hidden="1" x14ac:dyDescent="0.35">
      <c r="A1149" s="114" t="str">
        <f t="shared" si="17"/>
        <v>6267518ZNGA561A</v>
      </c>
      <c r="B1149" s="83" t="s">
        <v>162</v>
      </c>
      <c r="C1149" s="84">
        <v>2267890</v>
      </c>
      <c r="D1149" s="83">
        <v>6267518</v>
      </c>
      <c r="E1149" s="83" t="s">
        <v>117</v>
      </c>
      <c r="F1149" s="83" t="s">
        <v>113</v>
      </c>
      <c r="G1149" s="85">
        <v>43165</v>
      </c>
      <c r="H1149" s="85">
        <v>43165</v>
      </c>
      <c r="I1149" s="83" t="s">
        <v>112</v>
      </c>
      <c r="J1149" s="83"/>
      <c r="K1149" s="86">
        <v>1</v>
      </c>
      <c r="L1149" s="87">
        <v>0</v>
      </c>
      <c r="M1149" s="108">
        <v>0</v>
      </c>
    </row>
    <row r="1150" spans="1:13" hidden="1" x14ac:dyDescent="0.35">
      <c r="A1150" s="114" t="str">
        <f t="shared" si="17"/>
        <v>6267280ZNGA561A</v>
      </c>
      <c r="B1150" s="83" t="s">
        <v>162</v>
      </c>
      <c r="C1150" s="84">
        <v>2267891</v>
      </c>
      <c r="D1150" s="83">
        <v>6267280</v>
      </c>
      <c r="E1150" s="83" t="s">
        <v>117</v>
      </c>
      <c r="F1150" s="83" t="s">
        <v>113</v>
      </c>
      <c r="G1150" s="85">
        <v>43165</v>
      </c>
      <c r="H1150" s="85">
        <v>43165</v>
      </c>
      <c r="I1150" s="83" t="s">
        <v>112</v>
      </c>
      <c r="J1150" s="83"/>
      <c r="K1150" s="86">
        <v>1</v>
      </c>
      <c r="L1150" s="87">
        <v>0</v>
      </c>
      <c r="M1150" s="108">
        <v>0</v>
      </c>
    </row>
    <row r="1151" spans="1:13" hidden="1" x14ac:dyDescent="0.35">
      <c r="A1151" s="114" t="str">
        <f t="shared" si="17"/>
        <v>6267369ZNGA563BC</v>
      </c>
      <c r="B1151" s="83" t="s">
        <v>162</v>
      </c>
      <c r="C1151" s="84">
        <v>2267892</v>
      </c>
      <c r="D1151" s="83">
        <v>6267369</v>
      </c>
      <c r="E1151" s="83" t="s">
        <v>117</v>
      </c>
      <c r="F1151" s="83" t="s">
        <v>118</v>
      </c>
      <c r="G1151" s="85">
        <v>43167</v>
      </c>
      <c r="H1151" s="85">
        <v>43167</v>
      </c>
      <c r="I1151" s="83" t="s">
        <v>25</v>
      </c>
      <c r="J1151" s="83"/>
      <c r="K1151" s="86">
        <v>1</v>
      </c>
      <c r="L1151" s="87">
        <v>626.70000000000005</v>
      </c>
      <c r="M1151" s="108">
        <v>626.70000000000005</v>
      </c>
    </row>
    <row r="1152" spans="1:13" hidden="1" x14ac:dyDescent="0.35">
      <c r="A1152" s="114" t="str">
        <f t="shared" si="17"/>
        <v>6268711ZNGA563BC</v>
      </c>
      <c r="B1152" s="83" t="s">
        <v>162</v>
      </c>
      <c r="C1152" s="84">
        <v>2267897</v>
      </c>
      <c r="D1152" s="83">
        <v>6268711</v>
      </c>
      <c r="E1152" s="83" t="s">
        <v>120</v>
      </c>
      <c r="F1152" s="83" t="s">
        <v>118</v>
      </c>
      <c r="G1152" s="85">
        <v>43166</v>
      </c>
      <c r="H1152" s="85">
        <v>43166</v>
      </c>
      <c r="I1152" s="83" t="s">
        <v>25</v>
      </c>
      <c r="J1152" s="83"/>
      <c r="K1152" s="86">
        <v>1</v>
      </c>
      <c r="L1152" s="87">
        <v>626.70000000000005</v>
      </c>
      <c r="M1152" s="108">
        <v>626.70000000000005</v>
      </c>
    </row>
    <row r="1153" spans="1:13" hidden="1" x14ac:dyDescent="0.35">
      <c r="A1153" s="114" t="str">
        <f t="shared" si="17"/>
        <v>6268695ZNGA561A</v>
      </c>
      <c r="B1153" s="83" t="s">
        <v>162</v>
      </c>
      <c r="C1153" s="84">
        <v>2267898</v>
      </c>
      <c r="D1153" s="83">
        <v>6268695</v>
      </c>
      <c r="E1153" s="83" t="s">
        <v>120</v>
      </c>
      <c r="F1153" s="83" t="s">
        <v>113</v>
      </c>
      <c r="G1153" s="85">
        <v>43165</v>
      </c>
      <c r="H1153" s="85">
        <v>43165</v>
      </c>
      <c r="I1153" s="83" t="s">
        <v>112</v>
      </c>
      <c r="J1153" s="83"/>
      <c r="K1153" s="86">
        <v>1</v>
      </c>
      <c r="L1153" s="87">
        <v>0</v>
      </c>
      <c r="M1153" s="108">
        <v>0</v>
      </c>
    </row>
    <row r="1154" spans="1:13" hidden="1" x14ac:dyDescent="0.35">
      <c r="A1154" s="114" t="str">
        <f t="shared" si="17"/>
        <v>6268910ZNGA563BC</v>
      </c>
      <c r="B1154" s="83" t="s">
        <v>162</v>
      </c>
      <c r="C1154" s="84">
        <v>2268012</v>
      </c>
      <c r="D1154" s="83">
        <v>6268910</v>
      </c>
      <c r="E1154" s="83" t="s">
        <v>111</v>
      </c>
      <c r="F1154" s="83" t="s">
        <v>118</v>
      </c>
      <c r="G1154" s="85">
        <v>43169</v>
      </c>
      <c r="H1154" s="85">
        <v>43169</v>
      </c>
      <c r="I1154" s="83" t="s">
        <v>25</v>
      </c>
      <c r="J1154" s="83"/>
      <c r="K1154" s="86">
        <v>1</v>
      </c>
      <c r="L1154" s="87">
        <v>626.70000000000005</v>
      </c>
      <c r="M1154" s="108">
        <v>626.70000000000005</v>
      </c>
    </row>
    <row r="1155" spans="1:13" hidden="1" x14ac:dyDescent="0.35">
      <c r="A1155" s="114" t="str">
        <f t="shared" ref="A1155:A1218" si="18">CONCATENATE(D1155,I1155)</f>
        <v>6268898ZNGA561A</v>
      </c>
      <c r="B1155" s="83" t="s">
        <v>162</v>
      </c>
      <c r="C1155" s="84">
        <v>2268013</v>
      </c>
      <c r="D1155" s="83">
        <v>6268898</v>
      </c>
      <c r="E1155" s="83" t="s">
        <v>111</v>
      </c>
      <c r="F1155" s="83" t="s">
        <v>113</v>
      </c>
      <c r="G1155" s="85">
        <v>43169</v>
      </c>
      <c r="H1155" s="85">
        <v>43169</v>
      </c>
      <c r="I1155" s="83" t="s">
        <v>112</v>
      </c>
      <c r="J1155" s="83"/>
      <c r="K1155" s="86">
        <v>1</v>
      </c>
      <c r="L1155" s="87">
        <v>0</v>
      </c>
      <c r="M1155" s="108">
        <v>0</v>
      </c>
    </row>
    <row r="1156" spans="1:13" hidden="1" x14ac:dyDescent="0.35">
      <c r="A1156" s="114" t="str">
        <f t="shared" si="18"/>
        <v>6269529ZNGA561BC</v>
      </c>
      <c r="B1156" s="83" t="s">
        <v>162</v>
      </c>
      <c r="C1156" s="84">
        <v>2268034</v>
      </c>
      <c r="D1156" s="83">
        <v>6269529</v>
      </c>
      <c r="E1156" s="83" t="s">
        <v>117</v>
      </c>
      <c r="F1156" s="83" t="s">
        <v>118</v>
      </c>
      <c r="G1156" s="85">
        <v>43169</v>
      </c>
      <c r="H1156" s="85">
        <v>43169</v>
      </c>
      <c r="I1156" s="83" t="s">
        <v>29</v>
      </c>
      <c r="J1156" s="83"/>
      <c r="K1156" s="86">
        <v>1</v>
      </c>
      <c r="L1156" s="87">
        <v>433.57</v>
      </c>
      <c r="M1156" s="108">
        <v>433.57</v>
      </c>
    </row>
    <row r="1157" spans="1:13" hidden="1" x14ac:dyDescent="0.35">
      <c r="A1157" s="114" t="str">
        <f t="shared" si="18"/>
        <v>6269441ZNGA561A</v>
      </c>
      <c r="B1157" s="83" t="s">
        <v>162</v>
      </c>
      <c r="C1157" s="84">
        <v>2268035</v>
      </c>
      <c r="D1157" s="83">
        <v>6269441</v>
      </c>
      <c r="E1157" s="83" t="s">
        <v>117</v>
      </c>
      <c r="F1157" s="83" t="s">
        <v>113</v>
      </c>
      <c r="G1157" s="85">
        <v>43169</v>
      </c>
      <c r="H1157" s="85">
        <v>43169</v>
      </c>
      <c r="I1157" s="83" t="s">
        <v>112</v>
      </c>
      <c r="J1157" s="83"/>
      <c r="K1157" s="86">
        <v>1</v>
      </c>
      <c r="L1157" s="87">
        <v>0</v>
      </c>
      <c r="M1157" s="108">
        <v>0</v>
      </c>
    </row>
    <row r="1158" spans="1:13" hidden="1" x14ac:dyDescent="0.35">
      <c r="A1158" s="114" t="str">
        <f t="shared" si="18"/>
        <v>6259417ZNGA561A</v>
      </c>
      <c r="B1158" s="83" t="s">
        <v>162</v>
      </c>
      <c r="C1158" s="84">
        <v>2268220</v>
      </c>
      <c r="D1158" s="83">
        <v>6259417</v>
      </c>
      <c r="E1158" s="83" t="s">
        <v>150</v>
      </c>
      <c r="F1158" s="83" t="s">
        <v>113</v>
      </c>
      <c r="G1158" s="85">
        <v>43168</v>
      </c>
      <c r="H1158" s="85">
        <v>43168</v>
      </c>
      <c r="I1158" s="83" t="s">
        <v>112</v>
      </c>
      <c r="J1158" s="83"/>
      <c r="K1158" s="86">
        <v>1</v>
      </c>
      <c r="L1158" s="87">
        <v>0</v>
      </c>
      <c r="M1158" s="108">
        <v>0</v>
      </c>
    </row>
    <row r="1159" spans="1:13" hidden="1" x14ac:dyDescent="0.35">
      <c r="A1159" s="114" t="str">
        <f t="shared" si="18"/>
        <v>6283286ZNGA561A</v>
      </c>
      <c r="B1159" s="83" t="s">
        <v>162</v>
      </c>
      <c r="C1159" s="84">
        <v>2268931</v>
      </c>
      <c r="D1159" s="83">
        <v>6283286</v>
      </c>
      <c r="E1159" s="83" t="s">
        <v>111</v>
      </c>
      <c r="F1159" s="83" t="s">
        <v>113</v>
      </c>
      <c r="G1159" s="85">
        <v>43168</v>
      </c>
      <c r="H1159" s="85">
        <v>43168</v>
      </c>
      <c r="I1159" s="83" t="s">
        <v>112</v>
      </c>
      <c r="J1159" s="83"/>
      <c r="K1159" s="86">
        <v>1</v>
      </c>
      <c r="L1159" s="87">
        <v>0</v>
      </c>
      <c r="M1159" s="108">
        <v>0</v>
      </c>
    </row>
    <row r="1160" spans="1:13" hidden="1" x14ac:dyDescent="0.35">
      <c r="A1160" s="114" t="str">
        <f t="shared" si="18"/>
        <v>6288726ZNGA561A</v>
      </c>
      <c r="B1160" s="83" t="s">
        <v>162</v>
      </c>
      <c r="C1160" s="84">
        <v>2269455</v>
      </c>
      <c r="D1160" s="83">
        <v>6288726</v>
      </c>
      <c r="E1160" s="83" t="s">
        <v>122</v>
      </c>
      <c r="F1160" s="83" t="s">
        <v>113</v>
      </c>
      <c r="G1160" s="85">
        <v>43166</v>
      </c>
      <c r="H1160" s="85">
        <v>43166</v>
      </c>
      <c r="I1160" s="83" t="s">
        <v>112</v>
      </c>
      <c r="J1160" s="83"/>
      <c r="K1160" s="86">
        <v>1</v>
      </c>
      <c r="L1160" s="87">
        <v>0</v>
      </c>
      <c r="M1160" s="108">
        <v>0</v>
      </c>
    </row>
    <row r="1161" spans="1:13" hidden="1" x14ac:dyDescent="0.35">
      <c r="A1161" s="114" t="str">
        <f t="shared" si="18"/>
        <v>6290541ZNGA563BC</v>
      </c>
      <c r="B1161" s="83" t="s">
        <v>162</v>
      </c>
      <c r="C1161" s="84">
        <v>2269463</v>
      </c>
      <c r="D1161" s="83">
        <v>6290541</v>
      </c>
      <c r="E1161" s="83" t="s">
        <v>117</v>
      </c>
      <c r="F1161" s="83" t="s">
        <v>118</v>
      </c>
      <c r="G1161" s="85">
        <v>43169</v>
      </c>
      <c r="H1161" s="85">
        <v>43169</v>
      </c>
      <c r="I1161" s="83" t="s">
        <v>25</v>
      </c>
      <c r="J1161" s="83"/>
      <c r="K1161" s="86">
        <v>1</v>
      </c>
      <c r="L1161" s="87">
        <v>626.70000000000005</v>
      </c>
      <c r="M1161" s="108">
        <v>626.70000000000005</v>
      </c>
    </row>
    <row r="1162" spans="1:13" hidden="1" x14ac:dyDescent="0.35">
      <c r="A1162" s="114" t="str">
        <f t="shared" si="18"/>
        <v>6290533ZNGA561A</v>
      </c>
      <c r="B1162" s="83" t="s">
        <v>162</v>
      </c>
      <c r="C1162" s="84">
        <v>2269464</v>
      </c>
      <c r="D1162" s="83">
        <v>6290533</v>
      </c>
      <c r="E1162" s="83" t="s">
        <v>117</v>
      </c>
      <c r="F1162" s="83" t="s">
        <v>113</v>
      </c>
      <c r="G1162" s="85">
        <v>43166</v>
      </c>
      <c r="H1162" s="85">
        <v>43166</v>
      </c>
      <c r="I1162" s="83" t="s">
        <v>112</v>
      </c>
      <c r="J1162" s="83"/>
      <c r="K1162" s="86">
        <v>1</v>
      </c>
      <c r="L1162" s="87">
        <v>0</v>
      </c>
      <c r="M1162" s="108">
        <v>0</v>
      </c>
    </row>
    <row r="1163" spans="1:13" hidden="1" x14ac:dyDescent="0.35">
      <c r="A1163" s="114" t="str">
        <f t="shared" si="18"/>
        <v>6288937ZNGA562BC</v>
      </c>
      <c r="B1163" s="83" t="s">
        <v>162</v>
      </c>
      <c r="C1163" s="84">
        <v>2269475</v>
      </c>
      <c r="D1163" s="83">
        <v>6288937</v>
      </c>
      <c r="E1163" s="83" t="s">
        <v>122</v>
      </c>
      <c r="F1163" s="83" t="s">
        <v>118</v>
      </c>
      <c r="G1163" s="85">
        <v>43168</v>
      </c>
      <c r="H1163" s="85">
        <v>43168</v>
      </c>
      <c r="I1163" s="83" t="s">
        <v>41</v>
      </c>
      <c r="J1163" s="83"/>
      <c r="K1163" s="86">
        <v>1</v>
      </c>
      <c r="L1163" s="87">
        <v>498.69</v>
      </c>
      <c r="M1163" s="108">
        <v>498.69</v>
      </c>
    </row>
    <row r="1164" spans="1:13" hidden="1" x14ac:dyDescent="0.35">
      <c r="A1164" s="114" t="str">
        <f t="shared" si="18"/>
        <v>6288918ZNGA561A</v>
      </c>
      <c r="B1164" s="83" t="s">
        <v>162</v>
      </c>
      <c r="C1164" s="84">
        <v>2269476</v>
      </c>
      <c r="D1164" s="83">
        <v>6288918</v>
      </c>
      <c r="E1164" s="83" t="s">
        <v>122</v>
      </c>
      <c r="F1164" s="83"/>
      <c r="G1164" s="85">
        <v>43168</v>
      </c>
      <c r="H1164" s="85">
        <v>43168</v>
      </c>
      <c r="I1164" s="83" t="s">
        <v>112</v>
      </c>
      <c r="J1164" s="83"/>
      <c r="K1164" s="86">
        <v>1</v>
      </c>
      <c r="L1164" s="87">
        <v>0</v>
      </c>
      <c r="M1164" s="108">
        <v>0</v>
      </c>
    </row>
    <row r="1165" spans="1:13" hidden="1" x14ac:dyDescent="0.35">
      <c r="A1165" s="114" t="str">
        <f t="shared" si="18"/>
        <v>6290253ZNGA561A</v>
      </c>
      <c r="B1165" s="83" t="s">
        <v>162</v>
      </c>
      <c r="C1165" s="84">
        <v>2269510</v>
      </c>
      <c r="D1165" s="83">
        <v>6290253</v>
      </c>
      <c r="E1165" s="83" t="s">
        <v>124</v>
      </c>
      <c r="F1165" s="83" t="s">
        <v>113</v>
      </c>
      <c r="G1165" s="85">
        <v>43167</v>
      </c>
      <c r="H1165" s="85">
        <v>43167</v>
      </c>
      <c r="I1165" s="83" t="s">
        <v>112</v>
      </c>
      <c r="J1165" s="83"/>
      <c r="K1165" s="86">
        <v>1</v>
      </c>
      <c r="L1165" s="87">
        <v>0</v>
      </c>
      <c r="M1165" s="108">
        <v>0</v>
      </c>
    </row>
    <row r="1166" spans="1:13" hidden="1" x14ac:dyDescent="0.35">
      <c r="A1166" s="114" t="str">
        <f t="shared" si="18"/>
        <v>6291424ZNGA561A</v>
      </c>
      <c r="B1166" s="83" t="s">
        <v>162</v>
      </c>
      <c r="C1166" s="84">
        <v>2269581</v>
      </c>
      <c r="D1166" s="83">
        <v>6291424</v>
      </c>
      <c r="E1166" s="83" t="s">
        <v>111</v>
      </c>
      <c r="F1166" s="83" t="s">
        <v>113</v>
      </c>
      <c r="G1166" s="85">
        <v>43169</v>
      </c>
      <c r="H1166" s="85">
        <v>43169</v>
      </c>
      <c r="I1166" s="83" t="s">
        <v>112</v>
      </c>
      <c r="J1166" s="83"/>
      <c r="K1166" s="86">
        <v>1</v>
      </c>
      <c r="L1166" s="87">
        <v>0</v>
      </c>
      <c r="M1166" s="108">
        <v>0</v>
      </c>
    </row>
    <row r="1167" spans="1:13" hidden="1" x14ac:dyDescent="0.35">
      <c r="A1167" s="114" t="str">
        <f t="shared" si="18"/>
        <v>6257563ZNGA563BC</v>
      </c>
      <c r="B1167" s="83" t="s">
        <v>162</v>
      </c>
      <c r="C1167" s="84">
        <v>2269797</v>
      </c>
      <c r="D1167" s="83">
        <v>6257563</v>
      </c>
      <c r="E1167" s="83" t="s">
        <v>119</v>
      </c>
      <c r="F1167" s="83" t="s">
        <v>118</v>
      </c>
      <c r="G1167" s="85">
        <v>43167</v>
      </c>
      <c r="H1167" s="85">
        <v>43167</v>
      </c>
      <c r="I1167" s="83" t="s">
        <v>25</v>
      </c>
      <c r="J1167" s="83"/>
      <c r="K1167" s="86">
        <v>1</v>
      </c>
      <c r="L1167" s="87">
        <v>626.70000000000005</v>
      </c>
      <c r="M1167" s="108">
        <v>626.70000000000005</v>
      </c>
    </row>
    <row r="1168" spans="1:13" hidden="1" x14ac:dyDescent="0.35">
      <c r="A1168" s="114" t="str">
        <f t="shared" si="18"/>
        <v>6284652ZNGA561A</v>
      </c>
      <c r="B1168" s="83" t="s">
        <v>162</v>
      </c>
      <c r="C1168" s="84">
        <v>2269844</v>
      </c>
      <c r="D1168" s="83">
        <v>6284652</v>
      </c>
      <c r="E1168" s="83" t="s">
        <v>120</v>
      </c>
      <c r="F1168" s="83" t="s">
        <v>113</v>
      </c>
      <c r="G1168" s="85">
        <v>43166</v>
      </c>
      <c r="H1168" s="85">
        <v>43166</v>
      </c>
      <c r="I1168" s="83" t="s">
        <v>112</v>
      </c>
      <c r="J1168" s="83"/>
      <c r="K1168" s="86">
        <v>1</v>
      </c>
      <c r="L1168" s="87">
        <v>0</v>
      </c>
      <c r="M1168" s="108">
        <v>0</v>
      </c>
    </row>
    <row r="1169" spans="1:13" hidden="1" x14ac:dyDescent="0.35">
      <c r="A1169" s="114" t="str">
        <f t="shared" si="18"/>
        <v>6284665ZNGA561BC</v>
      </c>
      <c r="B1169" s="83" t="s">
        <v>162</v>
      </c>
      <c r="C1169" s="84">
        <v>2269845</v>
      </c>
      <c r="D1169" s="83">
        <v>6284665</v>
      </c>
      <c r="E1169" s="83" t="s">
        <v>120</v>
      </c>
      <c r="F1169" s="83" t="s">
        <v>118</v>
      </c>
      <c r="G1169" s="85">
        <v>43166</v>
      </c>
      <c r="H1169" s="85">
        <v>43166</v>
      </c>
      <c r="I1169" s="83" t="s">
        <v>29</v>
      </c>
      <c r="J1169" s="83"/>
      <c r="K1169" s="86">
        <v>1</v>
      </c>
      <c r="L1169" s="87">
        <v>433.57</v>
      </c>
      <c r="M1169" s="108">
        <v>433.57</v>
      </c>
    </row>
    <row r="1170" spans="1:13" hidden="1" x14ac:dyDescent="0.35">
      <c r="A1170" s="114" t="str">
        <f t="shared" si="18"/>
        <v>6295203ZNGA561A</v>
      </c>
      <c r="B1170" s="83" t="s">
        <v>162</v>
      </c>
      <c r="C1170" s="84">
        <v>2269937</v>
      </c>
      <c r="D1170" s="83">
        <v>6295203</v>
      </c>
      <c r="E1170" s="83" t="s">
        <v>122</v>
      </c>
      <c r="F1170" s="83" t="s">
        <v>113</v>
      </c>
      <c r="G1170" s="85">
        <v>43168</v>
      </c>
      <c r="H1170" s="85">
        <v>43168</v>
      </c>
      <c r="I1170" s="83" t="s">
        <v>112</v>
      </c>
      <c r="J1170" s="83"/>
      <c r="K1170" s="86">
        <v>1</v>
      </c>
      <c r="L1170" s="87">
        <v>0</v>
      </c>
      <c r="M1170" s="108">
        <v>0</v>
      </c>
    </row>
    <row r="1171" spans="1:13" hidden="1" x14ac:dyDescent="0.35">
      <c r="A1171" s="114" t="str">
        <f t="shared" si="18"/>
        <v>6295220ZNGA563B</v>
      </c>
      <c r="B1171" s="83" t="s">
        <v>162</v>
      </c>
      <c r="C1171" s="84">
        <v>2269938</v>
      </c>
      <c r="D1171" s="83">
        <v>6295220</v>
      </c>
      <c r="E1171" s="83" t="s">
        <v>122</v>
      </c>
      <c r="F1171" s="83" t="s">
        <v>115</v>
      </c>
      <c r="G1171" s="85">
        <v>43169</v>
      </c>
      <c r="H1171" s="85">
        <v>43169</v>
      </c>
      <c r="I1171" s="83" t="s">
        <v>23</v>
      </c>
      <c r="J1171" s="83"/>
      <c r="K1171" s="86">
        <v>1</v>
      </c>
      <c r="L1171" s="87">
        <v>383.5</v>
      </c>
      <c r="M1171" s="108">
        <v>383.5</v>
      </c>
    </row>
    <row r="1172" spans="1:13" hidden="1" x14ac:dyDescent="0.35">
      <c r="A1172" s="114" t="str">
        <f t="shared" si="18"/>
        <v>6303033ZNGA561A</v>
      </c>
      <c r="B1172" s="83" t="s">
        <v>162</v>
      </c>
      <c r="C1172" s="84">
        <v>2270119</v>
      </c>
      <c r="D1172" s="83">
        <v>6303033</v>
      </c>
      <c r="E1172" s="83" t="s">
        <v>111</v>
      </c>
      <c r="F1172" s="83" t="s">
        <v>113</v>
      </c>
      <c r="G1172" s="85">
        <v>43169</v>
      </c>
      <c r="H1172" s="85">
        <v>43169</v>
      </c>
      <c r="I1172" s="83" t="s">
        <v>112</v>
      </c>
      <c r="J1172" s="83"/>
      <c r="K1172" s="86">
        <v>1</v>
      </c>
      <c r="L1172" s="87">
        <v>0</v>
      </c>
      <c r="M1172" s="108">
        <v>0</v>
      </c>
    </row>
    <row r="1173" spans="1:13" hidden="1" x14ac:dyDescent="0.35">
      <c r="A1173" s="114" t="str">
        <f t="shared" si="18"/>
        <v>6319353ZNGA563B</v>
      </c>
      <c r="B1173" s="83" t="s">
        <v>162</v>
      </c>
      <c r="C1173" s="84">
        <v>2271151</v>
      </c>
      <c r="D1173" s="83">
        <v>6319353</v>
      </c>
      <c r="E1173" s="83" t="s">
        <v>120</v>
      </c>
      <c r="F1173" s="83" t="s">
        <v>115</v>
      </c>
      <c r="G1173" s="85">
        <v>43168</v>
      </c>
      <c r="H1173" s="85">
        <v>43168</v>
      </c>
      <c r="I1173" s="83" t="s">
        <v>23</v>
      </c>
      <c r="J1173" s="83"/>
      <c r="K1173" s="86">
        <v>1</v>
      </c>
      <c r="L1173" s="87">
        <v>383.5</v>
      </c>
      <c r="M1173" s="108">
        <v>383.5</v>
      </c>
    </row>
    <row r="1174" spans="1:13" hidden="1" x14ac:dyDescent="0.35">
      <c r="A1174" s="114" t="str">
        <f t="shared" si="18"/>
        <v>6319349ZNGA561A</v>
      </c>
      <c r="B1174" s="83" t="s">
        <v>162</v>
      </c>
      <c r="C1174" s="84">
        <v>2271152</v>
      </c>
      <c r="D1174" s="83">
        <v>6319349</v>
      </c>
      <c r="E1174" s="83" t="s">
        <v>120</v>
      </c>
      <c r="F1174" s="83" t="s">
        <v>113</v>
      </c>
      <c r="G1174" s="85">
        <v>43168</v>
      </c>
      <c r="H1174" s="85">
        <v>43168</v>
      </c>
      <c r="I1174" s="83" t="s">
        <v>112</v>
      </c>
      <c r="J1174" s="83"/>
      <c r="K1174" s="86">
        <v>1</v>
      </c>
      <c r="L1174" s="87">
        <v>0</v>
      </c>
      <c r="M1174" s="108">
        <v>0</v>
      </c>
    </row>
    <row r="1175" spans="1:13" hidden="1" x14ac:dyDescent="0.35">
      <c r="A1175" s="114" t="str">
        <f t="shared" si="18"/>
        <v>6327599ZNGA561B</v>
      </c>
      <c r="B1175" s="83" t="s">
        <v>162</v>
      </c>
      <c r="C1175" s="84">
        <v>2271185</v>
      </c>
      <c r="D1175" s="83">
        <v>6327599</v>
      </c>
      <c r="E1175" s="83" t="s">
        <v>145</v>
      </c>
      <c r="F1175" s="83" t="s">
        <v>115</v>
      </c>
      <c r="G1175" s="85">
        <v>43169</v>
      </c>
      <c r="H1175" s="85">
        <v>43169</v>
      </c>
      <c r="I1175" s="83" t="s">
        <v>15</v>
      </c>
      <c r="J1175" s="83"/>
      <c r="K1175" s="86">
        <v>1</v>
      </c>
      <c r="L1175" s="87">
        <v>194.94</v>
      </c>
      <c r="M1175" s="108">
        <v>194.94</v>
      </c>
    </row>
    <row r="1176" spans="1:13" hidden="1" x14ac:dyDescent="0.35">
      <c r="A1176" s="114" t="str">
        <f t="shared" si="18"/>
        <v>6327435ZNGA561A</v>
      </c>
      <c r="B1176" s="83" t="s">
        <v>162</v>
      </c>
      <c r="C1176" s="84">
        <v>2271186</v>
      </c>
      <c r="D1176" s="83">
        <v>6327435</v>
      </c>
      <c r="E1176" s="83" t="s">
        <v>145</v>
      </c>
      <c r="F1176" s="83" t="s">
        <v>113</v>
      </c>
      <c r="G1176" s="85">
        <v>43169</v>
      </c>
      <c r="H1176" s="85">
        <v>43169</v>
      </c>
      <c r="I1176" s="83" t="s">
        <v>112</v>
      </c>
      <c r="J1176" s="83"/>
      <c r="K1176" s="86">
        <v>1</v>
      </c>
      <c r="L1176" s="87">
        <v>0</v>
      </c>
      <c r="M1176" s="108">
        <v>0</v>
      </c>
    </row>
    <row r="1177" spans="1:13" hidden="1" x14ac:dyDescent="0.35">
      <c r="A1177" s="114" t="str">
        <f t="shared" si="18"/>
        <v>6343550ZNGA561A</v>
      </c>
      <c r="B1177" s="83" t="s">
        <v>162</v>
      </c>
      <c r="C1177" s="84">
        <v>2272360</v>
      </c>
      <c r="D1177" s="83">
        <v>6343550</v>
      </c>
      <c r="E1177" s="83" t="s">
        <v>124</v>
      </c>
      <c r="F1177" s="83" t="s">
        <v>113</v>
      </c>
      <c r="G1177" s="85">
        <v>43169</v>
      </c>
      <c r="H1177" s="85">
        <v>43169</v>
      </c>
      <c r="I1177" s="83" t="s">
        <v>112</v>
      </c>
      <c r="J1177" s="83"/>
      <c r="K1177" s="86">
        <v>1</v>
      </c>
      <c r="L1177" s="87">
        <v>0</v>
      </c>
      <c r="M1177" s="108">
        <v>0</v>
      </c>
    </row>
    <row r="1178" spans="1:13" hidden="1" x14ac:dyDescent="0.35">
      <c r="A1178" s="114" t="str">
        <f t="shared" si="18"/>
        <v/>
      </c>
      <c r="B1178" s="87"/>
      <c r="C1178" s="87"/>
      <c r="D1178" s="87"/>
      <c r="E1178" s="87"/>
      <c r="F1178" s="87"/>
      <c r="G1178" s="87"/>
      <c r="H1178" s="87"/>
      <c r="I1178" s="87"/>
      <c r="J1178" s="87"/>
      <c r="K1178" s="87"/>
      <c r="L1178" s="94" t="s">
        <v>110</v>
      </c>
      <c r="M1178" s="108">
        <v>27683.94</v>
      </c>
    </row>
    <row r="1179" spans="1:13" hidden="1" x14ac:dyDescent="0.35">
      <c r="A1179" s="114" t="str">
        <f t="shared" si="18"/>
        <v>2439106ZNGA562BC</v>
      </c>
      <c r="B1179" s="83" t="s">
        <v>159</v>
      </c>
      <c r="C1179" s="84">
        <v>2087635</v>
      </c>
      <c r="D1179" s="83">
        <v>2439106</v>
      </c>
      <c r="E1179" s="83" t="s">
        <v>116</v>
      </c>
      <c r="F1179" s="83" t="s">
        <v>118</v>
      </c>
      <c r="G1179" s="85">
        <v>43176</v>
      </c>
      <c r="H1179" s="85">
        <v>43176</v>
      </c>
      <c r="I1179" s="83" t="s">
        <v>41</v>
      </c>
      <c r="J1179" s="83"/>
      <c r="K1179" s="86">
        <v>1</v>
      </c>
      <c r="L1179" s="87">
        <v>498.69</v>
      </c>
      <c r="M1179" s="108">
        <v>498.69</v>
      </c>
    </row>
    <row r="1180" spans="1:13" hidden="1" x14ac:dyDescent="0.35">
      <c r="A1180" s="114" t="str">
        <f t="shared" si="18"/>
        <v>4330734ZNGA561A</v>
      </c>
      <c r="B1180" s="83" t="s">
        <v>159</v>
      </c>
      <c r="C1180" s="84">
        <v>2170220</v>
      </c>
      <c r="D1180" s="83">
        <v>4330734</v>
      </c>
      <c r="E1180" s="83" t="s">
        <v>145</v>
      </c>
      <c r="F1180" s="83" t="s">
        <v>113</v>
      </c>
      <c r="G1180" s="85">
        <v>43173</v>
      </c>
      <c r="H1180" s="85">
        <v>43173</v>
      </c>
      <c r="I1180" s="83" t="s">
        <v>112</v>
      </c>
      <c r="J1180" s="83"/>
      <c r="K1180" s="86">
        <v>1</v>
      </c>
      <c r="L1180" s="87">
        <v>0</v>
      </c>
      <c r="M1180" s="108">
        <v>0</v>
      </c>
    </row>
    <row r="1181" spans="1:13" hidden="1" x14ac:dyDescent="0.35">
      <c r="A1181" s="114" t="str">
        <f t="shared" si="18"/>
        <v>5418848NGA Outside Boundary Remediation/Build</v>
      </c>
      <c r="B1181" s="83" t="s">
        <v>159</v>
      </c>
      <c r="C1181" s="84">
        <v>2223528</v>
      </c>
      <c r="D1181" s="83">
        <v>5418848</v>
      </c>
      <c r="E1181" s="83" t="s">
        <v>120</v>
      </c>
      <c r="F1181" s="83" t="s">
        <v>127</v>
      </c>
      <c r="G1181" s="85">
        <v>43172</v>
      </c>
      <c r="H1181" s="85">
        <v>43172</v>
      </c>
      <c r="I1181" s="83" t="s">
        <v>126</v>
      </c>
      <c r="J1181" s="83"/>
      <c r="K1181" s="86">
        <v>1</v>
      </c>
      <c r="L1181" s="87">
        <v>0</v>
      </c>
      <c r="M1181" s="108">
        <v>0</v>
      </c>
    </row>
    <row r="1182" spans="1:13" hidden="1" x14ac:dyDescent="0.35">
      <c r="A1182" s="114" t="str">
        <f t="shared" si="18"/>
        <v>5418848ZNGA564BC</v>
      </c>
      <c r="B1182" s="83" t="s">
        <v>159</v>
      </c>
      <c r="C1182" s="84">
        <v>2223528</v>
      </c>
      <c r="D1182" s="83">
        <v>5418848</v>
      </c>
      <c r="E1182" s="83" t="s">
        <v>120</v>
      </c>
      <c r="F1182" s="83"/>
      <c r="G1182" s="85">
        <v>43173</v>
      </c>
      <c r="H1182" s="85">
        <v>43173</v>
      </c>
      <c r="I1182" s="83" t="s">
        <v>95</v>
      </c>
      <c r="J1182" s="83"/>
      <c r="K1182" s="86">
        <v>1</v>
      </c>
      <c r="L1182" s="87">
        <v>881.69</v>
      </c>
      <c r="M1182" s="108">
        <v>881.69</v>
      </c>
    </row>
    <row r="1183" spans="1:13" hidden="1" x14ac:dyDescent="0.35">
      <c r="A1183" s="114" t="str">
        <f t="shared" si="18"/>
        <v>5702621X392N</v>
      </c>
      <c r="B1183" s="83" t="s">
        <v>159</v>
      </c>
      <c r="C1183" s="84">
        <v>2238647</v>
      </c>
      <c r="D1183" s="83">
        <v>5702621</v>
      </c>
      <c r="E1183" s="83" t="s">
        <v>124</v>
      </c>
      <c r="F1183" s="83" t="s">
        <v>149</v>
      </c>
      <c r="G1183" s="85">
        <v>43174</v>
      </c>
      <c r="H1183" s="85">
        <v>43167</v>
      </c>
      <c r="I1183" s="83" t="s">
        <v>148</v>
      </c>
      <c r="J1183" s="83"/>
      <c r="K1183" s="86">
        <v>4.1500000000000004</v>
      </c>
      <c r="L1183" s="87">
        <v>11.79</v>
      </c>
      <c r="M1183" s="108">
        <v>48.93</v>
      </c>
    </row>
    <row r="1184" spans="1:13" hidden="1" x14ac:dyDescent="0.35">
      <c r="A1184" s="114" t="str">
        <f t="shared" si="18"/>
        <v>5702621ZNGA560BC</v>
      </c>
      <c r="B1184" s="83" t="s">
        <v>159</v>
      </c>
      <c r="C1184" s="84">
        <v>2238647</v>
      </c>
      <c r="D1184" s="83">
        <v>5702621</v>
      </c>
      <c r="E1184" s="83" t="s">
        <v>124</v>
      </c>
      <c r="F1184" s="83" t="s">
        <v>118</v>
      </c>
      <c r="G1184" s="85">
        <v>43176</v>
      </c>
      <c r="H1184" s="85">
        <v>43176</v>
      </c>
      <c r="I1184" s="83" t="s">
        <v>80</v>
      </c>
      <c r="J1184" s="83"/>
      <c r="K1184" s="86">
        <v>1</v>
      </c>
      <c r="L1184" s="87">
        <v>414.92</v>
      </c>
      <c r="M1184" s="108">
        <v>414.92</v>
      </c>
    </row>
    <row r="1185" spans="1:13" hidden="1" x14ac:dyDescent="0.35">
      <c r="A1185" s="114" t="str">
        <f t="shared" si="18"/>
        <v>5774233ZNGA564BC</v>
      </c>
      <c r="B1185" s="83" t="s">
        <v>159</v>
      </c>
      <c r="C1185" s="84">
        <v>2241390</v>
      </c>
      <c r="D1185" s="83">
        <v>5774233</v>
      </c>
      <c r="E1185" s="83" t="s">
        <v>145</v>
      </c>
      <c r="F1185" s="83" t="s">
        <v>118</v>
      </c>
      <c r="G1185" s="85">
        <v>43173</v>
      </c>
      <c r="H1185" s="85">
        <v>43173</v>
      </c>
      <c r="I1185" s="83" t="s">
        <v>95</v>
      </c>
      <c r="J1185" s="83"/>
      <c r="K1185" s="86">
        <v>1</v>
      </c>
      <c r="L1185" s="87">
        <v>881.69</v>
      </c>
      <c r="M1185" s="108">
        <v>881.69</v>
      </c>
    </row>
    <row r="1186" spans="1:13" hidden="1" x14ac:dyDescent="0.35">
      <c r="A1186" s="114" t="str">
        <f t="shared" si="18"/>
        <v>5874469Z999</v>
      </c>
      <c r="B1186" s="83" t="s">
        <v>159</v>
      </c>
      <c r="C1186" s="84">
        <v>2245394</v>
      </c>
      <c r="D1186" s="83">
        <v>5874469</v>
      </c>
      <c r="E1186" s="83" t="s">
        <v>111</v>
      </c>
      <c r="F1186" s="83" t="s">
        <v>115</v>
      </c>
      <c r="G1186" s="85">
        <v>43171</v>
      </c>
      <c r="H1186" s="85">
        <v>43171</v>
      </c>
      <c r="I1186" s="83" t="s">
        <v>35</v>
      </c>
      <c r="J1186" s="83"/>
      <c r="K1186" s="86">
        <v>1</v>
      </c>
      <c r="L1186" s="87">
        <v>0</v>
      </c>
      <c r="M1186" s="108">
        <v>0</v>
      </c>
    </row>
    <row r="1187" spans="1:13" hidden="1" x14ac:dyDescent="0.35">
      <c r="A1187" s="114" t="str">
        <f t="shared" si="18"/>
        <v>5874469ZNGA561B</v>
      </c>
      <c r="B1187" s="83" t="s">
        <v>159</v>
      </c>
      <c r="C1187" s="84">
        <v>2245394</v>
      </c>
      <c r="D1187" s="83">
        <v>5874469</v>
      </c>
      <c r="E1187" s="83" t="s">
        <v>111</v>
      </c>
      <c r="F1187" s="83" t="s">
        <v>115</v>
      </c>
      <c r="G1187" s="85">
        <v>43171</v>
      </c>
      <c r="H1187" s="85">
        <v>43171</v>
      </c>
      <c r="I1187" s="83" t="s">
        <v>15</v>
      </c>
      <c r="J1187" s="83"/>
      <c r="K1187" s="86">
        <v>-1</v>
      </c>
      <c r="L1187" s="87">
        <v>194.94</v>
      </c>
      <c r="M1187" s="108">
        <v>-194.94</v>
      </c>
    </row>
    <row r="1188" spans="1:13" hidden="1" x14ac:dyDescent="0.35">
      <c r="A1188" s="114" t="str">
        <f t="shared" si="18"/>
        <v>5889349ZNGA563BC</v>
      </c>
      <c r="B1188" s="83" t="s">
        <v>159</v>
      </c>
      <c r="C1188" s="84">
        <v>2246309</v>
      </c>
      <c r="D1188" s="83">
        <v>5889349</v>
      </c>
      <c r="E1188" s="83" t="s">
        <v>119</v>
      </c>
      <c r="F1188" s="83" t="s">
        <v>118</v>
      </c>
      <c r="G1188" s="85">
        <v>43172</v>
      </c>
      <c r="H1188" s="85">
        <v>43172</v>
      </c>
      <c r="I1188" s="83" t="s">
        <v>25</v>
      </c>
      <c r="J1188" s="83"/>
      <c r="K1188" s="86">
        <v>1</v>
      </c>
      <c r="L1188" s="87">
        <v>626.70000000000005</v>
      </c>
      <c r="M1188" s="108">
        <v>626.70000000000005</v>
      </c>
    </row>
    <row r="1189" spans="1:13" hidden="1" x14ac:dyDescent="0.35">
      <c r="A1189" s="114" t="str">
        <f t="shared" si="18"/>
        <v>5942353ZNGA561A</v>
      </c>
      <c r="B1189" s="83" t="s">
        <v>159</v>
      </c>
      <c r="C1189" s="84">
        <v>2249409</v>
      </c>
      <c r="D1189" s="83">
        <v>5942353</v>
      </c>
      <c r="E1189" s="83" t="s">
        <v>124</v>
      </c>
      <c r="F1189" s="83" t="s">
        <v>113</v>
      </c>
      <c r="G1189" s="85">
        <v>43171</v>
      </c>
      <c r="H1189" s="85">
        <v>43171</v>
      </c>
      <c r="I1189" s="83" t="s">
        <v>112</v>
      </c>
      <c r="J1189" s="83"/>
      <c r="K1189" s="86">
        <v>1</v>
      </c>
      <c r="L1189" s="87">
        <v>0</v>
      </c>
      <c r="M1189" s="108">
        <v>0</v>
      </c>
    </row>
    <row r="1190" spans="1:13" hidden="1" x14ac:dyDescent="0.35">
      <c r="A1190" s="114" t="str">
        <f t="shared" si="18"/>
        <v>5942384ZNGA560BC</v>
      </c>
      <c r="B1190" s="83" t="s">
        <v>159</v>
      </c>
      <c r="C1190" s="84">
        <v>2249410</v>
      </c>
      <c r="D1190" s="83">
        <v>5942384</v>
      </c>
      <c r="E1190" s="83" t="s">
        <v>124</v>
      </c>
      <c r="F1190" s="83" t="s">
        <v>118</v>
      </c>
      <c r="G1190" s="85">
        <v>43175</v>
      </c>
      <c r="H1190" s="85">
        <v>43175</v>
      </c>
      <c r="I1190" s="83" t="s">
        <v>80</v>
      </c>
      <c r="J1190" s="83"/>
      <c r="K1190" s="86">
        <v>1</v>
      </c>
      <c r="L1190" s="87">
        <v>414.92</v>
      </c>
      <c r="M1190" s="108">
        <v>414.92</v>
      </c>
    </row>
    <row r="1191" spans="1:13" hidden="1" x14ac:dyDescent="0.35">
      <c r="A1191" s="114" t="str">
        <f t="shared" si="18"/>
        <v>5912240NGA-750</v>
      </c>
      <c r="B1191" s="83" t="s">
        <v>159</v>
      </c>
      <c r="C1191" s="84">
        <v>2249510</v>
      </c>
      <c r="D1191" s="83">
        <v>5912240</v>
      </c>
      <c r="E1191" s="83" t="s">
        <v>120</v>
      </c>
      <c r="F1191" s="83" t="s">
        <v>118</v>
      </c>
      <c r="G1191" s="85">
        <v>43175</v>
      </c>
      <c r="H1191" s="85">
        <v>43175</v>
      </c>
      <c r="I1191" s="83" t="s">
        <v>85</v>
      </c>
      <c r="J1191" s="83"/>
      <c r="K1191" s="86">
        <v>1</v>
      </c>
      <c r="L1191" s="87">
        <v>22.61</v>
      </c>
      <c r="M1191" s="108">
        <v>22.61</v>
      </c>
    </row>
    <row r="1192" spans="1:13" hidden="1" x14ac:dyDescent="0.35">
      <c r="A1192" s="114" t="str">
        <f t="shared" si="18"/>
        <v>5912240NGA-751</v>
      </c>
      <c r="B1192" s="83" t="s">
        <v>159</v>
      </c>
      <c r="C1192" s="84">
        <v>2249510</v>
      </c>
      <c r="D1192" s="83">
        <v>5912240</v>
      </c>
      <c r="E1192" s="83" t="s">
        <v>120</v>
      </c>
      <c r="F1192" s="83" t="s">
        <v>118</v>
      </c>
      <c r="G1192" s="85">
        <v>43175</v>
      </c>
      <c r="H1192" s="85">
        <v>43175</v>
      </c>
      <c r="I1192" s="83" t="s">
        <v>93</v>
      </c>
      <c r="J1192" s="83"/>
      <c r="K1192" s="86">
        <v>1</v>
      </c>
      <c r="L1192" s="87">
        <v>146.76</v>
      </c>
      <c r="M1192" s="108">
        <v>146.76</v>
      </c>
    </row>
    <row r="1193" spans="1:13" hidden="1" x14ac:dyDescent="0.35">
      <c r="A1193" s="114" t="str">
        <f t="shared" si="18"/>
        <v>5962461Z999</v>
      </c>
      <c r="B1193" s="83" t="s">
        <v>159</v>
      </c>
      <c r="C1193" s="84">
        <v>2250236</v>
      </c>
      <c r="D1193" s="83">
        <v>5962461</v>
      </c>
      <c r="E1193" s="83" t="s">
        <v>119</v>
      </c>
      <c r="F1193" s="83" t="s">
        <v>115</v>
      </c>
      <c r="G1193" s="85">
        <v>43171</v>
      </c>
      <c r="H1193" s="85">
        <v>43171</v>
      </c>
      <c r="I1193" s="83" t="s">
        <v>35</v>
      </c>
      <c r="J1193" s="83"/>
      <c r="K1193" s="86">
        <v>1</v>
      </c>
      <c r="L1193" s="87">
        <v>0</v>
      </c>
      <c r="M1193" s="108">
        <v>0</v>
      </c>
    </row>
    <row r="1194" spans="1:13" hidden="1" x14ac:dyDescent="0.35">
      <c r="A1194" s="114" t="str">
        <f t="shared" si="18"/>
        <v>5962461ZNGA560B</v>
      </c>
      <c r="B1194" s="83" t="s">
        <v>159</v>
      </c>
      <c r="C1194" s="84">
        <v>2250236</v>
      </c>
      <c r="D1194" s="83">
        <v>5962461</v>
      </c>
      <c r="E1194" s="83" t="s">
        <v>119</v>
      </c>
      <c r="F1194" s="83" t="s">
        <v>115</v>
      </c>
      <c r="G1194" s="85">
        <v>43171</v>
      </c>
      <c r="H1194" s="85">
        <v>43171</v>
      </c>
      <c r="I1194" s="83" t="s">
        <v>2</v>
      </c>
      <c r="J1194" s="83"/>
      <c r="K1194" s="86">
        <v>-1</v>
      </c>
      <c r="L1194" s="87">
        <v>187.32</v>
      </c>
      <c r="M1194" s="108">
        <v>-187.32</v>
      </c>
    </row>
    <row r="1195" spans="1:13" hidden="1" x14ac:dyDescent="0.35">
      <c r="A1195" s="114" t="str">
        <f t="shared" si="18"/>
        <v>5665623ZNGA562BC</v>
      </c>
      <c r="B1195" s="83" t="s">
        <v>159</v>
      </c>
      <c r="C1195" s="84">
        <v>2252072</v>
      </c>
      <c r="D1195" s="83">
        <v>5665623</v>
      </c>
      <c r="E1195" s="83" t="s">
        <v>145</v>
      </c>
      <c r="F1195" s="83" t="s">
        <v>118</v>
      </c>
      <c r="G1195" s="85">
        <v>43174</v>
      </c>
      <c r="H1195" s="85">
        <v>43174</v>
      </c>
      <c r="I1195" s="83" t="s">
        <v>41</v>
      </c>
      <c r="J1195" s="83"/>
      <c r="K1195" s="86">
        <v>1</v>
      </c>
      <c r="L1195" s="87">
        <v>498.69</v>
      </c>
      <c r="M1195" s="108">
        <v>498.69</v>
      </c>
    </row>
    <row r="1196" spans="1:13" hidden="1" x14ac:dyDescent="0.35">
      <c r="A1196" s="114" t="str">
        <f t="shared" si="18"/>
        <v>5665620ZNGA561A</v>
      </c>
      <c r="B1196" s="83" t="s">
        <v>159</v>
      </c>
      <c r="C1196" s="84">
        <v>2252073</v>
      </c>
      <c r="D1196" s="83">
        <v>5665620</v>
      </c>
      <c r="E1196" s="83" t="s">
        <v>145</v>
      </c>
      <c r="F1196" s="83" t="s">
        <v>113</v>
      </c>
      <c r="G1196" s="85">
        <v>43172</v>
      </c>
      <c r="H1196" s="85">
        <v>43172</v>
      </c>
      <c r="I1196" s="83" t="s">
        <v>112</v>
      </c>
      <c r="J1196" s="83"/>
      <c r="K1196" s="86">
        <v>1</v>
      </c>
      <c r="L1196" s="87">
        <v>0</v>
      </c>
      <c r="M1196" s="108">
        <v>0</v>
      </c>
    </row>
    <row r="1197" spans="1:13" hidden="1" x14ac:dyDescent="0.35">
      <c r="A1197" s="114" t="str">
        <f t="shared" si="18"/>
        <v>6025493Z999</v>
      </c>
      <c r="B1197" s="83" t="s">
        <v>159</v>
      </c>
      <c r="C1197" s="84">
        <v>2254462</v>
      </c>
      <c r="D1197" s="83">
        <v>6025493</v>
      </c>
      <c r="E1197" s="83" t="s">
        <v>119</v>
      </c>
      <c r="F1197" s="83" t="s">
        <v>115</v>
      </c>
      <c r="G1197" s="85">
        <v>43174</v>
      </c>
      <c r="H1197" s="85">
        <v>43174</v>
      </c>
      <c r="I1197" s="83" t="s">
        <v>35</v>
      </c>
      <c r="J1197" s="83"/>
      <c r="K1197" s="86">
        <v>1</v>
      </c>
      <c r="L1197" s="87">
        <v>0</v>
      </c>
      <c r="M1197" s="108">
        <v>0</v>
      </c>
    </row>
    <row r="1198" spans="1:13" hidden="1" x14ac:dyDescent="0.35">
      <c r="A1198" s="114" t="str">
        <f t="shared" si="18"/>
        <v>6025493ZNGA563B</v>
      </c>
      <c r="B1198" s="83" t="s">
        <v>159</v>
      </c>
      <c r="C1198" s="84">
        <v>2254462</v>
      </c>
      <c r="D1198" s="83">
        <v>6025493</v>
      </c>
      <c r="E1198" s="83" t="s">
        <v>119</v>
      </c>
      <c r="F1198" s="83" t="s">
        <v>115</v>
      </c>
      <c r="G1198" s="85">
        <v>43174</v>
      </c>
      <c r="H1198" s="85">
        <v>43174</v>
      </c>
      <c r="I1198" s="83" t="s">
        <v>23</v>
      </c>
      <c r="J1198" s="83" t="s">
        <v>161</v>
      </c>
      <c r="K1198" s="86">
        <v>-1</v>
      </c>
      <c r="L1198" s="87">
        <v>383.5</v>
      </c>
      <c r="M1198" s="108">
        <v>-383.5</v>
      </c>
    </row>
    <row r="1199" spans="1:13" hidden="1" x14ac:dyDescent="0.35">
      <c r="A1199" s="114" t="str">
        <f t="shared" si="18"/>
        <v>6045913ZNGA560BC</v>
      </c>
      <c r="B1199" s="83" t="s">
        <v>159</v>
      </c>
      <c r="C1199" s="84">
        <v>2255151</v>
      </c>
      <c r="D1199" s="83">
        <v>6045913</v>
      </c>
      <c r="E1199" s="83" t="s">
        <v>124</v>
      </c>
      <c r="F1199" s="83" t="s">
        <v>118</v>
      </c>
      <c r="G1199" s="85">
        <v>43176</v>
      </c>
      <c r="H1199" s="85">
        <v>43176</v>
      </c>
      <c r="I1199" s="83" t="s">
        <v>80</v>
      </c>
      <c r="J1199" s="83"/>
      <c r="K1199" s="86">
        <v>1</v>
      </c>
      <c r="L1199" s="87">
        <v>414.92</v>
      </c>
      <c r="M1199" s="108">
        <v>414.92</v>
      </c>
    </row>
    <row r="1200" spans="1:13" hidden="1" x14ac:dyDescent="0.35">
      <c r="A1200" s="114" t="str">
        <f t="shared" si="18"/>
        <v>6032053NGA-750</v>
      </c>
      <c r="B1200" s="83" t="s">
        <v>159</v>
      </c>
      <c r="C1200" s="84">
        <v>2255290</v>
      </c>
      <c r="D1200" s="83">
        <v>6032053</v>
      </c>
      <c r="E1200" s="83" t="s">
        <v>124</v>
      </c>
      <c r="F1200" s="83" t="s">
        <v>118</v>
      </c>
      <c r="G1200" s="85">
        <v>43171</v>
      </c>
      <c r="H1200" s="85">
        <v>43171</v>
      </c>
      <c r="I1200" s="83" t="s">
        <v>85</v>
      </c>
      <c r="J1200" s="83"/>
      <c r="K1200" s="86">
        <v>1</v>
      </c>
      <c r="L1200" s="87">
        <v>22.61</v>
      </c>
      <c r="M1200" s="108">
        <v>22.61</v>
      </c>
    </row>
    <row r="1201" spans="1:13" hidden="1" x14ac:dyDescent="0.35">
      <c r="A1201" s="114" t="str">
        <f t="shared" si="18"/>
        <v>6032053NGA-753</v>
      </c>
      <c r="B1201" s="83" t="s">
        <v>159</v>
      </c>
      <c r="C1201" s="84">
        <v>2255290</v>
      </c>
      <c r="D1201" s="83">
        <v>6032053</v>
      </c>
      <c r="E1201" s="83" t="s">
        <v>124</v>
      </c>
      <c r="F1201" s="83" t="s">
        <v>118</v>
      </c>
      <c r="G1201" s="85">
        <v>43171</v>
      </c>
      <c r="H1201" s="85">
        <v>43171</v>
      </c>
      <c r="I1201" s="83" t="s">
        <v>102</v>
      </c>
      <c r="J1201" s="83"/>
      <c r="K1201" s="86">
        <v>1</v>
      </c>
      <c r="L1201" s="87">
        <v>68.2</v>
      </c>
      <c r="M1201" s="108">
        <v>68.2</v>
      </c>
    </row>
    <row r="1202" spans="1:13" hidden="1" x14ac:dyDescent="0.35">
      <c r="A1202" s="114" t="str">
        <f t="shared" si="18"/>
        <v>5975469NGA Outside Boundary Remediation/Build</v>
      </c>
      <c r="B1202" s="83" t="s">
        <v>159</v>
      </c>
      <c r="C1202" s="84">
        <v>2256533</v>
      </c>
      <c r="D1202" s="83">
        <v>5975469</v>
      </c>
      <c r="E1202" s="83" t="s">
        <v>116</v>
      </c>
      <c r="F1202" s="83" t="s">
        <v>127</v>
      </c>
      <c r="G1202" s="85">
        <v>43172</v>
      </c>
      <c r="H1202" s="85">
        <v>43172</v>
      </c>
      <c r="I1202" s="83" t="s">
        <v>126</v>
      </c>
      <c r="J1202" s="83"/>
      <c r="K1202" s="86">
        <v>1</v>
      </c>
      <c r="L1202" s="87">
        <v>0</v>
      </c>
      <c r="M1202" s="108">
        <v>0</v>
      </c>
    </row>
    <row r="1203" spans="1:13" hidden="1" x14ac:dyDescent="0.35">
      <c r="A1203" s="114" t="str">
        <f t="shared" si="18"/>
        <v>5975469ZNGA561B</v>
      </c>
      <c r="B1203" s="83" t="s">
        <v>159</v>
      </c>
      <c r="C1203" s="84">
        <v>2256533</v>
      </c>
      <c r="D1203" s="83">
        <v>5975469</v>
      </c>
      <c r="E1203" s="83" t="s">
        <v>116</v>
      </c>
      <c r="F1203" s="83" t="s">
        <v>115</v>
      </c>
      <c r="G1203" s="85">
        <v>43172</v>
      </c>
      <c r="H1203" s="85">
        <v>43172</v>
      </c>
      <c r="I1203" s="83" t="s">
        <v>15</v>
      </c>
      <c r="J1203" s="83"/>
      <c r="K1203" s="86">
        <v>1</v>
      </c>
      <c r="L1203" s="87">
        <v>194.94</v>
      </c>
      <c r="M1203" s="108">
        <v>194.94</v>
      </c>
    </row>
    <row r="1204" spans="1:13" hidden="1" x14ac:dyDescent="0.35">
      <c r="A1204" s="114" t="str">
        <f t="shared" si="18"/>
        <v>6076164ZNGA561BC</v>
      </c>
      <c r="B1204" s="83" t="s">
        <v>159</v>
      </c>
      <c r="C1204" s="84">
        <v>2256826</v>
      </c>
      <c r="D1204" s="83">
        <v>6076164</v>
      </c>
      <c r="E1204" s="83" t="s">
        <v>122</v>
      </c>
      <c r="F1204" s="83" t="s">
        <v>118</v>
      </c>
      <c r="G1204" s="85">
        <v>43174</v>
      </c>
      <c r="H1204" s="85">
        <v>43174</v>
      </c>
      <c r="I1204" s="83" t="s">
        <v>29</v>
      </c>
      <c r="J1204" s="83"/>
      <c r="K1204" s="86">
        <v>1</v>
      </c>
      <c r="L1204" s="87">
        <v>433.57</v>
      </c>
      <c r="M1204" s="108">
        <v>433.57</v>
      </c>
    </row>
    <row r="1205" spans="1:13" hidden="1" x14ac:dyDescent="0.35">
      <c r="A1205" s="114" t="str">
        <f t="shared" si="18"/>
        <v>6076164ZNGA562BC</v>
      </c>
      <c r="B1205" s="83" t="s">
        <v>159</v>
      </c>
      <c r="C1205" s="84">
        <v>2256826</v>
      </c>
      <c r="D1205" s="97">
        <v>6076164</v>
      </c>
      <c r="E1205" s="83" t="s">
        <v>122</v>
      </c>
      <c r="F1205" s="83" t="s">
        <v>118</v>
      </c>
      <c r="G1205" s="85">
        <v>43174</v>
      </c>
      <c r="H1205" s="85">
        <v>43174</v>
      </c>
      <c r="I1205" s="83" t="s">
        <v>41</v>
      </c>
      <c r="J1205" s="83"/>
      <c r="K1205" s="86">
        <v>-1</v>
      </c>
      <c r="L1205" s="87">
        <v>498.69</v>
      </c>
      <c r="M1205" s="108">
        <v>-498.69</v>
      </c>
    </row>
    <row r="1206" spans="1:13" hidden="1" x14ac:dyDescent="0.35">
      <c r="A1206" s="114" t="str">
        <f t="shared" si="18"/>
        <v>5927344ZNGA561A</v>
      </c>
      <c r="B1206" s="83" t="s">
        <v>159</v>
      </c>
      <c r="C1206" s="84">
        <v>2256849</v>
      </c>
      <c r="D1206" s="83">
        <v>5927344</v>
      </c>
      <c r="E1206" s="83" t="s">
        <v>119</v>
      </c>
      <c r="F1206" s="83" t="s">
        <v>113</v>
      </c>
      <c r="G1206" s="85">
        <v>43175</v>
      </c>
      <c r="H1206" s="85">
        <v>43175</v>
      </c>
      <c r="I1206" s="83" t="s">
        <v>112</v>
      </c>
      <c r="J1206" s="83"/>
      <c r="K1206" s="86">
        <v>1</v>
      </c>
      <c r="L1206" s="87">
        <v>0</v>
      </c>
      <c r="M1206" s="108">
        <v>0</v>
      </c>
    </row>
    <row r="1207" spans="1:13" hidden="1" x14ac:dyDescent="0.35">
      <c r="A1207" s="114" t="str">
        <f t="shared" si="18"/>
        <v>6074609ZNGA561BC</v>
      </c>
      <c r="B1207" s="83" t="s">
        <v>159</v>
      </c>
      <c r="C1207" s="84">
        <v>2257220</v>
      </c>
      <c r="D1207" s="83">
        <v>6074609</v>
      </c>
      <c r="E1207" s="83" t="s">
        <v>120</v>
      </c>
      <c r="F1207" s="83" t="s">
        <v>118</v>
      </c>
      <c r="G1207" s="85">
        <v>43171</v>
      </c>
      <c r="H1207" s="85">
        <v>43171</v>
      </c>
      <c r="I1207" s="83" t="s">
        <v>29</v>
      </c>
      <c r="J1207" s="83"/>
      <c r="K1207" s="86">
        <v>1</v>
      </c>
      <c r="L1207" s="87">
        <v>433.57</v>
      </c>
      <c r="M1207" s="108">
        <v>433.57</v>
      </c>
    </row>
    <row r="1208" spans="1:13" hidden="1" x14ac:dyDescent="0.35">
      <c r="A1208" s="114" t="str">
        <f t="shared" si="18"/>
        <v>6104432X392N</v>
      </c>
      <c r="B1208" s="83" t="s">
        <v>159</v>
      </c>
      <c r="C1208" s="84">
        <v>2258944</v>
      </c>
      <c r="D1208" s="83">
        <v>6104432</v>
      </c>
      <c r="E1208" s="83" t="s">
        <v>124</v>
      </c>
      <c r="F1208" s="83" t="s">
        <v>149</v>
      </c>
      <c r="G1208" s="85">
        <v>43174</v>
      </c>
      <c r="H1208" s="85">
        <v>43167</v>
      </c>
      <c r="I1208" s="83" t="s">
        <v>148</v>
      </c>
      <c r="J1208" s="83"/>
      <c r="K1208" s="86">
        <v>4.1500000000000004</v>
      </c>
      <c r="L1208" s="87">
        <v>11.79</v>
      </c>
      <c r="M1208" s="108">
        <v>48.93</v>
      </c>
    </row>
    <row r="1209" spans="1:13" hidden="1" x14ac:dyDescent="0.35">
      <c r="A1209" s="114" t="str">
        <f t="shared" si="18"/>
        <v>6092510ZNGA563B</v>
      </c>
      <c r="B1209" s="83" t="s">
        <v>159</v>
      </c>
      <c r="C1209" s="84">
        <v>2260835</v>
      </c>
      <c r="D1209" s="83">
        <v>6092510</v>
      </c>
      <c r="E1209" s="83" t="s">
        <v>119</v>
      </c>
      <c r="F1209" s="83" t="s">
        <v>115</v>
      </c>
      <c r="G1209" s="85">
        <v>43171</v>
      </c>
      <c r="H1209" s="85">
        <v>43171</v>
      </c>
      <c r="I1209" s="83" t="s">
        <v>23</v>
      </c>
      <c r="J1209" s="83"/>
      <c r="K1209" s="86">
        <v>1</v>
      </c>
      <c r="L1209" s="87">
        <v>383.5</v>
      </c>
      <c r="M1209" s="108">
        <v>383.5</v>
      </c>
    </row>
    <row r="1210" spans="1:13" hidden="1" x14ac:dyDescent="0.35">
      <c r="A1210" s="114" t="str">
        <f t="shared" si="18"/>
        <v>6195362NGA-711</v>
      </c>
      <c r="B1210" s="83" t="s">
        <v>159</v>
      </c>
      <c r="C1210" s="84">
        <v>2263155</v>
      </c>
      <c r="D1210" s="83">
        <v>6195362</v>
      </c>
      <c r="E1210" s="83" t="s">
        <v>111</v>
      </c>
      <c r="F1210" s="83" t="s">
        <v>125</v>
      </c>
      <c r="G1210" s="85">
        <v>43172</v>
      </c>
      <c r="H1210" s="85">
        <v>43172</v>
      </c>
      <c r="I1210" s="83" t="s">
        <v>160</v>
      </c>
      <c r="J1210" s="83"/>
      <c r="K1210" s="86">
        <v>1</v>
      </c>
      <c r="L1210" s="87">
        <v>225.02</v>
      </c>
      <c r="M1210" s="108">
        <v>225.02</v>
      </c>
    </row>
    <row r="1211" spans="1:13" hidden="1" x14ac:dyDescent="0.35">
      <c r="A1211" s="114" t="str">
        <f t="shared" si="18"/>
        <v>6195706X392N</v>
      </c>
      <c r="B1211" s="83" t="s">
        <v>159</v>
      </c>
      <c r="C1211" s="84">
        <v>2263186</v>
      </c>
      <c r="D1211" s="83">
        <v>6195706</v>
      </c>
      <c r="E1211" s="83" t="s">
        <v>124</v>
      </c>
      <c r="F1211" s="83" t="s">
        <v>149</v>
      </c>
      <c r="G1211" s="85">
        <v>43174</v>
      </c>
      <c r="H1211" s="85">
        <v>43167</v>
      </c>
      <c r="I1211" s="83" t="s">
        <v>148</v>
      </c>
      <c r="J1211" s="83"/>
      <c r="K1211" s="86">
        <v>4.1500000000000004</v>
      </c>
      <c r="L1211" s="87">
        <v>11.79</v>
      </c>
      <c r="M1211" s="108">
        <v>48.93</v>
      </c>
    </row>
    <row r="1212" spans="1:13" hidden="1" x14ac:dyDescent="0.35">
      <c r="A1212" s="114" t="str">
        <f t="shared" si="18"/>
        <v>6195427ZNGA563BC</v>
      </c>
      <c r="B1212" s="83" t="s">
        <v>159</v>
      </c>
      <c r="C1212" s="84">
        <v>2263193</v>
      </c>
      <c r="D1212" s="83">
        <v>6195427</v>
      </c>
      <c r="E1212" s="83" t="s">
        <v>119</v>
      </c>
      <c r="F1212" s="83" t="s">
        <v>118</v>
      </c>
      <c r="G1212" s="85">
        <v>43172</v>
      </c>
      <c r="H1212" s="85">
        <v>43172</v>
      </c>
      <c r="I1212" s="83" t="s">
        <v>25</v>
      </c>
      <c r="J1212" s="83"/>
      <c r="K1212" s="86">
        <v>1</v>
      </c>
      <c r="L1212" s="87">
        <v>626.70000000000005</v>
      </c>
      <c r="M1212" s="108">
        <v>626.70000000000005</v>
      </c>
    </row>
    <row r="1213" spans="1:13" hidden="1" x14ac:dyDescent="0.35">
      <c r="A1213" s="114" t="str">
        <f t="shared" si="18"/>
        <v>6073971ZNGA561A</v>
      </c>
      <c r="B1213" s="83" t="s">
        <v>159</v>
      </c>
      <c r="C1213" s="84">
        <v>2264031</v>
      </c>
      <c r="D1213" s="83">
        <v>6073971</v>
      </c>
      <c r="E1213" s="83" t="s">
        <v>117</v>
      </c>
      <c r="F1213" s="83" t="s">
        <v>113</v>
      </c>
      <c r="G1213" s="85">
        <v>43176</v>
      </c>
      <c r="H1213" s="85">
        <v>43176</v>
      </c>
      <c r="I1213" s="83" t="s">
        <v>112</v>
      </c>
      <c r="J1213" s="83"/>
      <c r="K1213" s="86">
        <v>1</v>
      </c>
      <c r="L1213" s="87">
        <v>0</v>
      </c>
      <c r="M1213" s="108">
        <v>0</v>
      </c>
    </row>
    <row r="1214" spans="1:13" hidden="1" x14ac:dyDescent="0.35">
      <c r="A1214" s="114" t="str">
        <f t="shared" si="18"/>
        <v>6073992ZNGA561BC</v>
      </c>
      <c r="B1214" s="83" t="s">
        <v>159</v>
      </c>
      <c r="C1214" s="84">
        <v>2264032</v>
      </c>
      <c r="D1214" s="83">
        <v>6073992</v>
      </c>
      <c r="E1214" s="83" t="s">
        <v>117</v>
      </c>
      <c r="F1214" s="83" t="s">
        <v>118</v>
      </c>
      <c r="G1214" s="85">
        <v>43176</v>
      </c>
      <c r="H1214" s="85">
        <v>43176</v>
      </c>
      <c r="I1214" s="83" t="s">
        <v>29</v>
      </c>
      <c r="J1214" s="83"/>
      <c r="K1214" s="86">
        <v>1</v>
      </c>
      <c r="L1214" s="87">
        <v>433.57</v>
      </c>
      <c r="M1214" s="108">
        <v>433.57</v>
      </c>
    </row>
    <row r="1215" spans="1:13" hidden="1" x14ac:dyDescent="0.35">
      <c r="A1215" s="114" t="str">
        <f t="shared" si="18"/>
        <v>6225477ZNGA563BC</v>
      </c>
      <c r="B1215" s="83" t="s">
        <v>159</v>
      </c>
      <c r="C1215" s="84">
        <v>2265278</v>
      </c>
      <c r="D1215" s="83">
        <v>6225477</v>
      </c>
      <c r="E1215" s="83" t="s">
        <v>124</v>
      </c>
      <c r="F1215" s="83" t="s">
        <v>118</v>
      </c>
      <c r="G1215" s="85">
        <v>43171</v>
      </c>
      <c r="H1215" s="85">
        <v>43171</v>
      </c>
      <c r="I1215" s="83" t="s">
        <v>25</v>
      </c>
      <c r="J1215" s="83"/>
      <c r="K1215" s="86">
        <v>1</v>
      </c>
      <c r="L1215" s="87">
        <v>626.70000000000005</v>
      </c>
      <c r="M1215" s="108">
        <v>626.70000000000005</v>
      </c>
    </row>
    <row r="1216" spans="1:13" hidden="1" x14ac:dyDescent="0.35">
      <c r="A1216" s="114" t="str">
        <f t="shared" si="18"/>
        <v>6227969Z999</v>
      </c>
      <c r="B1216" s="83" t="s">
        <v>159</v>
      </c>
      <c r="C1216" s="84">
        <v>2265594</v>
      </c>
      <c r="D1216" s="83">
        <v>6227969</v>
      </c>
      <c r="E1216" s="83" t="s">
        <v>120</v>
      </c>
      <c r="F1216" s="83" t="s">
        <v>115</v>
      </c>
      <c r="G1216" s="85">
        <v>43175</v>
      </c>
      <c r="H1216" s="85">
        <v>43175</v>
      </c>
      <c r="I1216" s="83" t="s">
        <v>35</v>
      </c>
      <c r="J1216" s="83"/>
      <c r="K1216" s="86">
        <v>1</v>
      </c>
      <c r="L1216" s="87">
        <v>0</v>
      </c>
      <c r="M1216" s="108">
        <v>0</v>
      </c>
    </row>
    <row r="1217" spans="1:13" hidden="1" x14ac:dyDescent="0.35">
      <c r="A1217" s="114" t="str">
        <f t="shared" si="18"/>
        <v>6227969ZNGA561B</v>
      </c>
      <c r="B1217" s="83" t="s">
        <v>159</v>
      </c>
      <c r="C1217" s="84">
        <v>2265594</v>
      </c>
      <c r="D1217" s="83">
        <v>6227969</v>
      </c>
      <c r="E1217" s="83" t="s">
        <v>120</v>
      </c>
      <c r="F1217" s="83" t="s">
        <v>115</v>
      </c>
      <c r="G1217" s="85">
        <v>43175</v>
      </c>
      <c r="H1217" s="85">
        <v>43175</v>
      </c>
      <c r="I1217" s="83" t="s">
        <v>15</v>
      </c>
      <c r="J1217" s="83"/>
      <c r="K1217" s="86">
        <v>-1</v>
      </c>
      <c r="L1217" s="87">
        <v>194.94</v>
      </c>
      <c r="M1217" s="108">
        <v>-194.94</v>
      </c>
    </row>
    <row r="1218" spans="1:13" hidden="1" x14ac:dyDescent="0.35">
      <c r="A1218" s="114" t="str">
        <f t="shared" si="18"/>
        <v>6227969ZNGA561BC</v>
      </c>
      <c r="B1218" s="83" t="s">
        <v>159</v>
      </c>
      <c r="C1218" s="84">
        <v>2265594</v>
      </c>
      <c r="D1218" s="83">
        <v>6227969</v>
      </c>
      <c r="E1218" s="83" t="s">
        <v>120</v>
      </c>
      <c r="F1218" s="83" t="s">
        <v>118</v>
      </c>
      <c r="G1218" s="85">
        <v>43174</v>
      </c>
      <c r="H1218" s="85">
        <v>43174</v>
      </c>
      <c r="I1218" s="83" t="s">
        <v>29</v>
      </c>
      <c r="J1218" s="83"/>
      <c r="K1218" s="86">
        <v>1</v>
      </c>
      <c r="L1218" s="87">
        <v>433.57</v>
      </c>
      <c r="M1218" s="108">
        <v>433.57</v>
      </c>
    </row>
    <row r="1219" spans="1:13" hidden="1" x14ac:dyDescent="0.35">
      <c r="A1219" s="114" t="str">
        <f t="shared" ref="A1219:A1282" si="19">CONCATENATE(D1219,I1219)</f>
        <v>6233543ZNGA562BC</v>
      </c>
      <c r="B1219" s="83" t="s">
        <v>159</v>
      </c>
      <c r="C1219" s="84">
        <v>2266050</v>
      </c>
      <c r="D1219" s="83">
        <v>6233543</v>
      </c>
      <c r="E1219" s="83" t="s">
        <v>145</v>
      </c>
      <c r="F1219" s="83" t="s">
        <v>118</v>
      </c>
      <c r="G1219" s="85">
        <v>43172</v>
      </c>
      <c r="H1219" s="85">
        <v>43172</v>
      </c>
      <c r="I1219" s="83" t="s">
        <v>41</v>
      </c>
      <c r="J1219" s="83"/>
      <c r="K1219" s="86">
        <v>1</v>
      </c>
      <c r="L1219" s="87">
        <v>498.69</v>
      </c>
      <c r="M1219" s="108">
        <v>498.69</v>
      </c>
    </row>
    <row r="1220" spans="1:13" hidden="1" x14ac:dyDescent="0.35">
      <c r="A1220" s="114" t="str">
        <f t="shared" si="19"/>
        <v>6233543ZNGA563BC</v>
      </c>
      <c r="B1220" s="83" t="s">
        <v>159</v>
      </c>
      <c r="C1220" s="84">
        <v>2266050</v>
      </c>
      <c r="D1220" s="96">
        <v>6233543</v>
      </c>
      <c r="E1220" s="83" t="s">
        <v>145</v>
      </c>
      <c r="F1220" s="83" t="s">
        <v>118</v>
      </c>
      <c r="G1220" s="85">
        <v>43172</v>
      </c>
      <c r="H1220" s="85">
        <v>43172</v>
      </c>
      <c r="I1220" s="83" t="s">
        <v>25</v>
      </c>
      <c r="J1220" s="83"/>
      <c r="K1220" s="86">
        <v>-1</v>
      </c>
      <c r="L1220" s="87">
        <v>626.70000000000005</v>
      </c>
      <c r="M1220" s="108">
        <v>-626.70000000000005</v>
      </c>
    </row>
    <row r="1221" spans="1:13" hidden="1" x14ac:dyDescent="0.35">
      <c r="A1221" s="114" t="str">
        <f t="shared" si="19"/>
        <v>6143332ZNGA561BC</v>
      </c>
      <c r="B1221" s="83" t="s">
        <v>159</v>
      </c>
      <c r="C1221" s="84">
        <v>2266551</v>
      </c>
      <c r="D1221" s="83">
        <v>6143332</v>
      </c>
      <c r="E1221" s="83" t="s">
        <v>116</v>
      </c>
      <c r="F1221" s="83" t="s">
        <v>118</v>
      </c>
      <c r="G1221" s="85">
        <v>43173</v>
      </c>
      <c r="H1221" s="85">
        <v>43173</v>
      </c>
      <c r="I1221" s="83" t="s">
        <v>29</v>
      </c>
      <c r="J1221" s="83"/>
      <c r="K1221" s="86">
        <v>1</v>
      </c>
      <c r="L1221" s="87">
        <v>433.57</v>
      </c>
      <c r="M1221" s="108">
        <v>433.57</v>
      </c>
    </row>
    <row r="1222" spans="1:13" hidden="1" x14ac:dyDescent="0.35">
      <c r="A1222" s="114" t="str">
        <f t="shared" si="19"/>
        <v>6143326ZNGA561A</v>
      </c>
      <c r="B1222" s="83" t="s">
        <v>159</v>
      </c>
      <c r="C1222" s="84">
        <v>2266552</v>
      </c>
      <c r="D1222" s="83">
        <v>6143326</v>
      </c>
      <c r="E1222" s="83" t="s">
        <v>116</v>
      </c>
      <c r="F1222" s="83" t="s">
        <v>113</v>
      </c>
      <c r="G1222" s="85">
        <v>43171</v>
      </c>
      <c r="H1222" s="85">
        <v>43171</v>
      </c>
      <c r="I1222" s="83" t="s">
        <v>112</v>
      </c>
      <c r="J1222" s="83"/>
      <c r="K1222" s="86">
        <v>1</v>
      </c>
      <c r="L1222" s="87">
        <v>0</v>
      </c>
      <c r="M1222" s="108">
        <v>0</v>
      </c>
    </row>
    <row r="1223" spans="1:13" hidden="1" x14ac:dyDescent="0.35">
      <c r="A1223" s="114" t="str">
        <f t="shared" si="19"/>
        <v>6171241ZNGA561A</v>
      </c>
      <c r="B1223" s="83" t="s">
        <v>159</v>
      </c>
      <c r="C1223" s="84">
        <v>2266573</v>
      </c>
      <c r="D1223" s="83">
        <v>6171241</v>
      </c>
      <c r="E1223" s="83" t="s">
        <v>116</v>
      </c>
      <c r="F1223" s="83" t="s">
        <v>113</v>
      </c>
      <c r="G1223" s="85">
        <v>43171</v>
      </c>
      <c r="H1223" s="85">
        <v>43171</v>
      </c>
      <c r="I1223" s="83" t="s">
        <v>112</v>
      </c>
      <c r="J1223" s="83"/>
      <c r="K1223" s="86">
        <v>1</v>
      </c>
      <c r="L1223" s="87">
        <v>0</v>
      </c>
      <c r="M1223" s="108">
        <v>0</v>
      </c>
    </row>
    <row r="1224" spans="1:13" hidden="1" x14ac:dyDescent="0.35">
      <c r="A1224" s="114" t="str">
        <f t="shared" si="19"/>
        <v>6171247ZNGA564BC</v>
      </c>
      <c r="B1224" s="83" t="s">
        <v>159</v>
      </c>
      <c r="C1224" s="84">
        <v>2266574</v>
      </c>
      <c r="D1224" s="83">
        <v>6171247</v>
      </c>
      <c r="E1224" s="83" t="s">
        <v>116</v>
      </c>
      <c r="F1224" s="83" t="s">
        <v>118</v>
      </c>
      <c r="G1224" s="85">
        <v>43174</v>
      </c>
      <c r="H1224" s="85">
        <v>43174</v>
      </c>
      <c r="I1224" s="83" t="s">
        <v>95</v>
      </c>
      <c r="J1224" s="83"/>
      <c r="K1224" s="86">
        <v>1</v>
      </c>
      <c r="L1224" s="87">
        <v>881.69</v>
      </c>
      <c r="M1224" s="108">
        <v>881.69</v>
      </c>
    </row>
    <row r="1225" spans="1:13" hidden="1" x14ac:dyDescent="0.35">
      <c r="A1225" s="114" t="str">
        <f t="shared" si="19"/>
        <v>6226512NGA-711</v>
      </c>
      <c r="B1225" s="83" t="s">
        <v>159</v>
      </c>
      <c r="C1225" s="84">
        <v>2267175</v>
      </c>
      <c r="D1225" s="83">
        <v>6226512</v>
      </c>
      <c r="E1225" s="83" t="s">
        <v>116</v>
      </c>
      <c r="F1225" s="83" t="s">
        <v>125</v>
      </c>
      <c r="G1225" s="85">
        <v>43175</v>
      </c>
      <c r="H1225" s="85">
        <v>43175</v>
      </c>
      <c r="I1225" s="83" t="s">
        <v>160</v>
      </c>
      <c r="J1225" s="83"/>
      <c r="K1225" s="86">
        <v>1</v>
      </c>
      <c r="L1225" s="87">
        <v>225.02</v>
      </c>
      <c r="M1225" s="108">
        <v>225.02</v>
      </c>
    </row>
    <row r="1226" spans="1:13" hidden="1" x14ac:dyDescent="0.35">
      <c r="A1226" s="114" t="str">
        <f t="shared" si="19"/>
        <v>6283296ZNGA563BC</v>
      </c>
      <c r="B1226" s="83" t="s">
        <v>159</v>
      </c>
      <c r="C1226" s="84">
        <v>2268932</v>
      </c>
      <c r="D1226" s="83">
        <v>6283296</v>
      </c>
      <c r="E1226" s="83" t="s">
        <v>111</v>
      </c>
      <c r="F1226" s="83" t="s">
        <v>118</v>
      </c>
      <c r="G1226" s="85">
        <v>43175</v>
      </c>
      <c r="H1226" s="85">
        <v>43175</v>
      </c>
      <c r="I1226" s="83" t="s">
        <v>25</v>
      </c>
      <c r="J1226" s="83"/>
      <c r="K1226" s="86">
        <v>1</v>
      </c>
      <c r="L1226" s="87">
        <v>626.70000000000005</v>
      </c>
      <c r="M1226" s="108">
        <v>626.70000000000005</v>
      </c>
    </row>
    <row r="1227" spans="1:13" hidden="1" x14ac:dyDescent="0.35">
      <c r="A1227" s="114" t="str">
        <f t="shared" si="19"/>
        <v>6288741NGA Outside Boundary Remediation/Build</v>
      </c>
      <c r="B1227" s="83" t="s">
        <v>159</v>
      </c>
      <c r="C1227" s="84">
        <v>2269456</v>
      </c>
      <c r="D1227" s="83">
        <v>6288741</v>
      </c>
      <c r="E1227" s="83" t="s">
        <v>122</v>
      </c>
      <c r="F1227" s="83" t="s">
        <v>127</v>
      </c>
      <c r="G1227" s="85">
        <v>43175</v>
      </c>
      <c r="H1227" s="85">
        <v>43175</v>
      </c>
      <c r="I1227" s="83" t="s">
        <v>126</v>
      </c>
      <c r="J1227" s="83"/>
      <c r="K1227" s="86">
        <v>1</v>
      </c>
      <c r="L1227" s="87">
        <v>0</v>
      </c>
      <c r="M1227" s="108">
        <v>0</v>
      </c>
    </row>
    <row r="1228" spans="1:13" hidden="1" x14ac:dyDescent="0.35">
      <c r="A1228" s="114" t="str">
        <f t="shared" si="19"/>
        <v>6288741ZNGA563B</v>
      </c>
      <c r="B1228" s="83" t="s">
        <v>159</v>
      </c>
      <c r="C1228" s="84">
        <v>2269456</v>
      </c>
      <c r="D1228" s="83">
        <v>6288741</v>
      </c>
      <c r="E1228" s="83" t="s">
        <v>122</v>
      </c>
      <c r="F1228" s="83" t="s">
        <v>115</v>
      </c>
      <c r="G1228" s="85">
        <v>43175</v>
      </c>
      <c r="H1228" s="85">
        <v>43175</v>
      </c>
      <c r="I1228" s="83" t="s">
        <v>23</v>
      </c>
      <c r="J1228" s="83"/>
      <c r="K1228" s="86">
        <v>1</v>
      </c>
      <c r="L1228" s="87">
        <v>383.5</v>
      </c>
      <c r="M1228" s="108">
        <v>383.5</v>
      </c>
    </row>
    <row r="1229" spans="1:13" hidden="1" x14ac:dyDescent="0.35">
      <c r="A1229" s="114" t="str">
        <f t="shared" si="19"/>
        <v>6290265ZNGA564BC</v>
      </c>
      <c r="B1229" s="83" t="s">
        <v>159</v>
      </c>
      <c r="C1229" s="84">
        <v>2269509</v>
      </c>
      <c r="D1229" s="83">
        <v>6290265</v>
      </c>
      <c r="E1229" s="83" t="s">
        <v>124</v>
      </c>
      <c r="F1229" s="83" t="s">
        <v>118</v>
      </c>
      <c r="G1229" s="85">
        <v>43173</v>
      </c>
      <c r="H1229" s="85">
        <v>43173</v>
      </c>
      <c r="I1229" s="83" t="s">
        <v>95</v>
      </c>
      <c r="J1229" s="83"/>
      <c r="K1229" s="86">
        <v>1</v>
      </c>
      <c r="L1229" s="87">
        <v>881.69</v>
      </c>
      <c r="M1229" s="108">
        <v>881.69</v>
      </c>
    </row>
    <row r="1230" spans="1:13" hidden="1" x14ac:dyDescent="0.35">
      <c r="A1230" s="114" t="str">
        <f t="shared" si="19"/>
        <v>6291443ZNGA563BC</v>
      </c>
      <c r="B1230" s="83" t="s">
        <v>159</v>
      </c>
      <c r="C1230" s="84">
        <v>2269582</v>
      </c>
      <c r="D1230" s="83">
        <v>6291443</v>
      </c>
      <c r="E1230" s="83" t="s">
        <v>111</v>
      </c>
      <c r="F1230" s="83" t="s">
        <v>118</v>
      </c>
      <c r="G1230" s="85">
        <v>43172</v>
      </c>
      <c r="H1230" s="85">
        <v>43172</v>
      </c>
      <c r="I1230" s="83" t="s">
        <v>25</v>
      </c>
      <c r="J1230" s="83"/>
      <c r="K1230" s="86">
        <v>1</v>
      </c>
      <c r="L1230" s="87">
        <v>626.70000000000005</v>
      </c>
      <c r="M1230" s="108">
        <v>626.70000000000005</v>
      </c>
    </row>
    <row r="1231" spans="1:13" hidden="1" x14ac:dyDescent="0.35">
      <c r="A1231" s="114" t="str">
        <f t="shared" si="19"/>
        <v>6288576ZNGA561A</v>
      </c>
      <c r="B1231" s="83" t="s">
        <v>159</v>
      </c>
      <c r="C1231" s="84">
        <v>2269999</v>
      </c>
      <c r="D1231" s="83">
        <v>6288576</v>
      </c>
      <c r="E1231" s="83" t="s">
        <v>122</v>
      </c>
      <c r="F1231" s="83" t="s">
        <v>113</v>
      </c>
      <c r="G1231" s="85">
        <v>43172</v>
      </c>
      <c r="H1231" s="85">
        <v>43172</v>
      </c>
      <c r="I1231" s="83" t="s">
        <v>112</v>
      </c>
      <c r="J1231" s="83"/>
      <c r="K1231" s="86">
        <v>1</v>
      </c>
      <c r="L1231" s="87">
        <v>0</v>
      </c>
      <c r="M1231" s="108">
        <v>0</v>
      </c>
    </row>
    <row r="1232" spans="1:13" hidden="1" x14ac:dyDescent="0.35">
      <c r="A1232" s="114" t="str">
        <f t="shared" si="19"/>
        <v>6293408ZNGA564BC</v>
      </c>
      <c r="B1232" s="83" t="s">
        <v>159</v>
      </c>
      <c r="C1232" s="84">
        <v>2270044</v>
      </c>
      <c r="D1232" s="83">
        <v>6293408</v>
      </c>
      <c r="E1232" s="83" t="s">
        <v>122</v>
      </c>
      <c r="F1232" s="83" t="s">
        <v>118</v>
      </c>
      <c r="G1232" s="85">
        <v>43173</v>
      </c>
      <c r="H1232" s="85">
        <v>43173</v>
      </c>
      <c r="I1232" s="83" t="s">
        <v>95</v>
      </c>
      <c r="J1232" s="83"/>
      <c r="K1232" s="86">
        <v>1</v>
      </c>
      <c r="L1232" s="87">
        <v>881.69</v>
      </c>
      <c r="M1232" s="108">
        <v>881.69</v>
      </c>
    </row>
    <row r="1233" spans="1:13" hidden="1" x14ac:dyDescent="0.35">
      <c r="A1233" s="114" t="str">
        <f t="shared" si="19"/>
        <v>6293403ZNGA561A</v>
      </c>
      <c r="B1233" s="83" t="s">
        <v>159</v>
      </c>
      <c r="C1233" s="84">
        <v>2270045</v>
      </c>
      <c r="D1233" s="83">
        <v>6293403</v>
      </c>
      <c r="E1233" s="83" t="s">
        <v>122</v>
      </c>
      <c r="F1233" s="83" t="s">
        <v>113</v>
      </c>
      <c r="G1233" s="85">
        <v>43172</v>
      </c>
      <c r="H1233" s="85">
        <v>43172</v>
      </c>
      <c r="I1233" s="83" t="s">
        <v>112</v>
      </c>
      <c r="J1233" s="83"/>
      <c r="K1233" s="86">
        <v>1</v>
      </c>
      <c r="L1233" s="87">
        <v>0</v>
      </c>
      <c r="M1233" s="108">
        <v>0</v>
      </c>
    </row>
    <row r="1234" spans="1:13" hidden="1" x14ac:dyDescent="0.35">
      <c r="A1234" s="114" t="str">
        <f t="shared" si="19"/>
        <v>6292649NGA-750</v>
      </c>
      <c r="B1234" s="83" t="s">
        <v>159</v>
      </c>
      <c r="C1234" s="84">
        <v>2270111</v>
      </c>
      <c r="D1234" s="83">
        <v>6292649</v>
      </c>
      <c r="E1234" s="83" t="s">
        <v>145</v>
      </c>
      <c r="F1234" s="83" t="s">
        <v>118</v>
      </c>
      <c r="G1234" s="85">
        <v>43172</v>
      </c>
      <c r="H1234" s="85">
        <v>43172</v>
      </c>
      <c r="I1234" s="83" t="s">
        <v>85</v>
      </c>
      <c r="J1234" s="83"/>
      <c r="K1234" s="86">
        <v>1</v>
      </c>
      <c r="L1234" s="87">
        <v>22.61</v>
      </c>
      <c r="M1234" s="108">
        <v>22.61</v>
      </c>
    </row>
    <row r="1235" spans="1:13" hidden="1" x14ac:dyDescent="0.35">
      <c r="A1235" s="114" t="str">
        <f t="shared" si="19"/>
        <v>6292649NGA-753</v>
      </c>
      <c r="B1235" s="83" t="s">
        <v>159</v>
      </c>
      <c r="C1235" s="84">
        <v>2270111</v>
      </c>
      <c r="D1235" s="83">
        <v>6292649</v>
      </c>
      <c r="E1235" s="83" t="s">
        <v>145</v>
      </c>
      <c r="F1235" s="83" t="s">
        <v>118</v>
      </c>
      <c r="G1235" s="85">
        <v>43173</v>
      </c>
      <c r="H1235" s="85">
        <v>43173</v>
      </c>
      <c r="I1235" s="83" t="s">
        <v>102</v>
      </c>
      <c r="J1235" s="83"/>
      <c r="K1235" s="86">
        <v>1</v>
      </c>
      <c r="L1235" s="87">
        <v>68.2</v>
      </c>
      <c r="M1235" s="108">
        <v>68.2</v>
      </c>
    </row>
    <row r="1236" spans="1:13" hidden="1" x14ac:dyDescent="0.35">
      <c r="A1236" s="114" t="str">
        <f t="shared" si="19"/>
        <v>6303051ZNGA563BC</v>
      </c>
      <c r="B1236" s="83" t="s">
        <v>159</v>
      </c>
      <c r="C1236" s="84">
        <v>2270120</v>
      </c>
      <c r="D1236" s="83">
        <v>6303051</v>
      </c>
      <c r="E1236" s="83" t="s">
        <v>111</v>
      </c>
      <c r="F1236" s="83" t="s">
        <v>118</v>
      </c>
      <c r="G1236" s="85">
        <v>43171</v>
      </c>
      <c r="H1236" s="85">
        <v>43171</v>
      </c>
      <c r="I1236" s="83" t="s">
        <v>25</v>
      </c>
      <c r="J1236" s="83"/>
      <c r="K1236" s="86">
        <v>1</v>
      </c>
      <c r="L1236" s="87">
        <v>626.70000000000005</v>
      </c>
      <c r="M1236" s="108">
        <v>626.70000000000005</v>
      </c>
    </row>
    <row r="1237" spans="1:13" hidden="1" x14ac:dyDescent="0.35">
      <c r="A1237" s="114" t="str">
        <f t="shared" si="19"/>
        <v>6305063ZNGA561BC</v>
      </c>
      <c r="B1237" s="83" t="s">
        <v>159</v>
      </c>
      <c r="C1237" s="84">
        <v>2270425</v>
      </c>
      <c r="D1237" s="83">
        <v>6305063</v>
      </c>
      <c r="E1237" s="83" t="s">
        <v>124</v>
      </c>
      <c r="F1237" s="83" t="s">
        <v>118</v>
      </c>
      <c r="G1237" s="85">
        <v>43174</v>
      </c>
      <c r="H1237" s="85">
        <v>43174</v>
      </c>
      <c r="I1237" s="83" t="s">
        <v>29</v>
      </c>
      <c r="J1237" s="83"/>
      <c r="K1237" s="86">
        <v>1</v>
      </c>
      <c r="L1237" s="87">
        <v>433.57</v>
      </c>
      <c r="M1237" s="108">
        <v>433.57</v>
      </c>
    </row>
    <row r="1238" spans="1:13" hidden="1" x14ac:dyDescent="0.35">
      <c r="A1238" s="114" t="str">
        <f t="shared" si="19"/>
        <v>6305040ZNGA561A</v>
      </c>
      <c r="B1238" s="83" t="s">
        <v>159</v>
      </c>
      <c r="C1238" s="84">
        <v>2270426</v>
      </c>
      <c r="D1238" s="83">
        <v>6305040</v>
      </c>
      <c r="E1238" s="83" t="s">
        <v>124</v>
      </c>
      <c r="F1238" s="83" t="s">
        <v>113</v>
      </c>
      <c r="G1238" s="85">
        <v>43171</v>
      </c>
      <c r="H1238" s="85">
        <v>43171</v>
      </c>
      <c r="I1238" s="83" t="s">
        <v>112</v>
      </c>
      <c r="J1238" s="83"/>
      <c r="K1238" s="86">
        <v>1</v>
      </c>
      <c r="L1238" s="87">
        <v>0</v>
      </c>
      <c r="M1238" s="108">
        <v>0</v>
      </c>
    </row>
    <row r="1239" spans="1:13" hidden="1" x14ac:dyDescent="0.35">
      <c r="A1239" s="114" t="str">
        <f t="shared" si="19"/>
        <v>6319353Z999</v>
      </c>
      <c r="B1239" s="83" t="s">
        <v>159</v>
      </c>
      <c r="C1239" s="84">
        <v>2271151</v>
      </c>
      <c r="D1239" s="83">
        <v>6319353</v>
      </c>
      <c r="E1239" s="83" t="s">
        <v>120</v>
      </c>
      <c r="F1239" s="83" t="s">
        <v>115</v>
      </c>
      <c r="G1239" s="85">
        <v>43175</v>
      </c>
      <c r="H1239" s="85">
        <v>43175</v>
      </c>
      <c r="I1239" s="83" t="s">
        <v>35</v>
      </c>
      <c r="J1239" s="83"/>
      <c r="K1239" s="86">
        <v>1</v>
      </c>
      <c r="L1239" s="87">
        <v>0</v>
      </c>
      <c r="M1239" s="108">
        <v>0</v>
      </c>
    </row>
    <row r="1240" spans="1:13" hidden="1" x14ac:dyDescent="0.35">
      <c r="A1240" s="114" t="str">
        <f t="shared" si="19"/>
        <v>6319353ZNGA563B</v>
      </c>
      <c r="B1240" s="83" t="s">
        <v>159</v>
      </c>
      <c r="C1240" s="84">
        <v>2271151</v>
      </c>
      <c r="D1240" s="83">
        <v>6319353</v>
      </c>
      <c r="E1240" s="83" t="s">
        <v>120</v>
      </c>
      <c r="F1240" s="83" t="s">
        <v>115</v>
      </c>
      <c r="G1240" s="85">
        <v>43175</v>
      </c>
      <c r="H1240" s="85">
        <v>43175</v>
      </c>
      <c r="I1240" s="83" t="s">
        <v>23</v>
      </c>
      <c r="J1240" s="83"/>
      <c r="K1240" s="86">
        <v>-1</v>
      </c>
      <c r="L1240" s="87">
        <v>383.5</v>
      </c>
      <c r="M1240" s="108">
        <v>-383.5</v>
      </c>
    </row>
    <row r="1241" spans="1:13" hidden="1" x14ac:dyDescent="0.35">
      <c r="A1241" s="114" t="str">
        <f t="shared" si="19"/>
        <v>6319353ZNGA563BC</v>
      </c>
      <c r="B1241" s="83" t="s">
        <v>159</v>
      </c>
      <c r="C1241" s="84">
        <v>2271151</v>
      </c>
      <c r="D1241" s="83">
        <v>6319353</v>
      </c>
      <c r="E1241" s="83" t="s">
        <v>120</v>
      </c>
      <c r="F1241" s="83" t="s">
        <v>118</v>
      </c>
      <c r="G1241" s="85">
        <v>43174</v>
      </c>
      <c r="H1241" s="85">
        <v>43174</v>
      </c>
      <c r="I1241" s="83" t="s">
        <v>25</v>
      </c>
      <c r="J1241" s="83"/>
      <c r="K1241" s="86">
        <v>1</v>
      </c>
      <c r="L1241" s="87">
        <v>626.70000000000005</v>
      </c>
      <c r="M1241" s="108">
        <v>626.70000000000005</v>
      </c>
    </row>
    <row r="1242" spans="1:13" hidden="1" x14ac:dyDescent="0.35">
      <c r="A1242" s="114" t="str">
        <f t="shared" si="19"/>
        <v>6327599Z999</v>
      </c>
      <c r="B1242" s="83" t="s">
        <v>159</v>
      </c>
      <c r="C1242" s="84">
        <v>2271185</v>
      </c>
      <c r="D1242" s="83">
        <v>6327599</v>
      </c>
      <c r="E1242" s="83" t="s">
        <v>145</v>
      </c>
      <c r="F1242" s="83" t="s">
        <v>115</v>
      </c>
      <c r="G1242" s="85">
        <v>43175</v>
      </c>
      <c r="H1242" s="85">
        <v>43175</v>
      </c>
      <c r="I1242" s="83" t="s">
        <v>35</v>
      </c>
      <c r="J1242" s="83"/>
      <c r="K1242" s="86">
        <v>1</v>
      </c>
      <c r="L1242" s="87">
        <v>0</v>
      </c>
      <c r="M1242" s="108">
        <v>0</v>
      </c>
    </row>
    <row r="1243" spans="1:13" hidden="1" x14ac:dyDescent="0.35">
      <c r="A1243" s="114" t="str">
        <f t="shared" si="19"/>
        <v>6327599ZNGA561B</v>
      </c>
      <c r="B1243" s="83" t="s">
        <v>159</v>
      </c>
      <c r="C1243" s="84">
        <v>2271185</v>
      </c>
      <c r="D1243" s="83">
        <v>6327599</v>
      </c>
      <c r="E1243" s="83" t="s">
        <v>145</v>
      </c>
      <c r="F1243" s="83" t="s">
        <v>115</v>
      </c>
      <c r="G1243" s="85">
        <v>43175</v>
      </c>
      <c r="H1243" s="85">
        <v>43175</v>
      </c>
      <c r="I1243" s="83" t="s">
        <v>15</v>
      </c>
      <c r="J1243" s="83"/>
      <c r="K1243" s="86">
        <v>-1</v>
      </c>
      <c r="L1243" s="87">
        <v>194.94</v>
      </c>
      <c r="M1243" s="108">
        <v>-194.94</v>
      </c>
    </row>
    <row r="1244" spans="1:13" hidden="1" x14ac:dyDescent="0.35">
      <c r="A1244" s="114" t="str">
        <f t="shared" si="19"/>
        <v>6327599ZNGA561BC</v>
      </c>
      <c r="B1244" s="83" t="s">
        <v>159</v>
      </c>
      <c r="C1244" s="84">
        <v>2271185</v>
      </c>
      <c r="D1244" s="83">
        <v>6327599</v>
      </c>
      <c r="E1244" s="83" t="s">
        <v>145</v>
      </c>
      <c r="F1244" s="83" t="s">
        <v>118</v>
      </c>
      <c r="G1244" s="85">
        <v>43174</v>
      </c>
      <c r="H1244" s="85">
        <v>43174</v>
      </c>
      <c r="I1244" s="83" t="s">
        <v>29</v>
      </c>
      <c r="J1244" s="83"/>
      <c r="K1244" s="86">
        <v>1</v>
      </c>
      <c r="L1244" s="87">
        <v>433.57</v>
      </c>
      <c r="M1244" s="108">
        <v>433.57</v>
      </c>
    </row>
    <row r="1245" spans="1:13" hidden="1" x14ac:dyDescent="0.35">
      <c r="A1245" s="114" t="str">
        <f t="shared" si="19"/>
        <v>6345150NGA-714</v>
      </c>
      <c r="B1245" s="83" t="s">
        <v>159</v>
      </c>
      <c r="C1245" s="84">
        <v>2272725</v>
      </c>
      <c r="D1245" s="83">
        <v>6345150</v>
      </c>
      <c r="E1245" s="83" t="s">
        <v>120</v>
      </c>
      <c r="F1245" s="83" t="s">
        <v>115</v>
      </c>
      <c r="G1245" s="85">
        <v>43171</v>
      </c>
      <c r="H1245" s="85">
        <v>43171</v>
      </c>
      <c r="I1245" s="83" t="s">
        <v>114</v>
      </c>
      <c r="J1245" s="83"/>
      <c r="K1245" s="86">
        <v>1</v>
      </c>
      <c r="L1245" s="87">
        <v>41.38</v>
      </c>
      <c r="M1245" s="108">
        <v>41.38</v>
      </c>
    </row>
    <row r="1246" spans="1:13" hidden="1" x14ac:dyDescent="0.35">
      <c r="A1246" s="114" t="str">
        <f t="shared" si="19"/>
        <v>6346312ZNGA561BC</v>
      </c>
      <c r="B1246" s="83" t="s">
        <v>159</v>
      </c>
      <c r="C1246" s="84">
        <v>2272731</v>
      </c>
      <c r="D1246" s="83">
        <v>6346312</v>
      </c>
      <c r="E1246" s="83" t="s">
        <v>120</v>
      </c>
      <c r="F1246" s="83" t="s">
        <v>118</v>
      </c>
      <c r="G1246" s="85">
        <v>43175</v>
      </c>
      <c r="H1246" s="85">
        <v>43175</v>
      </c>
      <c r="I1246" s="83" t="s">
        <v>29</v>
      </c>
      <c r="J1246" s="83"/>
      <c r="K1246" s="86">
        <v>1</v>
      </c>
      <c r="L1246" s="87">
        <v>433.57</v>
      </c>
      <c r="M1246" s="108">
        <v>433.57</v>
      </c>
    </row>
    <row r="1247" spans="1:13" hidden="1" x14ac:dyDescent="0.35">
      <c r="A1247" s="114" t="str">
        <f t="shared" si="19"/>
        <v>6346306ZNGA561A</v>
      </c>
      <c r="B1247" s="83" t="s">
        <v>159</v>
      </c>
      <c r="C1247" s="84">
        <v>2272732</v>
      </c>
      <c r="D1247" s="83">
        <v>6346306</v>
      </c>
      <c r="E1247" s="83" t="s">
        <v>120</v>
      </c>
      <c r="F1247" s="83" t="s">
        <v>113</v>
      </c>
      <c r="G1247" s="85">
        <v>43172</v>
      </c>
      <c r="H1247" s="85">
        <v>43172</v>
      </c>
      <c r="I1247" s="83" t="s">
        <v>112</v>
      </c>
      <c r="J1247" s="83"/>
      <c r="K1247" s="86">
        <v>1</v>
      </c>
      <c r="L1247" s="87">
        <v>0</v>
      </c>
      <c r="M1247" s="108">
        <v>0</v>
      </c>
    </row>
    <row r="1248" spans="1:13" hidden="1" x14ac:dyDescent="0.35">
      <c r="A1248" s="114" t="str">
        <f t="shared" si="19"/>
        <v>6359271ZNGA561B</v>
      </c>
      <c r="B1248" s="83" t="s">
        <v>159</v>
      </c>
      <c r="C1248" s="84">
        <v>2272784</v>
      </c>
      <c r="D1248" s="83">
        <v>6359271</v>
      </c>
      <c r="E1248" s="83" t="s">
        <v>119</v>
      </c>
      <c r="F1248" s="83" t="s">
        <v>115</v>
      </c>
      <c r="G1248" s="85">
        <v>43172</v>
      </c>
      <c r="H1248" s="85">
        <v>43172</v>
      </c>
      <c r="I1248" s="83" t="s">
        <v>15</v>
      </c>
      <c r="J1248" s="83"/>
      <c r="K1248" s="86">
        <v>1</v>
      </c>
      <c r="L1248" s="87">
        <v>194.94</v>
      </c>
      <c r="M1248" s="108">
        <v>194.94</v>
      </c>
    </row>
    <row r="1249" spans="1:13" hidden="1" x14ac:dyDescent="0.35">
      <c r="A1249" s="114" t="str">
        <f t="shared" si="19"/>
        <v>6359246ZNGA561A</v>
      </c>
      <c r="B1249" s="83" t="s">
        <v>159</v>
      </c>
      <c r="C1249" s="84">
        <v>2272785</v>
      </c>
      <c r="D1249" s="83">
        <v>6359246</v>
      </c>
      <c r="E1249" s="83" t="s">
        <v>119</v>
      </c>
      <c r="F1249" s="83" t="s">
        <v>113</v>
      </c>
      <c r="G1249" s="85">
        <v>43172</v>
      </c>
      <c r="H1249" s="85">
        <v>43172</v>
      </c>
      <c r="I1249" s="83" t="s">
        <v>112</v>
      </c>
      <c r="J1249" s="83"/>
      <c r="K1249" s="86">
        <v>1</v>
      </c>
      <c r="L1249" s="87">
        <v>0</v>
      </c>
      <c r="M1249" s="108">
        <v>0</v>
      </c>
    </row>
    <row r="1250" spans="1:13" hidden="1" x14ac:dyDescent="0.35">
      <c r="A1250" s="114" t="str">
        <f t="shared" si="19"/>
        <v>6359197ZNGA561A</v>
      </c>
      <c r="B1250" s="83" t="s">
        <v>159</v>
      </c>
      <c r="C1250" s="84">
        <v>2273034</v>
      </c>
      <c r="D1250" s="83">
        <v>6359197</v>
      </c>
      <c r="E1250" s="83" t="s">
        <v>116</v>
      </c>
      <c r="F1250" s="83" t="s">
        <v>113</v>
      </c>
      <c r="G1250" s="85">
        <v>43172</v>
      </c>
      <c r="H1250" s="85">
        <v>43172</v>
      </c>
      <c r="I1250" s="83" t="s">
        <v>112</v>
      </c>
      <c r="J1250" s="83"/>
      <c r="K1250" s="86">
        <v>1</v>
      </c>
      <c r="L1250" s="87">
        <v>0</v>
      </c>
      <c r="M1250" s="108">
        <v>0</v>
      </c>
    </row>
    <row r="1251" spans="1:13" hidden="1" x14ac:dyDescent="0.35">
      <c r="A1251" s="114" t="str">
        <f t="shared" si="19"/>
        <v>6359223ZNGA560BC</v>
      </c>
      <c r="B1251" s="83" t="s">
        <v>159</v>
      </c>
      <c r="C1251" s="84">
        <v>2273035</v>
      </c>
      <c r="D1251" s="83">
        <v>6359223</v>
      </c>
      <c r="E1251" s="83" t="s">
        <v>116</v>
      </c>
      <c r="F1251" s="83" t="s">
        <v>118</v>
      </c>
      <c r="G1251" s="85">
        <v>43175</v>
      </c>
      <c r="H1251" s="85">
        <v>43175</v>
      </c>
      <c r="I1251" s="83" t="s">
        <v>80</v>
      </c>
      <c r="J1251" s="83"/>
      <c r="K1251" s="86">
        <v>1</v>
      </c>
      <c r="L1251" s="87">
        <v>414.92</v>
      </c>
      <c r="M1251" s="108">
        <v>414.92</v>
      </c>
    </row>
    <row r="1252" spans="1:13" hidden="1" x14ac:dyDescent="0.35">
      <c r="A1252" s="114" t="str">
        <f t="shared" si="19"/>
        <v>6346081ZNGA561A</v>
      </c>
      <c r="B1252" s="83" t="s">
        <v>159</v>
      </c>
      <c r="C1252" s="84">
        <v>2273257</v>
      </c>
      <c r="D1252" s="83">
        <v>6346081</v>
      </c>
      <c r="E1252" s="83" t="s">
        <v>122</v>
      </c>
      <c r="F1252" s="83" t="s">
        <v>113</v>
      </c>
      <c r="G1252" s="85">
        <v>43173</v>
      </c>
      <c r="H1252" s="85">
        <v>43173</v>
      </c>
      <c r="I1252" s="83" t="s">
        <v>112</v>
      </c>
      <c r="J1252" s="83"/>
      <c r="K1252" s="86">
        <v>1</v>
      </c>
      <c r="L1252" s="87">
        <v>0</v>
      </c>
      <c r="M1252" s="108">
        <v>0</v>
      </c>
    </row>
    <row r="1253" spans="1:13" hidden="1" x14ac:dyDescent="0.35">
      <c r="A1253" s="114" t="str">
        <f t="shared" si="19"/>
        <v>6346092ZNGA560BC</v>
      </c>
      <c r="B1253" s="83" t="s">
        <v>159</v>
      </c>
      <c r="C1253" s="84">
        <v>2273258</v>
      </c>
      <c r="D1253" s="83">
        <v>6346092</v>
      </c>
      <c r="E1253" s="83" t="s">
        <v>122</v>
      </c>
      <c r="F1253" s="83" t="s">
        <v>118</v>
      </c>
      <c r="G1253" s="85">
        <v>43175</v>
      </c>
      <c r="H1253" s="85">
        <v>43175</v>
      </c>
      <c r="I1253" s="83" t="s">
        <v>80</v>
      </c>
      <c r="J1253" s="83"/>
      <c r="K1253" s="86">
        <v>1</v>
      </c>
      <c r="L1253" s="87">
        <v>414.92</v>
      </c>
      <c r="M1253" s="108">
        <v>414.92</v>
      </c>
    </row>
    <row r="1254" spans="1:13" hidden="1" x14ac:dyDescent="0.35">
      <c r="A1254" s="114" t="str">
        <f t="shared" si="19"/>
        <v>6339791ZNGA563BC</v>
      </c>
      <c r="B1254" s="83" t="s">
        <v>159</v>
      </c>
      <c r="C1254" s="84">
        <v>2273387</v>
      </c>
      <c r="D1254" s="83">
        <v>6339791</v>
      </c>
      <c r="E1254" s="83" t="s">
        <v>145</v>
      </c>
      <c r="F1254" s="83" t="s">
        <v>118</v>
      </c>
      <c r="G1254" s="85">
        <v>43176</v>
      </c>
      <c r="H1254" s="85">
        <v>43176</v>
      </c>
      <c r="I1254" s="83" t="s">
        <v>25</v>
      </c>
      <c r="J1254" s="83"/>
      <c r="K1254" s="86">
        <v>1</v>
      </c>
      <c r="L1254" s="87">
        <v>626.70000000000005</v>
      </c>
      <c r="M1254" s="108">
        <v>626.70000000000005</v>
      </c>
    </row>
    <row r="1255" spans="1:13" hidden="1" x14ac:dyDescent="0.35">
      <c r="A1255" s="114" t="str">
        <f t="shared" si="19"/>
        <v>6339771ZNGA561A</v>
      </c>
      <c r="B1255" s="83" t="s">
        <v>159</v>
      </c>
      <c r="C1255" s="84">
        <v>2273388</v>
      </c>
      <c r="D1255" s="83">
        <v>6339771</v>
      </c>
      <c r="E1255" s="83" t="s">
        <v>145</v>
      </c>
      <c r="F1255" s="83" t="s">
        <v>113</v>
      </c>
      <c r="G1255" s="85">
        <v>43175</v>
      </c>
      <c r="H1255" s="85">
        <v>43175</v>
      </c>
      <c r="I1255" s="83" t="s">
        <v>112</v>
      </c>
      <c r="J1255" s="83"/>
      <c r="K1255" s="86">
        <v>1</v>
      </c>
      <c r="L1255" s="87">
        <v>0</v>
      </c>
      <c r="M1255" s="108">
        <v>0</v>
      </c>
    </row>
    <row r="1256" spans="1:13" hidden="1" x14ac:dyDescent="0.35">
      <c r="A1256" s="114" t="str">
        <f t="shared" si="19"/>
        <v>6043796NGA-750</v>
      </c>
      <c r="B1256" s="83" t="s">
        <v>159</v>
      </c>
      <c r="C1256" s="84">
        <v>2273403</v>
      </c>
      <c r="D1256" s="83">
        <v>6043796</v>
      </c>
      <c r="E1256" s="83" t="s">
        <v>117</v>
      </c>
      <c r="F1256" s="83" t="s">
        <v>118</v>
      </c>
      <c r="G1256" s="85">
        <v>43172</v>
      </c>
      <c r="H1256" s="85">
        <v>43172</v>
      </c>
      <c r="I1256" s="83" t="s">
        <v>85</v>
      </c>
      <c r="J1256" s="83"/>
      <c r="K1256" s="86">
        <v>1</v>
      </c>
      <c r="L1256" s="87">
        <v>22.61</v>
      </c>
      <c r="M1256" s="108">
        <v>22.61</v>
      </c>
    </row>
    <row r="1257" spans="1:13" hidden="1" x14ac:dyDescent="0.35">
      <c r="A1257" s="114" t="str">
        <f t="shared" si="19"/>
        <v>6043796NGA-753</v>
      </c>
      <c r="B1257" s="83" t="s">
        <v>159</v>
      </c>
      <c r="C1257" s="84">
        <v>2273403</v>
      </c>
      <c r="D1257" s="83">
        <v>6043796</v>
      </c>
      <c r="E1257" s="83" t="s">
        <v>117</v>
      </c>
      <c r="F1257" s="83" t="s">
        <v>118</v>
      </c>
      <c r="G1257" s="85">
        <v>43173</v>
      </c>
      <c r="H1257" s="85">
        <v>43173</v>
      </c>
      <c r="I1257" s="83" t="s">
        <v>102</v>
      </c>
      <c r="J1257" s="83"/>
      <c r="K1257" s="86">
        <v>1</v>
      </c>
      <c r="L1257" s="87">
        <v>68.2</v>
      </c>
      <c r="M1257" s="108">
        <v>68.2</v>
      </c>
    </row>
    <row r="1258" spans="1:13" hidden="1" x14ac:dyDescent="0.35">
      <c r="A1258" s="114" t="str">
        <f t="shared" si="19"/>
        <v>6358047ZNGA561BC</v>
      </c>
      <c r="B1258" s="83" t="s">
        <v>159</v>
      </c>
      <c r="C1258" s="84">
        <v>2273432</v>
      </c>
      <c r="D1258" s="83">
        <v>6358047</v>
      </c>
      <c r="E1258" s="83" t="s">
        <v>111</v>
      </c>
      <c r="F1258" s="83" t="s">
        <v>118</v>
      </c>
      <c r="G1258" s="85">
        <v>43175</v>
      </c>
      <c r="H1258" s="85">
        <v>43175</v>
      </c>
      <c r="I1258" s="83" t="s">
        <v>29</v>
      </c>
      <c r="J1258" s="83"/>
      <c r="K1258" s="86">
        <v>1</v>
      </c>
      <c r="L1258" s="87">
        <v>433.57</v>
      </c>
      <c r="M1258" s="108">
        <v>433.57</v>
      </c>
    </row>
    <row r="1259" spans="1:13" hidden="1" x14ac:dyDescent="0.35">
      <c r="A1259" s="114" t="str">
        <f t="shared" si="19"/>
        <v>6358018ZNGA561A</v>
      </c>
      <c r="B1259" s="83" t="s">
        <v>159</v>
      </c>
      <c r="C1259" s="84">
        <v>2273433</v>
      </c>
      <c r="D1259" s="83">
        <v>6358018</v>
      </c>
      <c r="E1259" s="83" t="s">
        <v>111</v>
      </c>
      <c r="F1259" s="83" t="s">
        <v>113</v>
      </c>
      <c r="G1259" s="85">
        <v>43174</v>
      </c>
      <c r="H1259" s="85">
        <v>43174</v>
      </c>
      <c r="I1259" s="83" t="s">
        <v>112</v>
      </c>
      <c r="J1259" s="83"/>
      <c r="K1259" s="86">
        <v>1</v>
      </c>
      <c r="L1259" s="87">
        <v>0</v>
      </c>
      <c r="M1259" s="108">
        <v>0</v>
      </c>
    </row>
    <row r="1260" spans="1:13" hidden="1" x14ac:dyDescent="0.35">
      <c r="A1260" s="114" t="str">
        <f t="shared" si="19"/>
        <v>6373837ZNGA563BC</v>
      </c>
      <c r="B1260" s="83" t="s">
        <v>159</v>
      </c>
      <c r="C1260" s="84">
        <v>2273544</v>
      </c>
      <c r="D1260" s="83">
        <v>6373837</v>
      </c>
      <c r="E1260" s="83" t="s">
        <v>124</v>
      </c>
      <c r="F1260" s="83" t="s">
        <v>118</v>
      </c>
      <c r="G1260" s="85">
        <v>43176</v>
      </c>
      <c r="H1260" s="85">
        <v>43176</v>
      </c>
      <c r="I1260" s="83" t="s">
        <v>25</v>
      </c>
      <c r="J1260" s="83"/>
      <c r="K1260" s="86">
        <v>1</v>
      </c>
      <c r="L1260" s="87">
        <v>626.70000000000005</v>
      </c>
      <c r="M1260" s="108">
        <v>626.70000000000005</v>
      </c>
    </row>
    <row r="1261" spans="1:13" hidden="1" x14ac:dyDescent="0.35">
      <c r="A1261" s="114" t="str">
        <f t="shared" si="19"/>
        <v>6373736ZNGA561A</v>
      </c>
      <c r="B1261" s="83" t="s">
        <v>159</v>
      </c>
      <c r="C1261" s="84">
        <v>2273545</v>
      </c>
      <c r="D1261" s="83">
        <v>6373736</v>
      </c>
      <c r="E1261" s="83" t="s">
        <v>124</v>
      </c>
      <c r="F1261" s="83" t="s">
        <v>113</v>
      </c>
      <c r="G1261" s="85">
        <v>43172</v>
      </c>
      <c r="H1261" s="85">
        <v>43172</v>
      </c>
      <c r="I1261" s="83" t="s">
        <v>112</v>
      </c>
      <c r="J1261" s="83"/>
      <c r="K1261" s="86">
        <v>1</v>
      </c>
      <c r="L1261" s="87">
        <v>0</v>
      </c>
      <c r="M1261" s="108">
        <v>0</v>
      </c>
    </row>
    <row r="1262" spans="1:13" hidden="1" x14ac:dyDescent="0.35">
      <c r="A1262" s="114" t="str">
        <f t="shared" si="19"/>
        <v>6375415ZNGA563BC</v>
      </c>
      <c r="B1262" s="83" t="s">
        <v>159</v>
      </c>
      <c r="C1262" s="84">
        <v>2273613</v>
      </c>
      <c r="D1262" s="83">
        <v>6375415</v>
      </c>
      <c r="E1262" s="83" t="s">
        <v>117</v>
      </c>
      <c r="F1262" s="83" t="s">
        <v>118</v>
      </c>
      <c r="G1262" s="85">
        <v>43171</v>
      </c>
      <c r="H1262" s="85">
        <v>43171</v>
      </c>
      <c r="I1262" s="83" t="s">
        <v>25</v>
      </c>
      <c r="J1262" s="83"/>
      <c r="K1262" s="86">
        <v>1</v>
      </c>
      <c r="L1262" s="87">
        <v>626.70000000000005</v>
      </c>
      <c r="M1262" s="108">
        <v>626.70000000000005</v>
      </c>
    </row>
    <row r="1263" spans="1:13" hidden="1" x14ac:dyDescent="0.35">
      <c r="A1263" s="114" t="str">
        <f t="shared" si="19"/>
        <v>6375316ZNGA561A</v>
      </c>
      <c r="B1263" s="83" t="s">
        <v>159</v>
      </c>
      <c r="C1263" s="84">
        <v>2273614</v>
      </c>
      <c r="D1263" s="83">
        <v>6375316</v>
      </c>
      <c r="E1263" s="83" t="s">
        <v>117</v>
      </c>
      <c r="F1263" s="83" t="s">
        <v>113</v>
      </c>
      <c r="G1263" s="85">
        <v>43171</v>
      </c>
      <c r="H1263" s="85">
        <v>43171</v>
      </c>
      <c r="I1263" s="83" t="s">
        <v>112</v>
      </c>
      <c r="J1263" s="83"/>
      <c r="K1263" s="86">
        <v>1</v>
      </c>
      <c r="L1263" s="87">
        <v>0</v>
      </c>
      <c r="M1263" s="108">
        <v>0</v>
      </c>
    </row>
    <row r="1264" spans="1:13" hidden="1" x14ac:dyDescent="0.35">
      <c r="A1264" s="114" t="str">
        <f t="shared" si="19"/>
        <v>6387712NGA Outside Boundary Remediation/Build</v>
      </c>
      <c r="B1264" s="83" t="s">
        <v>159</v>
      </c>
      <c r="C1264" s="84">
        <v>2275492</v>
      </c>
      <c r="D1264" s="83">
        <v>6387712</v>
      </c>
      <c r="E1264" s="83" t="s">
        <v>120</v>
      </c>
      <c r="F1264" s="83" t="s">
        <v>127</v>
      </c>
      <c r="G1264" s="85">
        <v>43174</v>
      </c>
      <c r="H1264" s="85">
        <v>43174</v>
      </c>
      <c r="I1264" s="83" t="s">
        <v>126</v>
      </c>
      <c r="J1264" s="83"/>
      <c r="K1264" s="86">
        <v>1</v>
      </c>
      <c r="L1264" s="87">
        <v>0</v>
      </c>
      <c r="M1264" s="108">
        <v>0</v>
      </c>
    </row>
    <row r="1265" spans="1:13" hidden="1" x14ac:dyDescent="0.35">
      <c r="A1265" s="114" t="str">
        <f t="shared" si="19"/>
        <v>6387708ZNGA561A</v>
      </c>
      <c r="B1265" s="83" t="s">
        <v>159</v>
      </c>
      <c r="C1265" s="84">
        <v>2275493</v>
      </c>
      <c r="D1265" s="83">
        <v>6387708</v>
      </c>
      <c r="E1265" s="83" t="s">
        <v>120</v>
      </c>
      <c r="F1265" s="83" t="s">
        <v>113</v>
      </c>
      <c r="G1265" s="85">
        <v>43173</v>
      </c>
      <c r="H1265" s="85">
        <v>43173</v>
      </c>
      <c r="I1265" s="83" t="s">
        <v>112</v>
      </c>
      <c r="J1265" s="83"/>
      <c r="K1265" s="86">
        <v>1</v>
      </c>
      <c r="L1265" s="87">
        <v>0</v>
      </c>
      <c r="M1265" s="108">
        <v>0</v>
      </c>
    </row>
    <row r="1266" spans="1:13" hidden="1" x14ac:dyDescent="0.35">
      <c r="A1266" s="114" t="str">
        <f t="shared" si="19"/>
        <v>6342143ZNGA561B</v>
      </c>
      <c r="B1266" s="83" t="s">
        <v>159</v>
      </c>
      <c r="C1266" s="84">
        <v>2275523</v>
      </c>
      <c r="D1266" s="83">
        <v>6342143</v>
      </c>
      <c r="E1266" s="83" t="s">
        <v>120</v>
      </c>
      <c r="F1266" s="83" t="s">
        <v>115</v>
      </c>
      <c r="G1266" s="85">
        <v>43176</v>
      </c>
      <c r="H1266" s="85">
        <v>43176</v>
      </c>
      <c r="I1266" s="83" t="s">
        <v>15</v>
      </c>
      <c r="J1266" s="83"/>
      <c r="K1266" s="86">
        <v>1</v>
      </c>
      <c r="L1266" s="87">
        <v>194.94</v>
      </c>
      <c r="M1266" s="108">
        <v>194.94</v>
      </c>
    </row>
    <row r="1267" spans="1:13" hidden="1" x14ac:dyDescent="0.35">
      <c r="A1267" s="114" t="str">
        <f t="shared" si="19"/>
        <v>6342121ZNGA561A</v>
      </c>
      <c r="B1267" s="83" t="s">
        <v>159</v>
      </c>
      <c r="C1267" s="84">
        <v>2275524</v>
      </c>
      <c r="D1267" s="83">
        <v>6342121</v>
      </c>
      <c r="E1267" s="83" t="s">
        <v>120</v>
      </c>
      <c r="F1267" s="83" t="s">
        <v>113</v>
      </c>
      <c r="G1267" s="85">
        <v>43176</v>
      </c>
      <c r="H1267" s="85">
        <v>43176</v>
      </c>
      <c r="I1267" s="83" t="s">
        <v>112</v>
      </c>
      <c r="J1267" s="83"/>
      <c r="K1267" s="86">
        <v>1</v>
      </c>
      <c r="L1267" s="87">
        <v>0</v>
      </c>
      <c r="M1267" s="108">
        <v>0</v>
      </c>
    </row>
    <row r="1268" spans="1:13" hidden="1" x14ac:dyDescent="0.35">
      <c r="A1268" s="114" t="str">
        <f t="shared" si="19"/>
        <v>6274081ZNGA563BC</v>
      </c>
      <c r="B1268" s="83" t="s">
        <v>159</v>
      </c>
      <c r="C1268" s="84">
        <v>2275828</v>
      </c>
      <c r="D1268" s="83">
        <v>6274081</v>
      </c>
      <c r="E1268" s="83" t="s">
        <v>111</v>
      </c>
      <c r="F1268" s="83" t="s">
        <v>118</v>
      </c>
      <c r="G1268" s="85">
        <v>43174</v>
      </c>
      <c r="H1268" s="85">
        <v>43174</v>
      </c>
      <c r="I1268" s="83" t="s">
        <v>25</v>
      </c>
      <c r="J1268" s="83"/>
      <c r="K1268" s="86">
        <v>1</v>
      </c>
      <c r="L1268" s="87">
        <v>626.70000000000005</v>
      </c>
      <c r="M1268" s="108">
        <v>626.70000000000005</v>
      </c>
    </row>
    <row r="1269" spans="1:13" hidden="1" x14ac:dyDescent="0.35">
      <c r="A1269" s="114" t="str">
        <f t="shared" si="19"/>
        <v>6274079ZNGA561A</v>
      </c>
      <c r="B1269" s="83" t="s">
        <v>159</v>
      </c>
      <c r="C1269" s="84">
        <v>2275829</v>
      </c>
      <c r="D1269" s="83">
        <v>6274079</v>
      </c>
      <c r="E1269" s="83" t="s">
        <v>111</v>
      </c>
      <c r="F1269" s="83" t="s">
        <v>113</v>
      </c>
      <c r="G1269" s="85">
        <v>43172</v>
      </c>
      <c r="H1269" s="85">
        <v>43172</v>
      </c>
      <c r="I1269" s="83" t="s">
        <v>112</v>
      </c>
      <c r="J1269" s="83"/>
      <c r="K1269" s="86">
        <v>1</v>
      </c>
      <c r="L1269" s="87">
        <v>0</v>
      </c>
      <c r="M1269" s="108">
        <v>0</v>
      </c>
    </row>
    <row r="1270" spans="1:13" hidden="1" x14ac:dyDescent="0.35">
      <c r="A1270" s="114" t="str">
        <f t="shared" si="19"/>
        <v>6415903NGA-711</v>
      </c>
      <c r="B1270" s="83" t="s">
        <v>159</v>
      </c>
      <c r="C1270" s="84">
        <v>2275845</v>
      </c>
      <c r="D1270" s="83">
        <v>6415903</v>
      </c>
      <c r="E1270" s="83" t="s">
        <v>116</v>
      </c>
      <c r="F1270" s="83" t="s">
        <v>125</v>
      </c>
      <c r="G1270" s="85">
        <v>43176</v>
      </c>
      <c r="H1270" s="85">
        <v>43176</v>
      </c>
      <c r="I1270" s="83" t="s">
        <v>160</v>
      </c>
      <c r="J1270" s="83"/>
      <c r="K1270" s="86">
        <v>1</v>
      </c>
      <c r="L1270" s="87">
        <v>225.02</v>
      </c>
      <c r="M1270" s="108">
        <v>225.02</v>
      </c>
    </row>
    <row r="1271" spans="1:13" hidden="1" x14ac:dyDescent="0.35">
      <c r="A1271" s="114" t="str">
        <f t="shared" si="19"/>
        <v>6415436NGA-714</v>
      </c>
      <c r="B1271" s="83" t="s">
        <v>159</v>
      </c>
      <c r="C1271" s="84">
        <v>2275863</v>
      </c>
      <c r="D1271" s="83">
        <v>6415436</v>
      </c>
      <c r="E1271" s="83" t="s">
        <v>116</v>
      </c>
      <c r="F1271" s="83" t="s">
        <v>115</v>
      </c>
      <c r="G1271" s="85">
        <v>43173</v>
      </c>
      <c r="H1271" s="85">
        <v>43173</v>
      </c>
      <c r="I1271" s="83" t="s">
        <v>114</v>
      </c>
      <c r="J1271" s="83"/>
      <c r="K1271" s="86">
        <v>1</v>
      </c>
      <c r="L1271" s="87">
        <v>41.38</v>
      </c>
      <c r="M1271" s="108">
        <v>41.38</v>
      </c>
    </row>
    <row r="1272" spans="1:13" hidden="1" x14ac:dyDescent="0.35">
      <c r="A1272" s="114" t="str">
        <f t="shared" si="19"/>
        <v>6415794ZNGA563B</v>
      </c>
      <c r="B1272" s="83" t="s">
        <v>159</v>
      </c>
      <c r="C1272" s="84">
        <v>2275894</v>
      </c>
      <c r="D1272" s="83">
        <v>6415794</v>
      </c>
      <c r="E1272" s="83" t="s">
        <v>116</v>
      </c>
      <c r="F1272" s="83" t="s">
        <v>115</v>
      </c>
      <c r="G1272" s="85">
        <v>43176</v>
      </c>
      <c r="H1272" s="85">
        <v>43176</v>
      </c>
      <c r="I1272" s="83" t="s">
        <v>23</v>
      </c>
      <c r="J1272" s="83"/>
      <c r="K1272" s="86">
        <v>1</v>
      </c>
      <c r="L1272" s="87">
        <v>383.5</v>
      </c>
      <c r="M1272" s="108">
        <v>383.5</v>
      </c>
    </row>
    <row r="1273" spans="1:13" hidden="1" x14ac:dyDescent="0.35">
      <c r="A1273" s="114" t="str">
        <f t="shared" si="19"/>
        <v>6415788ZNGA561A</v>
      </c>
      <c r="B1273" s="83" t="s">
        <v>159</v>
      </c>
      <c r="C1273" s="84">
        <v>2275895</v>
      </c>
      <c r="D1273" s="83">
        <v>6415788</v>
      </c>
      <c r="E1273" s="83" t="s">
        <v>116</v>
      </c>
      <c r="F1273" s="83" t="s">
        <v>113</v>
      </c>
      <c r="G1273" s="85">
        <v>43176</v>
      </c>
      <c r="H1273" s="85">
        <v>43176</v>
      </c>
      <c r="I1273" s="83" t="s">
        <v>112</v>
      </c>
      <c r="J1273" s="83"/>
      <c r="K1273" s="86">
        <v>1</v>
      </c>
      <c r="L1273" s="87">
        <v>0</v>
      </c>
      <c r="M1273" s="108">
        <v>0</v>
      </c>
    </row>
    <row r="1274" spans="1:13" hidden="1" x14ac:dyDescent="0.35">
      <c r="A1274" s="114" t="str">
        <f t="shared" si="19"/>
        <v>6417467NGA-750</v>
      </c>
      <c r="B1274" s="83" t="s">
        <v>159</v>
      </c>
      <c r="C1274" s="84">
        <v>2276181</v>
      </c>
      <c r="D1274" s="83">
        <v>6417467</v>
      </c>
      <c r="E1274" s="83" t="s">
        <v>117</v>
      </c>
      <c r="F1274" s="83" t="s">
        <v>118</v>
      </c>
      <c r="G1274" s="85">
        <v>43174</v>
      </c>
      <c r="H1274" s="85">
        <v>43174</v>
      </c>
      <c r="I1274" s="83" t="s">
        <v>85</v>
      </c>
      <c r="J1274" s="83"/>
      <c r="K1274" s="86">
        <v>1</v>
      </c>
      <c r="L1274" s="87">
        <v>22.61</v>
      </c>
      <c r="M1274" s="108">
        <v>22.61</v>
      </c>
    </row>
    <row r="1275" spans="1:13" hidden="1" x14ac:dyDescent="0.35">
      <c r="A1275" s="114" t="str">
        <f t="shared" si="19"/>
        <v>6417467NGA-753</v>
      </c>
      <c r="B1275" s="83" t="s">
        <v>159</v>
      </c>
      <c r="C1275" s="84">
        <v>2276181</v>
      </c>
      <c r="D1275" s="83">
        <v>6417467</v>
      </c>
      <c r="E1275" s="83" t="s">
        <v>117</v>
      </c>
      <c r="F1275" s="83" t="s">
        <v>118</v>
      </c>
      <c r="G1275" s="85">
        <v>43175</v>
      </c>
      <c r="H1275" s="85">
        <v>43175</v>
      </c>
      <c r="I1275" s="83" t="s">
        <v>102</v>
      </c>
      <c r="J1275" s="83"/>
      <c r="K1275" s="86">
        <v>1</v>
      </c>
      <c r="L1275" s="87">
        <v>68.2</v>
      </c>
      <c r="M1275" s="108">
        <v>68.2</v>
      </c>
    </row>
    <row r="1276" spans="1:13" hidden="1" x14ac:dyDescent="0.35">
      <c r="A1276" s="114" t="str">
        <f t="shared" si="19"/>
        <v>6432554NGA-750</v>
      </c>
      <c r="B1276" s="83" t="s">
        <v>159</v>
      </c>
      <c r="C1276" s="84">
        <v>2276325</v>
      </c>
      <c r="D1276" s="83">
        <v>6432554</v>
      </c>
      <c r="E1276" s="83" t="s">
        <v>124</v>
      </c>
      <c r="F1276" s="83" t="s">
        <v>118</v>
      </c>
      <c r="G1276" s="85">
        <v>43174</v>
      </c>
      <c r="H1276" s="85">
        <v>43174</v>
      </c>
      <c r="I1276" s="83" t="s">
        <v>85</v>
      </c>
      <c r="J1276" s="83"/>
      <c r="K1276" s="86">
        <v>1</v>
      </c>
      <c r="L1276" s="87">
        <v>22.61</v>
      </c>
      <c r="M1276" s="108">
        <v>22.61</v>
      </c>
    </row>
    <row r="1277" spans="1:13" hidden="1" x14ac:dyDescent="0.35">
      <c r="A1277" s="114" t="str">
        <f t="shared" si="19"/>
        <v>6432554NGA-753</v>
      </c>
      <c r="B1277" s="83" t="s">
        <v>159</v>
      </c>
      <c r="C1277" s="84">
        <v>2276325</v>
      </c>
      <c r="D1277" s="83">
        <v>6432554</v>
      </c>
      <c r="E1277" s="83" t="s">
        <v>124</v>
      </c>
      <c r="F1277" s="83" t="s">
        <v>118</v>
      </c>
      <c r="G1277" s="85">
        <v>43174</v>
      </c>
      <c r="H1277" s="85">
        <v>43174</v>
      </c>
      <c r="I1277" s="83" t="s">
        <v>102</v>
      </c>
      <c r="J1277" s="83"/>
      <c r="K1277" s="86">
        <v>1</v>
      </c>
      <c r="L1277" s="87">
        <v>68.2</v>
      </c>
      <c r="M1277" s="108">
        <v>68.2</v>
      </c>
    </row>
    <row r="1278" spans="1:13" hidden="1" x14ac:dyDescent="0.35">
      <c r="A1278" s="114" t="str">
        <f t="shared" si="19"/>
        <v>6433446NGA-750</v>
      </c>
      <c r="B1278" s="83" t="s">
        <v>159</v>
      </c>
      <c r="C1278" s="84">
        <v>2276795</v>
      </c>
      <c r="D1278" s="83">
        <v>6433446</v>
      </c>
      <c r="E1278" s="83" t="s">
        <v>111</v>
      </c>
      <c r="F1278" s="83" t="s">
        <v>118</v>
      </c>
      <c r="G1278" s="85">
        <v>43174</v>
      </c>
      <c r="H1278" s="85">
        <v>43174</v>
      </c>
      <c r="I1278" s="83" t="s">
        <v>85</v>
      </c>
      <c r="J1278" s="83"/>
      <c r="K1278" s="86">
        <v>1</v>
      </c>
      <c r="L1278" s="87">
        <v>22.61</v>
      </c>
      <c r="M1278" s="108">
        <v>22.61</v>
      </c>
    </row>
    <row r="1279" spans="1:13" hidden="1" x14ac:dyDescent="0.35">
      <c r="A1279" s="114" t="str">
        <f t="shared" si="19"/>
        <v>6433446NGA-751</v>
      </c>
      <c r="B1279" s="83" t="s">
        <v>159</v>
      </c>
      <c r="C1279" s="84">
        <v>2276795</v>
      </c>
      <c r="D1279" s="83">
        <v>6433446</v>
      </c>
      <c r="E1279" s="83" t="s">
        <v>111</v>
      </c>
      <c r="F1279" s="83" t="s">
        <v>118</v>
      </c>
      <c r="G1279" s="85">
        <v>43175</v>
      </c>
      <c r="H1279" s="85">
        <v>43175</v>
      </c>
      <c r="I1279" s="83" t="s">
        <v>93</v>
      </c>
      <c r="J1279" s="83"/>
      <c r="K1279" s="86">
        <v>1</v>
      </c>
      <c r="L1279" s="87">
        <v>146.76</v>
      </c>
      <c r="M1279" s="108">
        <v>146.76</v>
      </c>
    </row>
    <row r="1280" spans="1:13" hidden="1" x14ac:dyDescent="0.35">
      <c r="A1280" s="114" t="str">
        <f t="shared" si="19"/>
        <v>6436534ZNGA561A</v>
      </c>
      <c r="B1280" s="83" t="s">
        <v>159</v>
      </c>
      <c r="C1280" s="84">
        <v>2276807</v>
      </c>
      <c r="D1280" s="83">
        <v>6436534</v>
      </c>
      <c r="E1280" s="83" t="s">
        <v>117</v>
      </c>
      <c r="F1280" s="83" t="s">
        <v>113</v>
      </c>
      <c r="G1280" s="85">
        <v>43173</v>
      </c>
      <c r="H1280" s="85">
        <v>43173</v>
      </c>
      <c r="I1280" s="83" t="s">
        <v>112</v>
      </c>
      <c r="J1280" s="83"/>
      <c r="K1280" s="86">
        <v>1</v>
      </c>
      <c r="L1280" s="87">
        <v>0</v>
      </c>
      <c r="M1280" s="108">
        <v>0</v>
      </c>
    </row>
    <row r="1281" spans="1:13" hidden="1" x14ac:dyDescent="0.35">
      <c r="A1281" s="114" t="str">
        <f t="shared" si="19"/>
        <v>6436552ZNGA561B</v>
      </c>
      <c r="B1281" s="83" t="s">
        <v>159</v>
      </c>
      <c r="C1281" s="84">
        <v>2276808</v>
      </c>
      <c r="D1281" s="83">
        <v>6436552</v>
      </c>
      <c r="E1281" s="83" t="s">
        <v>117</v>
      </c>
      <c r="F1281" s="83" t="s">
        <v>115</v>
      </c>
      <c r="G1281" s="85">
        <v>43173</v>
      </c>
      <c r="H1281" s="85">
        <v>43173</v>
      </c>
      <c r="I1281" s="83" t="s">
        <v>15</v>
      </c>
      <c r="J1281" s="83"/>
      <c r="K1281" s="86">
        <v>1</v>
      </c>
      <c r="L1281" s="87">
        <v>194.94</v>
      </c>
      <c r="M1281" s="108">
        <v>194.94</v>
      </c>
    </row>
    <row r="1282" spans="1:13" hidden="1" x14ac:dyDescent="0.35">
      <c r="A1282" s="114" t="str">
        <f t="shared" si="19"/>
        <v>6440860NGA Outside Boundary Remediation/Build</v>
      </c>
      <c r="B1282" s="83" t="s">
        <v>159</v>
      </c>
      <c r="C1282" s="84">
        <v>2277045</v>
      </c>
      <c r="D1282" s="83">
        <v>6440860</v>
      </c>
      <c r="E1282" s="83" t="s">
        <v>117</v>
      </c>
      <c r="F1282" s="83" t="s">
        <v>155</v>
      </c>
      <c r="G1282" s="85">
        <v>43174</v>
      </c>
      <c r="H1282" s="85">
        <v>43174</v>
      </c>
      <c r="I1282" s="83" t="s">
        <v>126</v>
      </c>
      <c r="J1282" s="83"/>
      <c r="K1282" s="86">
        <v>1</v>
      </c>
      <c r="L1282" s="87">
        <v>0</v>
      </c>
      <c r="M1282" s="108">
        <v>0</v>
      </c>
    </row>
    <row r="1283" spans="1:13" hidden="1" x14ac:dyDescent="0.35">
      <c r="A1283" s="114" t="str">
        <f t="shared" ref="A1283:A1346" si="20">CONCATENATE(D1283,I1283)</f>
        <v>6440860ZNGA561BC</v>
      </c>
      <c r="B1283" s="83" t="s">
        <v>159</v>
      </c>
      <c r="C1283" s="84">
        <v>2277045</v>
      </c>
      <c r="D1283" s="83">
        <v>6440860</v>
      </c>
      <c r="E1283" s="83" t="s">
        <v>117</v>
      </c>
      <c r="F1283" s="83" t="s">
        <v>118</v>
      </c>
      <c r="G1283" s="85">
        <v>43176</v>
      </c>
      <c r="H1283" s="85">
        <v>43176</v>
      </c>
      <c r="I1283" s="83" t="s">
        <v>29</v>
      </c>
      <c r="J1283" s="83"/>
      <c r="K1283" s="86">
        <v>1</v>
      </c>
      <c r="L1283" s="87">
        <v>433.57</v>
      </c>
      <c r="M1283" s="108">
        <v>433.57</v>
      </c>
    </row>
    <row r="1284" spans="1:13" hidden="1" x14ac:dyDescent="0.35">
      <c r="A1284" s="114" t="str">
        <f t="shared" si="20"/>
        <v>6440846ZNGA561A</v>
      </c>
      <c r="B1284" s="83" t="s">
        <v>159</v>
      </c>
      <c r="C1284" s="84">
        <v>2277046</v>
      </c>
      <c r="D1284" s="83">
        <v>6440846</v>
      </c>
      <c r="E1284" s="83" t="s">
        <v>117</v>
      </c>
      <c r="F1284" s="83" t="s">
        <v>113</v>
      </c>
      <c r="G1284" s="85">
        <v>43174</v>
      </c>
      <c r="H1284" s="85">
        <v>43174</v>
      </c>
      <c r="I1284" s="83" t="s">
        <v>112</v>
      </c>
      <c r="J1284" s="83"/>
      <c r="K1284" s="86">
        <v>1</v>
      </c>
      <c r="L1284" s="87">
        <v>0</v>
      </c>
      <c r="M1284" s="108">
        <v>0</v>
      </c>
    </row>
    <row r="1285" spans="1:13" hidden="1" x14ac:dyDescent="0.35">
      <c r="A1285" s="114" t="str">
        <f t="shared" si="20"/>
        <v>6448478ZNGA561A</v>
      </c>
      <c r="B1285" s="83" t="s">
        <v>159</v>
      </c>
      <c r="C1285" s="84">
        <v>2277271</v>
      </c>
      <c r="D1285" s="83">
        <v>6448478</v>
      </c>
      <c r="E1285" s="83" t="s">
        <v>119</v>
      </c>
      <c r="F1285" s="83" t="s">
        <v>113</v>
      </c>
      <c r="G1285" s="85">
        <v>43175</v>
      </c>
      <c r="H1285" s="85">
        <v>43175</v>
      </c>
      <c r="I1285" s="83" t="s">
        <v>112</v>
      </c>
      <c r="J1285" s="83"/>
      <c r="K1285" s="86">
        <v>1</v>
      </c>
      <c r="L1285" s="87">
        <v>0</v>
      </c>
      <c r="M1285" s="108">
        <v>0</v>
      </c>
    </row>
    <row r="1286" spans="1:13" hidden="1" x14ac:dyDescent="0.35">
      <c r="A1286" s="114" t="str">
        <f t="shared" si="20"/>
        <v>6428067NGA-714</v>
      </c>
      <c r="B1286" s="83" t="s">
        <v>159</v>
      </c>
      <c r="C1286" s="84">
        <v>2277429</v>
      </c>
      <c r="D1286" s="83">
        <v>6428067</v>
      </c>
      <c r="E1286" s="83" t="s">
        <v>117</v>
      </c>
      <c r="F1286" s="83" t="s">
        <v>115</v>
      </c>
      <c r="G1286" s="85">
        <v>43175</v>
      </c>
      <c r="H1286" s="85">
        <v>43175</v>
      </c>
      <c r="I1286" s="83" t="s">
        <v>114</v>
      </c>
      <c r="J1286" s="83"/>
      <c r="K1286" s="86">
        <v>1</v>
      </c>
      <c r="L1286" s="87">
        <v>41.38</v>
      </c>
      <c r="M1286" s="108">
        <v>41.38</v>
      </c>
    </row>
    <row r="1287" spans="1:13" hidden="1" x14ac:dyDescent="0.35">
      <c r="A1287" s="114" t="str">
        <f t="shared" si="20"/>
        <v>6478155ZNGA561A</v>
      </c>
      <c r="B1287" s="83" t="s">
        <v>159</v>
      </c>
      <c r="C1287" s="84">
        <v>2278467</v>
      </c>
      <c r="D1287" s="83">
        <v>6478155</v>
      </c>
      <c r="E1287" s="83" t="s">
        <v>124</v>
      </c>
      <c r="F1287" s="83" t="s">
        <v>113</v>
      </c>
      <c r="G1287" s="85">
        <v>43174</v>
      </c>
      <c r="H1287" s="85">
        <v>43174</v>
      </c>
      <c r="I1287" s="83" t="s">
        <v>112</v>
      </c>
      <c r="J1287" s="83"/>
      <c r="K1287" s="86">
        <v>1</v>
      </c>
      <c r="L1287" s="87">
        <v>0</v>
      </c>
      <c r="M1287" s="108">
        <v>0</v>
      </c>
    </row>
    <row r="1288" spans="1:13" hidden="1" x14ac:dyDescent="0.35">
      <c r="A1288" s="114" t="str">
        <f t="shared" si="20"/>
        <v>6478170ZNGA562BC</v>
      </c>
      <c r="B1288" s="83" t="s">
        <v>159</v>
      </c>
      <c r="C1288" s="84">
        <v>2278468</v>
      </c>
      <c r="D1288" s="83">
        <v>6478170</v>
      </c>
      <c r="E1288" s="83" t="s">
        <v>124</v>
      </c>
      <c r="F1288" s="83" t="s">
        <v>118</v>
      </c>
      <c r="G1288" s="85">
        <v>43174</v>
      </c>
      <c r="H1288" s="85">
        <v>43174</v>
      </c>
      <c r="I1288" s="83" t="s">
        <v>41</v>
      </c>
      <c r="J1288" s="83"/>
      <c r="K1288" s="86">
        <v>1</v>
      </c>
      <c r="L1288" s="87">
        <v>498.69</v>
      </c>
      <c r="M1288" s="108">
        <v>498.69</v>
      </c>
    </row>
    <row r="1289" spans="1:13" hidden="1" x14ac:dyDescent="0.35">
      <c r="A1289" s="114" t="str">
        <f t="shared" si="20"/>
        <v>6504606ZNGA561A</v>
      </c>
      <c r="B1289" s="83" t="s">
        <v>159</v>
      </c>
      <c r="C1289" s="84">
        <v>2279707</v>
      </c>
      <c r="D1289" s="83">
        <v>6504606</v>
      </c>
      <c r="E1289" s="83" t="s">
        <v>111</v>
      </c>
      <c r="F1289" s="83" t="s">
        <v>113</v>
      </c>
      <c r="G1289" s="85">
        <v>43175</v>
      </c>
      <c r="H1289" s="85">
        <v>43175</v>
      </c>
      <c r="I1289" s="83" t="s">
        <v>112</v>
      </c>
      <c r="J1289" s="83"/>
      <c r="K1289" s="86">
        <v>1</v>
      </c>
      <c r="L1289" s="87">
        <v>0</v>
      </c>
      <c r="M1289" s="108">
        <v>0</v>
      </c>
    </row>
    <row r="1290" spans="1:13" hidden="1" x14ac:dyDescent="0.35">
      <c r="A1290" s="114" t="str">
        <f t="shared" si="20"/>
        <v>6510622ZNGA561A</v>
      </c>
      <c r="B1290" s="83" t="s">
        <v>159</v>
      </c>
      <c r="C1290" s="84">
        <v>2279738</v>
      </c>
      <c r="D1290" s="83">
        <v>6510622</v>
      </c>
      <c r="E1290" s="83" t="s">
        <v>120</v>
      </c>
      <c r="F1290" s="83" t="s">
        <v>113</v>
      </c>
      <c r="G1290" s="85">
        <v>43176</v>
      </c>
      <c r="H1290" s="85">
        <v>43176</v>
      </c>
      <c r="I1290" s="83" t="s">
        <v>112</v>
      </c>
      <c r="J1290" s="83"/>
      <c r="K1290" s="86">
        <v>1</v>
      </c>
      <c r="L1290" s="87">
        <v>0</v>
      </c>
      <c r="M1290" s="108">
        <v>0</v>
      </c>
    </row>
    <row r="1291" spans="1:13" hidden="1" x14ac:dyDescent="0.35">
      <c r="A1291" s="114" t="str">
        <f t="shared" si="20"/>
        <v/>
      </c>
      <c r="B1291" s="87"/>
      <c r="C1291" s="87"/>
      <c r="D1291" s="87"/>
      <c r="E1291" s="87"/>
      <c r="F1291" s="87"/>
      <c r="G1291" s="87"/>
      <c r="H1291" s="87"/>
      <c r="I1291" s="87"/>
      <c r="J1291" s="87"/>
      <c r="K1291" s="87"/>
      <c r="L1291" s="94" t="s">
        <v>110</v>
      </c>
      <c r="M1291" s="108">
        <v>20711.72</v>
      </c>
    </row>
    <row r="1292" spans="1:13" hidden="1" x14ac:dyDescent="0.35">
      <c r="A1292" s="114" t="str">
        <f t="shared" si="20"/>
        <v>4330780ZNGA563BC</v>
      </c>
      <c r="B1292" s="83" t="s">
        <v>158</v>
      </c>
      <c r="C1292" s="84">
        <v>2170219</v>
      </c>
      <c r="D1292" s="83">
        <v>4330780</v>
      </c>
      <c r="E1292" s="83" t="s">
        <v>145</v>
      </c>
      <c r="F1292" s="83" t="s">
        <v>118</v>
      </c>
      <c r="G1292" s="85">
        <v>43178</v>
      </c>
      <c r="H1292" s="85">
        <v>43178</v>
      </c>
      <c r="I1292" s="83" t="s">
        <v>25</v>
      </c>
      <c r="J1292" s="83"/>
      <c r="K1292" s="86">
        <v>1</v>
      </c>
      <c r="L1292" s="87">
        <v>626.70000000000005</v>
      </c>
      <c r="M1292" s="108">
        <v>626.70000000000005</v>
      </c>
    </row>
    <row r="1293" spans="1:13" hidden="1" x14ac:dyDescent="0.35">
      <c r="A1293" s="114" t="str">
        <f t="shared" si="20"/>
        <v>5054531Z999</v>
      </c>
      <c r="B1293" s="83" t="s">
        <v>158</v>
      </c>
      <c r="C1293" s="84">
        <v>2206070</v>
      </c>
      <c r="D1293" s="83">
        <v>5054531</v>
      </c>
      <c r="E1293" s="83" t="s">
        <v>111</v>
      </c>
      <c r="F1293" s="83" t="s">
        <v>115</v>
      </c>
      <c r="G1293" s="85">
        <v>43179</v>
      </c>
      <c r="H1293" s="85">
        <v>43179</v>
      </c>
      <c r="I1293" s="83" t="s">
        <v>35</v>
      </c>
      <c r="J1293" s="83"/>
      <c r="K1293" s="86">
        <v>1</v>
      </c>
      <c r="L1293" s="87">
        <v>0</v>
      </c>
      <c r="M1293" s="108">
        <v>0</v>
      </c>
    </row>
    <row r="1294" spans="1:13" hidden="1" x14ac:dyDescent="0.35">
      <c r="A1294" s="114" t="str">
        <f t="shared" si="20"/>
        <v>5054531ZNGA561B</v>
      </c>
      <c r="B1294" s="83" t="s">
        <v>158</v>
      </c>
      <c r="C1294" s="84">
        <v>2206070</v>
      </c>
      <c r="D1294" s="95">
        <v>5054531</v>
      </c>
      <c r="E1294" s="83" t="s">
        <v>111</v>
      </c>
      <c r="F1294" s="83" t="s">
        <v>115</v>
      </c>
      <c r="G1294" s="85">
        <v>43179</v>
      </c>
      <c r="H1294" s="85">
        <v>43179</v>
      </c>
      <c r="I1294" s="83" t="s">
        <v>15</v>
      </c>
      <c r="J1294" s="83"/>
      <c r="K1294" s="86">
        <v>-1</v>
      </c>
      <c r="L1294" s="87">
        <v>194.94</v>
      </c>
      <c r="M1294" s="108">
        <v>-194.94</v>
      </c>
    </row>
    <row r="1295" spans="1:13" hidden="1" x14ac:dyDescent="0.35">
      <c r="A1295" s="114" t="str">
        <f t="shared" si="20"/>
        <v>5417462N-F03MAT</v>
      </c>
      <c r="B1295" s="83" t="s">
        <v>158</v>
      </c>
      <c r="C1295" s="84">
        <v>2223444</v>
      </c>
      <c r="D1295" s="83">
        <v>5417462</v>
      </c>
      <c r="E1295" s="83" t="s">
        <v>145</v>
      </c>
      <c r="F1295" s="83" t="s">
        <v>127</v>
      </c>
      <c r="G1295" s="85">
        <v>43178</v>
      </c>
      <c r="H1295" s="85">
        <v>43178</v>
      </c>
      <c r="I1295" s="83" t="s">
        <v>131</v>
      </c>
      <c r="J1295" s="83"/>
      <c r="K1295" s="86">
        <v>120</v>
      </c>
      <c r="L1295" s="87">
        <v>1</v>
      </c>
      <c r="M1295" s="108">
        <v>120</v>
      </c>
    </row>
    <row r="1296" spans="1:13" hidden="1" x14ac:dyDescent="0.35">
      <c r="A1296" s="114" t="str">
        <f t="shared" si="20"/>
        <v>5417462NGA-F03577</v>
      </c>
      <c r="B1296" s="83" t="s">
        <v>158</v>
      </c>
      <c r="C1296" s="84">
        <v>2223444</v>
      </c>
      <c r="D1296" s="83">
        <v>5417462</v>
      </c>
      <c r="E1296" s="83" t="s">
        <v>145</v>
      </c>
      <c r="F1296" s="83" t="s">
        <v>127</v>
      </c>
      <c r="G1296" s="85">
        <v>43178</v>
      </c>
      <c r="H1296" s="85">
        <v>43178</v>
      </c>
      <c r="I1296" s="83" t="s">
        <v>130</v>
      </c>
      <c r="J1296" s="83"/>
      <c r="K1296" s="86">
        <v>40</v>
      </c>
      <c r="L1296" s="87">
        <v>11.93</v>
      </c>
      <c r="M1296" s="108">
        <v>477.2</v>
      </c>
    </row>
    <row r="1297" spans="1:13" hidden="1" x14ac:dyDescent="0.35">
      <c r="A1297" s="114" t="str">
        <f t="shared" si="20"/>
        <v>5418848N-F03MAT</v>
      </c>
      <c r="B1297" s="83" t="s">
        <v>158</v>
      </c>
      <c r="C1297" s="84">
        <v>2223528</v>
      </c>
      <c r="D1297" s="83">
        <v>5418848</v>
      </c>
      <c r="E1297" s="83" t="s">
        <v>120</v>
      </c>
      <c r="F1297" s="83" t="s">
        <v>127</v>
      </c>
      <c r="G1297" s="85">
        <v>43178</v>
      </c>
      <c r="H1297" s="85">
        <v>43178</v>
      </c>
      <c r="I1297" s="83" t="s">
        <v>131</v>
      </c>
      <c r="J1297" s="83"/>
      <c r="K1297" s="86">
        <v>145</v>
      </c>
      <c r="L1297" s="87">
        <v>1</v>
      </c>
      <c r="M1297" s="108">
        <v>145</v>
      </c>
    </row>
    <row r="1298" spans="1:13" hidden="1" x14ac:dyDescent="0.35">
      <c r="A1298" s="114" t="str">
        <f t="shared" si="20"/>
        <v>5418848NGA-F03577</v>
      </c>
      <c r="B1298" s="83" t="s">
        <v>158</v>
      </c>
      <c r="C1298" s="84">
        <v>2223528</v>
      </c>
      <c r="D1298" s="83">
        <v>5418848</v>
      </c>
      <c r="E1298" s="83" t="s">
        <v>120</v>
      </c>
      <c r="F1298" s="83" t="s">
        <v>127</v>
      </c>
      <c r="G1298" s="85">
        <v>43178</v>
      </c>
      <c r="H1298" s="85">
        <v>43178</v>
      </c>
      <c r="I1298" s="83" t="s">
        <v>130</v>
      </c>
      <c r="J1298" s="83"/>
      <c r="K1298" s="86">
        <v>24</v>
      </c>
      <c r="L1298" s="87">
        <v>11.93</v>
      </c>
      <c r="M1298" s="108">
        <v>286.32</v>
      </c>
    </row>
    <row r="1299" spans="1:13" hidden="1" x14ac:dyDescent="0.35">
      <c r="A1299" s="114" t="str">
        <f t="shared" si="20"/>
        <v>5312490ZNGA563BC</v>
      </c>
      <c r="B1299" s="83" t="s">
        <v>158</v>
      </c>
      <c r="C1299" s="84">
        <v>2231580</v>
      </c>
      <c r="D1299" s="83">
        <v>5312490</v>
      </c>
      <c r="E1299" s="83" t="s">
        <v>119</v>
      </c>
      <c r="F1299" s="83" t="s">
        <v>118</v>
      </c>
      <c r="G1299" s="85">
        <v>43181</v>
      </c>
      <c r="H1299" s="85">
        <v>43181</v>
      </c>
      <c r="I1299" s="83" t="s">
        <v>25</v>
      </c>
      <c r="J1299" s="83"/>
      <c r="K1299" s="86">
        <v>1</v>
      </c>
      <c r="L1299" s="87">
        <v>626.70000000000005</v>
      </c>
      <c r="M1299" s="108">
        <v>626.70000000000005</v>
      </c>
    </row>
    <row r="1300" spans="1:13" hidden="1" x14ac:dyDescent="0.35">
      <c r="A1300" s="114" t="str">
        <f t="shared" si="20"/>
        <v>5527486ZNGA562BC</v>
      </c>
      <c r="B1300" s="83" t="s">
        <v>158</v>
      </c>
      <c r="C1300" s="84">
        <v>2236134</v>
      </c>
      <c r="D1300" s="83">
        <v>5527486</v>
      </c>
      <c r="E1300" s="83" t="s">
        <v>116</v>
      </c>
      <c r="F1300" s="83"/>
      <c r="G1300" s="85">
        <v>43183</v>
      </c>
      <c r="H1300" s="85">
        <v>43183</v>
      </c>
      <c r="I1300" s="83" t="s">
        <v>41</v>
      </c>
      <c r="J1300" s="83"/>
      <c r="K1300" s="86">
        <v>1</v>
      </c>
      <c r="L1300" s="87">
        <v>498.69</v>
      </c>
      <c r="M1300" s="108">
        <v>498.69</v>
      </c>
    </row>
    <row r="1301" spans="1:13" hidden="1" x14ac:dyDescent="0.35">
      <c r="A1301" s="114" t="str">
        <f t="shared" si="20"/>
        <v>5702621Z999</v>
      </c>
      <c r="B1301" s="83" t="s">
        <v>158</v>
      </c>
      <c r="C1301" s="84">
        <v>2238647</v>
      </c>
      <c r="D1301" s="83">
        <v>5702621</v>
      </c>
      <c r="E1301" s="83" t="s">
        <v>124</v>
      </c>
      <c r="F1301" s="83" t="s">
        <v>115</v>
      </c>
      <c r="G1301" s="85">
        <v>43178</v>
      </c>
      <c r="H1301" s="85">
        <v>43178</v>
      </c>
      <c r="I1301" s="83" t="s">
        <v>35</v>
      </c>
      <c r="J1301" s="83"/>
      <c r="K1301" s="86">
        <v>1</v>
      </c>
      <c r="L1301" s="87">
        <v>0</v>
      </c>
      <c r="M1301" s="108">
        <v>0</v>
      </c>
    </row>
    <row r="1302" spans="1:13" hidden="1" x14ac:dyDescent="0.35">
      <c r="A1302" s="114" t="str">
        <f t="shared" si="20"/>
        <v>5702621ZNGA560B</v>
      </c>
      <c r="B1302" s="83" t="s">
        <v>158</v>
      </c>
      <c r="C1302" s="84">
        <v>2238647</v>
      </c>
      <c r="D1302" s="83">
        <v>5702621</v>
      </c>
      <c r="E1302" s="83" t="s">
        <v>124</v>
      </c>
      <c r="F1302" s="83" t="s">
        <v>115</v>
      </c>
      <c r="G1302" s="85">
        <v>43178</v>
      </c>
      <c r="H1302" s="85">
        <v>43178</v>
      </c>
      <c r="I1302" s="83" t="s">
        <v>2</v>
      </c>
      <c r="J1302" s="83"/>
      <c r="K1302" s="86">
        <v>-1</v>
      </c>
      <c r="L1302" s="87">
        <v>187.32</v>
      </c>
      <c r="M1302" s="108">
        <v>-187.32</v>
      </c>
    </row>
    <row r="1303" spans="1:13" hidden="1" x14ac:dyDescent="0.35">
      <c r="A1303" s="114" t="str">
        <f t="shared" si="20"/>
        <v>5756439ZNGA563BC</v>
      </c>
      <c r="B1303" s="83" t="s">
        <v>158</v>
      </c>
      <c r="C1303" s="84">
        <v>2240026</v>
      </c>
      <c r="D1303" s="83">
        <v>5756439</v>
      </c>
      <c r="E1303" s="83" t="s">
        <v>119</v>
      </c>
      <c r="F1303" s="83" t="s">
        <v>118</v>
      </c>
      <c r="G1303" s="85">
        <v>43178</v>
      </c>
      <c r="H1303" s="85">
        <v>43178</v>
      </c>
      <c r="I1303" s="83" t="s">
        <v>25</v>
      </c>
      <c r="J1303" s="83"/>
      <c r="K1303" s="86">
        <v>1</v>
      </c>
      <c r="L1303" s="87">
        <v>626.70000000000005</v>
      </c>
      <c r="M1303" s="108">
        <v>626.70000000000005</v>
      </c>
    </row>
    <row r="1304" spans="1:13" hidden="1" x14ac:dyDescent="0.35">
      <c r="A1304" s="114" t="str">
        <f t="shared" si="20"/>
        <v>5267220NGA552</v>
      </c>
      <c r="B1304" s="83" t="s">
        <v>158</v>
      </c>
      <c r="C1304" s="84">
        <v>2246508</v>
      </c>
      <c r="D1304" s="83">
        <v>5267220</v>
      </c>
      <c r="E1304" s="83" t="s">
        <v>150</v>
      </c>
      <c r="F1304" s="83" t="s">
        <v>118</v>
      </c>
      <c r="G1304" s="85">
        <v>43180</v>
      </c>
      <c r="H1304" s="85">
        <v>43180</v>
      </c>
      <c r="I1304" s="83" t="s">
        <v>77</v>
      </c>
      <c r="J1304" s="83"/>
      <c r="K1304" s="86">
        <v>1</v>
      </c>
      <c r="L1304" s="87">
        <v>307.79000000000002</v>
      </c>
      <c r="M1304" s="108">
        <v>307.79000000000002</v>
      </c>
    </row>
    <row r="1305" spans="1:13" hidden="1" x14ac:dyDescent="0.35">
      <c r="A1305" s="114" t="str">
        <f t="shared" si="20"/>
        <v>5267220ZNGA561C</v>
      </c>
      <c r="B1305" s="83" t="s">
        <v>158</v>
      </c>
      <c r="C1305" s="84">
        <v>2246508</v>
      </c>
      <c r="D1305" s="97">
        <v>5267220</v>
      </c>
      <c r="E1305" s="83" t="s">
        <v>150</v>
      </c>
      <c r="F1305" s="83" t="s">
        <v>118</v>
      </c>
      <c r="G1305" s="85">
        <v>43180</v>
      </c>
      <c r="H1305" s="85">
        <v>43180</v>
      </c>
      <c r="I1305" s="83" t="s">
        <v>89</v>
      </c>
      <c r="J1305" s="83"/>
      <c r="K1305" s="86">
        <v>-1</v>
      </c>
      <c r="L1305" s="87">
        <v>205.64</v>
      </c>
      <c r="M1305" s="108">
        <v>-205.64</v>
      </c>
    </row>
    <row r="1306" spans="1:13" hidden="1" x14ac:dyDescent="0.35">
      <c r="A1306" s="114" t="str">
        <f t="shared" si="20"/>
        <v>5935513ZNGA560BC</v>
      </c>
      <c r="B1306" s="83" t="s">
        <v>158</v>
      </c>
      <c r="C1306" s="84">
        <v>2249747</v>
      </c>
      <c r="D1306" s="83">
        <v>5935513</v>
      </c>
      <c r="E1306" s="83" t="s">
        <v>119</v>
      </c>
      <c r="F1306" s="83" t="s">
        <v>118</v>
      </c>
      <c r="G1306" s="85">
        <v>43179</v>
      </c>
      <c r="H1306" s="85">
        <v>43179</v>
      </c>
      <c r="I1306" s="83" t="s">
        <v>80</v>
      </c>
      <c r="J1306" s="83"/>
      <c r="K1306" s="86">
        <v>1</v>
      </c>
      <c r="L1306" s="87">
        <v>414.92</v>
      </c>
      <c r="M1306" s="108">
        <v>414.92</v>
      </c>
    </row>
    <row r="1307" spans="1:13" hidden="1" x14ac:dyDescent="0.35">
      <c r="A1307" s="114" t="str">
        <f t="shared" si="20"/>
        <v>6024927NGA-752</v>
      </c>
      <c r="B1307" s="83" t="s">
        <v>158</v>
      </c>
      <c r="C1307" s="84">
        <v>2254192</v>
      </c>
      <c r="D1307" s="83">
        <v>6024927</v>
      </c>
      <c r="E1307" s="83" t="s">
        <v>119</v>
      </c>
      <c r="F1307" s="83" t="s">
        <v>118</v>
      </c>
      <c r="G1307" s="85">
        <v>43180</v>
      </c>
      <c r="H1307" s="85">
        <v>43180</v>
      </c>
      <c r="I1307" s="83" t="s">
        <v>87</v>
      </c>
      <c r="J1307" s="83"/>
      <c r="K1307" s="86">
        <v>1</v>
      </c>
      <c r="L1307" s="87">
        <v>58.84</v>
      </c>
      <c r="M1307" s="108">
        <v>58.84</v>
      </c>
    </row>
    <row r="1308" spans="1:13" hidden="1" x14ac:dyDescent="0.35">
      <c r="A1308" s="114" t="str">
        <f t="shared" si="20"/>
        <v>6024927NGA-753</v>
      </c>
      <c r="B1308" s="83" t="s">
        <v>158</v>
      </c>
      <c r="C1308" s="84">
        <v>2254192</v>
      </c>
      <c r="D1308" s="83">
        <v>6024927</v>
      </c>
      <c r="E1308" s="83" t="s">
        <v>119</v>
      </c>
      <c r="F1308" s="83" t="s">
        <v>118</v>
      </c>
      <c r="G1308" s="85">
        <v>43180</v>
      </c>
      <c r="H1308" s="85">
        <v>43180</v>
      </c>
      <c r="I1308" s="83" t="s">
        <v>102</v>
      </c>
      <c r="J1308" s="83"/>
      <c r="K1308" s="86">
        <v>2</v>
      </c>
      <c r="L1308" s="87">
        <v>68.2</v>
      </c>
      <c r="M1308" s="108">
        <v>136.4</v>
      </c>
    </row>
    <row r="1309" spans="1:13" hidden="1" x14ac:dyDescent="0.35">
      <c r="A1309" s="114" t="str">
        <f t="shared" si="20"/>
        <v>6024927ZNGA564BC</v>
      </c>
      <c r="B1309" s="83" t="s">
        <v>158</v>
      </c>
      <c r="C1309" s="84">
        <v>2254192</v>
      </c>
      <c r="D1309" s="83">
        <v>6024927</v>
      </c>
      <c r="E1309" s="83" t="s">
        <v>119</v>
      </c>
      <c r="F1309" s="83" t="s">
        <v>118</v>
      </c>
      <c r="G1309" s="85">
        <v>43179</v>
      </c>
      <c r="H1309" s="85">
        <v>43179</v>
      </c>
      <c r="I1309" s="83" t="s">
        <v>95</v>
      </c>
      <c r="J1309" s="83"/>
      <c r="K1309" s="86">
        <v>1</v>
      </c>
      <c r="L1309" s="87">
        <v>881.69</v>
      </c>
      <c r="M1309" s="108">
        <v>881.69</v>
      </c>
    </row>
    <row r="1310" spans="1:13" hidden="1" x14ac:dyDescent="0.35">
      <c r="A1310" s="114" t="str">
        <f t="shared" si="20"/>
        <v>5975469N-F03MAT</v>
      </c>
      <c r="B1310" s="83" t="s">
        <v>158</v>
      </c>
      <c r="C1310" s="84">
        <v>2256533</v>
      </c>
      <c r="D1310" s="83">
        <v>5975469</v>
      </c>
      <c r="E1310" s="83" t="s">
        <v>116</v>
      </c>
      <c r="F1310" s="83" t="s">
        <v>127</v>
      </c>
      <c r="G1310" s="85">
        <v>43182</v>
      </c>
      <c r="H1310" s="85">
        <v>43182</v>
      </c>
      <c r="I1310" s="83" t="s">
        <v>131</v>
      </c>
      <c r="J1310" s="83"/>
      <c r="K1310" s="86">
        <v>180</v>
      </c>
      <c r="L1310" s="87">
        <v>1</v>
      </c>
      <c r="M1310" s="108">
        <v>180</v>
      </c>
    </row>
    <row r="1311" spans="1:13" hidden="1" x14ac:dyDescent="0.35">
      <c r="A1311" s="114" t="str">
        <f t="shared" si="20"/>
        <v>5975469NGA-F03577</v>
      </c>
      <c r="B1311" s="83" t="s">
        <v>158</v>
      </c>
      <c r="C1311" s="84">
        <v>2256533</v>
      </c>
      <c r="D1311" s="83">
        <v>5975469</v>
      </c>
      <c r="E1311" s="83" t="s">
        <v>116</v>
      </c>
      <c r="F1311" s="83" t="s">
        <v>127</v>
      </c>
      <c r="G1311" s="85">
        <v>43182</v>
      </c>
      <c r="H1311" s="85">
        <v>43182</v>
      </c>
      <c r="I1311" s="83" t="s">
        <v>130</v>
      </c>
      <c r="J1311" s="83"/>
      <c r="K1311" s="86">
        <v>112</v>
      </c>
      <c r="L1311" s="87">
        <v>11.93</v>
      </c>
      <c r="M1311" s="108">
        <v>1336.16</v>
      </c>
    </row>
    <row r="1312" spans="1:13" hidden="1" x14ac:dyDescent="0.35">
      <c r="A1312" s="114" t="str">
        <f t="shared" si="20"/>
        <v>6059910ZNGA564BC</v>
      </c>
      <c r="B1312" s="83" t="s">
        <v>158</v>
      </c>
      <c r="C1312" s="84">
        <v>2257742</v>
      </c>
      <c r="D1312" s="83">
        <v>6059910</v>
      </c>
      <c r="E1312" s="83" t="s">
        <v>111</v>
      </c>
      <c r="F1312" s="83" t="s">
        <v>118</v>
      </c>
      <c r="G1312" s="85">
        <v>43180</v>
      </c>
      <c r="H1312" s="85">
        <v>43180</v>
      </c>
      <c r="I1312" s="83" t="s">
        <v>95</v>
      </c>
      <c r="J1312" s="83"/>
      <c r="K1312" s="86">
        <v>1</v>
      </c>
      <c r="L1312" s="87">
        <v>881.69</v>
      </c>
      <c r="M1312" s="108">
        <v>881.69</v>
      </c>
    </row>
    <row r="1313" spans="1:13" hidden="1" x14ac:dyDescent="0.35">
      <c r="A1313" s="114" t="str">
        <f t="shared" si="20"/>
        <v>6059901ZNGA561A</v>
      </c>
      <c r="B1313" s="83" t="s">
        <v>158</v>
      </c>
      <c r="C1313" s="84">
        <v>2257743</v>
      </c>
      <c r="D1313" s="83">
        <v>6059901</v>
      </c>
      <c r="E1313" s="83" t="s">
        <v>111</v>
      </c>
      <c r="F1313" s="83" t="s">
        <v>113</v>
      </c>
      <c r="G1313" s="85">
        <v>43179</v>
      </c>
      <c r="H1313" s="85">
        <v>43179</v>
      </c>
      <c r="I1313" s="83" t="s">
        <v>112</v>
      </c>
      <c r="J1313" s="83"/>
      <c r="K1313" s="86">
        <v>1</v>
      </c>
      <c r="L1313" s="87">
        <v>0</v>
      </c>
      <c r="M1313" s="108">
        <v>0</v>
      </c>
    </row>
    <row r="1314" spans="1:13" hidden="1" x14ac:dyDescent="0.35">
      <c r="A1314" s="114" t="str">
        <f t="shared" si="20"/>
        <v>6106413Z999</v>
      </c>
      <c r="B1314" s="83" t="s">
        <v>158</v>
      </c>
      <c r="C1314" s="84">
        <v>2258353</v>
      </c>
      <c r="D1314" s="83">
        <v>6106413</v>
      </c>
      <c r="E1314" s="83" t="s">
        <v>150</v>
      </c>
      <c r="F1314" s="83" t="s">
        <v>115</v>
      </c>
      <c r="G1314" s="85">
        <v>43179</v>
      </c>
      <c r="H1314" s="85">
        <v>43179</v>
      </c>
      <c r="I1314" s="83" t="s">
        <v>35</v>
      </c>
      <c r="J1314" s="83"/>
      <c r="K1314" s="86">
        <v>1</v>
      </c>
      <c r="L1314" s="87">
        <v>0</v>
      </c>
      <c r="M1314" s="108">
        <v>0</v>
      </c>
    </row>
    <row r="1315" spans="1:13" hidden="1" x14ac:dyDescent="0.35">
      <c r="A1315" s="114" t="str">
        <f t="shared" si="20"/>
        <v>6106413ZNGA561B</v>
      </c>
      <c r="B1315" s="83" t="s">
        <v>158</v>
      </c>
      <c r="C1315" s="84">
        <v>2258353</v>
      </c>
      <c r="D1315" s="83">
        <v>6106413</v>
      </c>
      <c r="E1315" s="83" t="s">
        <v>150</v>
      </c>
      <c r="F1315" s="83" t="s">
        <v>115</v>
      </c>
      <c r="G1315" s="85">
        <v>43179</v>
      </c>
      <c r="H1315" s="85">
        <v>43179</v>
      </c>
      <c r="I1315" s="83" t="s">
        <v>15</v>
      </c>
      <c r="J1315" s="83"/>
      <c r="K1315" s="86">
        <v>-1</v>
      </c>
      <c r="L1315" s="87">
        <v>194.94</v>
      </c>
      <c r="M1315" s="108">
        <v>-194.94</v>
      </c>
    </row>
    <row r="1316" spans="1:13" hidden="1" x14ac:dyDescent="0.35">
      <c r="A1316" s="114" t="str">
        <f t="shared" si="20"/>
        <v>6106413ZNGA561BC</v>
      </c>
      <c r="B1316" s="83" t="s">
        <v>158</v>
      </c>
      <c r="C1316" s="84">
        <v>2258353</v>
      </c>
      <c r="D1316" s="83">
        <v>6106413</v>
      </c>
      <c r="E1316" s="83" t="s">
        <v>119</v>
      </c>
      <c r="F1316" s="83" t="s">
        <v>118</v>
      </c>
      <c r="G1316" s="85">
        <v>43178</v>
      </c>
      <c r="H1316" s="85">
        <v>43178</v>
      </c>
      <c r="I1316" s="83" t="s">
        <v>29</v>
      </c>
      <c r="J1316" s="83"/>
      <c r="K1316" s="86">
        <v>1</v>
      </c>
      <c r="L1316" s="87">
        <v>433.57</v>
      </c>
      <c r="M1316" s="108">
        <v>433.57</v>
      </c>
    </row>
    <row r="1317" spans="1:13" hidden="1" x14ac:dyDescent="0.35">
      <c r="A1317" s="114" t="str">
        <f t="shared" si="20"/>
        <v>6166910ZNGA561BC</v>
      </c>
      <c r="B1317" s="83" t="s">
        <v>158</v>
      </c>
      <c r="C1317" s="84">
        <v>2261700</v>
      </c>
      <c r="D1317" s="98">
        <v>6166910</v>
      </c>
      <c r="E1317" s="83" t="s">
        <v>124</v>
      </c>
      <c r="F1317" s="83" t="s">
        <v>118</v>
      </c>
      <c r="G1317" s="85">
        <v>43180</v>
      </c>
      <c r="H1317" s="85">
        <v>43180</v>
      </c>
      <c r="I1317" s="83" t="s">
        <v>29</v>
      </c>
      <c r="J1317" s="83"/>
      <c r="K1317" s="86">
        <v>-1</v>
      </c>
      <c r="L1317" s="87">
        <v>433.57</v>
      </c>
      <c r="M1317" s="108">
        <v>-433.57</v>
      </c>
    </row>
    <row r="1318" spans="1:13" hidden="1" x14ac:dyDescent="0.35">
      <c r="A1318" s="114" t="str">
        <f t="shared" si="20"/>
        <v>6166910ZNGA561C</v>
      </c>
      <c r="B1318" s="83" t="s">
        <v>158</v>
      </c>
      <c r="C1318" s="84">
        <v>2261700</v>
      </c>
      <c r="D1318" s="83">
        <v>6166910</v>
      </c>
      <c r="E1318" s="83" t="s">
        <v>124</v>
      </c>
      <c r="F1318" s="83" t="s">
        <v>118</v>
      </c>
      <c r="G1318" s="85">
        <v>43180</v>
      </c>
      <c r="H1318" s="85">
        <v>43180</v>
      </c>
      <c r="I1318" s="83" t="s">
        <v>89</v>
      </c>
      <c r="J1318" s="83"/>
      <c r="K1318" s="86">
        <v>1</v>
      </c>
      <c r="L1318" s="87">
        <v>205.64</v>
      </c>
      <c r="M1318" s="108">
        <v>205.64</v>
      </c>
    </row>
    <row r="1319" spans="1:13" hidden="1" x14ac:dyDescent="0.35">
      <c r="A1319" s="114" t="str">
        <f t="shared" si="20"/>
        <v>5972099ZNGA563BC</v>
      </c>
      <c r="B1319" s="83" t="s">
        <v>158</v>
      </c>
      <c r="C1319" s="84">
        <v>2261840</v>
      </c>
      <c r="D1319" s="83">
        <v>5972099</v>
      </c>
      <c r="E1319" s="83" t="s">
        <v>116</v>
      </c>
      <c r="F1319" s="83" t="s">
        <v>118</v>
      </c>
      <c r="G1319" s="85">
        <v>43180</v>
      </c>
      <c r="H1319" s="85">
        <v>43180</v>
      </c>
      <c r="I1319" s="83" t="s">
        <v>25</v>
      </c>
      <c r="J1319" s="83"/>
      <c r="K1319" s="86">
        <v>1</v>
      </c>
      <c r="L1319" s="87">
        <v>626.70000000000005</v>
      </c>
      <c r="M1319" s="108">
        <v>626.70000000000005</v>
      </c>
    </row>
    <row r="1320" spans="1:13" hidden="1" x14ac:dyDescent="0.35">
      <c r="A1320" s="114" t="str">
        <f t="shared" si="20"/>
        <v>6213339NGA-750</v>
      </c>
      <c r="B1320" s="83" t="s">
        <v>158</v>
      </c>
      <c r="C1320" s="84">
        <v>2264353</v>
      </c>
      <c r="D1320" s="83">
        <v>6213339</v>
      </c>
      <c r="E1320" s="83" t="s">
        <v>116</v>
      </c>
      <c r="F1320" s="83" t="s">
        <v>118</v>
      </c>
      <c r="G1320" s="85">
        <v>43181</v>
      </c>
      <c r="H1320" s="85">
        <v>43181</v>
      </c>
      <c r="I1320" s="83" t="s">
        <v>85</v>
      </c>
      <c r="J1320" s="83"/>
      <c r="K1320" s="86">
        <v>1</v>
      </c>
      <c r="L1320" s="87">
        <v>22.61</v>
      </c>
      <c r="M1320" s="108">
        <v>22.61</v>
      </c>
    </row>
    <row r="1321" spans="1:13" hidden="1" x14ac:dyDescent="0.35">
      <c r="A1321" s="114" t="str">
        <f t="shared" si="20"/>
        <v>6213339NGA-753</v>
      </c>
      <c r="B1321" s="83" t="s">
        <v>158</v>
      </c>
      <c r="C1321" s="84">
        <v>2264353</v>
      </c>
      <c r="D1321" s="83">
        <v>6213339</v>
      </c>
      <c r="E1321" s="83" t="s">
        <v>116</v>
      </c>
      <c r="F1321" s="83" t="s">
        <v>118</v>
      </c>
      <c r="G1321" s="85">
        <v>43181</v>
      </c>
      <c r="H1321" s="85">
        <v>43181</v>
      </c>
      <c r="I1321" s="83" t="s">
        <v>102</v>
      </c>
      <c r="J1321" s="83"/>
      <c r="K1321" s="86">
        <v>1</v>
      </c>
      <c r="L1321" s="87">
        <v>68.2</v>
      </c>
      <c r="M1321" s="108">
        <v>68.2</v>
      </c>
    </row>
    <row r="1322" spans="1:13" hidden="1" x14ac:dyDescent="0.35">
      <c r="A1322" s="114" t="str">
        <f t="shared" si="20"/>
        <v>6222603ZNGA562BC</v>
      </c>
      <c r="B1322" s="83" t="s">
        <v>158</v>
      </c>
      <c r="C1322" s="84">
        <v>2265034</v>
      </c>
      <c r="D1322" s="83">
        <v>6222603</v>
      </c>
      <c r="E1322" s="83" t="s">
        <v>117</v>
      </c>
      <c r="F1322" s="83" t="s">
        <v>118</v>
      </c>
      <c r="G1322" s="85">
        <v>43180</v>
      </c>
      <c r="H1322" s="85">
        <v>43180</v>
      </c>
      <c r="I1322" s="83" t="s">
        <v>41</v>
      </c>
      <c r="J1322" s="83"/>
      <c r="K1322" s="86">
        <v>1</v>
      </c>
      <c r="L1322" s="87">
        <v>498.69</v>
      </c>
      <c r="M1322" s="108">
        <v>498.69</v>
      </c>
    </row>
    <row r="1323" spans="1:13" hidden="1" x14ac:dyDescent="0.35">
      <c r="A1323" s="114" t="str">
        <f t="shared" si="20"/>
        <v>6222603ZNGA564BC</v>
      </c>
      <c r="B1323" s="83" t="s">
        <v>158</v>
      </c>
      <c r="C1323" s="84">
        <v>2265034</v>
      </c>
      <c r="D1323" s="95">
        <v>6222603</v>
      </c>
      <c r="E1323" s="83" t="s">
        <v>117</v>
      </c>
      <c r="F1323" s="83" t="s">
        <v>118</v>
      </c>
      <c r="G1323" s="85">
        <v>43180</v>
      </c>
      <c r="H1323" s="85">
        <v>43180</v>
      </c>
      <c r="I1323" s="83" t="s">
        <v>95</v>
      </c>
      <c r="J1323" s="83"/>
      <c r="K1323" s="86">
        <v>-1</v>
      </c>
      <c r="L1323" s="87">
        <v>881.69</v>
      </c>
      <c r="M1323" s="108">
        <v>-881.69</v>
      </c>
    </row>
    <row r="1324" spans="1:13" hidden="1" x14ac:dyDescent="0.35">
      <c r="A1324" s="114" t="str">
        <f t="shared" si="20"/>
        <v>6215662ZNGA561B</v>
      </c>
      <c r="B1324" s="83" t="s">
        <v>158</v>
      </c>
      <c r="C1324" s="84">
        <v>2265057</v>
      </c>
      <c r="D1324" s="95">
        <v>6215662</v>
      </c>
      <c r="E1324" s="83" t="s">
        <v>117</v>
      </c>
      <c r="F1324" s="83" t="s">
        <v>118</v>
      </c>
      <c r="G1324" s="85">
        <v>43178</v>
      </c>
      <c r="H1324" s="85">
        <v>43178</v>
      </c>
      <c r="I1324" s="83" t="s">
        <v>15</v>
      </c>
      <c r="J1324" s="83"/>
      <c r="K1324" s="86">
        <v>-1</v>
      </c>
      <c r="L1324" s="87">
        <v>194.94</v>
      </c>
      <c r="M1324" s="108">
        <v>-194.94</v>
      </c>
    </row>
    <row r="1325" spans="1:13" hidden="1" x14ac:dyDescent="0.35">
      <c r="A1325" s="114" t="str">
        <f t="shared" si="20"/>
        <v>6177189Z999</v>
      </c>
      <c r="B1325" s="83" t="s">
        <v>158</v>
      </c>
      <c r="C1325" s="84">
        <v>2266493</v>
      </c>
      <c r="D1325" s="83">
        <v>6177189</v>
      </c>
      <c r="E1325" s="83" t="s">
        <v>124</v>
      </c>
      <c r="F1325" s="83" t="s">
        <v>115</v>
      </c>
      <c r="G1325" s="85">
        <v>43182</v>
      </c>
      <c r="H1325" s="85">
        <v>43182</v>
      </c>
      <c r="I1325" s="83" t="s">
        <v>35</v>
      </c>
      <c r="J1325" s="83"/>
      <c r="K1325" s="86">
        <v>1</v>
      </c>
      <c r="L1325" s="87">
        <v>0</v>
      </c>
      <c r="M1325" s="108">
        <v>0</v>
      </c>
    </row>
    <row r="1326" spans="1:13" hidden="1" x14ac:dyDescent="0.35">
      <c r="A1326" s="114" t="str">
        <f t="shared" si="20"/>
        <v>6177189ZNGA563B</v>
      </c>
      <c r="B1326" s="83" t="s">
        <v>158</v>
      </c>
      <c r="C1326" s="84">
        <v>2266493</v>
      </c>
      <c r="D1326" s="83">
        <v>6177189</v>
      </c>
      <c r="E1326" s="83" t="s">
        <v>124</v>
      </c>
      <c r="F1326" s="83" t="s">
        <v>115</v>
      </c>
      <c r="G1326" s="85">
        <v>43182</v>
      </c>
      <c r="H1326" s="85">
        <v>43182</v>
      </c>
      <c r="I1326" s="83" t="s">
        <v>23</v>
      </c>
      <c r="J1326" s="83"/>
      <c r="K1326" s="86">
        <v>-1</v>
      </c>
      <c r="L1326" s="87">
        <v>383.5</v>
      </c>
      <c r="M1326" s="108">
        <v>-383.5</v>
      </c>
    </row>
    <row r="1327" spans="1:13" hidden="1" x14ac:dyDescent="0.35">
      <c r="A1327" s="114" t="str">
        <f t="shared" si="20"/>
        <v>6177189ZNGA563BC</v>
      </c>
      <c r="B1327" s="83" t="s">
        <v>158</v>
      </c>
      <c r="C1327" s="84">
        <v>2266493</v>
      </c>
      <c r="D1327" s="83">
        <v>6177189</v>
      </c>
      <c r="E1327" s="83" t="s">
        <v>116</v>
      </c>
      <c r="F1327" s="83" t="s">
        <v>118</v>
      </c>
      <c r="G1327" s="85">
        <v>43181</v>
      </c>
      <c r="H1327" s="85">
        <v>43181</v>
      </c>
      <c r="I1327" s="83" t="s">
        <v>25</v>
      </c>
      <c r="J1327" s="83"/>
      <c r="K1327" s="86">
        <v>1</v>
      </c>
      <c r="L1327" s="87">
        <v>626.70000000000005</v>
      </c>
      <c r="M1327" s="108">
        <v>626.70000000000005</v>
      </c>
    </row>
    <row r="1328" spans="1:13" hidden="1" x14ac:dyDescent="0.35">
      <c r="A1328" s="114" t="str">
        <f t="shared" si="20"/>
        <v>5821279ZNGA561A</v>
      </c>
      <c r="B1328" s="83" t="s">
        <v>158</v>
      </c>
      <c r="C1328" s="84">
        <v>2266860</v>
      </c>
      <c r="D1328" s="83">
        <v>5821279</v>
      </c>
      <c r="E1328" s="83" t="s">
        <v>119</v>
      </c>
      <c r="F1328" s="83" t="s">
        <v>113</v>
      </c>
      <c r="G1328" s="85">
        <v>43182</v>
      </c>
      <c r="H1328" s="85">
        <v>43182</v>
      </c>
      <c r="I1328" s="83" t="s">
        <v>112</v>
      </c>
      <c r="J1328" s="83"/>
      <c r="K1328" s="86">
        <v>1</v>
      </c>
      <c r="L1328" s="87">
        <v>0</v>
      </c>
      <c r="M1328" s="108">
        <v>0</v>
      </c>
    </row>
    <row r="1329" spans="1:13" hidden="1" x14ac:dyDescent="0.35">
      <c r="A1329" s="114" t="str">
        <f t="shared" si="20"/>
        <v>6230123NGA-750</v>
      </c>
      <c r="B1329" s="83" t="s">
        <v>158</v>
      </c>
      <c r="C1329" s="84">
        <v>2268256</v>
      </c>
      <c r="D1329" s="83">
        <v>6230123</v>
      </c>
      <c r="E1329" s="83" t="s">
        <v>119</v>
      </c>
      <c r="F1329" s="83" t="s">
        <v>118</v>
      </c>
      <c r="G1329" s="85">
        <v>43178</v>
      </c>
      <c r="H1329" s="85">
        <v>43178</v>
      </c>
      <c r="I1329" s="83" t="s">
        <v>85</v>
      </c>
      <c r="J1329" s="83"/>
      <c r="K1329" s="86">
        <v>1</v>
      </c>
      <c r="L1329" s="87">
        <v>22.61</v>
      </c>
      <c r="M1329" s="108">
        <v>22.61</v>
      </c>
    </row>
    <row r="1330" spans="1:13" hidden="1" x14ac:dyDescent="0.35">
      <c r="A1330" s="114" t="str">
        <f t="shared" si="20"/>
        <v>6230123NGA-753</v>
      </c>
      <c r="B1330" s="83" t="s">
        <v>158</v>
      </c>
      <c r="C1330" s="84">
        <v>2268256</v>
      </c>
      <c r="D1330" s="83">
        <v>6230123</v>
      </c>
      <c r="E1330" s="83" t="s">
        <v>119</v>
      </c>
      <c r="F1330" s="83" t="s">
        <v>118</v>
      </c>
      <c r="G1330" s="85">
        <v>43178</v>
      </c>
      <c r="H1330" s="85">
        <v>43178</v>
      </c>
      <c r="I1330" s="83" t="s">
        <v>102</v>
      </c>
      <c r="J1330" s="83"/>
      <c r="K1330" s="86">
        <v>1</v>
      </c>
      <c r="L1330" s="87">
        <v>68.2</v>
      </c>
      <c r="M1330" s="108">
        <v>68.2</v>
      </c>
    </row>
    <row r="1331" spans="1:13" hidden="1" x14ac:dyDescent="0.35">
      <c r="A1331" s="114" t="str">
        <f t="shared" si="20"/>
        <v>6288741ZNGA563BC</v>
      </c>
      <c r="B1331" s="83" t="s">
        <v>158</v>
      </c>
      <c r="C1331" s="84">
        <v>2269456</v>
      </c>
      <c r="D1331" s="83">
        <v>6288741</v>
      </c>
      <c r="E1331" s="83" t="s">
        <v>122</v>
      </c>
      <c r="F1331" s="83" t="s">
        <v>118</v>
      </c>
      <c r="G1331" s="85">
        <v>43182</v>
      </c>
      <c r="H1331" s="85">
        <v>43182</v>
      </c>
      <c r="I1331" s="83" t="s">
        <v>25</v>
      </c>
      <c r="J1331" s="83"/>
      <c r="K1331" s="86">
        <v>1</v>
      </c>
      <c r="L1331" s="87">
        <v>626.70000000000005</v>
      </c>
      <c r="M1331" s="108">
        <v>626.70000000000005</v>
      </c>
    </row>
    <row r="1332" spans="1:13" hidden="1" x14ac:dyDescent="0.35">
      <c r="A1332" s="114" t="str">
        <f t="shared" si="20"/>
        <v>6288589ZNGA560BC</v>
      </c>
      <c r="B1332" s="83" t="s">
        <v>158</v>
      </c>
      <c r="C1332" s="84">
        <v>2270000</v>
      </c>
      <c r="D1332" s="83">
        <v>6288589</v>
      </c>
      <c r="E1332" s="83" t="s">
        <v>122</v>
      </c>
      <c r="F1332" s="83" t="s">
        <v>118</v>
      </c>
      <c r="G1332" s="85">
        <v>43178</v>
      </c>
      <c r="H1332" s="85">
        <v>43178</v>
      </c>
      <c r="I1332" s="83" t="s">
        <v>80</v>
      </c>
      <c r="J1332" s="83"/>
      <c r="K1332" s="86">
        <v>1</v>
      </c>
      <c r="L1332" s="87">
        <v>414.92</v>
      </c>
      <c r="M1332" s="108">
        <v>414.92</v>
      </c>
    </row>
    <row r="1333" spans="1:13" hidden="1" x14ac:dyDescent="0.35">
      <c r="A1333" s="114" t="str">
        <f t="shared" si="20"/>
        <v>6302560ZNGA561A</v>
      </c>
      <c r="B1333" s="83" t="s">
        <v>158</v>
      </c>
      <c r="C1333" s="84">
        <v>2270138</v>
      </c>
      <c r="D1333" s="83">
        <v>6302560</v>
      </c>
      <c r="E1333" s="83" t="s">
        <v>145</v>
      </c>
      <c r="F1333" s="83" t="s">
        <v>113</v>
      </c>
      <c r="G1333" s="85">
        <v>43180</v>
      </c>
      <c r="H1333" s="85">
        <v>43180</v>
      </c>
      <c r="I1333" s="83" t="s">
        <v>112</v>
      </c>
      <c r="J1333" s="83"/>
      <c r="K1333" s="86">
        <v>1</v>
      </c>
      <c r="L1333" s="87">
        <v>0</v>
      </c>
      <c r="M1333" s="108">
        <v>0</v>
      </c>
    </row>
    <row r="1334" spans="1:13" hidden="1" x14ac:dyDescent="0.35">
      <c r="A1334" s="114" t="str">
        <f t="shared" si="20"/>
        <v>6302577ZNGA563BC</v>
      </c>
      <c r="B1334" s="83" t="s">
        <v>158</v>
      </c>
      <c r="C1334" s="84">
        <v>2270139</v>
      </c>
      <c r="D1334" s="83">
        <v>6302577</v>
      </c>
      <c r="E1334" s="83" t="s">
        <v>145</v>
      </c>
      <c r="F1334" s="83" t="s">
        <v>118</v>
      </c>
      <c r="G1334" s="85">
        <v>43180</v>
      </c>
      <c r="H1334" s="85">
        <v>43180</v>
      </c>
      <c r="I1334" s="83" t="s">
        <v>25</v>
      </c>
      <c r="J1334" s="83"/>
      <c r="K1334" s="86">
        <v>1</v>
      </c>
      <c r="L1334" s="87">
        <v>626.70000000000005</v>
      </c>
      <c r="M1334" s="108">
        <v>626.70000000000005</v>
      </c>
    </row>
    <row r="1335" spans="1:13" hidden="1" x14ac:dyDescent="0.35">
      <c r="A1335" s="114" t="str">
        <f t="shared" si="20"/>
        <v>6295363ZNGA563BC</v>
      </c>
      <c r="B1335" s="83" t="s">
        <v>158</v>
      </c>
      <c r="C1335" s="84">
        <v>2270167</v>
      </c>
      <c r="D1335" s="83">
        <v>6295363</v>
      </c>
      <c r="E1335" s="83" t="s">
        <v>111</v>
      </c>
      <c r="F1335" s="83" t="s">
        <v>118</v>
      </c>
      <c r="G1335" s="85">
        <v>43183</v>
      </c>
      <c r="H1335" s="85">
        <v>43183</v>
      </c>
      <c r="I1335" s="83" t="s">
        <v>25</v>
      </c>
      <c r="J1335" s="83"/>
      <c r="K1335" s="86">
        <v>1</v>
      </c>
      <c r="L1335" s="87">
        <v>626.70000000000005</v>
      </c>
      <c r="M1335" s="108">
        <v>626.70000000000005</v>
      </c>
    </row>
    <row r="1336" spans="1:13" hidden="1" x14ac:dyDescent="0.35">
      <c r="A1336" s="114" t="str">
        <f t="shared" si="20"/>
        <v>6295361ZNGA561A</v>
      </c>
      <c r="B1336" s="83" t="s">
        <v>158</v>
      </c>
      <c r="C1336" s="84">
        <v>2270168</v>
      </c>
      <c r="D1336" s="83">
        <v>6295361</v>
      </c>
      <c r="E1336" s="83" t="s">
        <v>111</v>
      </c>
      <c r="F1336" s="83" t="s">
        <v>113</v>
      </c>
      <c r="G1336" s="85">
        <v>43181</v>
      </c>
      <c r="H1336" s="85">
        <v>43181</v>
      </c>
      <c r="I1336" s="83" t="s">
        <v>112</v>
      </c>
      <c r="J1336" s="83"/>
      <c r="K1336" s="86">
        <v>1</v>
      </c>
      <c r="L1336" s="87">
        <v>0</v>
      </c>
      <c r="M1336" s="108">
        <v>0</v>
      </c>
    </row>
    <row r="1337" spans="1:13" hidden="1" x14ac:dyDescent="0.35">
      <c r="A1337" s="114" t="str">
        <f t="shared" si="20"/>
        <v>6305661ZNGA563BC</v>
      </c>
      <c r="B1337" s="83" t="s">
        <v>158</v>
      </c>
      <c r="C1337" s="84">
        <v>2270639</v>
      </c>
      <c r="D1337" s="83">
        <v>6305661</v>
      </c>
      <c r="E1337" s="83" t="s">
        <v>117</v>
      </c>
      <c r="F1337" s="83" t="s">
        <v>118</v>
      </c>
      <c r="G1337" s="85">
        <v>43182</v>
      </c>
      <c r="H1337" s="85">
        <v>43182</v>
      </c>
      <c r="I1337" s="83" t="s">
        <v>25</v>
      </c>
      <c r="J1337" s="83"/>
      <c r="K1337" s="86">
        <v>1</v>
      </c>
      <c r="L1337" s="87">
        <v>626.70000000000005</v>
      </c>
      <c r="M1337" s="108">
        <v>626.70000000000005</v>
      </c>
    </row>
    <row r="1338" spans="1:13" hidden="1" x14ac:dyDescent="0.35">
      <c r="A1338" s="114" t="str">
        <f t="shared" si="20"/>
        <v>6305640ZNGA561A</v>
      </c>
      <c r="B1338" s="83" t="s">
        <v>158</v>
      </c>
      <c r="C1338" s="84">
        <v>2270640</v>
      </c>
      <c r="D1338" s="83">
        <v>6305640</v>
      </c>
      <c r="E1338" s="83" t="s">
        <v>117</v>
      </c>
      <c r="F1338" s="83" t="s">
        <v>113</v>
      </c>
      <c r="G1338" s="85">
        <v>43179</v>
      </c>
      <c r="H1338" s="85">
        <v>43179</v>
      </c>
      <c r="I1338" s="83" t="s">
        <v>112</v>
      </c>
      <c r="J1338" s="83"/>
      <c r="K1338" s="86">
        <v>1</v>
      </c>
      <c r="L1338" s="87">
        <v>0</v>
      </c>
      <c r="M1338" s="108">
        <v>0</v>
      </c>
    </row>
    <row r="1339" spans="1:13" hidden="1" x14ac:dyDescent="0.35">
      <c r="A1339" s="114" t="str">
        <f t="shared" si="20"/>
        <v>6093072ZNGA560BC</v>
      </c>
      <c r="B1339" s="83" t="s">
        <v>158</v>
      </c>
      <c r="C1339" s="84">
        <v>2272559</v>
      </c>
      <c r="D1339" s="83">
        <v>6093072</v>
      </c>
      <c r="E1339" s="83" t="s">
        <v>124</v>
      </c>
      <c r="F1339" s="83" t="s">
        <v>118</v>
      </c>
      <c r="G1339" s="85">
        <v>43178</v>
      </c>
      <c r="H1339" s="85">
        <v>43178</v>
      </c>
      <c r="I1339" s="83" t="s">
        <v>80</v>
      </c>
      <c r="J1339" s="83"/>
      <c r="K1339" s="86">
        <v>1</v>
      </c>
      <c r="L1339" s="87">
        <v>414.92</v>
      </c>
      <c r="M1339" s="108">
        <v>414.92</v>
      </c>
    </row>
    <row r="1340" spans="1:13" hidden="1" x14ac:dyDescent="0.35">
      <c r="A1340" s="114" t="str">
        <f t="shared" si="20"/>
        <v>6344185ZNGA560BC</v>
      </c>
      <c r="B1340" s="83" t="s">
        <v>158</v>
      </c>
      <c r="C1340" s="84">
        <v>2272609</v>
      </c>
      <c r="D1340" s="83">
        <v>6344185</v>
      </c>
      <c r="E1340" s="83" t="s">
        <v>119</v>
      </c>
      <c r="F1340" s="83" t="s">
        <v>118</v>
      </c>
      <c r="G1340" s="85">
        <v>43178</v>
      </c>
      <c r="H1340" s="85">
        <v>43178</v>
      </c>
      <c r="I1340" s="83" t="s">
        <v>80</v>
      </c>
      <c r="J1340" s="83"/>
      <c r="K1340" s="86">
        <v>1</v>
      </c>
      <c r="L1340" s="87">
        <v>414.92</v>
      </c>
      <c r="M1340" s="108">
        <v>414.92</v>
      </c>
    </row>
    <row r="1341" spans="1:13" hidden="1" x14ac:dyDescent="0.35">
      <c r="A1341" s="114" t="str">
        <f t="shared" si="20"/>
        <v>6359271Z999</v>
      </c>
      <c r="B1341" s="83" t="s">
        <v>158</v>
      </c>
      <c r="C1341" s="84">
        <v>2272784</v>
      </c>
      <c r="D1341" s="83">
        <v>6359271</v>
      </c>
      <c r="E1341" s="83" t="s">
        <v>119</v>
      </c>
      <c r="F1341" s="83" t="s">
        <v>115</v>
      </c>
      <c r="G1341" s="85">
        <v>43182</v>
      </c>
      <c r="H1341" s="85">
        <v>43182</v>
      </c>
      <c r="I1341" s="83" t="s">
        <v>35</v>
      </c>
      <c r="J1341" s="83"/>
      <c r="K1341" s="86">
        <v>1</v>
      </c>
      <c r="L1341" s="87">
        <v>0</v>
      </c>
      <c r="M1341" s="108">
        <v>0</v>
      </c>
    </row>
    <row r="1342" spans="1:13" hidden="1" x14ac:dyDescent="0.35">
      <c r="A1342" s="114" t="str">
        <f t="shared" si="20"/>
        <v>6359271ZNGA561B</v>
      </c>
      <c r="B1342" s="83" t="s">
        <v>158</v>
      </c>
      <c r="C1342" s="84">
        <v>2272784</v>
      </c>
      <c r="D1342" s="83">
        <v>6359271</v>
      </c>
      <c r="E1342" s="83" t="s">
        <v>119</v>
      </c>
      <c r="F1342" s="83" t="s">
        <v>115</v>
      </c>
      <c r="G1342" s="85">
        <v>43182</v>
      </c>
      <c r="H1342" s="85">
        <v>43182</v>
      </c>
      <c r="I1342" s="83" t="s">
        <v>15</v>
      </c>
      <c r="J1342" s="83"/>
      <c r="K1342" s="86">
        <v>-1</v>
      </c>
      <c r="L1342" s="87">
        <v>194.94</v>
      </c>
      <c r="M1342" s="108">
        <v>-194.94</v>
      </c>
    </row>
    <row r="1343" spans="1:13" hidden="1" x14ac:dyDescent="0.35">
      <c r="A1343" s="114" t="str">
        <f t="shared" si="20"/>
        <v>6359271ZNGA561BC</v>
      </c>
      <c r="B1343" s="83" t="s">
        <v>158</v>
      </c>
      <c r="C1343" s="84">
        <v>2272784</v>
      </c>
      <c r="D1343" s="83">
        <v>6359271</v>
      </c>
      <c r="E1343" s="83" t="s">
        <v>119</v>
      </c>
      <c r="F1343" s="83" t="s">
        <v>118</v>
      </c>
      <c r="G1343" s="85">
        <v>43181</v>
      </c>
      <c r="H1343" s="85">
        <v>43181</v>
      </c>
      <c r="I1343" s="83" t="s">
        <v>29</v>
      </c>
      <c r="J1343" s="83"/>
      <c r="K1343" s="86">
        <v>1</v>
      </c>
      <c r="L1343" s="87">
        <v>433.57</v>
      </c>
      <c r="M1343" s="108">
        <v>433.57</v>
      </c>
    </row>
    <row r="1344" spans="1:13" hidden="1" x14ac:dyDescent="0.35">
      <c r="A1344" s="114" t="str">
        <f t="shared" si="20"/>
        <v>6154318ZNGA561BC</v>
      </c>
      <c r="B1344" s="83" t="s">
        <v>158</v>
      </c>
      <c r="C1344" s="84">
        <v>2273316</v>
      </c>
      <c r="D1344" s="83">
        <v>6154318</v>
      </c>
      <c r="E1344" s="83" t="s">
        <v>124</v>
      </c>
      <c r="F1344" s="83" t="s">
        <v>118</v>
      </c>
      <c r="G1344" s="85">
        <v>43178</v>
      </c>
      <c r="H1344" s="85">
        <v>43178</v>
      </c>
      <c r="I1344" s="83" t="s">
        <v>29</v>
      </c>
      <c r="J1344" s="83"/>
      <c r="K1344" s="86">
        <v>1</v>
      </c>
      <c r="L1344" s="87">
        <v>433.57</v>
      </c>
      <c r="M1344" s="108">
        <v>433.57</v>
      </c>
    </row>
    <row r="1345" spans="1:13" hidden="1" x14ac:dyDescent="0.35">
      <c r="A1345" s="114" t="str">
        <f t="shared" si="20"/>
        <v>6154399ZNGA564BC</v>
      </c>
      <c r="B1345" s="83" t="s">
        <v>158</v>
      </c>
      <c r="C1345" s="84">
        <v>2273326</v>
      </c>
      <c r="D1345" s="83">
        <v>6154399</v>
      </c>
      <c r="E1345" s="83" t="s">
        <v>116</v>
      </c>
      <c r="F1345" s="83" t="s">
        <v>118</v>
      </c>
      <c r="G1345" s="85">
        <v>43178</v>
      </c>
      <c r="H1345" s="85">
        <v>43178</v>
      </c>
      <c r="I1345" s="83" t="s">
        <v>95</v>
      </c>
      <c r="J1345" s="83"/>
      <c r="K1345" s="86">
        <v>1</v>
      </c>
      <c r="L1345" s="87">
        <v>881.69</v>
      </c>
      <c r="M1345" s="108">
        <v>881.69</v>
      </c>
    </row>
    <row r="1346" spans="1:13" hidden="1" x14ac:dyDescent="0.35">
      <c r="A1346" s="114" t="str">
        <f t="shared" si="20"/>
        <v>6339791ZNGA562BC</v>
      </c>
      <c r="B1346" s="83" t="s">
        <v>158</v>
      </c>
      <c r="C1346" s="84">
        <v>2273387</v>
      </c>
      <c r="D1346" s="83">
        <v>6339791</v>
      </c>
      <c r="E1346" s="83" t="s">
        <v>145</v>
      </c>
      <c r="F1346" s="83" t="s">
        <v>118</v>
      </c>
      <c r="G1346" s="85">
        <v>43181</v>
      </c>
      <c r="H1346" s="85">
        <v>43181</v>
      </c>
      <c r="I1346" s="83" t="s">
        <v>41</v>
      </c>
      <c r="J1346" s="83"/>
      <c r="K1346" s="86">
        <v>1</v>
      </c>
      <c r="L1346" s="87">
        <v>498.69</v>
      </c>
      <c r="M1346" s="108">
        <v>498.69</v>
      </c>
    </row>
    <row r="1347" spans="1:13" hidden="1" x14ac:dyDescent="0.35">
      <c r="A1347" s="114" t="str">
        <f t="shared" ref="A1347:A1410" si="21">CONCATENATE(D1347,I1347)</f>
        <v>6339791ZNGA563BC</v>
      </c>
      <c r="B1347" s="83" t="s">
        <v>158</v>
      </c>
      <c r="C1347" s="84">
        <v>2273387</v>
      </c>
      <c r="D1347" s="96">
        <v>6339791</v>
      </c>
      <c r="E1347" s="83" t="s">
        <v>145</v>
      </c>
      <c r="F1347" s="83" t="s">
        <v>118</v>
      </c>
      <c r="G1347" s="85">
        <v>43181</v>
      </c>
      <c r="H1347" s="85">
        <v>43181</v>
      </c>
      <c r="I1347" s="83" t="s">
        <v>25</v>
      </c>
      <c r="J1347" s="83"/>
      <c r="K1347" s="86">
        <v>-1</v>
      </c>
      <c r="L1347" s="87">
        <v>626.70000000000005</v>
      </c>
      <c r="M1347" s="108">
        <v>-626.70000000000005</v>
      </c>
    </row>
    <row r="1348" spans="1:13" hidden="1" x14ac:dyDescent="0.35">
      <c r="A1348" s="114" t="str">
        <f t="shared" si="21"/>
        <v>6387487ZNGA561A</v>
      </c>
      <c r="B1348" s="83" t="s">
        <v>158</v>
      </c>
      <c r="C1348" s="84">
        <v>2274240</v>
      </c>
      <c r="D1348" s="83">
        <v>6387487</v>
      </c>
      <c r="E1348" s="83" t="s">
        <v>119</v>
      </c>
      <c r="F1348" s="83" t="s">
        <v>113</v>
      </c>
      <c r="G1348" s="85">
        <v>43181</v>
      </c>
      <c r="H1348" s="85">
        <v>43181</v>
      </c>
      <c r="I1348" s="83" t="s">
        <v>112</v>
      </c>
      <c r="J1348" s="83"/>
      <c r="K1348" s="86">
        <v>1</v>
      </c>
      <c r="L1348" s="87">
        <v>0</v>
      </c>
      <c r="M1348" s="108">
        <v>0</v>
      </c>
    </row>
    <row r="1349" spans="1:13" hidden="1" x14ac:dyDescent="0.35">
      <c r="A1349" s="114" t="str">
        <f t="shared" si="21"/>
        <v>6389713ZNGA564BC</v>
      </c>
      <c r="B1349" s="83" t="s">
        <v>158</v>
      </c>
      <c r="C1349" s="84">
        <v>2274441</v>
      </c>
      <c r="D1349" s="83">
        <v>6389713</v>
      </c>
      <c r="E1349" s="83" t="s">
        <v>117</v>
      </c>
      <c r="F1349" s="83" t="s">
        <v>118</v>
      </c>
      <c r="G1349" s="85">
        <v>43182</v>
      </c>
      <c r="H1349" s="85">
        <v>43182</v>
      </c>
      <c r="I1349" s="83" t="s">
        <v>95</v>
      </c>
      <c r="J1349" s="83"/>
      <c r="K1349" s="86">
        <v>1</v>
      </c>
      <c r="L1349" s="87">
        <v>881.69</v>
      </c>
      <c r="M1349" s="108">
        <v>881.69</v>
      </c>
    </row>
    <row r="1350" spans="1:13" hidden="1" x14ac:dyDescent="0.35">
      <c r="A1350" s="114" t="str">
        <f t="shared" si="21"/>
        <v>6389698ZNGA561A</v>
      </c>
      <c r="B1350" s="83" t="s">
        <v>158</v>
      </c>
      <c r="C1350" s="84">
        <v>2274442</v>
      </c>
      <c r="D1350" s="83">
        <v>6389698</v>
      </c>
      <c r="E1350" s="83" t="s">
        <v>117</v>
      </c>
      <c r="F1350" s="83" t="s">
        <v>113</v>
      </c>
      <c r="G1350" s="85">
        <v>43179</v>
      </c>
      <c r="H1350" s="85">
        <v>43179</v>
      </c>
      <c r="I1350" s="83" t="s">
        <v>112</v>
      </c>
      <c r="J1350" s="83"/>
      <c r="K1350" s="86">
        <v>1</v>
      </c>
      <c r="L1350" s="87">
        <v>0</v>
      </c>
      <c r="M1350" s="108">
        <v>0</v>
      </c>
    </row>
    <row r="1351" spans="1:13" hidden="1" x14ac:dyDescent="0.35">
      <c r="A1351" s="114" t="str">
        <f t="shared" si="21"/>
        <v>6400036ZNGA561A</v>
      </c>
      <c r="B1351" s="83" t="s">
        <v>158</v>
      </c>
      <c r="C1351" s="84">
        <v>2274981</v>
      </c>
      <c r="D1351" s="83">
        <v>6400036</v>
      </c>
      <c r="E1351" s="83" t="s">
        <v>111</v>
      </c>
      <c r="F1351" s="83" t="s">
        <v>113</v>
      </c>
      <c r="G1351" s="85">
        <v>43178</v>
      </c>
      <c r="H1351" s="85">
        <v>43178</v>
      </c>
      <c r="I1351" s="83" t="s">
        <v>112</v>
      </c>
      <c r="J1351" s="83"/>
      <c r="K1351" s="86">
        <v>1</v>
      </c>
      <c r="L1351" s="87">
        <v>0</v>
      </c>
      <c r="M1351" s="108">
        <v>0</v>
      </c>
    </row>
    <row r="1352" spans="1:13" hidden="1" x14ac:dyDescent="0.35">
      <c r="A1352" s="114" t="str">
        <f t="shared" si="21"/>
        <v>6400042ZNGA561BC</v>
      </c>
      <c r="B1352" s="83" t="s">
        <v>158</v>
      </c>
      <c r="C1352" s="84">
        <v>2274982</v>
      </c>
      <c r="D1352" s="83">
        <v>6400042</v>
      </c>
      <c r="E1352" s="83" t="s">
        <v>111</v>
      </c>
      <c r="F1352" s="83" t="s">
        <v>118</v>
      </c>
      <c r="G1352" s="85">
        <v>43178</v>
      </c>
      <c r="H1352" s="85">
        <v>43178</v>
      </c>
      <c r="I1352" s="83" t="s">
        <v>29</v>
      </c>
      <c r="J1352" s="83"/>
      <c r="K1352" s="86">
        <v>1</v>
      </c>
      <c r="L1352" s="87">
        <v>433.57</v>
      </c>
      <c r="M1352" s="108">
        <v>433.57</v>
      </c>
    </row>
    <row r="1353" spans="1:13" hidden="1" x14ac:dyDescent="0.35">
      <c r="A1353" s="114" t="str">
        <f t="shared" si="21"/>
        <v>6363785NGA-714</v>
      </c>
      <c r="B1353" s="83" t="s">
        <v>158</v>
      </c>
      <c r="C1353" s="84">
        <v>2275180</v>
      </c>
      <c r="D1353" s="83">
        <v>6363785</v>
      </c>
      <c r="E1353" s="83" t="s">
        <v>117</v>
      </c>
      <c r="F1353" s="83" t="s">
        <v>115</v>
      </c>
      <c r="G1353" s="85">
        <v>43182</v>
      </c>
      <c r="H1353" s="85">
        <v>43182</v>
      </c>
      <c r="I1353" s="83" t="s">
        <v>114</v>
      </c>
      <c r="J1353" s="83"/>
      <c r="K1353" s="86">
        <v>1</v>
      </c>
      <c r="L1353" s="87">
        <v>41.38</v>
      </c>
      <c r="M1353" s="108">
        <v>41.38</v>
      </c>
    </row>
    <row r="1354" spans="1:13" hidden="1" x14ac:dyDescent="0.35">
      <c r="A1354" s="114" t="str">
        <f t="shared" si="21"/>
        <v>6387712N-F02MAT</v>
      </c>
      <c r="B1354" s="83" t="s">
        <v>158</v>
      </c>
      <c r="C1354" s="84">
        <v>2275492</v>
      </c>
      <c r="D1354" s="83">
        <v>6387712</v>
      </c>
      <c r="E1354" s="83" t="s">
        <v>120</v>
      </c>
      <c r="F1354" s="83" t="s">
        <v>127</v>
      </c>
      <c r="G1354" s="85">
        <v>43178</v>
      </c>
      <c r="H1354" s="85">
        <v>43178</v>
      </c>
      <c r="I1354" s="83" t="s">
        <v>157</v>
      </c>
      <c r="J1354" s="83"/>
      <c r="K1354" s="86">
        <v>45</v>
      </c>
      <c r="L1354" s="87">
        <v>1</v>
      </c>
      <c r="M1354" s="108">
        <v>45</v>
      </c>
    </row>
    <row r="1355" spans="1:13" hidden="1" x14ac:dyDescent="0.35">
      <c r="A1355" s="114" t="str">
        <f t="shared" si="21"/>
        <v>6387712NGA-F02577</v>
      </c>
      <c r="B1355" s="83" t="s">
        <v>158</v>
      </c>
      <c r="C1355" s="84">
        <v>2275492</v>
      </c>
      <c r="D1355" s="83">
        <v>6387712</v>
      </c>
      <c r="E1355" s="83" t="s">
        <v>120</v>
      </c>
      <c r="F1355" s="83" t="s">
        <v>127</v>
      </c>
      <c r="G1355" s="85">
        <v>43178</v>
      </c>
      <c r="H1355" s="85">
        <v>43178</v>
      </c>
      <c r="I1355" s="83" t="s">
        <v>129</v>
      </c>
      <c r="J1355" s="83"/>
      <c r="K1355" s="86">
        <v>44</v>
      </c>
      <c r="L1355" s="87">
        <v>11.93</v>
      </c>
      <c r="M1355" s="108">
        <v>524.91999999999996</v>
      </c>
    </row>
    <row r="1356" spans="1:13" hidden="1" x14ac:dyDescent="0.35">
      <c r="A1356" s="114" t="str">
        <f t="shared" si="21"/>
        <v>6387712ZNGA561BC</v>
      </c>
      <c r="B1356" s="83" t="s">
        <v>158</v>
      </c>
      <c r="C1356" s="84">
        <v>2275492</v>
      </c>
      <c r="D1356" s="83">
        <v>6387712</v>
      </c>
      <c r="E1356" s="83" t="s">
        <v>120</v>
      </c>
      <c r="F1356" s="83" t="s">
        <v>118</v>
      </c>
      <c r="G1356" s="85">
        <v>43180</v>
      </c>
      <c r="H1356" s="85">
        <v>43180</v>
      </c>
      <c r="I1356" s="83" t="s">
        <v>29</v>
      </c>
      <c r="J1356" s="83"/>
      <c r="K1356" s="86">
        <v>1</v>
      </c>
      <c r="L1356" s="87">
        <v>433.57</v>
      </c>
      <c r="M1356" s="108">
        <v>433.57</v>
      </c>
    </row>
    <row r="1357" spans="1:13" hidden="1" x14ac:dyDescent="0.35">
      <c r="A1357" s="114" t="str">
        <f t="shared" si="21"/>
        <v>6388984ZNGA561C</v>
      </c>
      <c r="B1357" s="83" t="s">
        <v>158</v>
      </c>
      <c r="C1357" s="84">
        <v>2275500</v>
      </c>
      <c r="D1357" s="83">
        <v>6388984</v>
      </c>
      <c r="E1357" s="83" t="s">
        <v>145</v>
      </c>
      <c r="F1357" s="83" t="s">
        <v>118</v>
      </c>
      <c r="G1357" s="85">
        <v>43178</v>
      </c>
      <c r="H1357" s="85">
        <v>43178</v>
      </c>
      <c r="I1357" s="83" t="s">
        <v>89</v>
      </c>
      <c r="J1357" s="83"/>
      <c r="K1357" s="86">
        <v>1</v>
      </c>
      <c r="L1357" s="87">
        <v>205.64</v>
      </c>
      <c r="M1357" s="108">
        <v>205.64</v>
      </c>
    </row>
    <row r="1358" spans="1:13" hidden="1" x14ac:dyDescent="0.35">
      <c r="A1358" s="114" t="str">
        <f t="shared" si="21"/>
        <v>6342143ZNGA561BC</v>
      </c>
      <c r="B1358" s="83" t="s">
        <v>158</v>
      </c>
      <c r="C1358" s="84">
        <v>2275523</v>
      </c>
      <c r="D1358" s="83">
        <v>6342143</v>
      </c>
      <c r="E1358" s="83" t="s">
        <v>120</v>
      </c>
      <c r="F1358" s="83" t="s">
        <v>118</v>
      </c>
      <c r="G1358" s="85">
        <v>43183</v>
      </c>
      <c r="H1358" s="85">
        <v>43183</v>
      </c>
      <c r="I1358" s="83" t="s">
        <v>29</v>
      </c>
      <c r="J1358" s="83"/>
      <c r="K1358" s="86">
        <v>1</v>
      </c>
      <c r="L1358" s="87">
        <v>433.57</v>
      </c>
      <c r="M1358" s="108">
        <v>433.57</v>
      </c>
    </row>
    <row r="1359" spans="1:13" hidden="1" x14ac:dyDescent="0.35">
      <c r="A1359" s="114" t="str">
        <f t="shared" si="21"/>
        <v>6404803ZNGA561A</v>
      </c>
      <c r="B1359" s="83" t="s">
        <v>158</v>
      </c>
      <c r="C1359" s="84">
        <v>2275634</v>
      </c>
      <c r="D1359" s="83">
        <v>6404803</v>
      </c>
      <c r="E1359" s="83" t="s">
        <v>120</v>
      </c>
      <c r="F1359" s="83" t="s">
        <v>113</v>
      </c>
      <c r="G1359" s="85">
        <v>43178</v>
      </c>
      <c r="H1359" s="85">
        <v>43178</v>
      </c>
      <c r="I1359" s="83" t="s">
        <v>112</v>
      </c>
      <c r="J1359" s="83"/>
      <c r="K1359" s="86">
        <v>1</v>
      </c>
      <c r="L1359" s="87">
        <v>0</v>
      </c>
      <c r="M1359" s="108">
        <v>0</v>
      </c>
    </row>
    <row r="1360" spans="1:13" hidden="1" x14ac:dyDescent="0.35">
      <c r="A1360" s="114" t="str">
        <f t="shared" si="21"/>
        <v>6404817ZNGA561BC</v>
      </c>
      <c r="B1360" s="83" t="s">
        <v>158</v>
      </c>
      <c r="C1360" s="84">
        <v>2275635</v>
      </c>
      <c r="D1360" s="83">
        <v>6404817</v>
      </c>
      <c r="E1360" s="83" t="s">
        <v>120</v>
      </c>
      <c r="F1360" s="83" t="s">
        <v>118</v>
      </c>
      <c r="G1360" s="85">
        <v>43181</v>
      </c>
      <c r="H1360" s="85">
        <v>43181</v>
      </c>
      <c r="I1360" s="83" t="s">
        <v>29</v>
      </c>
      <c r="J1360" s="83"/>
      <c r="K1360" s="86">
        <v>1</v>
      </c>
      <c r="L1360" s="87">
        <v>433.57</v>
      </c>
      <c r="M1360" s="108">
        <v>433.57</v>
      </c>
    </row>
    <row r="1361" spans="1:13" hidden="1" x14ac:dyDescent="0.35">
      <c r="A1361" s="114" t="str">
        <f t="shared" si="21"/>
        <v>6415794ZNGA563BC</v>
      </c>
      <c r="B1361" s="83" t="s">
        <v>158</v>
      </c>
      <c r="C1361" s="84">
        <v>2275894</v>
      </c>
      <c r="D1361" s="83">
        <v>6415794</v>
      </c>
      <c r="E1361" s="83" t="s">
        <v>116</v>
      </c>
      <c r="F1361" s="83" t="s">
        <v>118</v>
      </c>
      <c r="G1361" s="85">
        <v>43183</v>
      </c>
      <c r="H1361" s="85">
        <v>43183</v>
      </c>
      <c r="I1361" s="83" t="s">
        <v>25</v>
      </c>
      <c r="J1361" s="83"/>
      <c r="K1361" s="86">
        <v>1</v>
      </c>
      <c r="L1361" s="87">
        <v>626.70000000000005</v>
      </c>
      <c r="M1361" s="108">
        <v>626.70000000000005</v>
      </c>
    </row>
    <row r="1362" spans="1:13" hidden="1" x14ac:dyDescent="0.35">
      <c r="A1362" s="114" t="str">
        <f t="shared" si="21"/>
        <v>6414033ZNGA561BC</v>
      </c>
      <c r="B1362" s="83" t="s">
        <v>158</v>
      </c>
      <c r="C1362" s="84">
        <v>2276269</v>
      </c>
      <c r="D1362" s="83">
        <v>6414033</v>
      </c>
      <c r="E1362" s="83" t="s">
        <v>122</v>
      </c>
      <c r="F1362" s="83" t="s">
        <v>118</v>
      </c>
      <c r="G1362" s="85">
        <v>43178</v>
      </c>
      <c r="H1362" s="85">
        <v>43178</v>
      </c>
      <c r="I1362" s="83" t="s">
        <v>29</v>
      </c>
      <c r="J1362" s="83"/>
      <c r="K1362" s="86">
        <v>1</v>
      </c>
      <c r="L1362" s="87">
        <v>433.57</v>
      </c>
      <c r="M1362" s="108">
        <v>433.57</v>
      </c>
    </row>
    <row r="1363" spans="1:13" hidden="1" x14ac:dyDescent="0.35">
      <c r="A1363" s="114" t="str">
        <f t="shared" si="21"/>
        <v>6414020ZNGA561A</v>
      </c>
      <c r="B1363" s="83" t="s">
        <v>158</v>
      </c>
      <c r="C1363" s="84">
        <v>2276270</v>
      </c>
      <c r="D1363" s="83">
        <v>6414020</v>
      </c>
      <c r="E1363" s="83" t="s">
        <v>122</v>
      </c>
      <c r="F1363" s="83" t="s">
        <v>113</v>
      </c>
      <c r="G1363" s="85">
        <v>43178</v>
      </c>
      <c r="H1363" s="85">
        <v>43178</v>
      </c>
      <c r="I1363" s="83" t="s">
        <v>112</v>
      </c>
      <c r="J1363" s="83"/>
      <c r="K1363" s="86">
        <v>1</v>
      </c>
      <c r="L1363" s="87">
        <v>0</v>
      </c>
      <c r="M1363" s="108">
        <v>0</v>
      </c>
    </row>
    <row r="1364" spans="1:13" hidden="1" x14ac:dyDescent="0.35">
      <c r="A1364" s="114" t="str">
        <f t="shared" si="21"/>
        <v>6436552Z999</v>
      </c>
      <c r="B1364" s="83" t="s">
        <v>158</v>
      </c>
      <c r="C1364" s="84">
        <v>2276808</v>
      </c>
      <c r="D1364" s="83">
        <v>6436552</v>
      </c>
      <c r="E1364" s="83" t="s">
        <v>117</v>
      </c>
      <c r="F1364" s="83" t="s">
        <v>115</v>
      </c>
      <c r="G1364" s="85">
        <v>43182</v>
      </c>
      <c r="H1364" s="85">
        <v>43182</v>
      </c>
      <c r="I1364" s="83" t="s">
        <v>35</v>
      </c>
      <c r="J1364" s="83"/>
      <c r="K1364" s="86">
        <v>1</v>
      </c>
      <c r="L1364" s="87">
        <v>0</v>
      </c>
      <c r="M1364" s="108">
        <v>0</v>
      </c>
    </row>
    <row r="1365" spans="1:13" hidden="1" x14ac:dyDescent="0.35">
      <c r="A1365" s="114" t="str">
        <f t="shared" si="21"/>
        <v>6436552ZNGA561B</v>
      </c>
      <c r="B1365" s="83" t="s">
        <v>158</v>
      </c>
      <c r="C1365" s="84">
        <v>2276808</v>
      </c>
      <c r="D1365" s="83">
        <v>6436552</v>
      </c>
      <c r="E1365" s="83" t="s">
        <v>117</v>
      </c>
      <c r="F1365" s="83" t="s">
        <v>115</v>
      </c>
      <c r="G1365" s="85">
        <v>43182</v>
      </c>
      <c r="H1365" s="85">
        <v>43182</v>
      </c>
      <c r="I1365" s="83" t="s">
        <v>15</v>
      </c>
      <c r="J1365" s="83"/>
      <c r="K1365" s="86">
        <v>-1</v>
      </c>
      <c r="L1365" s="87">
        <v>194.94</v>
      </c>
      <c r="M1365" s="108">
        <v>-194.94</v>
      </c>
    </row>
    <row r="1366" spans="1:13" hidden="1" x14ac:dyDescent="0.35">
      <c r="A1366" s="114" t="str">
        <f t="shared" si="21"/>
        <v>6436552ZNGA561BC</v>
      </c>
      <c r="B1366" s="83" t="s">
        <v>158</v>
      </c>
      <c r="C1366" s="84">
        <v>2276808</v>
      </c>
      <c r="D1366" s="83">
        <v>6436552</v>
      </c>
      <c r="E1366" s="83" t="s">
        <v>117</v>
      </c>
      <c r="F1366" s="83" t="s">
        <v>118</v>
      </c>
      <c r="G1366" s="85">
        <v>43181</v>
      </c>
      <c r="H1366" s="85">
        <v>43181</v>
      </c>
      <c r="I1366" s="83" t="s">
        <v>29</v>
      </c>
      <c r="J1366" s="83"/>
      <c r="K1366" s="86">
        <v>1</v>
      </c>
      <c r="L1366" s="87">
        <v>433.57</v>
      </c>
      <c r="M1366" s="108">
        <v>433.57</v>
      </c>
    </row>
    <row r="1367" spans="1:13" hidden="1" x14ac:dyDescent="0.35">
      <c r="A1367" s="114" t="str">
        <f t="shared" si="21"/>
        <v>6416359ZNGA561A</v>
      </c>
      <c r="B1367" s="83" t="s">
        <v>158</v>
      </c>
      <c r="C1367" s="84">
        <v>2276826</v>
      </c>
      <c r="D1367" s="83">
        <v>6416359</v>
      </c>
      <c r="E1367" s="83" t="s">
        <v>111</v>
      </c>
      <c r="F1367" s="83" t="s">
        <v>113</v>
      </c>
      <c r="G1367" s="85">
        <v>43178</v>
      </c>
      <c r="H1367" s="85">
        <v>43178</v>
      </c>
      <c r="I1367" s="83" t="s">
        <v>112</v>
      </c>
      <c r="J1367" s="83"/>
      <c r="K1367" s="86">
        <v>1</v>
      </c>
      <c r="L1367" s="87">
        <v>0</v>
      </c>
      <c r="M1367" s="108">
        <v>0</v>
      </c>
    </row>
    <row r="1368" spans="1:13" hidden="1" x14ac:dyDescent="0.35">
      <c r="A1368" s="114" t="str">
        <f t="shared" si="21"/>
        <v>6416366ZNGA563BC</v>
      </c>
      <c r="B1368" s="83" t="s">
        <v>158</v>
      </c>
      <c r="C1368" s="84">
        <v>2276827</v>
      </c>
      <c r="D1368" s="83">
        <v>6416366</v>
      </c>
      <c r="E1368" s="83" t="s">
        <v>111</v>
      </c>
      <c r="F1368" s="83" t="s">
        <v>118</v>
      </c>
      <c r="G1368" s="85">
        <v>43181</v>
      </c>
      <c r="H1368" s="85">
        <v>43181</v>
      </c>
      <c r="I1368" s="83" t="s">
        <v>25</v>
      </c>
      <c r="J1368" s="83"/>
      <c r="K1368" s="86">
        <v>1</v>
      </c>
      <c r="L1368" s="87">
        <v>626.70000000000005</v>
      </c>
      <c r="M1368" s="108">
        <v>626.70000000000005</v>
      </c>
    </row>
    <row r="1369" spans="1:13" hidden="1" x14ac:dyDescent="0.35">
      <c r="A1369" s="114" t="str">
        <f t="shared" si="21"/>
        <v>6448497ZNGA563BC</v>
      </c>
      <c r="B1369" s="83" t="s">
        <v>158</v>
      </c>
      <c r="C1369" s="84">
        <v>2277270</v>
      </c>
      <c r="D1369" s="83">
        <v>6448497</v>
      </c>
      <c r="E1369" s="83" t="s">
        <v>119</v>
      </c>
      <c r="F1369" s="83" t="s">
        <v>118</v>
      </c>
      <c r="G1369" s="85">
        <v>43179</v>
      </c>
      <c r="H1369" s="85">
        <v>43179</v>
      </c>
      <c r="I1369" s="83" t="s">
        <v>25</v>
      </c>
      <c r="J1369" s="83"/>
      <c r="K1369" s="86">
        <v>1</v>
      </c>
      <c r="L1369" s="87">
        <v>626.70000000000005</v>
      </c>
      <c r="M1369" s="108">
        <v>626.70000000000005</v>
      </c>
    </row>
    <row r="1370" spans="1:13" hidden="1" x14ac:dyDescent="0.35">
      <c r="A1370" s="114" t="str">
        <f t="shared" si="21"/>
        <v>6471984NGA-714</v>
      </c>
      <c r="B1370" s="83" t="s">
        <v>158</v>
      </c>
      <c r="C1370" s="84">
        <v>2278838</v>
      </c>
      <c r="D1370" s="83">
        <v>6471984</v>
      </c>
      <c r="E1370" s="83" t="s">
        <v>119</v>
      </c>
      <c r="F1370" s="83" t="s">
        <v>115</v>
      </c>
      <c r="G1370" s="85">
        <v>43179</v>
      </c>
      <c r="H1370" s="85">
        <v>43179</v>
      </c>
      <c r="I1370" s="83" t="s">
        <v>114</v>
      </c>
      <c r="J1370" s="83"/>
      <c r="K1370" s="86">
        <v>1</v>
      </c>
      <c r="L1370" s="87">
        <v>41.38</v>
      </c>
      <c r="M1370" s="108">
        <v>41.38</v>
      </c>
    </row>
    <row r="1371" spans="1:13" hidden="1" x14ac:dyDescent="0.35">
      <c r="A1371" s="114" t="str">
        <f t="shared" si="21"/>
        <v>6439062ZNGA560BC</v>
      </c>
      <c r="B1371" s="83" t="s">
        <v>158</v>
      </c>
      <c r="C1371" s="84">
        <v>2279512</v>
      </c>
      <c r="D1371" s="83">
        <v>6439062</v>
      </c>
      <c r="E1371" s="83" t="s">
        <v>122</v>
      </c>
      <c r="F1371" s="83" t="s">
        <v>118</v>
      </c>
      <c r="G1371" s="85">
        <v>43183</v>
      </c>
      <c r="H1371" s="85">
        <v>43183</v>
      </c>
      <c r="I1371" s="83" t="s">
        <v>80</v>
      </c>
      <c r="J1371" s="83"/>
      <c r="K1371" s="86">
        <v>1</v>
      </c>
      <c r="L1371" s="87">
        <v>414.92</v>
      </c>
      <c r="M1371" s="108">
        <v>414.92</v>
      </c>
    </row>
    <row r="1372" spans="1:13" hidden="1" x14ac:dyDescent="0.35">
      <c r="A1372" s="114" t="str">
        <f t="shared" si="21"/>
        <v>6439041ZNGA561A</v>
      </c>
      <c r="B1372" s="83" t="s">
        <v>158</v>
      </c>
      <c r="C1372" s="84">
        <v>2279513</v>
      </c>
      <c r="D1372" s="83">
        <v>6439041</v>
      </c>
      <c r="E1372" s="83" t="s">
        <v>122</v>
      </c>
      <c r="F1372" s="83" t="s">
        <v>113</v>
      </c>
      <c r="G1372" s="85">
        <v>43179</v>
      </c>
      <c r="H1372" s="85">
        <v>43179</v>
      </c>
      <c r="I1372" s="83" t="s">
        <v>112</v>
      </c>
      <c r="J1372" s="83"/>
      <c r="K1372" s="86">
        <v>1</v>
      </c>
      <c r="L1372" s="87">
        <v>0</v>
      </c>
      <c r="M1372" s="108">
        <v>0</v>
      </c>
    </row>
    <row r="1373" spans="1:13" hidden="1" x14ac:dyDescent="0.35">
      <c r="A1373" s="114" t="str">
        <f t="shared" si="21"/>
        <v>6459313ZNGA561A</v>
      </c>
      <c r="B1373" s="83" t="s">
        <v>158</v>
      </c>
      <c r="C1373" s="84">
        <v>2279584</v>
      </c>
      <c r="D1373" s="83">
        <v>6459313</v>
      </c>
      <c r="E1373" s="83" t="s">
        <v>117</v>
      </c>
      <c r="F1373" s="83" t="s">
        <v>113</v>
      </c>
      <c r="G1373" s="85">
        <v>43180</v>
      </c>
      <c r="H1373" s="85">
        <v>43180</v>
      </c>
      <c r="I1373" s="83" t="s">
        <v>112</v>
      </c>
      <c r="J1373" s="83"/>
      <c r="K1373" s="86">
        <v>1</v>
      </c>
      <c r="L1373" s="87">
        <v>0</v>
      </c>
      <c r="M1373" s="108">
        <v>0</v>
      </c>
    </row>
    <row r="1374" spans="1:13" hidden="1" x14ac:dyDescent="0.35">
      <c r="A1374" s="114" t="str">
        <f t="shared" si="21"/>
        <v>6459335ZNGA561B</v>
      </c>
      <c r="B1374" s="83" t="s">
        <v>158</v>
      </c>
      <c r="C1374" s="84">
        <v>2279585</v>
      </c>
      <c r="D1374" s="83">
        <v>6459335</v>
      </c>
      <c r="E1374" s="83" t="s">
        <v>117</v>
      </c>
      <c r="F1374" s="83" t="s">
        <v>115</v>
      </c>
      <c r="G1374" s="85">
        <v>43180</v>
      </c>
      <c r="H1374" s="85">
        <v>43180</v>
      </c>
      <c r="I1374" s="83" t="s">
        <v>15</v>
      </c>
      <c r="J1374" s="83"/>
      <c r="K1374" s="86">
        <v>1</v>
      </c>
      <c r="L1374" s="87">
        <v>194.94</v>
      </c>
      <c r="M1374" s="108">
        <v>194.94</v>
      </c>
    </row>
    <row r="1375" spans="1:13" hidden="1" x14ac:dyDescent="0.35">
      <c r="A1375" s="114" t="str">
        <f t="shared" si="21"/>
        <v>6504970ZNGA563BC</v>
      </c>
      <c r="B1375" s="83" t="s">
        <v>158</v>
      </c>
      <c r="C1375" s="84">
        <v>2279708</v>
      </c>
      <c r="D1375" s="83">
        <v>6504970</v>
      </c>
      <c r="E1375" s="83" t="s">
        <v>111</v>
      </c>
      <c r="F1375" s="83" t="s">
        <v>118</v>
      </c>
      <c r="G1375" s="85">
        <v>43178</v>
      </c>
      <c r="H1375" s="85">
        <v>43178</v>
      </c>
      <c r="I1375" s="83" t="s">
        <v>25</v>
      </c>
      <c r="J1375" s="83"/>
      <c r="K1375" s="86">
        <v>1</v>
      </c>
      <c r="L1375" s="87">
        <v>626.70000000000005</v>
      </c>
      <c r="M1375" s="108">
        <v>626.70000000000005</v>
      </c>
    </row>
    <row r="1376" spans="1:13" hidden="1" x14ac:dyDescent="0.35">
      <c r="A1376" s="114" t="str">
        <f t="shared" si="21"/>
        <v>6510646ZNGA561BC</v>
      </c>
      <c r="B1376" s="83" t="s">
        <v>158</v>
      </c>
      <c r="C1376" s="84">
        <v>2279737</v>
      </c>
      <c r="D1376" s="83">
        <v>6510646</v>
      </c>
      <c r="E1376" s="83" t="s">
        <v>120</v>
      </c>
      <c r="F1376" s="83" t="s">
        <v>118</v>
      </c>
      <c r="G1376" s="85">
        <v>43180</v>
      </c>
      <c r="H1376" s="85">
        <v>43180</v>
      </c>
      <c r="I1376" s="83" t="s">
        <v>29</v>
      </c>
      <c r="J1376" s="83"/>
      <c r="K1376" s="86">
        <v>1</v>
      </c>
      <c r="L1376" s="87">
        <v>433.57</v>
      </c>
      <c r="M1376" s="108">
        <v>433.57</v>
      </c>
    </row>
    <row r="1377" spans="1:13" hidden="1" x14ac:dyDescent="0.35">
      <c r="A1377" s="114" t="str">
        <f t="shared" si="21"/>
        <v>6517248NGA-750</v>
      </c>
      <c r="B1377" s="83" t="s">
        <v>158</v>
      </c>
      <c r="C1377" s="84">
        <v>2280036</v>
      </c>
      <c r="D1377" s="83">
        <v>6517248</v>
      </c>
      <c r="E1377" s="83" t="s">
        <v>117</v>
      </c>
      <c r="F1377" s="83"/>
      <c r="G1377" s="85">
        <v>43180</v>
      </c>
      <c r="H1377" s="85">
        <v>43180</v>
      </c>
      <c r="I1377" s="83" t="s">
        <v>85</v>
      </c>
      <c r="J1377" s="83"/>
      <c r="K1377" s="86">
        <v>1</v>
      </c>
      <c r="L1377" s="87">
        <v>22.61</v>
      </c>
      <c r="M1377" s="108">
        <v>22.61</v>
      </c>
    </row>
    <row r="1378" spans="1:13" hidden="1" x14ac:dyDescent="0.35">
      <c r="A1378" s="114" t="str">
        <f t="shared" si="21"/>
        <v>6517248NGA-753</v>
      </c>
      <c r="B1378" s="83" t="s">
        <v>158</v>
      </c>
      <c r="C1378" s="84">
        <v>2280036</v>
      </c>
      <c r="D1378" s="83">
        <v>6517248</v>
      </c>
      <c r="E1378" s="83" t="s">
        <v>117</v>
      </c>
      <c r="F1378" s="83"/>
      <c r="G1378" s="85">
        <v>43181</v>
      </c>
      <c r="H1378" s="85">
        <v>43181</v>
      </c>
      <c r="I1378" s="83" t="s">
        <v>102</v>
      </c>
      <c r="J1378" s="83"/>
      <c r="K1378" s="86">
        <v>1</v>
      </c>
      <c r="L1378" s="87">
        <v>68.2</v>
      </c>
      <c r="M1378" s="108">
        <v>68.2</v>
      </c>
    </row>
    <row r="1379" spans="1:13" hidden="1" x14ac:dyDescent="0.35">
      <c r="A1379" s="114" t="str">
        <f t="shared" si="21"/>
        <v>6515993ZNGA561A</v>
      </c>
      <c r="B1379" s="83" t="s">
        <v>158</v>
      </c>
      <c r="C1379" s="84">
        <v>2280087</v>
      </c>
      <c r="D1379" s="83">
        <v>6515993</v>
      </c>
      <c r="E1379" s="83" t="s">
        <v>122</v>
      </c>
      <c r="F1379" s="83" t="s">
        <v>113</v>
      </c>
      <c r="G1379" s="85">
        <v>43178</v>
      </c>
      <c r="H1379" s="85">
        <v>43178</v>
      </c>
      <c r="I1379" s="83" t="s">
        <v>112</v>
      </c>
      <c r="J1379" s="83"/>
      <c r="K1379" s="86">
        <v>1</v>
      </c>
      <c r="L1379" s="87">
        <v>0</v>
      </c>
      <c r="M1379" s="108">
        <v>0</v>
      </c>
    </row>
    <row r="1380" spans="1:13" hidden="1" x14ac:dyDescent="0.35">
      <c r="A1380" s="114" t="str">
        <f t="shared" si="21"/>
        <v>6516000ZNGA563BC</v>
      </c>
      <c r="B1380" s="83" t="s">
        <v>158</v>
      </c>
      <c r="C1380" s="84">
        <v>2280088</v>
      </c>
      <c r="D1380" s="83">
        <v>6516000</v>
      </c>
      <c r="E1380" s="83" t="s">
        <v>122</v>
      </c>
      <c r="F1380" s="83" t="s">
        <v>118</v>
      </c>
      <c r="G1380" s="85">
        <v>43182</v>
      </c>
      <c r="H1380" s="85">
        <v>43182</v>
      </c>
      <c r="I1380" s="83" t="s">
        <v>25</v>
      </c>
      <c r="J1380" s="83"/>
      <c r="K1380" s="86">
        <v>1</v>
      </c>
      <c r="L1380" s="87">
        <v>626.70000000000005</v>
      </c>
      <c r="M1380" s="108">
        <v>626.70000000000005</v>
      </c>
    </row>
    <row r="1381" spans="1:13" hidden="1" x14ac:dyDescent="0.35">
      <c r="A1381" s="114" t="str">
        <f t="shared" si="21"/>
        <v>6480962ZNGA563BC</v>
      </c>
      <c r="B1381" s="83" t="s">
        <v>158</v>
      </c>
      <c r="C1381" s="84">
        <v>2280174</v>
      </c>
      <c r="D1381" s="83">
        <v>6480962</v>
      </c>
      <c r="E1381" s="83" t="s">
        <v>119</v>
      </c>
      <c r="F1381" s="83" t="s">
        <v>118</v>
      </c>
      <c r="G1381" s="85">
        <v>43182</v>
      </c>
      <c r="H1381" s="85">
        <v>43182</v>
      </c>
      <c r="I1381" s="83" t="s">
        <v>25</v>
      </c>
      <c r="J1381" s="83"/>
      <c r="K1381" s="86">
        <v>1</v>
      </c>
      <c r="L1381" s="87">
        <v>626.70000000000005</v>
      </c>
      <c r="M1381" s="108">
        <v>626.70000000000005</v>
      </c>
    </row>
    <row r="1382" spans="1:13" hidden="1" x14ac:dyDescent="0.35">
      <c r="A1382" s="114" t="str">
        <f t="shared" si="21"/>
        <v>6480949ZNGA561A</v>
      </c>
      <c r="B1382" s="83" t="s">
        <v>158</v>
      </c>
      <c r="C1382" s="84">
        <v>2280175</v>
      </c>
      <c r="D1382" s="83">
        <v>6480949</v>
      </c>
      <c r="E1382" s="83" t="s">
        <v>119</v>
      </c>
      <c r="F1382" s="83" t="s">
        <v>113</v>
      </c>
      <c r="G1382" s="85">
        <v>43181</v>
      </c>
      <c r="H1382" s="85">
        <v>43181</v>
      </c>
      <c r="I1382" s="83" t="s">
        <v>112</v>
      </c>
      <c r="J1382" s="83"/>
      <c r="K1382" s="86">
        <v>1</v>
      </c>
      <c r="L1382" s="87">
        <v>0</v>
      </c>
      <c r="M1382" s="108">
        <v>0</v>
      </c>
    </row>
    <row r="1383" spans="1:13" hidden="1" x14ac:dyDescent="0.35">
      <c r="A1383" s="114" t="str">
        <f t="shared" si="21"/>
        <v>6541376ZNGA563BC</v>
      </c>
      <c r="B1383" s="83" t="s">
        <v>158</v>
      </c>
      <c r="C1383" s="84">
        <v>2280953</v>
      </c>
      <c r="D1383" s="83">
        <v>6541376</v>
      </c>
      <c r="E1383" s="83" t="s">
        <v>111</v>
      </c>
      <c r="F1383" s="83" t="s">
        <v>118</v>
      </c>
      <c r="G1383" s="85">
        <v>43181</v>
      </c>
      <c r="H1383" s="85">
        <v>43181</v>
      </c>
      <c r="I1383" s="83" t="s">
        <v>25</v>
      </c>
      <c r="J1383" s="83"/>
      <c r="K1383" s="86">
        <v>1</v>
      </c>
      <c r="L1383" s="87">
        <v>626.70000000000005</v>
      </c>
      <c r="M1383" s="108">
        <v>626.70000000000005</v>
      </c>
    </row>
    <row r="1384" spans="1:13" hidden="1" x14ac:dyDescent="0.35">
      <c r="A1384" s="114" t="str">
        <f t="shared" si="21"/>
        <v>6541345ZNGA561A</v>
      </c>
      <c r="B1384" s="83" t="s">
        <v>158</v>
      </c>
      <c r="C1384" s="84">
        <v>2280954</v>
      </c>
      <c r="D1384" s="83">
        <v>6541345</v>
      </c>
      <c r="E1384" s="83" t="s">
        <v>111</v>
      </c>
      <c r="F1384" s="83" t="s">
        <v>113</v>
      </c>
      <c r="G1384" s="85">
        <v>43178</v>
      </c>
      <c r="H1384" s="85">
        <v>43178</v>
      </c>
      <c r="I1384" s="83" t="s">
        <v>112</v>
      </c>
      <c r="J1384" s="83"/>
      <c r="K1384" s="86">
        <v>1</v>
      </c>
      <c r="L1384" s="87">
        <v>0</v>
      </c>
      <c r="M1384" s="108">
        <v>0</v>
      </c>
    </row>
    <row r="1385" spans="1:13" hidden="1" x14ac:dyDescent="0.35">
      <c r="A1385" s="114" t="str">
        <f t="shared" si="21"/>
        <v>6473313ZNGA561A</v>
      </c>
      <c r="B1385" s="83" t="s">
        <v>158</v>
      </c>
      <c r="C1385" s="84">
        <v>2281064</v>
      </c>
      <c r="D1385" s="83">
        <v>6473313</v>
      </c>
      <c r="E1385" s="83" t="s">
        <v>122</v>
      </c>
      <c r="F1385" s="83" t="s">
        <v>113</v>
      </c>
      <c r="G1385" s="85">
        <v>43180</v>
      </c>
      <c r="H1385" s="85">
        <v>43180</v>
      </c>
      <c r="I1385" s="83" t="s">
        <v>112</v>
      </c>
      <c r="J1385" s="83"/>
      <c r="K1385" s="86">
        <v>1</v>
      </c>
      <c r="L1385" s="87">
        <v>0</v>
      </c>
      <c r="M1385" s="108">
        <v>0</v>
      </c>
    </row>
    <row r="1386" spans="1:13" hidden="1" x14ac:dyDescent="0.35">
      <c r="A1386" s="114" t="str">
        <f t="shared" si="21"/>
        <v>6480976ZNGA561A</v>
      </c>
      <c r="B1386" s="83" t="s">
        <v>158</v>
      </c>
      <c r="C1386" s="84">
        <v>2281067</v>
      </c>
      <c r="D1386" s="83">
        <v>6480976</v>
      </c>
      <c r="E1386" s="83" t="s">
        <v>111</v>
      </c>
      <c r="F1386" s="83" t="s">
        <v>113</v>
      </c>
      <c r="G1386" s="85">
        <v>43183</v>
      </c>
      <c r="H1386" s="85">
        <v>43183</v>
      </c>
      <c r="I1386" s="83" t="s">
        <v>112</v>
      </c>
      <c r="J1386" s="83"/>
      <c r="K1386" s="86">
        <v>1</v>
      </c>
      <c r="L1386" s="87">
        <v>0</v>
      </c>
      <c r="M1386" s="108">
        <v>0</v>
      </c>
    </row>
    <row r="1387" spans="1:13" hidden="1" x14ac:dyDescent="0.35">
      <c r="A1387" s="114" t="str">
        <f t="shared" si="21"/>
        <v>6480994ZNGA563BC</v>
      </c>
      <c r="B1387" s="83" t="s">
        <v>158</v>
      </c>
      <c r="C1387" s="84">
        <v>2281068</v>
      </c>
      <c r="D1387" s="83">
        <v>6480994</v>
      </c>
      <c r="E1387" s="83" t="s">
        <v>111</v>
      </c>
      <c r="F1387" s="83" t="s">
        <v>118</v>
      </c>
      <c r="G1387" s="85">
        <v>43183</v>
      </c>
      <c r="H1387" s="85">
        <v>43183</v>
      </c>
      <c r="I1387" s="83" t="s">
        <v>25</v>
      </c>
      <c r="J1387" s="83"/>
      <c r="K1387" s="86">
        <v>1</v>
      </c>
      <c r="L1387" s="87">
        <v>626.70000000000005</v>
      </c>
      <c r="M1387" s="108">
        <v>626.70000000000005</v>
      </c>
    </row>
    <row r="1388" spans="1:13" hidden="1" x14ac:dyDescent="0.35">
      <c r="A1388" s="114" t="str">
        <f t="shared" si="21"/>
        <v>6204491ZNGA562BC</v>
      </c>
      <c r="B1388" s="83" t="s">
        <v>158</v>
      </c>
      <c r="C1388" s="84">
        <v>2281184</v>
      </c>
      <c r="D1388" s="83">
        <v>6204491</v>
      </c>
      <c r="E1388" s="83" t="s">
        <v>145</v>
      </c>
      <c r="F1388" s="83" t="s">
        <v>118</v>
      </c>
      <c r="G1388" s="85">
        <v>43178</v>
      </c>
      <c r="H1388" s="85">
        <v>43178</v>
      </c>
      <c r="I1388" s="83" t="s">
        <v>41</v>
      </c>
      <c r="J1388" s="83"/>
      <c r="K1388" s="86">
        <v>1</v>
      </c>
      <c r="L1388" s="87">
        <v>498.69</v>
      </c>
      <c r="M1388" s="108">
        <v>498.69</v>
      </c>
    </row>
    <row r="1389" spans="1:13" hidden="1" x14ac:dyDescent="0.35">
      <c r="A1389" s="114" t="str">
        <f t="shared" si="21"/>
        <v>6507440ZNGA561BC</v>
      </c>
      <c r="B1389" s="83" t="s">
        <v>158</v>
      </c>
      <c r="C1389" s="84">
        <v>2281375</v>
      </c>
      <c r="D1389" s="83">
        <v>6507440</v>
      </c>
      <c r="E1389" s="83" t="s">
        <v>111</v>
      </c>
      <c r="F1389" s="83" t="s">
        <v>118</v>
      </c>
      <c r="G1389" s="85">
        <v>43181</v>
      </c>
      <c r="H1389" s="85">
        <v>43181</v>
      </c>
      <c r="I1389" s="83" t="s">
        <v>29</v>
      </c>
      <c r="J1389" s="83"/>
      <c r="K1389" s="86">
        <v>1</v>
      </c>
      <c r="L1389" s="87">
        <v>433.57</v>
      </c>
      <c r="M1389" s="108">
        <v>433.57</v>
      </c>
    </row>
    <row r="1390" spans="1:13" hidden="1" x14ac:dyDescent="0.35">
      <c r="A1390" s="114" t="str">
        <f t="shared" si="21"/>
        <v>6507421ZNGA561A</v>
      </c>
      <c r="B1390" s="83" t="s">
        <v>158</v>
      </c>
      <c r="C1390" s="84">
        <v>2281376</v>
      </c>
      <c r="D1390" s="83">
        <v>6507421</v>
      </c>
      <c r="E1390" s="83" t="s">
        <v>111</v>
      </c>
      <c r="F1390" s="83" t="s">
        <v>113</v>
      </c>
      <c r="G1390" s="85">
        <v>43181</v>
      </c>
      <c r="H1390" s="85">
        <v>43181</v>
      </c>
      <c r="I1390" s="83" t="s">
        <v>112</v>
      </c>
      <c r="J1390" s="83"/>
      <c r="K1390" s="86">
        <v>1</v>
      </c>
      <c r="L1390" s="87">
        <v>0</v>
      </c>
      <c r="M1390" s="108">
        <v>0</v>
      </c>
    </row>
    <row r="1391" spans="1:13" hidden="1" x14ac:dyDescent="0.35">
      <c r="A1391" s="114" t="str">
        <f t="shared" si="21"/>
        <v>6539614ZNGA561B</v>
      </c>
      <c r="B1391" s="83" t="s">
        <v>158</v>
      </c>
      <c r="C1391" s="84">
        <v>2281402</v>
      </c>
      <c r="D1391" s="83">
        <v>6539614</v>
      </c>
      <c r="E1391" s="83" t="s">
        <v>145</v>
      </c>
      <c r="F1391" s="83" t="s">
        <v>115</v>
      </c>
      <c r="G1391" s="85">
        <v>43181</v>
      </c>
      <c r="H1391" s="85">
        <v>43181</v>
      </c>
      <c r="I1391" s="83" t="s">
        <v>15</v>
      </c>
      <c r="J1391" s="83"/>
      <c r="K1391" s="86">
        <v>1</v>
      </c>
      <c r="L1391" s="87">
        <v>194.94</v>
      </c>
      <c r="M1391" s="108">
        <v>194.94</v>
      </c>
    </row>
    <row r="1392" spans="1:13" hidden="1" x14ac:dyDescent="0.35">
      <c r="A1392" s="114" t="str">
        <f t="shared" si="21"/>
        <v>6539592ZNGA561A</v>
      </c>
      <c r="B1392" s="83" t="s">
        <v>158</v>
      </c>
      <c r="C1392" s="84">
        <v>2281403</v>
      </c>
      <c r="D1392" s="83">
        <v>6539592</v>
      </c>
      <c r="E1392" s="83" t="s">
        <v>145</v>
      </c>
      <c r="F1392" s="83" t="s">
        <v>113</v>
      </c>
      <c r="G1392" s="85">
        <v>43181</v>
      </c>
      <c r="H1392" s="85">
        <v>43181</v>
      </c>
      <c r="I1392" s="83" t="s">
        <v>112</v>
      </c>
      <c r="J1392" s="83"/>
      <c r="K1392" s="86">
        <v>1</v>
      </c>
      <c r="L1392" s="87">
        <v>0</v>
      </c>
      <c r="M1392" s="108">
        <v>0</v>
      </c>
    </row>
    <row r="1393" spans="1:13" hidden="1" x14ac:dyDescent="0.35">
      <c r="A1393" s="114" t="str">
        <f t="shared" si="21"/>
        <v>6405075ZNGA561BC</v>
      </c>
      <c r="B1393" s="83" t="s">
        <v>158</v>
      </c>
      <c r="C1393" s="84">
        <v>2281640</v>
      </c>
      <c r="D1393" s="83">
        <v>6405075</v>
      </c>
      <c r="E1393" s="83" t="s">
        <v>124</v>
      </c>
      <c r="F1393" s="83" t="s">
        <v>118</v>
      </c>
      <c r="G1393" s="85">
        <v>43180</v>
      </c>
      <c r="H1393" s="85">
        <v>43180</v>
      </c>
      <c r="I1393" s="83" t="s">
        <v>29</v>
      </c>
      <c r="J1393" s="83"/>
      <c r="K1393" s="86">
        <v>1</v>
      </c>
      <c r="L1393" s="87">
        <v>433.57</v>
      </c>
      <c r="M1393" s="108">
        <v>433.57</v>
      </c>
    </row>
    <row r="1394" spans="1:13" hidden="1" x14ac:dyDescent="0.35">
      <c r="A1394" s="114" t="str">
        <f t="shared" si="21"/>
        <v>6563167ZNGA561A</v>
      </c>
      <c r="B1394" s="83" t="s">
        <v>158</v>
      </c>
      <c r="C1394" s="84">
        <v>2281835</v>
      </c>
      <c r="D1394" s="83">
        <v>6563167</v>
      </c>
      <c r="E1394" s="83" t="s">
        <v>122</v>
      </c>
      <c r="F1394" s="83" t="s">
        <v>113</v>
      </c>
      <c r="G1394" s="85">
        <v>43179</v>
      </c>
      <c r="H1394" s="85">
        <v>43179</v>
      </c>
      <c r="I1394" s="83" t="s">
        <v>112</v>
      </c>
      <c r="J1394" s="83"/>
      <c r="K1394" s="86">
        <v>1</v>
      </c>
      <c r="L1394" s="87">
        <v>0</v>
      </c>
      <c r="M1394" s="108">
        <v>0</v>
      </c>
    </row>
    <row r="1395" spans="1:13" hidden="1" x14ac:dyDescent="0.35">
      <c r="A1395" s="114" t="str">
        <f t="shared" si="21"/>
        <v>6563179N-F02MAT</v>
      </c>
      <c r="B1395" s="83" t="s">
        <v>158</v>
      </c>
      <c r="C1395" s="84">
        <v>2281836</v>
      </c>
      <c r="D1395" s="83">
        <v>6563179</v>
      </c>
      <c r="E1395" s="83" t="s">
        <v>122</v>
      </c>
      <c r="F1395" s="83" t="s">
        <v>127</v>
      </c>
      <c r="G1395" s="85">
        <v>43182</v>
      </c>
      <c r="H1395" s="85">
        <v>43182</v>
      </c>
      <c r="I1395" s="83" t="s">
        <v>157</v>
      </c>
      <c r="J1395" s="83"/>
      <c r="K1395" s="86">
        <v>58</v>
      </c>
      <c r="L1395" s="87">
        <v>1</v>
      </c>
      <c r="M1395" s="108">
        <v>58</v>
      </c>
    </row>
    <row r="1396" spans="1:13" hidden="1" x14ac:dyDescent="0.35">
      <c r="A1396" s="114" t="str">
        <f t="shared" si="21"/>
        <v>6563179NGA Outside Boundary Remediation/Build</v>
      </c>
      <c r="B1396" s="83" t="s">
        <v>158</v>
      </c>
      <c r="C1396" s="84">
        <v>2281836</v>
      </c>
      <c r="D1396" s="83">
        <v>6563179</v>
      </c>
      <c r="E1396" s="83" t="s">
        <v>122</v>
      </c>
      <c r="F1396" s="83" t="s">
        <v>127</v>
      </c>
      <c r="G1396" s="85">
        <v>43179</v>
      </c>
      <c r="H1396" s="85">
        <v>43179</v>
      </c>
      <c r="I1396" s="83" t="s">
        <v>126</v>
      </c>
      <c r="J1396" s="83"/>
      <c r="K1396" s="86">
        <v>1</v>
      </c>
      <c r="L1396" s="87">
        <v>0</v>
      </c>
      <c r="M1396" s="108">
        <v>0</v>
      </c>
    </row>
    <row r="1397" spans="1:13" hidden="1" x14ac:dyDescent="0.35">
      <c r="A1397" s="114" t="str">
        <f t="shared" si="21"/>
        <v>6563179NGA-F02577</v>
      </c>
      <c r="B1397" s="83" t="s">
        <v>158</v>
      </c>
      <c r="C1397" s="84">
        <v>2281836</v>
      </c>
      <c r="D1397" s="83">
        <v>6563179</v>
      </c>
      <c r="E1397" s="83" t="s">
        <v>122</v>
      </c>
      <c r="F1397" s="83" t="s">
        <v>127</v>
      </c>
      <c r="G1397" s="85">
        <v>43182</v>
      </c>
      <c r="H1397" s="85">
        <v>43182</v>
      </c>
      <c r="I1397" s="83" t="s">
        <v>129</v>
      </c>
      <c r="J1397" s="83"/>
      <c r="K1397" s="86">
        <v>68</v>
      </c>
      <c r="L1397" s="87">
        <v>11.93</v>
      </c>
      <c r="M1397" s="108">
        <v>811.24</v>
      </c>
    </row>
    <row r="1398" spans="1:13" hidden="1" x14ac:dyDescent="0.35">
      <c r="A1398" s="114" t="str">
        <f t="shared" si="21"/>
        <v>6563179ZNGA563BC</v>
      </c>
      <c r="B1398" s="83" t="s">
        <v>158</v>
      </c>
      <c r="C1398" s="84">
        <v>2281836</v>
      </c>
      <c r="D1398" s="83">
        <v>6563179</v>
      </c>
      <c r="E1398" s="83" t="s">
        <v>122</v>
      </c>
      <c r="F1398" s="83" t="s">
        <v>118</v>
      </c>
      <c r="G1398" s="85">
        <v>43180</v>
      </c>
      <c r="H1398" s="85">
        <v>43180</v>
      </c>
      <c r="I1398" s="83" t="s">
        <v>25</v>
      </c>
      <c r="J1398" s="83"/>
      <c r="K1398" s="86">
        <v>1</v>
      </c>
      <c r="L1398" s="87">
        <v>626.70000000000005</v>
      </c>
      <c r="M1398" s="108">
        <v>626.70000000000005</v>
      </c>
    </row>
    <row r="1399" spans="1:13" hidden="1" x14ac:dyDescent="0.35">
      <c r="A1399" s="114" t="str">
        <f t="shared" si="21"/>
        <v>6271491NGA Outside Boundary Remediation/Build</v>
      </c>
      <c r="B1399" s="83" t="s">
        <v>158</v>
      </c>
      <c r="C1399" s="84">
        <v>2281873</v>
      </c>
      <c r="D1399" s="83">
        <v>6271491</v>
      </c>
      <c r="E1399" s="83" t="s">
        <v>117</v>
      </c>
      <c r="F1399" s="83" t="s">
        <v>155</v>
      </c>
      <c r="G1399" s="85">
        <v>43180</v>
      </c>
      <c r="H1399" s="85">
        <v>43180</v>
      </c>
      <c r="I1399" s="83" t="s">
        <v>126</v>
      </c>
      <c r="J1399" s="83"/>
      <c r="K1399" s="86">
        <v>1</v>
      </c>
      <c r="L1399" s="87">
        <v>0</v>
      </c>
      <c r="M1399" s="108">
        <v>0</v>
      </c>
    </row>
    <row r="1400" spans="1:13" hidden="1" x14ac:dyDescent="0.35">
      <c r="A1400" s="114" t="str">
        <f t="shared" si="21"/>
        <v>6271491ZNGA561BC</v>
      </c>
      <c r="B1400" s="83" t="s">
        <v>158</v>
      </c>
      <c r="C1400" s="84">
        <v>2281873</v>
      </c>
      <c r="D1400" s="83">
        <v>6271491</v>
      </c>
      <c r="E1400" s="83" t="s">
        <v>117</v>
      </c>
      <c r="F1400" s="83" t="s">
        <v>118</v>
      </c>
      <c r="G1400" s="85">
        <v>43180</v>
      </c>
      <c r="H1400" s="85">
        <v>43180</v>
      </c>
      <c r="I1400" s="83" t="s">
        <v>29</v>
      </c>
      <c r="J1400" s="83"/>
      <c r="K1400" s="86">
        <v>1</v>
      </c>
      <c r="L1400" s="87">
        <v>433.57</v>
      </c>
      <c r="M1400" s="108">
        <v>433.57</v>
      </c>
    </row>
    <row r="1401" spans="1:13" hidden="1" x14ac:dyDescent="0.35">
      <c r="A1401" s="114" t="str">
        <f t="shared" si="21"/>
        <v>6555159ZNGA561A</v>
      </c>
      <c r="B1401" s="83" t="s">
        <v>158</v>
      </c>
      <c r="C1401" s="84">
        <v>2281913</v>
      </c>
      <c r="D1401" s="83">
        <v>6555159</v>
      </c>
      <c r="E1401" s="83" t="s">
        <v>145</v>
      </c>
      <c r="F1401" s="83" t="s">
        <v>113</v>
      </c>
      <c r="G1401" s="85">
        <v>43183</v>
      </c>
      <c r="H1401" s="85">
        <v>43183</v>
      </c>
      <c r="I1401" s="83" t="s">
        <v>112</v>
      </c>
      <c r="J1401" s="83"/>
      <c r="K1401" s="86">
        <v>1</v>
      </c>
      <c r="L1401" s="87">
        <v>0</v>
      </c>
      <c r="M1401" s="108">
        <v>0</v>
      </c>
    </row>
    <row r="1402" spans="1:13" hidden="1" x14ac:dyDescent="0.35">
      <c r="A1402" s="114" t="str">
        <f t="shared" si="21"/>
        <v>6564295ZNGA563BC</v>
      </c>
      <c r="B1402" s="83" t="s">
        <v>158</v>
      </c>
      <c r="C1402" s="84">
        <v>2282227</v>
      </c>
      <c r="D1402" s="83">
        <v>6564295</v>
      </c>
      <c r="E1402" s="83" t="s">
        <v>111</v>
      </c>
      <c r="F1402" s="83" t="s">
        <v>118</v>
      </c>
      <c r="G1402" s="85">
        <v>43180</v>
      </c>
      <c r="H1402" s="85">
        <v>43180</v>
      </c>
      <c r="I1402" s="83" t="s">
        <v>25</v>
      </c>
      <c r="J1402" s="83"/>
      <c r="K1402" s="86">
        <v>1</v>
      </c>
      <c r="L1402" s="87">
        <v>626.70000000000005</v>
      </c>
      <c r="M1402" s="108">
        <v>626.70000000000005</v>
      </c>
    </row>
    <row r="1403" spans="1:13" hidden="1" x14ac:dyDescent="0.35">
      <c r="A1403" s="114" t="str">
        <f t="shared" si="21"/>
        <v>6564290ZNGA561A</v>
      </c>
      <c r="B1403" s="83" t="s">
        <v>158</v>
      </c>
      <c r="C1403" s="84">
        <v>2282228</v>
      </c>
      <c r="D1403" s="83">
        <v>6564290</v>
      </c>
      <c r="E1403" s="83" t="s">
        <v>111</v>
      </c>
      <c r="F1403" s="83" t="s">
        <v>113</v>
      </c>
      <c r="G1403" s="85">
        <v>43180</v>
      </c>
      <c r="H1403" s="85">
        <v>43180</v>
      </c>
      <c r="I1403" s="83" t="s">
        <v>112</v>
      </c>
      <c r="J1403" s="83"/>
      <c r="K1403" s="86">
        <v>1</v>
      </c>
      <c r="L1403" s="87">
        <v>0</v>
      </c>
      <c r="M1403" s="108">
        <v>0</v>
      </c>
    </row>
    <row r="1404" spans="1:13" hidden="1" x14ac:dyDescent="0.35">
      <c r="A1404" s="114" t="str">
        <f t="shared" si="21"/>
        <v>6569798ZNGA561A</v>
      </c>
      <c r="B1404" s="83" t="s">
        <v>158</v>
      </c>
      <c r="C1404" s="84">
        <v>2282666</v>
      </c>
      <c r="D1404" s="83">
        <v>6569798</v>
      </c>
      <c r="E1404" s="83" t="s">
        <v>117</v>
      </c>
      <c r="F1404" s="83" t="s">
        <v>113</v>
      </c>
      <c r="G1404" s="85">
        <v>43181</v>
      </c>
      <c r="H1404" s="85">
        <v>43181</v>
      </c>
      <c r="I1404" s="83" t="s">
        <v>112</v>
      </c>
      <c r="J1404" s="83"/>
      <c r="K1404" s="86">
        <v>1</v>
      </c>
      <c r="L1404" s="87">
        <v>0</v>
      </c>
      <c r="M1404" s="108">
        <v>0</v>
      </c>
    </row>
    <row r="1405" spans="1:13" hidden="1" x14ac:dyDescent="0.35">
      <c r="A1405" s="114" t="str">
        <f t="shared" si="21"/>
        <v>6575217NGA-750</v>
      </c>
      <c r="B1405" s="83" t="s">
        <v>158</v>
      </c>
      <c r="C1405" s="84">
        <v>2282688</v>
      </c>
      <c r="D1405" s="83">
        <v>6575217</v>
      </c>
      <c r="E1405" s="83" t="s">
        <v>119</v>
      </c>
      <c r="F1405" s="83" t="s">
        <v>118</v>
      </c>
      <c r="G1405" s="85">
        <v>43180</v>
      </c>
      <c r="H1405" s="85">
        <v>43180</v>
      </c>
      <c r="I1405" s="83" t="s">
        <v>85</v>
      </c>
      <c r="J1405" s="83"/>
      <c r="K1405" s="86">
        <v>1</v>
      </c>
      <c r="L1405" s="87">
        <v>22.61</v>
      </c>
      <c r="M1405" s="108">
        <v>22.61</v>
      </c>
    </row>
    <row r="1406" spans="1:13" hidden="1" x14ac:dyDescent="0.35">
      <c r="A1406" s="114" t="str">
        <f t="shared" si="21"/>
        <v>6575217NGA-753</v>
      </c>
      <c r="B1406" s="83" t="s">
        <v>158</v>
      </c>
      <c r="C1406" s="84">
        <v>2282688</v>
      </c>
      <c r="D1406" s="83">
        <v>6575217</v>
      </c>
      <c r="E1406" s="83" t="s">
        <v>119</v>
      </c>
      <c r="F1406" s="83" t="s">
        <v>118</v>
      </c>
      <c r="G1406" s="85">
        <v>43180</v>
      </c>
      <c r="H1406" s="85">
        <v>43180</v>
      </c>
      <c r="I1406" s="83" t="s">
        <v>102</v>
      </c>
      <c r="J1406" s="83"/>
      <c r="K1406" s="86">
        <v>1</v>
      </c>
      <c r="L1406" s="87">
        <v>68.2</v>
      </c>
      <c r="M1406" s="108">
        <v>68.2</v>
      </c>
    </row>
    <row r="1407" spans="1:13" hidden="1" x14ac:dyDescent="0.35">
      <c r="A1407" s="114" t="str">
        <f t="shared" si="21"/>
        <v>6481861ZNGA561B</v>
      </c>
      <c r="B1407" s="83" t="s">
        <v>158</v>
      </c>
      <c r="C1407" s="84">
        <v>2282750</v>
      </c>
      <c r="D1407" s="83">
        <v>6481861</v>
      </c>
      <c r="E1407" s="83" t="s">
        <v>145</v>
      </c>
      <c r="F1407" s="83" t="s">
        <v>115</v>
      </c>
      <c r="G1407" s="85">
        <v>43182</v>
      </c>
      <c r="H1407" s="85">
        <v>43182</v>
      </c>
      <c r="I1407" s="83" t="s">
        <v>15</v>
      </c>
      <c r="J1407" s="83"/>
      <c r="K1407" s="86">
        <v>1</v>
      </c>
      <c r="L1407" s="87">
        <v>194.94</v>
      </c>
      <c r="M1407" s="108">
        <v>194.94</v>
      </c>
    </row>
    <row r="1408" spans="1:13" hidden="1" x14ac:dyDescent="0.35">
      <c r="A1408" s="114" t="str">
        <f t="shared" si="21"/>
        <v>6481853ZNGA561A</v>
      </c>
      <c r="B1408" s="83" t="s">
        <v>158</v>
      </c>
      <c r="C1408" s="84">
        <v>2282751</v>
      </c>
      <c r="D1408" s="83">
        <v>6481853</v>
      </c>
      <c r="E1408" s="83" t="s">
        <v>145</v>
      </c>
      <c r="F1408" s="83" t="s">
        <v>113</v>
      </c>
      <c r="G1408" s="85">
        <v>43182</v>
      </c>
      <c r="H1408" s="85">
        <v>43182</v>
      </c>
      <c r="I1408" s="83" t="s">
        <v>112</v>
      </c>
      <c r="J1408" s="83"/>
      <c r="K1408" s="86">
        <v>1</v>
      </c>
      <c r="L1408" s="87">
        <v>0</v>
      </c>
      <c r="M1408" s="108">
        <v>0</v>
      </c>
    </row>
    <row r="1409" spans="1:13" hidden="1" x14ac:dyDescent="0.35">
      <c r="A1409" s="114" t="str">
        <f t="shared" si="21"/>
        <v>6527262ZNGA561A</v>
      </c>
      <c r="B1409" s="83" t="s">
        <v>158</v>
      </c>
      <c r="C1409" s="84">
        <v>2282865</v>
      </c>
      <c r="D1409" s="83">
        <v>6527262</v>
      </c>
      <c r="E1409" s="83" t="s">
        <v>145</v>
      </c>
      <c r="F1409" s="83" t="s">
        <v>113</v>
      </c>
      <c r="G1409" s="85">
        <v>43182</v>
      </c>
      <c r="H1409" s="85">
        <v>43182</v>
      </c>
      <c r="I1409" s="83" t="s">
        <v>112</v>
      </c>
      <c r="J1409" s="83"/>
      <c r="K1409" s="86">
        <v>1</v>
      </c>
      <c r="L1409" s="87">
        <v>0</v>
      </c>
      <c r="M1409" s="108">
        <v>0</v>
      </c>
    </row>
    <row r="1410" spans="1:13" hidden="1" x14ac:dyDescent="0.35">
      <c r="A1410" s="114" t="str">
        <f t="shared" si="21"/>
        <v>6577388ZNGA561A</v>
      </c>
      <c r="B1410" s="83" t="s">
        <v>158</v>
      </c>
      <c r="C1410" s="84">
        <v>2283203</v>
      </c>
      <c r="D1410" s="83">
        <v>6577388</v>
      </c>
      <c r="E1410" s="83" t="s">
        <v>120</v>
      </c>
      <c r="F1410" s="83" t="s">
        <v>113</v>
      </c>
      <c r="G1410" s="85">
        <v>43179</v>
      </c>
      <c r="H1410" s="85">
        <v>43179</v>
      </c>
      <c r="I1410" s="83" t="s">
        <v>112</v>
      </c>
      <c r="J1410" s="83"/>
      <c r="K1410" s="86">
        <v>1</v>
      </c>
      <c r="L1410" s="87">
        <v>0</v>
      </c>
      <c r="M1410" s="108">
        <v>0</v>
      </c>
    </row>
    <row r="1411" spans="1:13" hidden="1" x14ac:dyDescent="0.35">
      <c r="A1411" s="114" t="str">
        <f t="shared" ref="A1411:A1474" si="22">CONCATENATE(D1411,I1411)</f>
        <v>6577411ZNGA563B</v>
      </c>
      <c r="B1411" s="83" t="s">
        <v>158</v>
      </c>
      <c r="C1411" s="84">
        <v>2283204</v>
      </c>
      <c r="D1411" s="83">
        <v>6577411</v>
      </c>
      <c r="E1411" s="83" t="s">
        <v>120</v>
      </c>
      <c r="F1411" s="83" t="s">
        <v>115</v>
      </c>
      <c r="G1411" s="85">
        <v>43179</v>
      </c>
      <c r="H1411" s="85">
        <v>43179</v>
      </c>
      <c r="I1411" s="83" t="s">
        <v>23</v>
      </c>
      <c r="J1411" s="83"/>
      <c r="K1411" s="86">
        <v>1</v>
      </c>
      <c r="L1411" s="87">
        <v>383.5</v>
      </c>
      <c r="M1411" s="108">
        <v>383.5</v>
      </c>
    </row>
    <row r="1412" spans="1:13" hidden="1" x14ac:dyDescent="0.35">
      <c r="A1412" s="114" t="str">
        <f t="shared" si="22"/>
        <v>6579497ZNGA561A</v>
      </c>
      <c r="B1412" s="83" t="s">
        <v>158</v>
      </c>
      <c r="C1412" s="84">
        <v>2283205</v>
      </c>
      <c r="D1412" s="83">
        <v>6579497</v>
      </c>
      <c r="E1412" s="83" t="s">
        <v>111</v>
      </c>
      <c r="F1412" s="83" t="s">
        <v>113</v>
      </c>
      <c r="G1412" s="85">
        <v>43179</v>
      </c>
      <c r="H1412" s="85">
        <v>43179</v>
      </c>
      <c r="I1412" s="83" t="s">
        <v>112</v>
      </c>
      <c r="J1412" s="83"/>
      <c r="K1412" s="86">
        <v>1</v>
      </c>
      <c r="L1412" s="87">
        <v>0</v>
      </c>
      <c r="M1412" s="108">
        <v>0</v>
      </c>
    </row>
    <row r="1413" spans="1:13" hidden="1" x14ac:dyDescent="0.35">
      <c r="A1413" s="114" t="str">
        <f t="shared" si="22"/>
        <v>6579654ZNGA561BC</v>
      </c>
      <c r="B1413" s="83" t="s">
        <v>158</v>
      </c>
      <c r="C1413" s="84">
        <v>2283206</v>
      </c>
      <c r="D1413" s="83">
        <v>6579654</v>
      </c>
      <c r="E1413" s="83" t="s">
        <v>111</v>
      </c>
      <c r="F1413" s="83" t="s">
        <v>118</v>
      </c>
      <c r="G1413" s="85">
        <v>43179</v>
      </c>
      <c r="H1413" s="85">
        <v>43179</v>
      </c>
      <c r="I1413" s="83" t="s">
        <v>29</v>
      </c>
      <c r="J1413" s="83"/>
      <c r="K1413" s="86">
        <v>1</v>
      </c>
      <c r="L1413" s="87">
        <v>433.57</v>
      </c>
      <c r="M1413" s="108">
        <v>433.57</v>
      </c>
    </row>
    <row r="1414" spans="1:13" hidden="1" x14ac:dyDescent="0.35">
      <c r="A1414" s="114" t="str">
        <f t="shared" si="22"/>
        <v>6563354ZNGA561A</v>
      </c>
      <c r="B1414" s="83" t="s">
        <v>158</v>
      </c>
      <c r="C1414" s="84">
        <v>2283507</v>
      </c>
      <c r="D1414" s="83">
        <v>6563354</v>
      </c>
      <c r="E1414" s="83" t="s">
        <v>119</v>
      </c>
      <c r="F1414" s="83" t="s">
        <v>113</v>
      </c>
      <c r="G1414" s="85">
        <v>43179</v>
      </c>
      <c r="H1414" s="85">
        <v>43179</v>
      </c>
      <c r="I1414" s="83" t="s">
        <v>112</v>
      </c>
      <c r="J1414" s="83"/>
      <c r="K1414" s="86">
        <v>1</v>
      </c>
      <c r="L1414" s="87">
        <v>0</v>
      </c>
      <c r="M1414" s="108">
        <v>0</v>
      </c>
    </row>
    <row r="1415" spans="1:13" hidden="1" x14ac:dyDescent="0.35">
      <c r="A1415" s="114" t="str">
        <f t="shared" si="22"/>
        <v>6591517ZNGA561A</v>
      </c>
      <c r="B1415" s="83" t="s">
        <v>158</v>
      </c>
      <c r="C1415" s="84">
        <v>2283668</v>
      </c>
      <c r="D1415" s="83">
        <v>6591517</v>
      </c>
      <c r="E1415" s="83" t="s">
        <v>120</v>
      </c>
      <c r="F1415" s="83" t="s">
        <v>113</v>
      </c>
      <c r="G1415" s="85">
        <v>43180</v>
      </c>
      <c r="H1415" s="85">
        <v>43180</v>
      </c>
      <c r="I1415" s="83" t="s">
        <v>112</v>
      </c>
      <c r="J1415" s="83"/>
      <c r="K1415" s="86">
        <v>1</v>
      </c>
      <c r="L1415" s="87">
        <v>0</v>
      </c>
      <c r="M1415" s="108">
        <v>0</v>
      </c>
    </row>
    <row r="1416" spans="1:13" hidden="1" x14ac:dyDescent="0.35">
      <c r="A1416" s="114" t="str">
        <f t="shared" si="22"/>
        <v>6535327ZNGA561A</v>
      </c>
      <c r="B1416" s="83" t="s">
        <v>158</v>
      </c>
      <c r="C1416" s="84">
        <v>2284492</v>
      </c>
      <c r="D1416" s="83">
        <v>6535327</v>
      </c>
      <c r="E1416" s="83" t="s">
        <v>111</v>
      </c>
      <c r="F1416" s="83" t="s">
        <v>113</v>
      </c>
      <c r="G1416" s="85">
        <v>43182</v>
      </c>
      <c r="H1416" s="85">
        <v>43182</v>
      </c>
      <c r="I1416" s="83" t="s">
        <v>112</v>
      </c>
      <c r="J1416" s="83"/>
      <c r="K1416" s="86">
        <v>1</v>
      </c>
      <c r="L1416" s="87">
        <v>0</v>
      </c>
      <c r="M1416" s="108">
        <v>0</v>
      </c>
    </row>
    <row r="1417" spans="1:13" hidden="1" x14ac:dyDescent="0.35">
      <c r="A1417" s="114" t="str">
        <f t="shared" si="22"/>
        <v>6535362ZNGA561BC</v>
      </c>
      <c r="B1417" s="83" t="s">
        <v>158</v>
      </c>
      <c r="C1417" s="84">
        <v>2284493</v>
      </c>
      <c r="D1417" s="83">
        <v>6535362</v>
      </c>
      <c r="E1417" s="83" t="s">
        <v>111</v>
      </c>
      <c r="F1417" s="83" t="s">
        <v>118</v>
      </c>
      <c r="G1417" s="85">
        <v>43182</v>
      </c>
      <c r="H1417" s="85">
        <v>43182</v>
      </c>
      <c r="I1417" s="83" t="s">
        <v>29</v>
      </c>
      <c r="J1417" s="83"/>
      <c r="K1417" s="86">
        <v>1</v>
      </c>
      <c r="L1417" s="87">
        <v>433.57</v>
      </c>
      <c r="M1417" s="108">
        <v>433.57</v>
      </c>
    </row>
    <row r="1418" spans="1:13" hidden="1" x14ac:dyDescent="0.35">
      <c r="A1418" s="114" t="str">
        <f t="shared" si="22"/>
        <v>6579101ZNGA563B</v>
      </c>
      <c r="B1418" s="83" t="s">
        <v>158</v>
      </c>
      <c r="C1418" s="84">
        <v>2284700</v>
      </c>
      <c r="D1418" s="83">
        <v>6579101</v>
      </c>
      <c r="E1418" s="83" t="s">
        <v>119</v>
      </c>
      <c r="F1418" s="83" t="s">
        <v>115</v>
      </c>
      <c r="G1418" s="85">
        <v>43182</v>
      </c>
      <c r="H1418" s="85">
        <v>43182</v>
      </c>
      <c r="I1418" s="83" t="s">
        <v>23</v>
      </c>
      <c r="J1418" s="83"/>
      <c r="K1418" s="86">
        <v>1</v>
      </c>
      <c r="L1418" s="87">
        <v>383.5</v>
      </c>
      <c r="M1418" s="108">
        <v>383.5</v>
      </c>
    </row>
    <row r="1419" spans="1:13" hidden="1" x14ac:dyDescent="0.35">
      <c r="A1419" s="114" t="str">
        <f t="shared" si="22"/>
        <v>6578930ZNGA561A</v>
      </c>
      <c r="B1419" s="83" t="s">
        <v>158</v>
      </c>
      <c r="C1419" s="84">
        <v>2284701</v>
      </c>
      <c r="D1419" s="83">
        <v>6578930</v>
      </c>
      <c r="E1419" s="83" t="s">
        <v>119</v>
      </c>
      <c r="F1419" s="83" t="s">
        <v>113</v>
      </c>
      <c r="G1419" s="85">
        <v>43180</v>
      </c>
      <c r="H1419" s="85">
        <v>43180</v>
      </c>
      <c r="I1419" s="83" t="s">
        <v>112</v>
      </c>
      <c r="J1419" s="83"/>
      <c r="K1419" s="86">
        <v>1</v>
      </c>
      <c r="L1419" s="87">
        <v>0</v>
      </c>
      <c r="M1419" s="108">
        <v>0</v>
      </c>
    </row>
    <row r="1420" spans="1:13" hidden="1" x14ac:dyDescent="0.35">
      <c r="A1420" s="114" t="str">
        <f t="shared" si="22"/>
        <v>6616841ZNGA561A</v>
      </c>
      <c r="B1420" s="83" t="s">
        <v>158</v>
      </c>
      <c r="C1420" s="84">
        <v>2284846</v>
      </c>
      <c r="D1420" s="83">
        <v>6616841</v>
      </c>
      <c r="E1420" s="83" t="s">
        <v>122</v>
      </c>
      <c r="F1420" s="83" t="s">
        <v>113</v>
      </c>
      <c r="G1420" s="85">
        <v>43183</v>
      </c>
      <c r="H1420" s="85">
        <v>43183</v>
      </c>
      <c r="I1420" s="83" t="s">
        <v>112</v>
      </c>
      <c r="J1420" s="83"/>
      <c r="K1420" s="86">
        <v>1</v>
      </c>
      <c r="L1420" s="87">
        <v>0</v>
      </c>
      <c r="M1420" s="108">
        <v>0</v>
      </c>
    </row>
    <row r="1421" spans="1:13" hidden="1" x14ac:dyDescent="0.35">
      <c r="A1421" s="114" t="str">
        <f t="shared" si="22"/>
        <v>6619135ZNGA561A</v>
      </c>
      <c r="B1421" s="83" t="s">
        <v>158</v>
      </c>
      <c r="C1421" s="84">
        <v>2285151</v>
      </c>
      <c r="D1421" s="83">
        <v>6619135</v>
      </c>
      <c r="E1421" s="83" t="s">
        <v>119</v>
      </c>
      <c r="F1421" s="83" t="s">
        <v>113</v>
      </c>
      <c r="G1421" s="85">
        <v>43180</v>
      </c>
      <c r="H1421" s="85">
        <v>43180</v>
      </c>
      <c r="I1421" s="83" t="s">
        <v>112</v>
      </c>
      <c r="J1421" s="83"/>
      <c r="K1421" s="86">
        <v>1</v>
      </c>
      <c r="L1421" s="87">
        <v>0</v>
      </c>
      <c r="M1421" s="108">
        <v>0</v>
      </c>
    </row>
    <row r="1422" spans="1:13" hidden="1" x14ac:dyDescent="0.35">
      <c r="A1422" s="114" t="str">
        <f t="shared" si="22"/>
        <v>6622693NGA-714</v>
      </c>
      <c r="B1422" s="83" t="s">
        <v>158</v>
      </c>
      <c r="C1422" s="84">
        <v>2285158</v>
      </c>
      <c r="D1422" s="83">
        <v>6622693</v>
      </c>
      <c r="E1422" s="83" t="s">
        <v>119</v>
      </c>
      <c r="F1422" s="83" t="s">
        <v>115</v>
      </c>
      <c r="G1422" s="85">
        <v>43182</v>
      </c>
      <c r="H1422" s="85">
        <v>43182</v>
      </c>
      <c r="I1422" s="83" t="s">
        <v>114</v>
      </c>
      <c r="J1422" s="83"/>
      <c r="K1422" s="86">
        <v>1</v>
      </c>
      <c r="L1422" s="87">
        <v>41.38</v>
      </c>
      <c r="M1422" s="108">
        <v>41.38</v>
      </c>
    </row>
    <row r="1423" spans="1:13" hidden="1" x14ac:dyDescent="0.35">
      <c r="A1423" s="114" t="str">
        <f t="shared" si="22"/>
        <v>6622689ZNGA561A</v>
      </c>
      <c r="B1423" s="83" t="s">
        <v>158</v>
      </c>
      <c r="C1423" s="84">
        <v>2285159</v>
      </c>
      <c r="D1423" s="83">
        <v>6622689</v>
      </c>
      <c r="E1423" s="83" t="s">
        <v>119</v>
      </c>
      <c r="F1423" s="83" t="s">
        <v>113</v>
      </c>
      <c r="G1423" s="85">
        <v>43182</v>
      </c>
      <c r="H1423" s="85">
        <v>43182</v>
      </c>
      <c r="I1423" s="83" t="s">
        <v>112</v>
      </c>
      <c r="J1423" s="83"/>
      <c r="K1423" s="86">
        <v>1</v>
      </c>
      <c r="L1423" s="87">
        <v>0</v>
      </c>
      <c r="M1423" s="108">
        <v>0</v>
      </c>
    </row>
    <row r="1424" spans="1:13" hidden="1" x14ac:dyDescent="0.35">
      <c r="A1424" s="114" t="str">
        <f t="shared" si="22"/>
        <v>6647370ZNGA561A</v>
      </c>
      <c r="B1424" s="83" t="s">
        <v>158</v>
      </c>
      <c r="C1424" s="84">
        <v>2286757</v>
      </c>
      <c r="D1424" s="83">
        <v>6647370</v>
      </c>
      <c r="E1424" s="83" t="s">
        <v>111</v>
      </c>
      <c r="F1424" s="83" t="s">
        <v>113</v>
      </c>
      <c r="G1424" s="85">
        <v>43183</v>
      </c>
      <c r="H1424" s="85">
        <v>43183</v>
      </c>
      <c r="I1424" s="83" t="s">
        <v>112</v>
      </c>
      <c r="J1424" s="83"/>
      <c r="K1424" s="86">
        <v>1</v>
      </c>
      <c r="L1424" s="87">
        <v>0</v>
      </c>
      <c r="M1424" s="108">
        <v>0</v>
      </c>
    </row>
    <row r="1425" spans="1:13" hidden="1" x14ac:dyDescent="0.35">
      <c r="A1425" s="114" t="str">
        <f t="shared" si="22"/>
        <v>6647407ZNGA561A</v>
      </c>
      <c r="B1425" s="83" t="s">
        <v>158</v>
      </c>
      <c r="C1425" s="84">
        <v>2286760</v>
      </c>
      <c r="D1425" s="83">
        <v>6647407</v>
      </c>
      <c r="E1425" s="83" t="s">
        <v>122</v>
      </c>
      <c r="F1425" s="83" t="s">
        <v>113</v>
      </c>
      <c r="G1425" s="85">
        <v>43182</v>
      </c>
      <c r="H1425" s="85">
        <v>43182</v>
      </c>
      <c r="I1425" s="83" t="s">
        <v>112</v>
      </c>
      <c r="J1425" s="83"/>
      <c r="K1425" s="86">
        <v>1</v>
      </c>
      <c r="L1425" s="87">
        <v>0</v>
      </c>
      <c r="M1425" s="108">
        <v>0</v>
      </c>
    </row>
    <row r="1426" spans="1:13" hidden="1" x14ac:dyDescent="0.35">
      <c r="A1426" s="114" t="str">
        <f t="shared" si="22"/>
        <v>6663071ZNGA561A</v>
      </c>
      <c r="B1426" s="83" t="s">
        <v>158</v>
      </c>
      <c r="C1426" s="84">
        <v>2287423</v>
      </c>
      <c r="D1426" s="83">
        <v>6663071</v>
      </c>
      <c r="E1426" s="83" t="s">
        <v>120</v>
      </c>
      <c r="F1426" s="83" t="s">
        <v>113</v>
      </c>
      <c r="G1426" s="85">
        <v>43182</v>
      </c>
      <c r="H1426" s="85">
        <v>43182</v>
      </c>
      <c r="I1426" s="83" t="s">
        <v>112</v>
      </c>
      <c r="J1426" s="83"/>
      <c r="K1426" s="86">
        <v>1</v>
      </c>
      <c r="L1426" s="87">
        <v>0</v>
      </c>
      <c r="M1426" s="108">
        <v>0</v>
      </c>
    </row>
    <row r="1427" spans="1:13" hidden="1" x14ac:dyDescent="0.35">
      <c r="A1427" s="114" t="str">
        <f t="shared" si="22"/>
        <v>6664992ZNGA561A</v>
      </c>
      <c r="B1427" s="83" t="s">
        <v>158</v>
      </c>
      <c r="C1427" s="84">
        <v>2287505</v>
      </c>
      <c r="D1427" s="83">
        <v>6664992</v>
      </c>
      <c r="E1427" s="83" t="s">
        <v>116</v>
      </c>
      <c r="F1427" s="83" t="s">
        <v>113</v>
      </c>
      <c r="G1427" s="85">
        <v>43182</v>
      </c>
      <c r="H1427" s="85">
        <v>43182</v>
      </c>
      <c r="I1427" s="83" t="s">
        <v>112</v>
      </c>
      <c r="J1427" s="83"/>
      <c r="K1427" s="86">
        <v>1</v>
      </c>
      <c r="L1427" s="87">
        <v>0</v>
      </c>
      <c r="M1427" s="108">
        <v>0</v>
      </c>
    </row>
    <row r="1428" spans="1:13" hidden="1" x14ac:dyDescent="0.35">
      <c r="A1428" s="114" t="str">
        <f t="shared" si="22"/>
        <v>6676403ZNGA562BC</v>
      </c>
      <c r="B1428" s="83" t="s">
        <v>158</v>
      </c>
      <c r="C1428" s="84">
        <v>2287790</v>
      </c>
      <c r="D1428" s="83">
        <v>6676403</v>
      </c>
      <c r="E1428" s="83" t="s">
        <v>116</v>
      </c>
      <c r="F1428" s="83" t="s">
        <v>118</v>
      </c>
      <c r="G1428" s="85">
        <v>43182</v>
      </c>
      <c r="H1428" s="85">
        <v>43182</v>
      </c>
      <c r="I1428" s="83" t="s">
        <v>41</v>
      </c>
      <c r="J1428" s="83"/>
      <c r="K1428" s="86">
        <v>1</v>
      </c>
      <c r="L1428" s="87">
        <v>498.69</v>
      </c>
      <c r="M1428" s="108">
        <v>498.69</v>
      </c>
    </row>
    <row r="1429" spans="1:13" hidden="1" x14ac:dyDescent="0.35">
      <c r="A1429" s="114" t="str">
        <f t="shared" si="22"/>
        <v>6675327ZNGA561A</v>
      </c>
      <c r="B1429" s="83" t="s">
        <v>158</v>
      </c>
      <c r="C1429" s="84">
        <v>2287791</v>
      </c>
      <c r="D1429" s="83">
        <v>6675327</v>
      </c>
      <c r="E1429" s="83" t="s">
        <v>116</v>
      </c>
      <c r="F1429" s="83" t="s">
        <v>113</v>
      </c>
      <c r="G1429" s="85">
        <v>43182</v>
      </c>
      <c r="H1429" s="85">
        <v>43182</v>
      </c>
      <c r="I1429" s="83" t="s">
        <v>112</v>
      </c>
      <c r="J1429" s="83"/>
      <c r="K1429" s="86">
        <v>1</v>
      </c>
      <c r="L1429" s="87">
        <v>0</v>
      </c>
      <c r="M1429" s="108">
        <v>0</v>
      </c>
    </row>
    <row r="1430" spans="1:13" hidden="1" x14ac:dyDescent="0.35">
      <c r="A1430" s="114" t="str">
        <f t="shared" si="22"/>
        <v>6663212ZNGA563B</v>
      </c>
      <c r="B1430" s="83" t="s">
        <v>158</v>
      </c>
      <c r="C1430" s="84">
        <v>2287816</v>
      </c>
      <c r="D1430" s="83">
        <v>6663212</v>
      </c>
      <c r="E1430" s="83" t="s">
        <v>117</v>
      </c>
      <c r="F1430" s="83" t="s">
        <v>115</v>
      </c>
      <c r="G1430" s="85">
        <v>43182</v>
      </c>
      <c r="H1430" s="85">
        <v>43182</v>
      </c>
      <c r="I1430" s="83" t="s">
        <v>23</v>
      </c>
      <c r="J1430" s="83"/>
      <c r="K1430" s="86">
        <v>1</v>
      </c>
      <c r="L1430" s="87">
        <v>383.5</v>
      </c>
      <c r="M1430" s="108">
        <v>383.5</v>
      </c>
    </row>
    <row r="1431" spans="1:13" hidden="1" x14ac:dyDescent="0.35">
      <c r="A1431" s="114" t="str">
        <f t="shared" si="22"/>
        <v>6662376ZNGA561A</v>
      </c>
      <c r="B1431" s="83" t="s">
        <v>158</v>
      </c>
      <c r="C1431" s="84">
        <v>2287817</v>
      </c>
      <c r="D1431" s="83">
        <v>6662376</v>
      </c>
      <c r="E1431" s="83" t="s">
        <v>117</v>
      </c>
      <c r="F1431" s="83" t="s">
        <v>113</v>
      </c>
      <c r="G1431" s="85">
        <v>43182</v>
      </c>
      <c r="H1431" s="85">
        <v>43182</v>
      </c>
      <c r="I1431" s="83" t="s">
        <v>112</v>
      </c>
      <c r="J1431" s="83"/>
      <c r="K1431" s="86">
        <v>1</v>
      </c>
      <c r="L1431" s="87">
        <v>0</v>
      </c>
      <c r="M1431" s="108">
        <v>0</v>
      </c>
    </row>
    <row r="1432" spans="1:13" hidden="1" x14ac:dyDescent="0.35">
      <c r="A1432" s="114" t="str">
        <f t="shared" si="22"/>
        <v/>
      </c>
      <c r="B1432" s="87"/>
      <c r="C1432" s="87"/>
      <c r="D1432" s="87"/>
      <c r="E1432" s="87"/>
      <c r="F1432" s="87"/>
      <c r="G1432" s="87"/>
      <c r="H1432" s="87"/>
      <c r="I1432" s="87"/>
      <c r="J1432" s="87"/>
      <c r="K1432" s="87"/>
      <c r="L1432" s="94" t="s">
        <v>110</v>
      </c>
      <c r="M1432" s="108">
        <v>29933.39</v>
      </c>
    </row>
    <row r="1433" spans="1:13" hidden="1" x14ac:dyDescent="0.35">
      <c r="A1433" s="114" t="str">
        <f t="shared" si="22"/>
        <v>Req IDPayment Code</v>
      </c>
      <c r="B1433" s="82" t="s">
        <v>143</v>
      </c>
      <c r="C1433" s="82" t="s">
        <v>142</v>
      </c>
      <c r="D1433" s="82" t="s">
        <v>141</v>
      </c>
      <c r="E1433" s="82" t="s">
        <v>140</v>
      </c>
      <c r="F1433" s="82" t="s">
        <v>139</v>
      </c>
      <c r="G1433" s="82" t="s">
        <v>138</v>
      </c>
      <c r="H1433" s="82" t="s">
        <v>137</v>
      </c>
      <c r="I1433" s="82" t="s">
        <v>136</v>
      </c>
      <c r="J1433" s="82" t="s">
        <v>135</v>
      </c>
      <c r="K1433" s="82" t="s">
        <v>134</v>
      </c>
      <c r="L1433" s="82" t="s">
        <v>133</v>
      </c>
      <c r="M1433" s="107" t="s">
        <v>132</v>
      </c>
    </row>
    <row r="1434" spans="1:13" hidden="1" x14ac:dyDescent="0.35">
      <c r="A1434" s="114" t="str">
        <f t="shared" si="22"/>
        <v>2375884NGA-F03577</v>
      </c>
      <c r="B1434" s="83" t="s">
        <v>156</v>
      </c>
      <c r="C1434" s="84">
        <v>2085835</v>
      </c>
      <c r="D1434" s="99">
        <v>2375884</v>
      </c>
      <c r="E1434" s="83" t="s">
        <v>116</v>
      </c>
      <c r="F1434" s="83" t="s">
        <v>127</v>
      </c>
      <c r="G1434" s="85">
        <v>43186</v>
      </c>
      <c r="H1434" s="85">
        <v>43186</v>
      </c>
      <c r="I1434" s="83" t="s">
        <v>130</v>
      </c>
      <c r="J1434" s="83"/>
      <c r="K1434" s="86">
        <v>-16</v>
      </c>
      <c r="L1434" s="87">
        <v>11.93</v>
      </c>
      <c r="M1434" s="108">
        <v>-190.88</v>
      </c>
    </row>
    <row r="1435" spans="1:13" hidden="1" x14ac:dyDescent="0.35">
      <c r="A1435" s="114" t="str">
        <f t="shared" si="22"/>
        <v>4074172ZNGA562B</v>
      </c>
      <c r="B1435" s="83" t="s">
        <v>156</v>
      </c>
      <c r="C1435" s="84">
        <v>2157721</v>
      </c>
      <c r="D1435" s="100">
        <v>4074172</v>
      </c>
      <c r="E1435" s="83" t="s">
        <v>124</v>
      </c>
      <c r="F1435" s="83" t="s">
        <v>115</v>
      </c>
      <c r="G1435" s="85">
        <v>43185</v>
      </c>
      <c r="H1435" s="85">
        <v>43185</v>
      </c>
      <c r="I1435" s="83" t="s">
        <v>20</v>
      </c>
      <c r="J1435" s="83"/>
      <c r="K1435" s="86">
        <v>1</v>
      </c>
      <c r="L1435" s="87">
        <v>254.64</v>
      </c>
      <c r="M1435" s="108">
        <v>254.64</v>
      </c>
    </row>
    <row r="1436" spans="1:13" hidden="1" x14ac:dyDescent="0.35">
      <c r="A1436" s="114" t="str">
        <f t="shared" si="22"/>
        <v>4330780ZNGA562BC</v>
      </c>
      <c r="B1436" s="83" t="s">
        <v>156</v>
      </c>
      <c r="C1436" s="84">
        <v>2170219</v>
      </c>
      <c r="D1436" s="100">
        <v>4330780</v>
      </c>
      <c r="E1436" s="83" t="s">
        <v>145</v>
      </c>
      <c r="F1436" s="83" t="s">
        <v>118</v>
      </c>
      <c r="G1436" s="85">
        <v>43185</v>
      </c>
      <c r="H1436" s="85">
        <v>43185</v>
      </c>
      <c r="I1436" s="83" t="s">
        <v>41</v>
      </c>
      <c r="J1436" s="83"/>
      <c r="K1436" s="86">
        <v>1</v>
      </c>
      <c r="L1436" s="87">
        <v>498.69</v>
      </c>
      <c r="M1436" s="108">
        <v>498.69</v>
      </c>
    </row>
    <row r="1437" spans="1:13" hidden="1" x14ac:dyDescent="0.35">
      <c r="A1437" s="114" t="str">
        <f t="shared" si="22"/>
        <v>4330780ZNGA563BC</v>
      </c>
      <c r="B1437" s="83" t="s">
        <v>156</v>
      </c>
      <c r="C1437" s="84">
        <v>2170219</v>
      </c>
      <c r="D1437" s="101">
        <v>4330780</v>
      </c>
      <c r="E1437" s="83" t="s">
        <v>145</v>
      </c>
      <c r="F1437" s="83" t="s">
        <v>118</v>
      </c>
      <c r="G1437" s="85">
        <v>43185</v>
      </c>
      <c r="H1437" s="85">
        <v>43185</v>
      </c>
      <c r="I1437" s="83" t="s">
        <v>25</v>
      </c>
      <c r="J1437" s="83"/>
      <c r="K1437" s="86">
        <v>-1</v>
      </c>
      <c r="L1437" s="87">
        <v>626.70000000000005</v>
      </c>
      <c r="M1437" s="108">
        <v>-626.70000000000005</v>
      </c>
    </row>
    <row r="1438" spans="1:13" hidden="1" x14ac:dyDescent="0.35">
      <c r="A1438" s="114" t="str">
        <f t="shared" si="22"/>
        <v>4973143NGA Outside Boundary Remediation/Build</v>
      </c>
      <c r="B1438" s="83" t="s">
        <v>156</v>
      </c>
      <c r="C1438" s="84">
        <v>2201748</v>
      </c>
      <c r="D1438" s="100">
        <v>4973143</v>
      </c>
      <c r="E1438" s="83" t="s">
        <v>111</v>
      </c>
      <c r="F1438" s="83" t="s">
        <v>127</v>
      </c>
      <c r="G1438" s="85">
        <v>43186</v>
      </c>
      <c r="H1438" s="85">
        <v>43186</v>
      </c>
      <c r="I1438" s="83" t="s">
        <v>126</v>
      </c>
      <c r="J1438" s="83"/>
      <c r="K1438" s="86">
        <v>1</v>
      </c>
      <c r="L1438" s="87">
        <v>0</v>
      </c>
      <c r="M1438" s="108">
        <v>0</v>
      </c>
    </row>
    <row r="1439" spans="1:13" hidden="1" x14ac:dyDescent="0.35">
      <c r="A1439" s="114" t="str">
        <f t="shared" si="22"/>
        <v>4973143ZNGA562B</v>
      </c>
      <c r="B1439" s="83" t="s">
        <v>156</v>
      </c>
      <c r="C1439" s="84">
        <v>2201748</v>
      </c>
      <c r="D1439" s="100">
        <v>4973143</v>
      </c>
      <c r="E1439" s="83" t="s">
        <v>111</v>
      </c>
      <c r="F1439" s="83" t="s">
        <v>115</v>
      </c>
      <c r="G1439" s="85">
        <v>43188</v>
      </c>
      <c r="H1439" s="85">
        <v>43188</v>
      </c>
      <c r="I1439" s="83" t="s">
        <v>20</v>
      </c>
      <c r="J1439" s="83"/>
      <c r="K1439" s="86">
        <v>1</v>
      </c>
      <c r="L1439" s="87">
        <v>254.64</v>
      </c>
      <c r="M1439" s="108">
        <v>254.64</v>
      </c>
    </row>
    <row r="1440" spans="1:13" hidden="1" x14ac:dyDescent="0.35">
      <c r="A1440" s="114" t="str">
        <f t="shared" si="22"/>
        <v>4973138ZNGA561A</v>
      </c>
      <c r="B1440" s="83" t="s">
        <v>156</v>
      </c>
      <c r="C1440" s="84">
        <v>2201749</v>
      </c>
      <c r="D1440" s="100">
        <v>4973138</v>
      </c>
      <c r="E1440" s="83" t="s">
        <v>111</v>
      </c>
      <c r="F1440" s="83" t="s">
        <v>113</v>
      </c>
      <c r="G1440" s="85">
        <v>43186</v>
      </c>
      <c r="H1440" s="85">
        <v>43186</v>
      </c>
      <c r="I1440" s="83" t="s">
        <v>112</v>
      </c>
      <c r="J1440" s="83"/>
      <c r="K1440" s="86">
        <v>1</v>
      </c>
      <c r="L1440" s="87">
        <v>0</v>
      </c>
      <c r="M1440" s="108">
        <v>0</v>
      </c>
    </row>
    <row r="1441" spans="1:13" hidden="1" x14ac:dyDescent="0.35">
      <c r="A1441" s="114" t="str">
        <f t="shared" si="22"/>
        <v>4931527ZNGA563B</v>
      </c>
      <c r="B1441" s="83" t="s">
        <v>156</v>
      </c>
      <c r="C1441" s="84">
        <v>2207579</v>
      </c>
      <c r="D1441" s="100">
        <v>4931527</v>
      </c>
      <c r="E1441" s="83" t="s">
        <v>122</v>
      </c>
      <c r="F1441" s="83" t="s">
        <v>115</v>
      </c>
      <c r="G1441" s="85">
        <v>43187</v>
      </c>
      <c r="H1441" s="85">
        <v>43187</v>
      </c>
      <c r="I1441" s="83" t="s">
        <v>23</v>
      </c>
      <c r="J1441" s="83"/>
      <c r="K1441" s="86">
        <v>1</v>
      </c>
      <c r="L1441" s="87">
        <v>383.5</v>
      </c>
      <c r="M1441" s="108">
        <v>383.5</v>
      </c>
    </row>
    <row r="1442" spans="1:13" hidden="1" x14ac:dyDescent="0.35">
      <c r="A1442" s="114" t="str">
        <f t="shared" si="22"/>
        <v>4931515ZNGA561A</v>
      </c>
      <c r="B1442" s="83" t="s">
        <v>156</v>
      </c>
      <c r="C1442" s="84">
        <v>2207580</v>
      </c>
      <c r="D1442" s="100">
        <v>4931515</v>
      </c>
      <c r="E1442" s="83" t="s">
        <v>122</v>
      </c>
      <c r="F1442" s="83" t="s">
        <v>113</v>
      </c>
      <c r="G1442" s="85">
        <v>43187</v>
      </c>
      <c r="H1442" s="85">
        <v>43187</v>
      </c>
      <c r="I1442" s="83" t="s">
        <v>112</v>
      </c>
      <c r="J1442" s="83"/>
      <c r="K1442" s="86">
        <v>1</v>
      </c>
      <c r="L1442" s="87">
        <v>0</v>
      </c>
      <c r="M1442" s="108">
        <v>0</v>
      </c>
    </row>
    <row r="1443" spans="1:13" hidden="1" x14ac:dyDescent="0.35">
      <c r="A1443" s="114" t="str">
        <f t="shared" si="22"/>
        <v>5418848NGA-F03577</v>
      </c>
      <c r="B1443" s="83" t="s">
        <v>156</v>
      </c>
      <c r="C1443" s="84">
        <v>2223528</v>
      </c>
      <c r="D1443" s="99">
        <v>5418848</v>
      </c>
      <c r="E1443" s="83" t="s">
        <v>120</v>
      </c>
      <c r="F1443" s="83" t="s">
        <v>127</v>
      </c>
      <c r="G1443" s="85">
        <v>43187</v>
      </c>
      <c r="H1443" s="85">
        <v>43187</v>
      </c>
      <c r="I1443" s="83" t="s">
        <v>130</v>
      </c>
      <c r="J1443" s="83"/>
      <c r="K1443" s="86">
        <v>-18</v>
      </c>
      <c r="L1443" s="87">
        <v>11.93</v>
      </c>
      <c r="M1443" s="108">
        <v>-214.74</v>
      </c>
    </row>
    <row r="1444" spans="1:13" hidden="1" x14ac:dyDescent="0.35">
      <c r="A1444" s="114" t="str">
        <f t="shared" si="22"/>
        <v>5474192ZNGA562BC</v>
      </c>
      <c r="B1444" s="83" t="s">
        <v>156</v>
      </c>
      <c r="C1444" s="84">
        <v>2227365</v>
      </c>
      <c r="D1444" s="100">
        <v>5474192</v>
      </c>
      <c r="E1444" s="83" t="s">
        <v>117</v>
      </c>
      <c r="F1444" s="83" t="s">
        <v>118</v>
      </c>
      <c r="G1444" s="85">
        <v>43188</v>
      </c>
      <c r="H1444" s="85">
        <v>43188</v>
      </c>
      <c r="I1444" s="83" t="s">
        <v>41</v>
      </c>
      <c r="J1444" s="83"/>
      <c r="K1444" s="86">
        <v>1</v>
      </c>
      <c r="L1444" s="87">
        <v>498.69</v>
      </c>
      <c r="M1444" s="108">
        <v>498.69</v>
      </c>
    </row>
    <row r="1445" spans="1:13" hidden="1" x14ac:dyDescent="0.35">
      <c r="A1445" s="114" t="str">
        <f t="shared" si="22"/>
        <v>5527323NGA Complex Internal Wiring</v>
      </c>
      <c r="B1445" s="83" t="s">
        <v>156</v>
      </c>
      <c r="C1445" s="84">
        <v>2229727</v>
      </c>
      <c r="D1445" s="100">
        <v>5527323</v>
      </c>
      <c r="E1445" s="83" t="s">
        <v>121</v>
      </c>
      <c r="F1445" s="83" t="s">
        <v>115</v>
      </c>
      <c r="G1445" s="85">
        <v>43188</v>
      </c>
      <c r="H1445" s="85">
        <v>43188</v>
      </c>
      <c r="I1445" s="83" t="s">
        <v>152</v>
      </c>
      <c r="J1445" s="83"/>
      <c r="K1445" s="86">
        <v>1</v>
      </c>
      <c r="L1445" s="87">
        <v>0</v>
      </c>
      <c r="M1445" s="108">
        <v>0</v>
      </c>
    </row>
    <row r="1446" spans="1:13" hidden="1" x14ac:dyDescent="0.35">
      <c r="A1446" s="114" t="str">
        <f t="shared" si="22"/>
        <v>5527323NGA-701</v>
      </c>
      <c r="B1446" s="83" t="s">
        <v>156</v>
      </c>
      <c r="C1446" s="84">
        <v>2229727</v>
      </c>
      <c r="D1446" s="100">
        <v>5527323</v>
      </c>
      <c r="E1446" s="83" t="s">
        <v>121</v>
      </c>
      <c r="F1446" s="83" t="s">
        <v>115</v>
      </c>
      <c r="G1446" s="85">
        <v>43188</v>
      </c>
      <c r="H1446" s="85">
        <v>43188</v>
      </c>
      <c r="I1446" s="83" t="s">
        <v>151</v>
      </c>
      <c r="J1446" s="83"/>
      <c r="K1446" s="86">
        <v>1</v>
      </c>
      <c r="L1446" s="87">
        <v>48.39</v>
      </c>
      <c r="M1446" s="108">
        <v>48.39</v>
      </c>
    </row>
    <row r="1447" spans="1:13" hidden="1" x14ac:dyDescent="0.35">
      <c r="A1447" s="114" t="str">
        <f t="shared" si="22"/>
        <v>5038277NGA-714</v>
      </c>
      <c r="B1447" s="83" t="s">
        <v>156</v>
      </c>
      <c r="C1447" s="84">
        <v>2230740</v>
      </c>
      <c r="D1447" s="100">
        <v>5038277</v>
      </c>
      <c r="E1447" s="83" t="s">
        <v>150</v>
      </c>
      <c r="F1447" s="83" t="s">
        <v>115</v>
      </c>
      <c r="G1447" s="85">
        <v>43188</v>
      </c>
      <c r="H1447" s="85">
        <v>43188</v>
      </c>
      <c r="I1447" s="83" t="s">
        <v>114</v>
      </c>
      <c r="J1447" s="83"/>
      <c r="K1447" s="86">
        <v>1</v>
      </c>
      <c r="L1447" s="87">
        <v>41.38</v>
      </c>
      <c r="M1447" s="108">
        <v>41.38</v>
      </c>
    </row>
    <row r="1448" spans="1:13" hidden="1" x14ac:dyDescent="0.35">
      <c r="A1448" s="114" t="str">
        <f t="shared" si="22"/>
        <v>5598770NGA-714</v>
      </c>
      <c r="B1448" s="83" t="s">
        <v>156</v>
      </c>
      <c r="C1448" s="84">
        <v>2235232</v>
      </c>
      <c r="D1448" s="100">
        <v>5598770</v>
      </c>
      <c r="E1448" s="83" t="s">
        <v>117</v>
      </c>
      <c r="F1448" s="83" t="s">
        <v>115</v>
      </c>
      <c r="G1448" s="85">
        <v>43187</v>
      </c>
      <c r="H1448" s="85">
        <v>43187</v>
      </c>
      <c r="I1448" s="83" t="s">
        <v>114</v>
      </c>
      <c r="J1448" s="83"/>
      <c r="K1448" s="86">
        <v>1</v>
      </c>
      <c r="L1448" s="87">
        <v>41.38</v>
      </c>
      <c r="M1448" s="108">
        <v>41.38</v>
      </c>
    </row>
    <row r="1449" spans="1:13" hidden="1" x14ac:dyDescent="0.35">
      <c r="A1449" s="114" t="str">
        <f t="shared" si="22"/>
        <v>5527486NGA-714</v>
      </c>
      <c r="B1449" s="83" t="s">
        <v>156</v>
      </c>
      <c r="C1449" s="84">
        <v>2236134</v>
      </c>
      <c r="D1449" s="100">
        <v>5527486</v>
      </c>
      <c r="E1449" s="83" t="s">
        <v>116</v>
      </c>
      <c r="F1449" s="83" t="s">
        <v>118</v>
      </c>
      <c r="G1449" s="85">
        <v>43185</v>
      </c>
      <c r="H1449" s="85">
        <v>43185</v>
      </c>
      <c r="I1449" s="83" t="s">
        <v>114</v>
      </c>
      <c r="J1449" s="83"/>
      <c r="K1449" s="86">
        <v>-1</v>
      </c>
      <c r="L1449" s="87">
        <v>41.38</v>
      </c>
      <c r="M1449" s="108">
        <v>-41.38</v>
      </c>
    </row>
    <row r="1450" spans="1:13" hidden="1" x14ac:dyDescent="0.35">
      <c r="A1450" s="114" t="str">
        <f t="shared" si="22"/>
        <v>5527486Z999</v>
      </c>
      <c r="B1450" s="83" t="s">
        <v>156</v>
      </c>
      <c r="C1450" s="84">
        <v>2236134</v>
      </c>
      <c r="D1450" s="100">
        <v>5527486</v>
      </c>
      <c r="E1450" s="83" t="s">
        <v>116</v>
      </c>
      <c r="F1450" s="83" t="s">
        <v>118</v>
      </c>
      <c r="G1450" s="85">
        <v>43185</v>
      </c>
      <c r="H1450" s="85">
        <v>43185</v>
      </c>
      <c r="I1450" s="83" t="s">
        <v>35</v>
      </c>
      <c r="J1450" s="83"/>
      <c r="K1450" s="86">
        <v>1</v>
      </c>
      <c r="L1450" s="87">
        <v>0</v>
      </c>
      <c r="M1450" s="108">
        <v>0</v>
      </c>
    </row>
    <row r="1451" spans="1:13" hidden="1" x14ac:dyDescent="0.35">
      <c r="A1451" s="114" t="str">
        <f t="shared" si="22"/>
        <v>5656180NGA-714</v>
      </c>
      <c r="B1451" s="83" t="s">
        <v>156</v>
      </c>
      <c r="C1451" s="84">
        <v>2236206</v>
      </c>
      <c r="D1451" s="100">
        <v>5656180</v>
      </c>
      <c r="E1451" s="83" t="s">
        <v>117</v>
      </c>
      <c r="F1451" s="83" t="s">
        <v>115</v>
      </c>
      <c r="G1451" s="85">
        <v>43187</v>
      </c>
      <c r="H1451" s="85">
        <v>43187</v>
      </c>
      <c r="I1451" s="83" t="s">
        <v>114</v>
      </c>
      <c r="J1451" s="83"/>
      <c r="K1451" s="86">
        <v>1</v>
      </c>
      <c r="L1451" s="87">
        <v>41.38</v>
      </c>
      <c r="M1451" s="108">
        <v>41.38</v>
      </c>
    </row>
    <row r="1452" spans="1:13" hidden="1" x14ac:dyDescent="0.35">
      <c r="A1452" s="114" t="str">
        <f t="shared" si="22"/>
        <v>5773877NGA-714</v>
      </c>
      <c r="B1452" s="83" t="s">
        <v>156</v>
      </c>
      <c r="C1452" s="84">
        <v>2241566</v>
      </c>
      <c r="D1452" s="100">
        <v>5773877</v>
      </c>
      <c r="E1452" s="83" t="s">
        <v>111</v>
      </c>
      <c r="F1452" s="83" t="s">
        <v>115</v>
      </c>
      <c r="G1452" s="85">
        <v>43187</v>
      </c>
      <c r="H1452" s="85">
        <v>43187</v>
      </c>
      <c r="I1452" s="83" t="s">
        <v>114</v>
      </c>
      <c r="J1452" s="83"/>
      <c r="K1452" s="86">
        <v>1</v>
      </c>
      <c r="L1452" s="87">
        <v>41.38</v>
      </c>
      <c r="M1452" s="108">
        <v>41.38</v>
      </c>
    </row>
    <row r="1453" spans="1:13" hidden="1" x14ac:dyDescent="0.35">
      <c r="A1453" s="114" t="str">
        <f t="shared" si="22"/>
        <v>5792669ZNGA561C</v>
      </c>
      <c r="B1453" s="83" t="s">
        <v>156</v>
      </c>
      <c r="C1453" s="84">
        <v>2241679</v>
      </c>
      <c r="D1453" s="100">
        <v>5792669</v>
      </c>
      <c r="E1453" s="83" t="s">
        <v>120</v>
      </c>
      <c r="F1453" s="83" t="s">
        <v>118</v>
      </c>
      <c r="G1453" s="85">
        <v>43185</v>
      </c>
      <c r="H1453" s="85">
        <v>43185</v>
      </c>
      <c r="I1453" s="83" t="s">
        <v>89</v>
      </c>
      <c r="J1453" s="83"/>
      <c r="K1453" s="86">
        <v>1</v>
      </c>
      <c r="L1453" s="87">
        <v>205.64</v>
      </c>
      <c r="M1453" s="108">
        <v>205.64</v>
      </c>
    </row>
    <row r="1454" spans="1:13" hidden="1" x14ac:dyDescent="0.35">
      <c r="A1454" s="114" t="str">
        <f t="shared" si="22"/>
        <v>6094041ZNGA561C</v>
      </c>
      <c r="B1454" s="83" t="s">
        <v>156</v>
      </c>
      <c r="C1454" s="84">
        <v>2257728</v>
      </c>
      <c r="D1454" s="100">
        <v>6094041</v>
      </c>
      <c r="E1454" s="83" t="s">
        <v>120</v>
      </c>
      <c r="F1454" s="83" t="s">
        <v>118</v>
      </c>
      <c r="G1454" s="85">
        <v>43186</v>
      </c>
      <c r="H1454" s="85">
        <v>43186</v>
      </c>
      <c r="I1454" s="83" t="s">
        <v>89</v>
      </c>
      <c r="J1454" s="83"/>
      <c r="K1454" s="86">
        <v>1</v>
      </c>
      <c r="L1454" s="87">
        <v>205.64</v>
      </c>
      <c r="M1454" s="108">
        <v>205.64</v>
      </c>
    </row>
    <row r="1455" spans="1:13" hidden="1" x14ac:dyDescent="0.35">
      <c r="A1455" s="114" t="str">
        <f t="shared" si="22"/>
        <v>6104432ZNGA562B</v>
      </c>
      <c r="B1455" s="83" t="s">
        <v>156</v>
      </c>
      <c r="C1455" s="84">
        <v>2258944</v>
      </c>
      <c r="D1455" s="100">
        <v>6104432</v>
      </c>
      <c r="E1455" s="83" t="s">
        <v>116</v>
      </c>
      <c r="F1455" s="83" t="s">
        <v>115</v>
      </c>
      <c r="G1455" s="85">
        <v>43185</v>
      </c>
      <c r="H1455" s="85">
        <v>43185</v>
      </c>
      <c r="I1455" s="83" t="s">
        <v>20</v>
      </c>
      <c r="J1455" s="83"/>
      <c r="K1455" s="86">
        <v>1</v>
      </c>
      <c r="L1455" s="87">
        <v>254.64</v>
      </c>
      <c r="M1455" s="108">
        <v>254.64</v>
      </c>
    </row>
    <row r="1456" spans="1:13" hidden="1" x14ac:dyDescent="0.35">
      <c r="A1456" s="114" t="str">
        <f t="shared" si="22"/>
        <v>6104432ZNGA562BC</v>
      </c>
      <c r="B1456" s="83" t="s">
        <v>156</v>
      </c>
      <c r="C1456" s="84">
        <v>2258944</v>
      </c>
      <c r="D1456" s="100">
        <v>6104432</v>
      </c>
      <c r="E1456" s="83" t="s">
        <v>116</v>
      </c>
      <c r="F1456" s="83" t="s">
        <v>118</v>
      </c>
      <c r="G1456" s="85">
        <v>43185</v>
      </c>
      <c r="H1456" s="85">
        <v>43185</v>
      </c>
      <c r="I1456" s="83" t="s">
        <v>41</v>
      </c>
      <c r="J1456" s="83"/>
      <c r="K1456" s="86">
        <v>1</v>
      </c>
      <c r="L1456" s="87">
        <v>498.69</v>
      </c>
      <c r="M1456" s="108">
        <v>498.69</v>
      </c>
    </row>
    <row r="1457" spans="1:13" hidden="1" x14ac:dyDescent="0.35">
      <c r="A1457" s="114" t="str">
        <f t="shared" si="22"/>
        <v>5821302ZNGA563BC</v>
      </c>
      <c r="B1457" s="83" t="s">
        <v>156</v>
      </c>
      <c r="C1457" s="84">
        <v>2266861</v>
      </c>
      <c r="D1457" s="100">
        <v>5821302</v>
      </c>
      <c r="E1457" s="83" t="s">
        <v>119</v>
      </c>
      <c r="F1457" s="83" t="s">
        <v>118</v>
      </c>
      <c r="G1457" s="85">
        <v>43185</v>
      </c>
      <c r="H1457" s="85">
        <v>43185</v>
      </c>
      <c r="I1457" s="83" t="s">
        <v>25</v>
      </c>
      <c r="J1457" s="83"/>
      <c r="K1457" s="86">
        <v>1</v>
      </c>
      <c r="L1457" s="87">
        <v>626.70000000000005</v>
      </c>
      <c r="M1457" s="108">
        <v>626.70000000000005</v>
      </c>
    </row>
    <row r="1458" spans="1:13" hidden="1" x14ac:dyDescent="0.35">
      <c r="A1458" s="114" t="str">
        <f t="shared" si="22"/>
        <v>6234397NGA-751</v>
      </c>
      <c r="B1458" s="83" t="s">
        <v>156</v>
      </c>
      <c r="C1458" s="84">
        <v>2267082</v>
      </c>
      <c r="D1458" s="99">
        <v>6234397</v>
      </c>
      <c r="E1458" s="83" t="s">
        <v>122</v>
      </c>
      <c r="F1458" s="83" t="s">
        <v>118</v>
      </c>
      <c r="G1458" s="85">
        <v>43185</v>
      </c>
      <c r="H1458" s="85">
        <v>43185</v>
      </c>
      <c r="I1458" s="83" t="s">
        <v>93</v>
      </c>
      <c r="J1458" s="83"/>
      <c r="K1458" s="86">
        <v>-1</v>
      </c>
      <c r="L1458" s="87">
        <v>146.76</v>
      </c>
      <c r="M1458" s="108">
        <v>-146.76</v>
      </c>
    </row>
    <row r="1459" spans="1:13" hidden="1" x14ac:dyDescent="0.35">
      <c r="A1459" s="114" t="str">
        <f t="shared" si="22"/>
        <v>6234397NGA-762</v>
      </c>
      <c r="B1459" s="83" t="s">
        <v>156</v>
      </c>
      <c r="C1459" s="84">
        <v>2267082</v>
      </c>
      <c r="D1459" s="100">
        <v>6234397</v>
      </c>
      <c r="E1459" s="83" t="s">
        <v>122</v>
      </c>
      <c r="F1459" s="83" t="s">
        <v>118</v>
      </c>
      <c r="G1459" s="85">
        <v>43185</v>
      </c>
      <c r="H1459" s="85">
        <v>43185</v>
      </c>
      <c r="I1459" s="83" t="s">
        <v>107</v>
      </c>
      <c r="J1459" s="83"/>
      <c r="K1459" s="86">
        <v>1</v>
      </c>
      <c r="L1459" s="87">
        <v>60.72</v>
      </c>
      <c r="M1459" s="108">
        <v>60.72</v>
      </c>
    </row>
    <row r="1460" spans="1:13" hidden="1" x14ac:dyDescent="0.35">
      <c r="A1460" s="114" t="str">
        <f t="shared" si="22"/>
        <v>6288741N-F02MAT</v>
      </c>
      <c r="B1460" s="83" t="s">
        <v>156</v>
      </c>
      <c r="C1460" s="84">
        <v>2269456</v>
      </c>
      <c r="D1460" s="100">
        <v>6288741</v>
      </c>
      <c r="E1460" s="83" t="s">
        <v>122</v>
      </c>
      <c r="F1460" s="83" t="s">
        <v>127</v>
      </c>
      <c r="G1460" s="85">
        <v>43185</v>
      </c>
      <c r="H1460" s="85">
        <v>43185</v>
      </c>
      <c r="I1460" s="83" t="s">
        <v>157</v>
      </c>
      <c r="J1460" s="83"/>
      <c r="K1460" s="86">
        <v>65</v>
      </c>
      <c r="L1460" s="87">
        <v>1</v>
      </c>
      <c r="M1460" s="108">
        <v>65</v>
      </c>
    </row>
    <row r="1461" spans="1:13" hidden="1" x14ac:dyDescent="0.35">
      <c r="A1461" s="114" t="str">
        <f t="shared" si="22"/>
        <v>6288741NGA-F02577</v>
      </c>
      <c r="B1461" s="83" t="s">
        <v>156</v>
      </c>
      <c r="C1461" s="84">
        <v>2269456</v>
      </c>
      <c r="D1461" s="100">
        <v>6288741</v>
      </c>
      <c r="E1461" s="83" t="s">
        <v>122</v>
      </c>
      <c r="F1461" s="83" t="s">
        <v>127</v>
      </c>
      <c r="G1461" s="85">
        <v>43185</v>
      </c>
      <c r="H1461" s="85">
        <v>43185</v>
      </c>
      <c r="I1461" s="83" t="s">
        <v>129</v>
      </c>
      <c r="J1461" s="83"/>
      <c r="K1461" s="86">
        <v>52</v>
      </c>
      <c r="L1461" s="87">
        <v>11.93</v>
      </c>
      <c r="M1461" s="108">
        <v>620.36</v>
      </c>
    </row>
    <row r="1462" spans="1:13" hidden="1" x14ac:dyDescent="0.35">
      <c r="A1462" s="114" t="str">
        <f t="shared" si="22"/>
        <v>6288741Z999</v>
      </c>
      <c r="B1462" s="83" t="s">
        <v>156</v>
      </c>
      <c r="C1462" s="84">
        <v>2269456</v>
      </c>
      <c r="D1462" s="100">
        <v>6288741</v>
      </c>
      <c r="E1462" s="83" t="s">
        <v>122</v>
      </c>
      <c r="F1462" s="83" t="s">
        <v>115</v>
      </c>
      <c r="G1462" s="85">
        <v>43185</v>
      </c>
      <c r="H1462" s="85">
        <v>43185</v>
      </c>
      <c r="I1462" s="83" t="s">
        <v>35</v>
      </c>
      <c r="J1462" s="83"/>
      <c r="K1462" s="86">
        <v>1</v>
      </c>
      <c r="L1462" s="87">
        <v>0</v>
      </c>
      <c r="M1462" s="108">
        <v>0</v>
      </c>
    </row>
    <row r="1463" spans="1:13" hidden="1" x14ac:dyDescent="0.35">
      <c r="A1463" s="114" t="str">
        <f t="shared" si="22"/>
        <v>6288741ZNGA563B</v>
      </c>
      <c r="B1463" s="83" t="s">
        <v>156</v>
      </c>
      <c r="C1463" s="84">
        <v>2269456</v>
      </c>
      <c r="D1463" s="100">
        <v>6288741</v>
      </c>
      <c r="E1463" s="83" t="s">
        <v>122</v>
      </c>
      <c r="F1463" s="83" t="s">
        <v>115</v>
      </c>
      <c r="G1463" s="85">
        <v>43185</v>
      </c>
      <c r="H1463" s="85">
        <v>43185</v>
      </c>
      <c r="I1463" s="83" t="s">
        <v>23</v>
      </c>
      <c r="J1463" s="83"/>
      <c r="K1463" s="86">
        <v>-1</v>
      </c>
      <c r="L1463" s="87">
        <v>383.5</v>
      </c>
      <c r="M1463" s="108">
        <v>-383.5</v>
      </c>
    </row>
    <row r="1464" spans="1:13" hidden="1" x14ac:dyDescent="0.35">
      <c r="A1464" s="114" t="str">
        <f t="shared" si="22"/>
        <v>6302577ZNGA562BC</v>
      </c>
      <c r="B1464" s="83" t="s">
        <v>156</v>
      </c>
      <c r="C1464" s="84">
        <v>2270139</v>
      </c>
      <c r="D1464" s="100">
        <v>6302577</v>
      </c>
      <c r="E1464" s="83" t="s">
        <v>145</v>
      </c>
      <c r="F1464" s="83" t="s">
        <v>118</v>
      </c>
      <c r="G1464" s="85">
        <v>43186</v>
      </c>
      <c r="H1464" s="85">
        <v>43186</v>
      </c>
      <c r="I1464" s="83" t="s">
        <v>41</v>
      </c>
      <c r="J1464" s="83"/>
      <c r="K1464" s="86">
        <v>1</v>
      </c>
      <c r="L1464" s="87">
        <v>498.69</v>
      </c>
      <c r="M1464" s="108">
        <v>498.69</v>
      </c>
    </row>
    <row r="1465" spans="1:13" hidden="1" x14ac:dyDescent="0.35">
      <c r="A1465" s="114" t="str">
        <f t="shared" si="22"/>
        <v>6302577ZNGA563BC</v>
      </c>
      <c r="B1465" s="83" t="s">
        <v>156</v>
      </c>
      <c r="C1465" s="84">
        <v>2270139</v>
      </c>
      <c r="D1465" s="102">
        <v>6302577</v>
      </c>
      <c r="E1465" s="83" t="s">
        <v>145</v>
      </c>
      <c r="F1465" s="83" t="s">
        <v>118</v>
      </c>
      <c r="G1465" s="85">
        <v>43186</v>
      </c>
      <c r="H1465" s="85">
        <v>43186</v>
      </c>
      <c r="I1465" s="83" t="s">
        <v>25</v>
      </c>
      <c r="J1465" s="83"/>
      <c r="K1465" s="86">
        <v>-1</v>
      </c>
      <c r="L1465" s="87">
        <v>626.70000000000005</v>
      </c>
      <c r="M1465" s="108">
        <v>-626.70000000000005</v>
      </c>
    </row>
    <row r="1466" spans="1:13" hidden="1" x14ac:dyDescent="0.35">
      <c r="A1466" s="114" t="str">
        <f t="shared" si="22"/>
        <v>6342525ZNGA561A</v>
      </c>
      <c r="B1466" s="83" t="s">
        <v>156</v>
      </c>
      <c r="C1466" s="84">
        <v>2272252</v>
      </c>
      <c r="D1466" s="100">
        <v>6342525</v>
      </c>
      <c r="E1466" s="83" t="s">
        <v>111</v>
      </c>
      <c r="F1466" s="83" t="s">
        <v>113</v>
      </c>
      <c r="G1466" s="85">
        <v>43185</v>
      </c>
      <c r="H1466" s="85">
        <v>43185</v>
      </c>
      <c r="I1466" s="83" t="s">
        <v>112</v>
      </c>
      <c r="J1466" s="83"/>
      <c r="K1466" s="86">
        <v>1</v>
      </c>
      <c r="L1466" s="87">
        <v>0</v>
      </c>
      <c r="M1466" s="108">
        <v>0</v>
      </c>
    </row>
    <row r="1467" spans="1:13" hidden="1" x14ac:dyDescent="0.35">
      <c r="A1467" s="114" t="str">
        <f t="shared" si="22"/>
        <v>6342545ZNGA563BC</v>
      </c>
      <c r="B1467" s="83" t="s">
        <v>156</v>
      </c>
      <c r="C1467" s="84">
        <v>2272253</v>
      </c>
      <c r="D1467" s="100">
        <v>6342545</v>
      </c>
      <c r="E1467" s="83" t="s">
        <v>111</v>
      </c>
      <c r="F1467" s="83" t="s">
        <v>118</v>
      </c>
      <c r="G1467" s="85">
        <v>43185</v>
      </c>
      <c r="H1467" s="85">
        <v>43185</v>
      </c>
      <c r="I1467" s="83" t="s">
        <v>25</v>
      </c>
      <c r="J1467" s="83"/>
      <c r="K1467" s="86">
        <v>1</v>
      </c>
      <c r="L1467" s="87">
        <v>626.70000000000005</v>
      </c>
      <c r="M1467" s="108">
        <v>626.70000000000005</v>
      </c>
    </row>
    <row r="1468" spans="1:13" hidden="1" x14ac:dyDescent="0.35">
      <c r="A1468" s="114" t="str">
        <f t="shared" si="22"/>
        <v>6387492ZNGA563BC</v>
      </c>
      <c r="B1468" s="83" t="s">
        <v>156</v>
      </c>
      <c r="C1468" s="84">
        <v>2274241</v>
      </c>
      <c r="D1468" s="100">
        <v>6387492</v>
      </c>
      <c r="E1468" s="83" t="s">
        <v>119</v>
      </c>
      <c r="F1468" s="83" t="s">
        <v>118</v>
      </c>
      <c r="G1468" s="85">
        <v>43186</v>
      </c>
      <c r="H1468" s="85">
        <v>43186</v>
      </c>
      <c r="I1468" s="83" t="s">
        <v>25</v>
      </c>
      <c r="J1468" s="83"/>
      <c r="K1468" s="86">
        <v>1</v>
      </c>
      <c r="L1468" s="87">
        <v>626.70000000000005</v>
      </c>
      <c r="M1468" s="108">
        <v>626.70000000000005</v>
      </c>
    </row>
    <row r="1469" spans="1:13" hidden="1" x14ac:dyDescent="0.35">
      <c r="A1469" s="114" t="str">
        <f t="shared" si="22"/>
        <v>5963628N-561RSP</v>
      </c>
      <c r="B1469" s="83" t="s">
        <v>156</v>
      </c>
      <c r="C1469" s="84">
        <v>2274245</v>
      </c>
      <c r="D1469" s="100">
        <v>5963628</v>
      </c>
      <c r="E1469" s="83" t="s">
        <v>116</v>
      </c>
      <c r="F1469" s="83" t="s">
        <v>118</v>
      </c>
      <c r="G1469" s="85">
        <v>43187</v>
      </c>
      <c r="H1469" s="85">
        <v>43187</v>
      </c>
      <c r="I1469" s="83" t="s">
        <v>105</v>
      </c>
      <c r="J1469" s="83"/>
      <c r="K1469" s="86">
        <v>1</v>
      </c>
      <c r="L1469" s="87">
        <v>433.57</v>
      </c>
      <c r="M1469" s="108">
        <v>433.57</v>
      </c>
    </row>
    <row r="1470" spans="1:13" hidden="1" x14ac:dyDescent="0.35">
      <c r="A1470" s="114" t="str">
        <f t="shared" si="22"/>
        <v>6330944ZNGA562BC</v>
      </c>
      <c r="B1470" s="83" t="s">
        <v>156</v>
      </c>
      <c r="C1470" s="84">
        <v>2275511</v>
      </c>
      <c r="D1470" s="100">
        <v>6330944</v>
      </c>
      <c r="E1470" s="83" t="s">
        <v>145</v>
      </c>
      <c r="F1470" s="83" t="s">
        <v>115</v>
      </c>
      <c r="G1470" s="85">
        <v>43185</v>
      </c>
      <c r="H1470" s="85">
        <v>43185</v>
      </c>
      <c r="I1470" s="83" t="s">
        <v>41</v>
      </c>
      <c r="J1470" s="83"/>
      <c r="K1470" s="86">
        <v>1</v>
      </c>
      <c r="L1470" s="87">
        <v>498.69</v>
      </c>
      <c r="M1470" s="108">
        <v>498.69</v>
      </c>
    </row>
    <row r="1471" spans="1:13" hidden="1" x14ac:dyDescent="0.35">
      <c r="A1471" s="114" t="str">
        <f t="shared" si="22"/>
        <v>6342143Z999</v>
      </c>
      <c r="B1471" s="83" t="s">
        <v>156</v>
      </c>
      <c r="C1471" s="84">
        <v>2275523</v>
      </c>
      <c r="D1471" s="100">
        <v>6342143</v>
      </c>
      <c r="E1471" s="83" t="s">
        <v>120</v>
      </c>
      <c r="F1471" s="83" t="s">
        <v>115</v>
      </c>
      <c r="G1471" s="85">
        <v>43185</v>
      </c>
      <c r="H1471" s="85">
        <v>43185</v>
      </c>
      <c r="I1471" s="83" t="s">
        <v>35</v>
      </c>
      <c r="J1471" s="83"/>
      <c r="K1471" s="86">
        <v>1</v>
      </c>
      <c r="L1471" s="87">
        <v>0</v>
      </c>
      <c r="M1471" s="108">
        <v>0</v>
      </c>
    </row>
    <row r="1472" spans="1:13" hidden="1" x14ac:dyDescent="0.35">
      <c r="A1472" s="114" t="str">
        <f t="shared" si="22"/>
        <v>6342143ZNGA561B</v>
      </c>
      <c r="B1472" s="83" t="s">
        <v>156</v>
      </c>
      <c r="C1472" s="84">
        <v>2275523</v>
      </c>
      <c r="D1472" s="100">
        <v>6342143</v>
      </c>
      <c r="E1472" s="83" t="s">
        <v>120</v>
      </c>
      <c r="F1472" s="83" t="s">
        <v>115</v>
      </c>
      <c r="G1472" s="85">
        <v>43185</v>
      </c>
      <c r="H1472" s="85">
        <v>43185</v>
      </c>
      <c r="I1472" s="83" t="s">
        <v>15</v>
      </c>
      <c r="J1472" s="83"/>
      <c r="K1472" s="86">
        <v>-1</v>
      </c>
      <c r="L1472" s="87">
        <v>194.94</v>
      </c>
      <c r="M1472" s="108">
        <v>-194.94</v>
      </c>
    </row>
    <row r="1473" spans="1:13" hidden="1" x14ac:dyDescent="0.35">
      <c r="A1473" s="114" t="str">
        <f t="shared" si="22"/>
        <v>6415794Z999</v>
      </c>
      <c r="B1473" s="83" t="s">
        <v>156</v>
      </c>
      <c r="C1473" s="84">
        <v>2275894</v>
      </c>
      <c r="D1473" s="100">
        <v>6415794</v>
      </c>
      <c r="E1473" s="83" t="s">
        <v>116</v>
      </c>
      <c r="F1473" s="83" t="s">
        <v>115</v>
      </c>
      <c r="G1473" s="85">
        <v>43185</v>
      </c>
      <c r="H1473" s="85">
        <v>43185</v>
      </c>
      <c r="I1473" s="83" t="s">
        <v>35</v>
      </c>
      <c r="J1473" s="83"/>
      <c r="K1473" s="86">
        <v>1</v>
      </c>
      <c r="L1473" s="87">
        <v>0</v>
      </c>
      <c r="M1473" s="108">
        <v>0</v>
      </c>
    </row>
    <row r="1474" spans="1:13" hidden="1" x14ac:dyDescent="0.35">
      <c r="A1474" s="114" t="str">
        <f t="shared" si="22"/>
        <v>6415794ZNGA563B</v>
      </c>
      <c r="B1474" s="83" t="s">
        <v>156</v>
      </c>
      <c r="C1474" s="84">
        <v>2275894</v>
      </c>
      <c r="D1474" s="100">
        <v>6415794</v>
      </c>
      <c r="E1474" s="83" t="s">
        <v>116</v>
      </c>
      <c r="F1474" s="83" t="s">
        <v>115</v>
      </c>
      <c r="G1474" s="85">
        <v>43185</v>
      </c>
      <c r="H1474" s="85">
        <v>43185</v>
      </c>
      <c r="I1474" s="83" t="s">
        <v>23</v>
      </c>
      <c r="J1474" s="83"/>
      <c r="K1474" s="86">
        <v>-1</v>
      </c>
      <c r="L1474" s="87">
        <v>383.5</v>
      </c>
      <c r="M1474" s="108">
        <v>-383.5</v>
      </c>
    </row>
    <row r="1475" spans="1:13" hidden="1" x14ac:dyDescent="0.35">
      <c r="A1475" s="114" t="str">
        <f t="shared" ref="A1475:A1538" si="23">CONCATENATE(D1475,I1475)</f>
        <v>6536614NGA-750</v>
      </c>
      <c r="B1475" s="83" t="s">
        <v>156</v>
      </c>
      <c r="C1475" s="84">
        <v>2280937</v>
      </c>
      <c r="D1475" s="100">
        <v>6536614</v>
      </c>
      <c r="E1475" s="83" t="s">
        <v>117</v>
      </c>
      <c r="F1475" s="83" t="s">
        <v>118</v>
      </c>
      <c r="G1475" s="85">
        <v>43188</v>
      </c>
      <c r="H1475" s="85">
        <v>43188</v>
      </c>
      <c r="I1475" s="83" t="s">
        <v>85</v>
      </c>
      <c r="J1475" s="83"/>
      <c r="K1475" s="86">
        <v>1</v>
      </c>
      <c r="L1475" s="87">
        <v>22.61</v>
      </c>
      <c r="M1475" s="108">
        <v>22.61</v>
      </c>
    </row>
    <row r="1476" spans="1:13" hidden="1" x14ac:dyDescent="0.35">
      <c r="A1476" s="114" t="str">
        <f t="shared" si="23"/>
        <v>6473335ZNGA562BC</v>
      </c>
      <c r="B1476" s="83" t="s">
        <v>156</v>
      </c>
      <c r="C1476" s="84">
        <v>2281063</v>
      </c>
      <c r="D1476" s="100">
        <v>6473335</v>
      </c>
      <c r="E1476" s="83" t="s">
        <v>122</v>
      </c>
      <c r="F1476" s="83" t="s">
        <v>118</v>
      </c>
      <c r="G1476" s="85">
        <v>43185</v>
      </c>
      <c r="H1476" s="85">
        <v>43185</v>
      </c>
      <c r="I1476" s="83" t="s">
        <v>41</v>
      </c>
      <c r="J1476" s="83"/>
      <c r="K1476" s="86">
        <v>1</v>
      </c>
      <c r="L1476" s="87">
        <v>498.69</v>
      </c>
      <c r="M1476" s="108">
        <v>498.69</v>
      </c>
    </row>
    <row r="1477" spans="1:13" hidden="1" x14ac:dyDescent="0.35">
      <c r="A1477" s="114" t="str">
        <f t="shared" si="23"/>
        <v>6473925ZNGA561A</v>
      </c>
      <c r="B1477" s="83" t="s">
        <v>156</v>
      </c>
      <c r="C1477" s="84">
        <v>2281157</v>
      </c>
      <c r="D1477" s="100">
        <v>6473925</v>
      </c>
      <c r="E1477" s="83" t="s">
        <v>120</v>
      </c>
      <c r="F1477" s="83" t="s">
        <v>113</v>
      </c>
      <c r="G1477" s="85">
        <v>43185</v>
      </c>
      <c r="H1477" s="85">
        <v>43185</v>
      </c>
      <c r="I1477" s="83" t="s">
        <v>112</v>
      </c>
      <c r="J1477" s="83"/>
      <c r="K1477" s="86">
        <v>1</v>
      </c>
      <c r="L1477" s="87">
        <v>0</v>
      </c>
      <c r="M1477" s="108">
        <v>0</v>
      </c>
    </row>
    <row r="1478" spans="1:13" hidden="1" x14ac:dyDescent="0.35">
      <c r="A1478" s="114" t="str">
        <f t="shared" si="23"/>
        <v>6474006ZNGA564BC</v>
      </c>
      <c r="B1478" s="83" t="s">
        <v>156</v>
      </c>
      <c r="C1478" s="84">
        <v>2281158</v>
      </c>
      <c r="D1478" s="100">
        <v>6474006</v>
      </c>
      <c r="E1478" s="83" t="s">
        <v>120</v>
      </c>
      <c r="F1478" s="83" t="s">
        <v>118</v>
      </c>
      <c r="G1478" s="85">
        <v>43185</v>
      </c>
      <c r="H1478" s="85">
        <v>43185</v>
      </c>
      <c r="I1478" s="83" t="s">
        <v>95</v>
      </c>
      <c r="J1478" s="83"/>
      <c r="K1478" s="86">
        <v>1</v>
      </c>
      <c r="L1478" s="87">
        <v>881.69</v>
      </c>
      <c r="M1478" s="108">
        <v>881.69</v>
      </c>
    </row>
    <row r="1479" spans="1:13" hidden="1" x14ac:dyDescent="0.35">
      <c r="A1479" s="114" t="str">
        <f t="shared" si="23"/>
        <v>6507440NGA552</v>
      </c>
      <c r="B1479" s="83" t="s">
        <v>156</v>
      </c>
      <c r="C1479" s="84">
        <v>2281375</v>
      </c>
      <c r="D1479" s="100">
        <v>6507440</v>
      </c>
      <c r="E1479" s="83" t="s">
        <v>111</v>
      </c>
      <c r="F1479" s="83" t="s">
        <v>118</v>
      </c>
      <c r="G1479" s="85">
        <v>43187</v>
      </c>
      <c r="H1479" s="85">
        <v>43187</v>
      </c>
      <c r="I1479" s="83" t="s">
        <v>77</v>
      </c>
      <c r="J1479" s="83"/>
      <c r="K1479" s="86">
        <v>1</v>
      </c>
      <c r="L1479" s="87">
        <v>307.79000000000002</v>
      </c>
      <c r="M1479" s="108">
        <v>307.79000000000002</v>
      </c>
    </row>
    <row r="1480" spans="1:13" hidden="1" x14ac:dyDescent="0.35">
      <c r="A1480" s="114" t="str">
        <f t="shared" si="23"/>
        <v>6507440ZNGA561BC</v>
      </c>
      <c r="B1480" s="83" t="s">
        <v>156</v>
      </c>
      <c r="C1480" s="84">
        <v>2281375</v>
      </c>
      <c r="D1480" s="99">
        <v>6507440</v>
      </c>
      <c r="E1480" s="83" t="s">
        <v>111</v>
      </c>
      <c r="F1480" s="83" t="s">
        <v>118</v>
      </c>
      <c r="G1480" s="85">
        <v>43187</v>
      </c>
      <c r="H1480" s="85">
        <v>43187</v>
      </c>
      <c r="I1480" s="83" t="s">
        <v>29</v>
      </c>
      <c r="J1480" s="83"/>
      <c r="K1480" s="86">
        <v>-1</v>
      </c>
      <c r="L1480" s="87">
        <v>433.57</v>
      </c>
      <c r="M1480" s="108">
        <v>-433.57</v>
      </c>
    </row>
    <row r="1481" spans="1:13" hidden="1" x14ac:dyDescent="0.35">
      <c r="A1481" s="114" t="str">
        <f t="shared" si="23"/>
        <v>6555163ZNGA561BC</v>
      </c>
      <c r="B1481" s="83" t="s">
        <v>156</v>
      </c>
      <c r="C1481" s="84">
        <v>2281914</v>
      </c>
      <c r="D1481" s="100">
        <v>6555163</v>
      </c>
      <c r="E1481" s="83" t="s">
        <v>145</v>
      </c>
      <c r="F1481" s="83" t="s">
        <v>118</v>
      </c>
      <c r="G1481" s="85">
        <v>43186</v>
      </c>
      <c r="H1481" s="85">
        <v>43186</v>
      </c>
      <c r="I1481" s="83" t="s">
        <v>29</v>
      </c>
      <c r="J1481" s="83"/>
      <c r="K1481" s="86">
        <v>1</v>
      </c>
      <c r="L1481" s="87">
        <v>433.57</v>
      </c>
      <c r="M1481" s="108">
        <v>433.57</v>
      </c>
    </row>
    <row r="1482" spans="1:13" hidden="1" x14ac:dyDescent="0.35">
      <c r="A1482" s="114" t="str">
        <f t="shared" si="23"/>
        <v>6206557ZNGA561BC</v>
      </c>
      <c r="B1482" s="83" t="s">
        <v>156</v>
      </c>
      <c r="C1482" s="84">
        <v>2281998</v>
      </c>
      <c r="D1482" s="100">
        <v>6206557</v>
      </c>
      <c r="E1482" s="83" t="s">
        <v>117</v>
      </c>
      <c r="F1482" s="83" t="s">
        <v>118</v>
      </c>
      <c r="G1482" s="85">
        <v>43185</v>
      </c>
      <c r="H1482" s="85">
        <v>43185</v>
      </c>
      <c r="I1482" s="83" t="s">
        <v>29</v>
      </c>
      <c r="J1482" s="83"/>
      <c r="K1482" s="86">
        <v>1</v>
      </c>
      <c r="L1482" s="87">
        <v>433.57</v>
      </c>
      <c r="M1482" s="108">
        <v>433.57</v>
      </c>
    </row>
    <row r="1483" spans="1:13" hidden="1" x14ac:dyDescent="0.35">
      <c r="A1483" s="114" t="str">
        <f t="shared" si="23"/>
        <v>6416041N-563RSP</v>
      </c>
      <c r="B1483" s="83" t="s">
        <v>156</v>
      </c>
      <c r="C1483" s="84">
        <v>2282040</v>
      </c>
      <c r="D1483" s="100">
        <v>6416041</v>
      </c>
      <c r="E1483" s="83" t="s">
        <v>120</v>
      </c>
      <c r="F1483" s="83" t="s">
        <v>118</v>
      </c>
      <c r="G1483" s="85">
        <v>43186</v>
      </c>
      <c r="H1483" s="85">
        <v>43186</v>
      </c>
      <c r="I1483" s="83" t="s">
        <v>146</v>
      </c>
      <c r="J1483" s="83"/>
      <c r="K1483" s="86">
        <v>1</v>
      </c>
      <c r="L1483" s="87">
        <v>626.70000000000005</v>
      </c>
      <c r="M1483" s="108">
        <v>626.70000000000005</v>
      </c>
    </row>
    <row r="1484" spans="1:13" hidden="1" x14ac:dyDescent="0.35">
      <c r="A1484" s="114" t="str">
        <f t="shared" si="23"/>
        <v>6569821ZNGA561BC</v>
      </c>
      <c r="B1484" s="83" t="s">
        <v>156</v>
      </c>
      <c r="C1484" s="84">
        <v>2282667</v>
      </c>
      <c r="D1484" s="100">
        <v>6569821</v>
      </c>
      <c r="E1484" s="83" t="s">
        <v>117</v>
      </c>
      <c r="F1484" s="83" t="s">
        <v>118</v>
      </c>
      <c r="G1484" s="85">
        <v>43185</v>
      </c>
      <c r="H1484" s="85">
        <v>43185</v>
      </c>
      <c r="I1484" s="83" t="s">
        <v>29</v>
      </c>
      <c r="J1484" s="83"/>
      <c r="K1484" s="86">
        <v>1</v>
      </c>
      <c r="L1484" s="87">
        <v>433.57</v>
      </c>
      <c r="M1484" s="108">
        <v>433.57</v>
      </c>
    </row>
    <row r="1485" spans="1:13" hidden="1" x14ac:dyDescent="0.35">
      <c r="A1485" s="114" t="str">
        <f t="shared" si="23"/>
        <v>6481861ZNGA561BC</v>
      </c>
      <c r="B1485" s="83" t="s">
        <v>156</v>
      </c>
      <c r="C1485" s="84">
        <v>2282750</v>
      </c>
      <c r="D1485" s="100">
        <v>6481861</v>
      </c>
      <c r="E1485" s="83" t="s">
        <v>145</v>
      </c>
      <c r="F1485" s="83" t="s">
        <v>118</v>
      </c>
      <c r="G1485" s="85">
        <v>43188</v>
      </c>
      <c r="H1485" s="85">
        <v>43188</v>
      </c>
      <c r="I1485" s="83" t="s">
        <v>29</v>
      </c>
      <c r="J1485" s="83"/>
      <c r="K1485" s="86">
        <v>1</v>
      </c>
      <c r="L1485" s="87">
        <v>433.57</v>
      </c>
      <c r="M1485" s="108">
        <v>433.57</v>
      </c>
    </row>
    <row r="1486" spans="1:13" hidden="1" x14ac:dyDescent="0.35">
      <c r="A1486" s="114" t="str">
        <f t="shared" si="23"/>
        <v>6527278ZNGA561BC</v>
      </c>
      <c r="B1486" s="83" t="s">
        <v>156</v>
      </c>
      <c r="C1486" s="84">
        <v>2282864</v>
      </c>
      <c r="D1486" s="100">
        <v>6527278</v>
      </c>
      <c r="E1486" s="83" t="s">
        <v>145</v>
      </c>
      <c r="F1486" s="83" t="s">
        <v>118</v>
      </c>
      <c r="G1486" s="85">
        <v>43187</v>
      </c>
      <c r="H1486" s="85">
        <v>43187</v>
      </c>
      <c r="I1486" s="83" t="s">
        <v>29</v>
      </c>
      <c r="J1486" s="83"/>
      <c r="K1486" s="86">
        <v>1</v>
      </c>
      <c r="L1486" s="87">
        <v>433.57</v>
      </c>
      <c r="M1486" s="108">
        <v>433.57</v>
      </c>
    </row>
    <row r="1487" spans="1:13" hidden="1" x14ac:dyDescent="0.35">
      <c r="A1487" s="114" t="str">
        <f t="shared" si="23"/>
        <v>6563367ZNGA560BC</v>
      </c>
      <c r="B1487" s="83" t="s">
        <v>156</v>
      </c>
      <c r="C1487" s="84">
        <v>2283508</v>
      </c>
      <c r="D1487" s="100">
        <v>6563367</v>
      </c>
      <c r="E1487" s="83" t="s">
        <v>119</v>
      </c>
      <c r="F1487" s="83" t="s">
        <v>118</v>
      </c>
      <c r="G1487" s="85">
        <v>43186</v>
      </c>
      <c r="H1487" s="85">
        <v>43186</v>
      </c>
      <c r="I1487" s="83" t="s">
        <v>80</v>
      </c>
      <c r="J1487" s="83"/>
      <c r="K1487" s="86">
        <v>1</v>
      </c>
      <c r="L1487" s="87">
        <v>414.92</v>
      </c>
      <c r="M1487" s="108">
        <v>414.92</v>
      </c>
    </row>
    <row r="1488" spans="1:13" hidden="1" x14ac:dyDescent="0.35">
      <c r="A1488" s="114" t="str">
        <f t="shared" si="23"/>
        <v>6591593ZNGA563BC</v>
      </c>
      <c r="B1488" s="83" t="s">
        <v>156</v>
      </c>
      <c r="C1488" s="84">
        <v>2283669</v>
      </c>
      <c r="D1488" s="100">
        <v>6591593</v>
      </c>
      <c r="E1488" s="83" t="s">
        <v>120</v>
      </c>
      <c r="F1488" s="83" t="s">
        <v>118</v>
      </c>
      <c r="G1488" s="85">
        <v>43185</v>
      </c>
      <c r="H1488" s="85">
        <v>43185</v>
      </c>
      <c r="I1488" s="83" t="s">
        <v>25</v>
      </c>
      <c r="J1488" s="83"/>
      <c r="K1488" s="86">
        <v>1</v>
      </c>
      <c r="L1488" s="87">
        <v>626.70000000000005</v>
      </c>
      <c r="M1488" s="108">
        <v>626.70000000000005</v>
      </c>
    </row>
    <row r="1489" spans="1:13" hidden="1" x14ac:dyDescent="0.35">
      <c r="A1489" s="114" t="str">
        <f t="shared" si="23"/>
        <v>6417238ZNGA561A</v>
      </c>
      <c r="B1489" s="83" t="s">
        <v>156</v>
      </c>
      <c r="C1489" s="84">
        <v>2284378</v>
      </c>
      <c r="D1489" s="100">
        <v>6417238</v>
      </c>
      <c r="E1489" s="83" t="s">
        <v>111</v>
      </c>
      <c r="F1489" s="83" t="s">
        <v>113</v>
      </c>
      <c r="G1489" s="85">
        <v>43187</v>
      </c>
      <c r="H1489" s="85">
        <v>43187</v>
      </c>
      <c r="I1489" s="83" t="s">
        <v>112</v>
      </c>
      <c r="J1489" s="83"/>
      <c r="K1489" s="86">
        <v>1</v>
      </c>
      <c r="L1489" s="87">
        <v>0</v>
      </c>
      <c r="M1489" s="108">
        <v>0</v>
      </c>
    </row>
    <row r="1490" spans="1:13" hidden="1" x14ac:dyDescent="0.35">
      <c r="A1490" s="114" t="str">
        <f t="shared" si="23"/>
        <v>6417247ZNGA563BC</v>
      </c>
      <c r="B1490" s="83" t="s">
        <v>156</v>
      </c>
      <c r="C1490" s="84">
        <v>2284379</v>
      </c>
      <c r="D1490" s="100">
        <v>6417247</v>
      </c>
      <c r="E1490" s="83" t="s">
        <v>122</v>
      </c>
      <c r="F1490" s="83" t="s">
        <v>118</v>
      </c>
      <c r="G1490" s="85">
        <v>43187</v>
      </c>
      <c r="H1490" s="85">
        <v>43187</v>
      </c>
      <c r="I1490" s="83" t="s">
        <v>25</v>
      </c>
      <c r="J1490" s="83"/>
      <c r="K1490" s="86">
        <v>1</v>
      </c>
      <c r="L1490" s="87">
        <v>626.70000000000005</v>
      </c>
      <c r="M1490" s="108">
        <v>626.70000000000005</v>
      </c>
    </row>
    <row r="1491" spans="1:13" hidden="1" x14ac:dyDescent="0.35">
      <c r="A1491" s="114" t="str">
        <f t="shared" si="23"/>
        <v>6579101ZNGA563BC</v>
      </c>
      <c r="B1491" s="83" t="s">
        <v>156</v>
      </c>
      <c r="C1491" s="84">
        <v>2284700</v>
      </c>
      <c r="D1491" s="100">
        <v>6579101</v>
      </c>
      <c r="E1491" s="83" t="s">
        <v>119</v>
      </c>
      <c r="F1491" s="83" t="s">
        <v>118</v>
      </c>
      <c r="G1491" s="85">
        <v>43188</v>
      </c>
      <c r="H1491" s="85">
        <v>43188</v>
      </c>
      <c r="I1491" s="83" t="s">
        <v>25</v>
      </c>
      <c r="J1491" s="83"/>
      <c r="K1491" s="86">
        <v>1</v>
      </c>
      <c r="L1491" s="87">
        <v>626.70000000000005</v>
      </c>
      <c r="M1491" s="108">
        <v>626.70000000000005</v>
      </c>
    </row>
    <row r="1492" spans="1:13" hidden="1" x14ac:dyDescent="0.35">
      <c r="A1492" s="114" t="str">
        <f t="shared" si="23"/>
        <v>6617137ZNGA561BC</v>
      </c>
      <c r="B1492" s="83" t="s">
        <v>156</v>
      </c>
      <c r="C1492" s="84">
        <v>2284845</v>
      </c>
      <c r="D1492" s="100">
        <v>6617137</v>
      </c>
      <c r="E1492" s="83" t="s">
        <v>122</v>
      </c>
      <c r="F1492" s="83" t="s">
        <v>118</v>
      </c>
      <c r="G1492" s="85">
        <v>43186</v>
      </c>
      <c r="H1492" s="85">
        <v>43186</v>
      </c>
      <c r="I1492" s="83" t="s">
        <v>29</v>
      </c>
      <c r="J1492" s="83"/>
      <c r="K1492" s="86">
        <v>1</v>
      </c>
      <c r="L1492" s="87">
        <v>433.57</v>
      </c>
      <c r="M1492" s="108">
        <v>433.57</v>
      </c>
    </row>
    <row r="1493" spans="1:13" hidden="1" x14ac:dyDescent="0.35">
      <c r="A1493" s="114" t="str">
        <f t="shared" si="23"/>
        <v>6620065ZNGA561A</v>
      </c>
      <c r="B1493" s="83" t="s">
        <v>156</v>
      </c>
      <c r="C1493" s="84">
        <v>2285053</v>
      </c>
      <c r="D1493" s="100">
        <v>6620065</v>
      </c>
      <c r="E1493" s="83" t="s">
        <v>119</v>
      </c>
      <c r="F1493" s="83" t="s">
        <v>113</v>
      </c>
      <c r="G1493" s="85">
        <v>43188</v>
      </c>
      <c r="H1493" s="85">
        <v>43188</v>
      </c>
      <c r="I1493" s="83" t="s">
        <v>112</v>
      </c>
      <c r="J1493" s="83"/>
      <c r="K1493" s="86">
        <v>1</v>
      </c>
      <c r="L1493" s="87">
        <v>0</v>
      </c>
      <c r="M1493" s="108">
        <v>0</v>
      </c>
    </row>
    <row r="1494" spans="1:13" hidden="1" x14ac:dyDescent="0.35">
      <c r="A1494" s="114" t="str">
        <f t="shared" si="23"/>
        <v>6620072ZNGA563B</v>
      </c>
      <c r="B1494" s="83" t="s">
        <v>156</v>
      </c>
      <c r="C1494" s="84">
        <v>2285054</v>
      </c>
      <c r="D1494" s="100">
        <v>6620072</v>
      </c>
      <c r="E1494" s="83" t="s">
        <v>119</v>
      </c>
      <c r="F1494" s="83" t="s">
        <v>115</v>
      </c>
      <c r="G1494" s="85">
        <v>43188</v>
      </c>
      <c r="H1494" s="85">
        <v>43188</v>
      </c>
      <c r="I1494" s="83" t="s">
        <v>23</v>
      </c>
      <c r="J1494" s="83"/>
      <c r="K1494" s="86">
        <v>1</v>
      </c>
      <c r="L1494" s="87">
        <v>383.5</v>
      </c>
      <c r="M1494" s="108">
        <v>383.5</v>
      </c>
    </row>
    <row r="1495" spans="1:13" hidden="1" x14ac:dyDescent="0.35">
      <c r="A1495" s="114" t="str">
        <f t="shared" si="23"/>
        <v>6619237ZNGA560BC</v>
      </c>
      <c r="B1495" s="83" t="s">
        <v>156</v>
      </c>
      <c r="C1495" s="84">
        <v>2285150</v>
      </c>
      <c r="D1495" s="100">
        <v>6619237</v>
      </c>
      <c r="E1495" s="83" t="s">
        <v>119</v>
      </c>
      <c r="F1495" s="83" t="s">
        <v>118</v>
      </c>
      <c r="G1495" s="85">
        <v>43185</v>
      </c>
      <c r="H1495" s="85">
        <v>43185</v>
      </c>
      <c r="I1495" s="83" t="s">
        <v>80</v>
      </c>
      <c r="J1495" s="83"/>
      <c r="K1495" s="86">
        <v>1</v>
      </c>
      <c r="L1495" s="87">
        <v>414.92</v>
      </c>
      <c r="M1495" s="108">
        <v>414.92</v>
      </c>
    </row>
    <row r="1496" spans="1:13" hidden="1" x14ac:dyDescent="0.35">
      <c r="A1496" s="114" t="str">
        <f t="shared" si="23"/>
        <v>6438465ZNGA561A</v>
      </c>
      <c r="B1496" s="83" t="s">
        <v>156</v>
      </c>
      <c r="C1496" s="84">
        <v>2285193</v>
      </c>
      <c r="D1496" s="100">
        <v>6438465</v>
      </c>
      <c r="E1496" s="83" t="s">
        <v>116</v>
      </c>
      <c r="F1496" s="83" t="s">
        <v>113</v>
      </c>
      <c r="G1496" s="85">
        <v>43185</v>
      </c>
      <c r="H1496" s="85">
        <v>43185</v>
      </c>
      <c r="I1496" s="83" t="s">
        <v>112</v>
      </c>
      <c r="J1496" s="83"/>
      <c r="K1496" s="86">
        <v>1</v>
      </c>
      <c r="L1496" s="87">
        <v>0</v>
      </c>
      <c r="M1496" s="108">
        <v>0</v>
      </c>
    </row>
    <row r="1497" spans="1:13" hidden="1" x14ac:dyDescent="0.35">
      <c r="A1497" s="114" t="str">
        <f t="shared" si="23"/>
        <v>6629975ZNGA563BC</v>
      </c>
      <c r="B1497" s="83" t="s">
        <v>156</v>
      </c>
      <c r="C1497" s="84">
        <v>2285686</v>
      </c>
      <c r="D1497" s="100">
        <v>6629975</v>
      </c>
      <c r="E1497" s="83" t="s">
        <v>119</v>
      </c>
      <c r="F1497" s="83" t="s">
        <v>118</v>
      </c>
      <c r="G1497" s="85">
        <v>43188</v>
      </c>
      <c r="H1497" s="85">
        <v>43188</v>
      </c>
      <c r="I1497" s="83" t="s">
        <v>25</v>
      </c>
      <c r="J1497" s="83"/>
      <c r="K1497" s="86">
        <v>1</v>
      </c>
      <c r="L1497" s="87">
        <v>626.70000000000005</v>
      </c>
      <c r="M1497" s="108">
        <v>626.70000000000005</v>
      </c>
    </row>
    <row r="1498" spans="1:13" hidden="1" x14ac:dyDescent="0.35">
      <c r="A1498" s="114" t="str">
        <f t="shared" si="23"/>
        <v>6629949ZNGA561A</v>
      </c>
      <c r="B1498" s="83" t="s">
        <v>156</v>
      </c>
      <c r="C1498" s="84">
        <v>2285687</v>
      </c>
      <c r="D1498" s="100">
        <v>6629949</v>
      </c>
      <c r="E1498" s="83" t="s">
        <v>119</v>
      </c>
      <c r="F1498" s="83" t="s">
        <v>113</v>
      </c>
      <c r="G1498" s="85">
        <v>43187</v>
      </c>
      <c r="H1498" s="85">
        <v>43187</v>
      </c>
      <c r="I1498" s="83" t="s">
        <v>112</v>
      </c>
      <c r="J1498" s="83"/>
      <c r="K1498" s="86">
        <v>1</v>
      </c>
      <c r="L1498" s="87">
        <v>0</v>
      </c>
      <c r="M1498" s="108">
        <v>0</v>
      </c>
    </row>
    <row r="1499" spans="1:13" hidden="1" x14ac:dyDescent="0.35">
      <c r="A1499" s="114" t="str">
        <f t="shared" si="23"/>
        <v>6630240ZNGA562BC</v>
      </c>
      <c r="B1499" s="83" t="s">
        <v>156</v>
      </c>
      <c r="C1499" s="84">
        <v>2286214</v>
      </c>
      <c r="D1499" s="100">
        <v>6630240</v>
      </c>
      <c r="E1499" s="83" t="s">
        <v>117</v>
      </c>
      <c r="F1499" s="83" t="s">
        <v>118</v>
      </c>
      <c r="G1499" s="85">
        <v>43187</v>
      </c>
      <c r="H1499" s="85">
        <v>43187</v>
      </c>
      <c r="I1499" s="83" t="s">
        <v>41</v>
      </c>
      <c r="J1499" s="83"/>
      <c r="K1499" s="86">
        <v>1</v>
      </c>
      <c r="L1499" s="87">
        <v>498.69</v>
      </c>
      <c r="M1499" s="108">
        <v>498.69</v>
      </c>
    </row>
    <row r="1500" spans="1:13" hidden="1" x14ac:dyDescent="0.35">
      <c r="A1500" s="114" t="str">
        <f t="shared" si="23"/>
        <v>6630105ZNGA561A</v>
      </c>
      <c r="B1500" s="83" t="s">
        <v>156</v>
      </c>
      <c r="C1500" s="84">
        <v>2286215</v>
      </c>
      <c r="D1500" s="100">
        <v>6630105</v>
      </c>
      <c r="E1500" s="83" t="s">
        <v>117</v>
      </c>
      <c r="F1500" s="83" t="s">
        <v>113</v>
      </c>
      <c r="G1500" s="85">
        <v>43187</v>
      </c>
      <c r="H1500" s="85">
        <v>43187</v>
      </c>
      <c r="I1500" s="83" t="s">
        <v>112</v>
      </c>
      <c r="J1500" s="83"/>
      <c r="K1500" s="86">
        <v>1</v>
      </c>
      <c r="L1500" s="87">
        <v>0</v>
      </c>
      <c r="M1500" s="108">
        <v>0</v>
      </c>
    </row>
    <row r="1501" spans="1:13" hidden="1" x14ac:dyDescent="0.35">
      <c r="A1501" s="114" t="str">
        <f t="shared" si="23"/>
        <v>6647819ZNGA561BC</v>
      </c>
      <c r="B1501" s="83" t="s">
        <v>156</v>
      </c>
      <c r="C1501" s="84">
        <v>2286655</v>
      </c>
      <c r="D1501" s="100">
        <v>6647819</v>
      </c>
      <c r="E1501" s="83" t="s">
        <v>124</v>
      </c>
      <c r="F1501" s="83" t="s">
        <v>118</v>
      </c>
      <c r="G1501" s="85">
        <v>43187</v>
      </c>
      <c r="H1501" s="85">
        <v>43187</v>
      </c>
      <c r="I1501" s="83" t="s">
        <v>29</v>
      </c>
      <c r="J1501" s="83"/>
      <c r="K1501" s="86">
        <v>1</v>
      </c>
      <c r="L1501" s="87">
        <v>433.57</v>
      </c>
      <c r="M1501" s="108">
        <v>433.57</v>
      </c>
    </row>
    <row r="1502" spans="1:13" hidden="1" x14ac:dyDescent="0.35">
      <c r="A1502" s="114" t="str">
        <f t="shared" si="23"/>
        <v>6647809ZNGA561A</v>
      </c>
      <c r="B1502" s="83" t="s">
        <v>156</v>
      </c>
      <c r="C1502" s="84">
        <v>2286656</v>
      </c>
      <c r="D1502" s="100">
        <v>6647809</v>
      </c>
      <c r="E1502" s="83" t="s">
        <v>124</v>
      </c>
      <c r="F1502" s="83" t="s">
        <v>113</v>
      </c>
      <c r="G1502" s="85">
        <v>43185</v>
      </c>
      <c r="H1502" s="85">
        <v>43185</v>
      </c>
      <c r="I1502" s="83" t="s">
        <v>112</v>
      </c>
      <c r="J1502" s="83"/>
      <c r="K1502" s="86">
        <v>1</v>
      </c>
      <c r="L1502" s="87">
        <v>0</v>
      </c>
      <c r="M1502" s="108">
        <v>0</v>
      </c>
    </row>
    <row r="1503" spans="1:13" hidden="1" x14ac:dyDescent="0.35">
      <c r="A1503" s="114" t="str">
        <f t="shared" si="23"/>
        <v>6647501ZNGA563BC</v>
      </c>
      <c r="B1503" s="83" t="s">
        <v>156</v>
      </c>
      <c r="C1503" s="84">
        <v>2286758</v>
      </c>
      <c r="D1503" s="100">
        <v>6647501</v>
      </c>
      <c r="E1503" s="83" t="s">
        <v>111</v>
      </c>
      <c r="F1503" s="83" t="s">
        <v>118</v>
      </c>
      <c r="G1503" s="85">
        <v>43188</v>
      </c>
      <c r="H1503" s="85">
        <v>43188</v>
      </c>
      <c r="I1503" s="83" t="s">
        <v>25</v>
      </c>
      <c r="J1503" s="83"/>
      <c r="K1503" s="86">
        <v>1</v>
      </c>
      <c r="L1503" s="87">
        <v>626.70000000000005</v>
      </c>
      <c r="M1503" s="108">
        <v>626.70000000000005</v>
      </c>
    </row>
    <row r="1504" spans="1:13" hidden="1" x14ac:dyDescent="0.35">
      <c r="A1504" s="114" t="str">
        <f t="shared" si="23"/>
        <v>6647550ZNGA562BC</v>
      </c>
      <c r="B1504" s="83" t="s">
        <v>156</v>
      </c>
      <c r="C1504" s="84">
        <v>2286759</v>
      </c>
      <c r="D1504" s="100">
        <v>6647550</v>
      </c>
      <c r="E1504" s="83" t="s">
        <v>122</v>
      </c>
      <c r="F1504" s="83" t="s">
        <v>118</v>
      </c>
      <c r="G1504" s="85">
        <v>43188</v>
      </c>
      <c r="H1504" s="85">
        <v>43188</v>
      </c>
      <c r="I1504" s="83" t="s">
        <v>41</v>
      </c>
      <c r="J1504" s="83"/>
      <c r="K1504" s="86">
        <v>1</v>
      </c>
      <c r="L1504" s="87">
        <v>498.69</v>
      </c>
      <c r="M1504" s="108">
        <v>498.69</v>
      </c>
    </row>
    <row r="1505" spans="1:13" hidden="1" x14ac:dyDescent="0.35">
      <c r="A1505" s="114" t="str">
        <f t="shared" si="23"/>
        <v>6647550ZNGA563BC</v>
      </c>
      <c r="B1505" s="83" t="s">
        <v>156</v>
      </c>
      <c r="C1505" s="84">
        <v>2286759</v>
      </c>
      <c r="D1505" s="100">
        <v>6647550</v>
      </c>
      <c r="E1505" s="83" t="s">
        <v>122</v>
      </c>
      <c r="F1505" s="83" t="s">
        <v>118</v>
      </c>
      <c r="G1505" s="85">
        <v>43186</v>
      </c>
      <c r="H1505" s="85">
        <v>43186</v>
      </c>
      <c r="I1505" s="83" t="s">
        <v>25</v>
      </c>
      <c r="J1505" s="83"/>
      <c r="K1505" s="86">
        <v>1</v>
      </c>
      <c r="L1505" s="87">
        <v>626.70000000000005</v>
      </c>
      <c r="M1505" s="108">
        <v>626.70000000000005</v>
      </c>
    </row>
    <row r="1506" spans="1:13" hidden="1" x14ac:dyDescent="0.35">
      <c r="A1506" s="114" t="str">
        <f t="shared" si="23"/>
        <v>6647550ZNGA563BC</v>
      </c>
      <c r="B1506" s="83" t="s">
        <v>156</v>
      </c>
      <c r="C1506" s="84">
        <v>2286759</v>
      </c>
      <c r="D1506" s="102">
        <v>6647550</v>
      </c>
      <c r="E1506" s="83" t="s">
        <v>122</v>
      </c>
      <c r="F1506" s="83" t="s">
        <v>118</v>
      </c>
      <c r="G1506" s="85">
        <v>43188</v>
      </c>
      <c r="H1506" s="85">
        <v>43188</v>
      </c>
      <c r="I1506" s="83" t="s">
        <v>25</v>
      </c>
      <c r="J1506" s="83"/>
      <c r="K1506" s="86">
        <v>-1</v>
      </c>
      <c r="L1506" s="87">
        <v>626.70000000000005</v>
      </c>
      <c r="M1506" s="108">
        <v>-626.70000000000005</v>
      </c>
    </row>
    <row r="1507" spans="1:13" hidden="1" x14ac:dyDescent="0.35">
      <c r="A1507" s="114" t="str">
        <f t="shared" si="23"/>
        <v>6648478ZNGA561A</v>
      </c>
      <c r="B1507" s="83" t="s">
        <v>156</v>
      </c>
      <c r="C1507" s="84">
        <v>2286777</v>
      </c>
      <c r="D1507" s="100">
        <v>6648478</v>
      </c>
      <c r="E1507" s="83" t="s">
        <v>120</v>
      </c>
      <c r="F1507" s="83" t="s">
        <v>113</v>
      </c>
      <c r="G1507" s="85">
        <v>43185</v>
      </c>
      <c r="H1507" s="85">
        <v>43185</v>
      </c>
      <c r="I1507" s="83" t="s">
        <v>112</v>
      </c>
      <c r="J1507" s="83"/>
      <c r="K1507" s="86">
        <v>1</v>
      </c>
      <c r="L1507" s="87">
        <v>0</v>
      </c>
      <c r="M1507" s="108">
        <v>0</v>
      </c>
    </row>
    <row r="1508" spans="1:13" hidden="1" x14ac:dyDescent="0.35">
      <c r="A1508" s="114" t="str">
        <f t="shared" si="23"/>
        <v>6645221ZNGA561A</v>
      </c>
      <c r="B1508" s="83" t="s">
        <v>156</v>
      </c>
      <c r="C1508" s="84">
        <v>2286926</v>
      </c>
      <c r="D1508" s="100">
        <v>6645221</v>
      </c>
      <c r="E1508" s="83" t="s">
        <v>120</v>
      </c>
      <c r="F1508" s="83" t="s">
        <v>113</v>
      </c>
      <c r="G1508" s="85">
        <v>43187</v>
      </c>
      <c r="H1508" s="85">
        <v>43187</v>
      </c>
      <c r="I1508" s="83" t="s">
        <v>112</v>
      </c>
      <c r="J1508" s="83"/>
      <c r="K1508" s="86">
        <v>1</v>
      </c>
      <c r="L1508" s="87">
        <v>0</v>
      </c>
      <c r="M1508" s="108">
        <v>0</v>
      </c>
    </row>
    <row r="1509" spans="1:13" hidden="1" x14ac:dyDescent="0.35">
      <c r="A1509" s="114" t="str">
        <f t="shared" si="23"/>
        <v>6645346NGA Outside Boundary Remediation/Build</v>
      </c>
      <c r="B1509" s="83" t="s">
        <v>156</v>
      </c>
      <c r="C1509" s="84">
        <v>2286927</v>
      </c>
      <c r="D1509" s="100">
        <v>6645346</v>
      </c>
      <c r="E1509" s="83" t="s">
        <v>120</v>
      </c>
      <c r="F1509" s="83" t="s">
        <v>127</v>
      </c>
      <c r="G1509" s="85">
        <v>43187</v>
      </c>
      <c r="H1509" s="85">
        <v>43187</v>
      </c>
      <c r="I1509" s="83" t="s">
        <v>126</v>
      </c>
      <c r="J1509" s="83"/>
      <c r="K1509" s="86">
        <v>1</v>
      </c>
      <c r="L1509" s="87">
        <v>0</v>
      </c>
      <c r="M1509" s="108">
        <v>0</v>
      </c>
    </row>
    <row r="1510" spans="1:13" hidden="1" x14ac:dyDescent="0.35">
      <c r="A1510" s="114" t="str">
        <f t="shared" si="23"/>
        <v>6668827ZNGA561A</v>
      </c>
      <c r="B1510" s="83" t="s">
        <v>156</v>
      </c>
      <c r="C1510" s="84">
        <v>2287402</v>
      </c>
      <c r="D1510" s="100">
        <v>6668827</v>
      </c>
      <c r="E1510" s="83" t="s">
        <v>119</v>
      </c>
      <c r="F1510" s="83" t="s">
        <v>113</v>
      </c>
      <c r="G1510" s="85">
        <v>43185</v>
      </c>
      <c r="H1510" s="85">
        <v>43185</v>
      </c>
      <c r="I1510" s="83" t="s">
        <v>112</v>
      </c>
      <c r="J1510" s="83"/>
      <c r="K1510" s="86">
        <v>1</v>
      </c>
      <c r="L1510" s="87">
        <v>0</v>
      </c>
      <c r="M1510" s="108">
        <v>0</v>
      </c>
    </row>
    <row r="1511" spans="1:13" hidden="1" x14ac:dyDescent="0.35">
      <c r="A1511" s="114" t="str">
        <f t="shared" si="23"/>
        <v>6669028ZNGA563BC</v>
      </c>
      <c r="B1511" s="83" t="s">
        <v>156</v>
      </c>
      <c r="C1511" s="84">
        <v>2287403</v>
      </c>
      <c r="D1511" s="100">
        <v>6669028</v>
      </c>
      <c r="E1511" s="83" t="s">
        <v>119</v>
      </c>
      <c r="F1511" s="83" t="s">
        <v>115</v>
      </c>
      <c r="G1511" s="85">
        <v>43185</v>
      </c>
      <c r="H1511" s="85">
        <v>43185</v>
      </c>
      <c r="I1511" s="83" t="s">
        <v>25</v>
      </c>
      <c r="J1511" s="83"/>
      <c r="K1511" s="86">
        <v>1</v>
      </c>
      <c r="L1511" s="87">
        <v>626.70000000000005</v>
      </c>
      <c r="M1511" s="108">
        <v>626.70000000000005</v>
      </c>
    </row>
    <row r="1512" spans="1:13" hidden="1" x14ac:dyDescent="0.35">
      <c r="A1512" s="114" t="str">
        <f t="shared" si="23"/>
        <v>6663411ZNGA562BC</v>
      </c>
      <c r="B1512" s="83" t="s">
        <v>156</v>
      </c>
      <c r="C1512" s="84">
        <v>2287422</v>
      </c>
      <c r="D1512" s="100">
        <v>6663411</v>
      </c>
      <c r="E1512" s="83" t="s">
        <v>120</v>
      </c>
      <c r="F1512" s="83" t="s">
        <v>118</v>
      </c>
      <c r="G1512" s="85">
        <v>43187</v>
      </c>
      <c r="H1512" s="85">
        <v>43187</v>
      </c>
      <c r="I1512" s="83" t="s">
        <v>41</v>
      </c>
      <c r="J1512" s="83"/>
      <c r="K1512" s="86">
        <v>1</v>
      </c>
      <c r="L1512" s="87">
        <v>498.69</v>
      </c>
      <c r="M1512" s="108">
        <v>498.69</v>
      </c>
    </row>
    <row r="1513" spans="1:13" hidden="1" x14ac:dyDescent="0.35">
      <c r="A1513" s="114" t="str">
        <f t="shared" si="23"/>
        <v>6598833NGA Outside Boundary Remediation/Build</v>
      </c>
      <c r="B1513" s="83" t="s">
        <v>156</v>
      </c>
      <c r="C1513" s="84">
        <v>2287523</v>
      </c>
      <c r="D1513" s="100">
        <v>6598833</v>
      </c>
      <c r="E1513" s="83" t="s">
        <v>145</v>
      </c>
      <c r="F1513" s="83" t="s">
        <v>127</v>
      </c>
      <c r="G1513" s="85">
        <v>43188</v>
      </c>
      <c r="H1513" s="85">
        <v>43188</v>
      </c>
      <c r="I1513" s="83" t="s">
        <v>126</v>
      </c>
      <c r="J1513" s="83"/>
      <c r="K1513" s="86">
        <v>1</v>
      </c>
      <c r="L1513" s="87">
        <v>0</v>
      </c>
      <c r="M1513" s="108">
        <v>0</v>
      </c>
    </row>
    <row r="1514" spans="1:13" hidden="1" x14ac:dyDescent="0.35">
      <c r="A1514" s="114" t="str">
        <f t="shared" si="23"/>
        <v>6598833ZNGA561B</v>
      </c>
      <c r="B1514" s="83" t="s">
        <v>156</v>
      </c>
      <c r="C1514" s="84">
        <v>2287523</v>
      </c>
      <c r="D1514" s="100">
        <v>6598833</v>
      </c>
      <c r="E1514" s="83" t="s">
        <v>145</v>
      </c>
      <c r="F1514" s="83" t="s">
        <v>115</v>
      </c>
      <c r="G1514" s="85">
        <v>43188</v>
      </c>
      <c r="H1514" s="85">
        <v>43188</v>
      </c>
      <c r="I1514" s="83" t="s">
        <v>15</v>
      </c>
      <c r="J1514" s="83"/>
      <c r="K1514" s="86">
        <v>1</v>
      </c>
      <c r="L1514" s="87">
        <v>194.94</v>
      </c>
      <c r="M1514" s="108">
        <v>194.94</v>
      </c>
    </row>
    <row r="1515" spans="1:13" hidden="1" x14ac:dyDescent="0.35">
      <c r="A1515" s="114" t="str">
        <f t="shared" si="23"/>
        <v>6679866ZNGA563B</v>
      </c>
      <c r="B1515" s="83" t="s">
        <v>156</v>
      </c>
      <c r="C1515" s="84">
        <v>2287803</v>
      </c>
      <c r="D1515" s="100">
        <v>6679866</v>
      </c>
      <c r="E1515" s="83" t="s">
        <v>117</v>
      </c>
      <c r="F1515" s="83" t="s">
        <v>115</v>
      </c>
      <c r="G1515" s="85">
        <v>43187</v>
      </c>
      <c r="H1515" s="85">
        <v>43187</v>
      </c>
      <c r="I1515" s="83" t="s">
        <v>23</v>
      </c>
      <c r="J1515" s="83"/>
      <c r="K1515" s="86">
        <v>1</v>
      </c>
      <c r="L1515" s="87">
        <v>383.5</v>
      </c>
      <c r="M1515" s="108">
        <v>383.5</v>
      </c>
    </row>
    <row r="1516" spans="1:13" hidden="1" x14ac:dyDescent="0.35">
      <c r="A1516" s="114" t="str">
        <f t="shared" si="23"/>
        <v>6679716ZNGA561A</v>
      </c>
      <c r="B1516" s="83" t="s">
        <v>156</v>
      </c>
      <c r="C1516" s="84">
        <v>2287804</v>
      </c>
      <c r="D1516" s="100">
        <v>6679716</v>
      </c>
      <c r="E1516" s="83" t="s">
        <v>117</v>
      </c>
      <c r="F1516" s="83" t="s">
        <v>113</v>
      </c>
      <c r="G1516" s="85">
        <v>43187</v>
      </c>
      <c r="H1516" s="85">
        <v>43187</v>
      </c>
      <c r="I1516" s="83" t="s">
        <v>112</v>
      </c>
      <c r="J1516" s="83"/>
      <c r="K1516" s="86">
        <v>1</v>
      </c>
      <c r="L1516" s="87">
        <v>0</v>
      </c>
      <c r="M1516" s="108">
        <v>0</v>
      </c>
    </row>
    <row r="1517" spans="1:13" hidden="1" x14ac:dyDescent="0.35">
      <c r="A1517" s="114" t="str">
        <f t="shared" si="23"/>
        <v>6679375NGA-750</v>
      </c>
      <c r="B1517" s="83" t="s">
        <v>156</v>
      </c>
      <c r="C1517" s="84">
        <v>2287829</v>
      </c>
      <c r="D1517" s="100">
        <v>6679375</v>
      </c>
      <c r="E1517" s="83" t="s">
        <v>117</v>
      </c>
      <c r="F1517" s="83" t="s">
        <v>118</v>
      </c>
      <c r="G1517" s="85">
        <v>43185</v>
      </c>
      <c r="H1517" s="85">
        <v>43185</v>
      </c>
      <c r="I1517" s="83" t="s">
        <v>85</v>
      </c>
      <c r="J1517" s="83"/>
      <c r="K1517" s="86">
        <v>1</v>
      </c>
      <c r="L1517" s="87">
        <v>22.61</v>
      </c>
      <c r="M1517" s="108">
        <v>22.61</v>
      </c>
    </row>
    <row r="1518" spans="1:13" hidden="1" x14ac:dyDescent="0.35">
      <c r="A1518" s="114" t="str">
        <f t="shared" si="23"/>
        <v>6679375NGA-753</v>
      </c>
      <c r="B1518" s="83" t="s">
        <v>156</v>
      </c>
      <c r="C1518" s="84">
        <v>2287829</v>
      </c>
      <c r="D1518" s="100">
        <v>6679375</v>
      </c>
      <c r="E1518" s="83" t="s">
        <v>117</v>
      </c>
      <c r="F1518" s="83" t="s">
        <v>118</v>
      </c>
      <c r="G1518" s="85">
        <v>43185</v>
      </c>
      <c r="H1518" s="85">
        <v>43185</v>
      </c>
      <c r="I1518" s="83" t="s">
        <v>102</v>
      </c>
      <c r="J1518" s="83"/>
      <c r="K1518" s="86">
        <v>1</v>
      </c>
      <c r="L1518" s="87">
        <v>68.2</v>
      </c>
      <c r="M1518" s="108">
        <v>68.2</v>
      </c>
    </row>
    <row r="1519" spans="1:13" hidden="1" x14ac:dyDescent="0.35">
      <c r="A1519" s="114" t="str">
        <f t="shared" si="23"/>
        <v>6683980ZNGA561A</v>
      </c>
      <c r="B1519" s="83" t="s">
        <v>156</v>
      </c>
      <c r="C1519" s="84">
        <v>2288006</v>
      </c>
      <c r="D1519" s="100">
        <v>6683980</v>
      </c>
      <c r="E1519" s="83" t="s">
        <v>119</v>
      </c>
      <c r="F1519" s="83" t="s">
        <v>113</v>
      </c>
      <c r="G1519" s="85">
        <v>43188</v>
      </c>
      <c r="H1519" s="85">
        <v>43188</v>
      </c>
      <c r="I1519" s="83" t="s">
        <v>112</v>
      </c>
      <c r="J1519" s="83"/>
      <c r="K1519" s="86">
        <v>1</v>
      </c>
      <c r="L1519" s="87">
        <v>0</v>
      </c>
      <c r="M1519" s="108">
        <v>0</v>
      </c>
    </row>
    <row r="1520" spans="1:13" hidden="1" x14ac:dyDescent="0.35">
      <c r="A1520" s="114" t="str">
        <f t="shared" si="23"/>
        <v>6684080ZNGA560B</v>
      </c>
      <c r="B1520" s="83" t="s">
        <v>156</v>
      </c>
      <c r="C1520" s="84">
        <v>2288007</v>
      </c>
      <c r="D1520" s="100">
        <v>6684080</v>
      </c>
      <c r="E1520" s="83" t="s">
        <v>119</v>
      </c>
      <c r="F1520" s="83" t="s">
        <v>115</v>
      </c>
      <c r="G1520" s="85">
        <v>43188</v>
      </c>
      <c r="H1520" s="85">
        <v>43188</v>
      </c>
      <c r="I1520" s="83" t="s">
        <v>2</v>
      </c>
      <c r="J1520" s="83"/>
      <c r="K1520" s="86">
        <v>1</v>
      </c>
      <c r="L1520" s="87">
        <v>187.32</v>
      </c>
      <c r="M1520" s="108">
        <v>187.32</v>
      </c>
    </row>
    <row r="1521" spans="1:13" hidden="1" x14ac:dyDescent="0.35">
      <c r="A1521" s="114" t="str">
        <f t="shared" si="23"/>
        <v>6687565NGA-750</v>
      </c>
      <c r="B1521" s="83" t="s">
        <v>156</v>
      </c>
      <c r="C1521" s="84">
        <v>2288011</v>
      </c>
      <c r="D1521" s="100">
        <v>6687565</v>
      </c>
      <c r="E1521" s="83" t="s">
        <v>116</v>
      </c>
      <c r="F1521" s="83" t="s">
        <v>118</v>
      </c>
      <c r="G1521" s="85">
        <v>43185</v>
      </c>
      <c r="H1521" s="85">
        <v>43185</v>
      </c>
      <c r="I1521" s="83" t="s">
        <v>85</v>
      </c>
      <c r="J1521" s="83"/>
      <c r="K1521" s="86">
        <v>1</v>
      </c>
      <c r="L1521" s="87">
        <v>22.61</v>
      </c>
      <c r="M1521" s="108">
        <v>22.61</v>
      </c>
    </row>
    <row r="1522" spans="1:13" hidden="1" x14ac:dyDescent="0.35">
      <c r="A1522" s="114" t="str">
        <f t="shared" si="23"/>
        <v>6687565NGA-751</v>
      </c>
      <c r="B1522" s="83" t="s">
        <v>156</v>
      </c>
      <c r="C1522" s="84">
        <v>2288011</v>
      </c>
      <c r="D1522" s="100">
        <v>6687565</v>
      </c>
      <c r="E1522" s="83" t="s">
        <v>116</v>
      </c>
      <c r="F1522" s="83" t="s">
        <v>118</v>
      </c>
      <c r="G1522" s="85">
        <v>43185</v>
      </c>
      <c r="H1522" s="85">
        <v>43185</v>
      </c>
      <c r="I1522" s="83" t="s">
        <v>93</v>
      </c>
      <c r="J1522" s="83"/>
      <c r="K1522" s="86">
        <v>1</v>
      </c>
      <c r="L1522" s="87">
        <v>146.76</v>
      </c>
      <c r="M1522" s="108">
        <v>146.76</v>
      </c>
    </row>
    <row r="1523" spans="1:13" hidden="1" x14ac:dyDescent="0.35">
      <c r="A1523" s="114" t="str">
        <f t="shared" si="23"/>
        <v>6691226ZNGA561A</v>
      </c>
      <c r="B1523" s="83" t="s">
        <v>156</v>
      </c>
      <c r="C1523" s="84">
        <v>2288228</v>
      </c>
      <c r="D1523" s="100">
        <v>6691226</v>
      </c>
      <c r="E1523" s="83" t="s">
        <v>117</v>
      </c>
      <c r="F1523" s="83" t="s">
        <v>113</v>
      </c>
      <c r="G1523" s="85">
        <v>43186</v>
      </c>
      <c r="H1523" s="85">
        <v>43186</v>
      </c>
      <c r="I1523" s="83" t="s">
        <v>112</v>
      </c>
      <c r="J1523" s="83"/>
      <c r="K1523" s="86">
        <v>1</v>
      </c>
      <c r="L1523" s="87">
        <v>0</v>
      </c>
      <c r="M1523" s="108">
        <v>0</v>
      </c>
    </row>
    <row r="1524" spans="1:13" hidden="1" x14ac:dyDescent="0.35">
      <c r="A1524" s="114" t="str">
        <f t="shared" si="23"/>
        <v>6587059ZNGA561A</v>
      </c>
      <c r="B1524" s="83" t="s">
        <v>156</v>
      </c>
      <c r="C1524" s="84">
        <v>2288394</v>
      </c>
      <c r="D1524" s="100">
        <v>6587059</v>
      </c>
      <c r="E1524" s="83" t="s">
        <v>120</v>
      </c>
      <c r="F1524" s="83" t="s">
        <v>113</v>
      </c>
      <c r="G1524" s="85">
        <v>43188</v>
      </c>
      <c r="H1524" s="85">
        <v>43188</v>
      </c>
      <c r="I1524" s="83" t="s">
        <v>112</v>
      </c>
      <c r="J1524" s="83"/>
      <c r="K1524" s="86">
        <v>1</v>
      </c>
      <c r="L1524" s="87">
        <v>0</v>
      </c>
      <c r="M1524" s="108">
        <v>0</v>
      </c>
    </row>
    <row r="1525" spans="1:13" hidden="1" x14ac:dyDescent="0.35">
      <c r="A1525" s="114" t="str">
        <f t="shared" si="23"/>
        <v>6587061ZNGA563B</v>
      </c>
      <c r="B1525" s="83" t="s">
        <v>156</v>
      </c>
      <c r="C1525" s="84">
        <v>2288395</v>
      </c>
      <c r="D1525" s="100">
        <v>6587061</v>
      </c>
      <c r="E1525" s="83" t="s">
        <v>120</v>
      </c>
      <c r="F1525" s="83" t="s">
        <v>115</v>
      </c>
      <c r="G1525" s="85">
        <v>43188</v>
      </c>
      <c r="H1525" s="85">
        <v>43188</v>
      </c>
      <c r="I1525" s="83" t="s">
        <v>23</v>
      </c>
      <c r="J1525" s="83"/>
      <c r="K1525" s="86">
        <v>1</v>
      </c>
      <c r="L1525" s="87">
        <v>383.5</v>
      </c>
      <c r="M1525" s="108">
        <v>383.5</v>
      </c>
    </row>
    <row r="1526" spans="1:13" hidden="1" x14ac:dyDescent="0.35">
      <c r="A1526" s="114" t="str">
        <f t="shared" si="23"/>
        <v>6663615ZNGA561A</v>
      </c>
      <c r="B1526" s="83" t="s">
        <v>156</v>
      </c>
      <c r="C1526" s="84">
        <v>2288678</v>
      </c>
      <c r="D1526" s="100">
        <v>6663615</v>
      </c>
      <c r="E1526" s="83" t="s">
        <v>117</v>
      </c>
      <c r="F1526" s="83" t="s">
        <v>113</v>
      </c>
      <c r="G1526" s="85">
        <v>43188</v>
      </c>
      <c r="H1526" s="85">
        <v>43188</v>
      </c>
      <c r="I1526" s="83" t="s">
        <v>112</v>
      </c>
      <c r="J1526" s="83"/>
      <c r="K1526" s="86">
        <v>1</v>
      </c>
      <c r="L1526" s="87">
        <v>0</v>
      </c>
      <c r="M1526" s="108">
        <v>0</v>
      </c>
    </row>
    <row r="1527" spans="1:13" hidden="1" x14ac:dyDescent="0.35">
      <c r="A1527" s="114" t="str">
        <f t="shared" si="23"/>
        <v>6663648ZNGA563B</v>
      </c>
      <c r="B1527" s="83" t="s">
        <v>156</v>
      </c>
      <c r="C1527" s="84">
        <v>2288679</v>
      </c>
      <c r="D1527" s="100">
        <v>6663648</v>
      </c>
      <c r="E1527" s="83" t="s">
        <v>117</v>
      </c>
      <c r="F1527" s="83" t="s">
        <v>115</v>
      </c>
      <c r="G1527" s="85">
        <v>43188</v>
      </c>
      <c r="H1527" s="85">
        <v>43188</v>
      </c>
      <c r="I1527" s="83" t="s">
        <v>23</v>
      </c>
      <c r="J1527" s="83"/>
      <c r="K1527" s="86">
        <v>1</v>
      </c>
      <c r="L1527" s="87">
        <v>383.5</v>
      </c>
      <c r="M1527" s="108">
        <v>383.5</v>
      </c>
    </row>
    <row r="1528" spans="1:13" hidden="1" x14ac:dyDescent="0.35">
      <c r="A1528" s="114" t="str">
        <f t="shared" si="23"/>
        <v>6685239ZNGA563B</v>
      </c>
      <c r="B1528" s="83" t="s">
        <v>156</v>
      </c>
      <c r="C1528" s="84">
        <v>2288884</v>
      </c>
      <c r="D1528" s="100">
        <v>6685239</v>
      </c>
      <c r="E1528" s="83" t="s">
        <v>111</v>
      </c>
      <c r="F1528" s="83" t="s">
        <v>115</v>
      </c>
      <c r="G1528" s="85">
        <v>43187</v>
      </c>
      <c r="H1528" s="85">
        <v>43187</v>
      </c>
      <c r="I1528" s="83" t="s">
        <v>23</v>
      </c>
      <c r="J1528" s="83"/>
      <c r="K1528" s="86">
        <v>1</v>
      </c>
      <c r="L1528" s="87">
        <v>383.5</v>
      </c>
      <c r="M1528" s="108">
        <v>383.5</v>
      </c>
    </row>
    <row r="1529" spans="1:13" hidden="1" x14ac:dyDescent="0.35">
      <c r="A1529" s="114" t="str">
        <f t="shared" si="23"/>
        <v>6685226ZNGA561A</v>
      </c>
      <c r="B1529" s="83" t="s">
        <v>156</v>
      </c>
      <c r="C1529" s="84">
        <v>2288885</v>
      </c>
      <c r="D1529" s="100">
        <v>6685226</v>
      </c>
      <c r="E1529" s="83" t="s">
        <v>111</v>
      </c>
      <c r="F1529" s="83" t="s">
        <v>113</v>
      </c>
      <c r="G1529" s="85">
        <v>43187</v>
      </c>
      <c r="H1529" s="85">
        <v>43187</v>
      </c>
      <c r="I1529" s="83" t="s">
        <v>112</v>
      </c>
      <c r="J1529" s="83"/>
      <c r="K1529" s="86">
        <v>1</v>
      </c>
      <c r="L1529" s="87">
        <v>0</v>
      </c>
      <c r="M1529" s="108">
        <v>0</v>
      </c>
    </row>
    <row r="1530" spans="1:13" hidden="1" x14ac:dyDescent="0.35">
      <c r="A1530" s="114" t="str">
        <f t="shared" si="23"/>
        <v>6717007ZNGA561A</v>
      </c>
      <c r="B1530" s="83" t="s">
        <v>156</v>
      </c>
      <c r="C1530" s="84">
        <v>2289429</v>
      </c>
      <c r="D1530" s="100">
        <v>6717007</v>
      </c>
      <c r="E1530" s="83" t="s">
        <v>119</v>
      </c>
      <c r="F1530" s="83" t="s">
        <v>113</v>
      </c>
      <c r="G1530" s="85">
        <v>43186</v>
      </c>
      <c r="H1530" s="85">
        <v>43186</v>
      </c>
      <c r="I1530" s="83" t="s">
        <v>112</v>
      </c>
      <c r="J1530" s="83"/>
      <c r="K1530" s="86">
        <v>1</v>
      </c>
      <c r="L1530" s="87">
        <v>0</v>
      </c>
      <c r="M1530" s="108">
        <v>0</v>
      </c>
    </row>
    <row r="1531" spans="1:13" hidden="1" x14ac:dyDescent="0.35">
      <c r="A1531" s="114" t="str">
        <f t="shared" si="23"/>
        <v>6717998NGA-750</v>
      </c>
      <c r="B1531" s="83" t="s">
        <v>156</v>
      </c>
      <c r="C1531" s="84">
        <v>2290271</v>
      </c>
      <c r="D1531" s="100">
        <v>6717998</v>
      </c>
      <c r="E1531" s="83" t="s">
        <v>111</v>
      </c>
      <c r="F1531" s="83" t="s">
        <v>118</v>
      </c>
      <c r="G1531" s="85">
        <v>43187</v>
      </c>
      <c r="H1531" s="85">
        <v>43187</v>
      </c>
      <c r="I1531" s="83" t="s">
        <v>85</v>
      </c>
      <c r="J1531" s="83"/>
      <c r="K1531" s="86">
        <v>-1</v>
      </c>
      <c r="L1531" s="87">
        <v>22.61</v>
      </c>
      <c r="M1531" s="108">
        <v>-22.61</v>
      </c>
    </row>
    <row r="1532" spans="1:13" hidden="1" x14ac:dyDescent="0.35">
      <c r="A1532" s="114" t="str">
        <f t="shared" si="23"/>
        <v>6717998NGA-762</v>
      </c>
      <c r="B1532" s="83" t="s">
        <v>156</v>
      </c>
      <c r="C1532" s="84">
        <v>2290271</v>
      </c>
      <c r="D1532" s="100">
        <v>6717998</v>
      </c>
      <c r="E1532" s="83" t="s">
        <v>111</v>
      </c>
      <c r="F1532" s="83" t="s">
        <v>118</v>
      </c>
      <c r="G1532" s="85">
        <v>43187</v>
      </c>
      <c r="H1532" s="85">
        <v>43187</v>
      </c>
      <c r="I1532" s="83" t="s">
        <v>107</v>
      </c>
      <c r="J1532" s="83"/>
      <c r="K1532" s="86">
        <v>-1</v>
      </c>
      <c r="L1532" s="87">
        <v>60.72</v>
      </c>
      <c r="M1532" s="108">
        <v>-60.72</v>
      </c>
    </row>
    <row r="1533" spans="1:13" hidden="1" x14ac:dyDescent="0.35">
      <c r="A1533" s="114" t="str">
        <f t="shared" si="23"/>
        <v>6722484NGA-714</v>
      </c>
      <c r="B1533" s="83" t="s">
        <v>156</v>
      </c>
      <c r="C1533" s="84">
        <v>2290388</v>
      </c>
      <c r="D1533" s="83">
        <v>6722484</v>
      </c>
      <c r="E1533" s="83" t="s">
        <v>117</v>
      </c>
      <c r="F1533" s="83" t="s">
        <v>115</v>
      </c>
      <c r="G1533" s="85">
        <v>43188</v>
      </c>
      <c r="H1533" s="85">
        <v>43188</v>
      </c>
      <c r="I1533" s="83" t="s">
        <v>114</v>
      </c>
      <c r="J1533" s="83"/>
      <c r="K1533" s="86">
        <v>1</v>
      </c>
      <c r="L1533" s="87">
        <v>41.38</v>
      </c>
      <c r="M1533" s="108">
        <v>41.38</v>
      </c>
    </row>
    <row r="1534" spans="1:13" hidden="1" x14ac:dyDescent="0.35">
      <c r="A1534" s="114" t="str">
        <f t="shared" si="23"/>
        <v>6736421ZNGA561B</v>
      </c>
      <c r="B1534" s="83" t="s">
        <v>156</v>
      </c>
      <c r="C1534" s="84">
        <v>2290863</v>
      </c>
      <c r="D1534" s="83">
        <v>6736421</v>
      </c>
      <c r="E1534" s="83" t="s">
        <v>117</v>
      </c>
      <c r="F1534" s="83" t="s">
        <v>115</v>
      </c>
      <c r="G1534" s="85">
        <v>43187</v>
      </c>
      <c r="H1534" s="85">
        <v>43187</v>
      </c>
      <c r="I1534" s="83" t="s">
        <v>15</v>
      </c>
      <c r="J1534" s="83"/>
      <c r="K1534" s="86">
        <v>1</v>
      </c>
      <c r="L1534" s="87">
        <v>194.94</v>
      </c>
      <c r="M1534" s="108">
        <v>194.94</v>
      </c>
    </row>
    <row r="1535" spans="1:13" hidden="1" x14ac:dyDescent="0.35">
      <c r="A1535" s="114" t="str">
        <f t="shared" si="23"/>
        <v>6736405ZNGA561A</v>
      </c>
      <c r="B1535" s="83" t="s">
        <v>156</v>
      </c>
      <c r="C1535" s="84">
        <v>2290864</v>
      </c>
      <c r="D1535" s="83">
        <v>6736405</v>
      </c>
      <c r="E1535" s="83" t="s">
        <v>117</v>
      </c>
      <c r="F1535" s="83" t="s">
        <v>113</v>
      </c>
      <c r="G1535" s="85">
        <v>43187</v>
      </c>
      <c r="H1535" s="85">
        <v>43187</v>
      </c>
      <c r="I1535" s="83" t="s">
        <v>112</v>
      </c>
      <c r="J1535" s="83"/>
      <c r="K1535" s="86">
        <v>1</v>
      </c>
      <c r="L1535" s="87">
        <v>0</v>
      </c>
      <c r="M1535" s="108">
        <v>0</v>
      </c>
    </row>
    <row r="1536" spans="1:13" hidden="1" x14ac:dyDescent="0.35">
      <c r="A1536" s="114" t="str">
        <f t="shared" si="23"/>
        <v>6740377ZNGA561A</v>
      </c>
      <c r="B1536" s="83" t="s">
        <v>156</v>
      </c>
      <c r="C1536" s="84">
        <v>2290885</v>
      </c>
      <c r="D1536" s="83">
        <v>6740377</v>
      </c>
      <c r="E1536" s="83" t="s">
        <v>120</v>
      </c>
      <c r="F1536" s="83" t="s">
        <v>113</v>
      </c>
      <c r="G1536" s="85">
        <v>43186</v>
      </c>
      <c r="H1536" s="85">
        <v>43186</v>
      </c>
      <c r="I1536" s="83" t="s">
        <v>112</v>
      </c>
      <c r="J1536" s="83"/>
      <c r="K1536" s="86">
        <v>1</v>
      </c>
      <c r="L1536" s="87">
        <v>0</v>
      </c>
      <c r="M1536" s="108">
        <v>0</v>
      </c>
    </row>
    <row r="1537" spans="1:13" hidden="1" x14ac:dyDescent="0.35">
      <c r="A1537" s="114" t="str">
        <f t="shared" si="23"/>
        <v>6740459ZNGA564BC</v>
      </c>
      <c r="B1537" s="83" t="s">
        <v>156</v>
      </c>
      <c r="C1537" s="84">
        <v>2290886</v>
      </c>
      <c r="D1537" s="83">
        <v>6740459</v>
      </c>
      <c r="E1537" s="83" t="s">
        <v>120</v>
      </c>
      <c r="F1537" s="83" t="s">
        <v>118</v>
      </c>
      <c r="G1537" s="85">
        <v>43187</v>
      </c>
      <c r="H1537" s="85">
        <v>43187</v>
      </c>
      <c r="I1537" s="83" t="s">
        <v>95</v>
      </c>
      <c r="J1537" s="83"/>
      <c r="K1537" s="86">
        <v>1</v>
      </c>
      <c r="L1537" s="87">
        <v>881.69</v>
      </c>
      <c r="M1537" s="108">
        <v>881.69</v>
      </c>
    </row>
    <row r="1538" spans="1:13" hidden="1" x14ac:dyDescent="0.35">
      <c r="A1538" s="114" t="str">
        <f t="shared" si="23"/>
        <v>6744146ZNGA563B</v>
      </c>
      <c r="B1538" s="83" t="s">
        <v>156</v>
      </c>
      <c r="C1538" s="84">
        <v>2291294</v>
      </c>
      <c r="D1538" s="83">
        <v>6744146</v>
      </c>
      <c r="E1538" s="83" t="s">
        <v>119</v>
      </c>
      <c r="F1538" s="83" t="s">
        <v>115</v>
      </c>
      <c r="G1538" s="85">
        <v>43187</v>
      </c>
      <c r="H1538" s="85">
        <v>43187</v>
      </c>
      <c r="I1538" s="83" t="s">
        <v>23</v>
      </c>
      <c r="J1538" s="83"/>
      <c r="K1538" s="86">
        <v>1</v>
      </c>
      <c r="L1538" s="87">
        <v>383.5</v>
      </c>
      <c r="M1538" s="108">
        <v>383.5</v>
      </c>
    </row>
    <row r="1539" spans="1:13" hidden="1" x14ac:dyDescent="0.35">
      <c r="A1539" s="114" t="str">
        <f t="shared" ref="A1539:A1602" si="24">CONCATENATE(D1539,I1539)</f>
        <v>6743906ZNGA561A</v>
      </c>
      <c r="B1539" s="83" t="s">
        <v>156</v>
      </c>
      <c r="C1539" s="84">
        <v>2291295</v>
      </c>
      <c r="D1539" s="83">
        <v>6743906</v>
      </c>
      <c r="E1539" s="83" t="s">
        <v>119</v>
      </c>
      <c r="F1539" s="83" t="s">
        <v>113</v>
      </c>
      <c r="G1539" s="85">
        <v>43187</v>
      </c>
      <c r="H1539" s="85">
        <v>43187</v>
      </c>
      <c r="I1539" s="83" t="s">
        <v>112</v>
      </c>
      <c r="J1539" s="83"/>
      <c r="K1539" s="86">
        <v>1</v>
      </c>
      <c r="L1539" s="87">
        <v>0</v>
      </c>
      <c r="M1539" s="108">
        <v>0</v>
      </c>
    </row>
    <row r="1540" spans="1:13" hidden="1" x14ac:dyDescent="0.35">
      <c r="A1540" s="114" t="str">
        <f t="shared" si="24"/>
        <v>6744505NGA-750</v>
      </c>
      <c r="B1540" s="83" t="s">
        <v>156</v>
      </c>
      <c r="C1540" s="84">
        <v>2291671</v>
      </c>
      <c r="D1540" s="83">
        <v>6744505</v>
      </c>
      <c r="E1540" s="83" t="s">
        <v>120</v>
      </c>
      <c r="F1540" s="83" t="s">
        <v>118</v>
      </c>
      <c r="G1540" s="85">
        <v>43187</v>
      </c>
      <c r="H1540" s="85">
        <v>43187</v>
      </c>
      <c r="I1540" s="83" t="s">
        <v>85</v>
      </c>
      <c r="J1540" s="83"/>
      <c r="K1540" s="86">
        <v>1</v>
      </c>
      <c r="L1540" s="87">
        <v>22.61</v>
      </c>
      <c r="M1540" s="108">
        <v>22.61</v>
      </c>
    </row>
    <row r="1541" spans="1:13" hidden="1" x14ac:dyDescent="0.35">
      <c r="A1541" s="114" t="str">
        <f t="shared" si="24"/>
        <v>6744505NGA-753</v>
      </c>
      <c r="B1541" s="83" t="s">
        <v>156</v>
      </c>
      <c r="C1541" s="84">
        <v>2291671</v>
      </c>
      <c r="D1541" s="83">
        <v>6744505</v>
      </c>
      <c r="E1541" s="83" t="s">
        <v>120</v>
      </c>
      <c r="F1541" s="83" t="s">
        <v>118</v>
      </c>
      <c r="G1541" s="85">
        <v>43187</v>
      </c>
      <c r="H1541" s="85">
        <v>43187</v>
      </c>
      <c r="I1541" s="83" t="s">
        <v>102</v>
      </c>
      <c r="J1541" s="83"/>
      <c r="K1541" s="86">
        <v>1</v>
      </c>
      <c r="L1541" s="87">
        <v>68.2</v>
      </c>
      <c r="M1541" s="108">
        <v>68.2</v>
      </c>
    </row>
    <row r="1542" spans="1:13" hidden="1" x14ac:dyDescent="0.35">
      <c r="A1542" s="114" t="str">
        <f t="shared" si="24"/>
        <v>6778822ZNGA561A</v>
      </c>
      <c r="B1542" s="83" t="s">
        <v>156</v>
      </c>
      <c r="C1542" s="84">
        <v>2293528</v>
      </c>
      <c r="D1542" s="83">
        <v>6778822</v>
      </c>
      <c r="E1542" s="83" t="s">
        <v>111</v>
      </c>
      <c r="F1542" s="83" t="s">
        <v>113</v>
      </c>
      <c r="G1542" s="85">
        <v>43188</v>
      </c>
      <c r="H1542" s="85">
        <v>43188</v>
      </c>
      <c r="I1542" s="83" t="s">
        <v>112</v>
      </c>
      <c r="J1542" s="83"/>
      <c r="K1542" s="86">
        <v>1</v>
      </c>
      <c r="L1542" s="87">
        <v>0</v>
      </c>
      <c r="M1542" s="108">
        <v>0</v>
      </c>
    </row>
    <row r="1543" spans="1:13" hidden="1" x14ac:dyDescent="0.35">
      <c r="A1543" s="114" t="str">
        <f t="shared" si="24"/>
        <v/>
      </c>
      <c r="B1543" s="87"/>
      <c r="C1543" s="87"/>
      <c r="D1543" s="87"/>
      <c r="E1543" s="87"/>
      <c r="F1543" s="87"/>
      <c r="G1543" s="87"/>
      <c r="H1543" s="87"/>
      <c r="I1543" s="87"/>
      <c r="J1543" s="87"/>
      <c r="K1543" s="87"/>
      <c r="L1543" s="94" t="s">
        <v>110</v>
      </c>
      <c r="M1543" s="108">
        <v>19610.650000000001</v>
      </c>
    </row>
    <row r="1544" spans="1:13" ht="26" hidden="1" x14ac:dyDescent="0.35">
      <c r="A1544" s="114" t="str">
        <f t="shared" si="24"/>
        <v>Req IDPayment Code</v>
      </c>
      <c r="B1544" s="103" t="s">
        <v>143</v>
      </c>
      <c r="C1544" s="103" t="s">
        <v>142</v>
      </c>
      <c r="D1544" s="103" t="s">
        <v>141</v>
      </c>
      <c r="E1544" s="103" t="s">
        <v>140</v>
      </c>
      <c r="F1544" s="103" t="s">
        <v>139</v>
      </c>
      <c r="G1544" s="103" t="s">
        <v>138</v>
      </c>
      <c r="H1544" s="103" t="s">
        <v>137</v>
      </c>
      <c r="I1544" s="103" t="s">
        <v>136</v>
      </c>
      <c r="J1544" s="103" t="s">
        <v>135</v>
      </c>
      <c r="K1544" s="103" t="s">
        <v>134</v>
      </c>
      <c r="L1544" s="103" t="s">
        <v>133</v>
      </c>
      <c r="M1544" s="110" t="s">
        <v>132</v>
      </c>
    </row>
    <row r="1545" spans="1:13" hidden="1" x14ac:dyDescent="0.35">
      <c r="A1545" s="114" t="str">
        <f t="shared" si="24"/>
        <v>4074172Z999</v>
      </c>
      <c r="B1545" s="88" t="s">
        <v>154</v>
      </c>
      <c r="C1545" s="89">
        <v>2157721</v>
      </c>
      <c r="D1545" s="88">
        <v>4074172</v>
      </c>
      <c r="E1545" s="88" t="s">
        <v>124</v>
      </c>
      <c r="F1545" s="88" t="s">
        <v>115</v>
      </c>
      <c r="G1545" s="91">
        <v>43194</v>
      </c>
      <c r="H1545" s="91">
        <v>43194</v>
      </c>
      <c r="I1545" s="88" t="s">
        <v>35</v>
      </c>
      <c r="J1545" s="88"/>
      <c r="K1545" s="92">
        <v>1</v>
      </c>
      <c r="L1545" s="93">
        <v>0</v>
      </c>
      <c r="M1545" s="109">
        <v>0</v>
      </c>
    </row>
    <row r="1546" spans="1:13" hidden="1" x14ac:dyDescent="0.35">
      <c r="A1546" s="114" t="str">
        <f t="shared" si="24"/>
        <v>4074172ZNGA562B</v>
      </c>
      <c r="B1546" s="88" t="s">
        <v>154</v>
      </c>
      <c r="C1546" s="89">
        <v>2157721</v>
      </c>
      <c r="D1546" s="88">
        <v>4074172</v>
      </c>
      <c r="E1546" s="88" t="s">
        <v>124</v>
      </c>
      <c r="F1546" s="88" t="s">
        <v>115</v>
      </c>
      <c r="G1546" s="91">
        <v>43194</v>
      </c>
      <c r="H1546" s="91">
        <v>43194</v>
      </c>
      <c r="I1546" s="88" t="s">
        <v>20</v>
      </c>
      <c r="J1546" s="88"/>
      <c r="K1546" s="92">
        <v>-1</v>
      </c>
      <c r="L1546" s="93">
        <v>254.64</v>
      </c>
      <c r="M1546" s="109">
        <v>-254.64</v>
      </c>
    </row>
    <row r="1547" spans="1:13" hidden="1" x14ac:dyDescent="0.35">
      <c r="A1547" s="114" t="str">
        <f t="shared" si="24"/>
        <v>4074172ZNGA562BC</v>
      </c>
      <c r="B1547" s="88" t="s">
        <v>154</v>
      </c>
      <c r="C1547" s="89">
        <v>2157721</v>
      </c>
      <c r="D1547" s="88">
        <v>4074172</v>
      </c>
      <c r="E1547" s="88" t="s">
        <v>124</v>
      </c>
      <c r="F1547" s="88" t="s">
        <v>118</v>
      </c>
      <c r="G1547" s="91">
        <v>43193</v>
      </c>
      <c r="H1547" s="91">
        <v>43193</v>
      </c>
      <c r="I1547" s="88" t="s">
        <v>41</v>
      </c>
      <c r="J1547" s="88"/>
      <c r="K1547" s="92">
        <v>1</v>
      </c>
      <c r="L1547" s="93">
        <v>498.69</v>
      </c>
      <c r="M1547" s="109">
        <v>498.69</v>
      </c>
    </row>
    <row r="1548" spans="1:13" hidden="1" x14ac:dyDescent="0.35">
      <c r="A1548" s="114" t="str">
        <f t="shared" si="24"/>
        <v>4973143Z999</v>
      </c>
      <c r="B1548" s="88" t="s">
        <v>154</v>
      </c>
      <c r="C1548" s="89">
        <v>2201748</v>
      </c>
      <c r="D1548" s="88">
        <v>4973143</v>
      </c>
      <c r="E1548" s="88" t="s">
        <v>111</v>
      </c>
      <c r="F1548" s="88" t="s">
        <v>115</v>
      </c>
      <c r="G1548" s="91">
        <v>43194</v>
      </c>
      <c r="H1548" s="91">
        <v>43194</v>
      </c>
      <c r="I1548" s="88" t="s">
        <v>35</v>
      </c>
      <c r="J1548" s="88"/>
      <c r="K1548" s="92">
        <v>1</v>
      </c>
      <c r="L1548" s="93">
        <v>0</v>
      </c>
      <c r="M1548" s="109">
        <v>0</v>
      </c>
    </row>
    <row r="1549" spans="1:13" hidden="1" x14ac:dyDescent="0.35">
      <c r="A1549" s="114" t="str">
        <f t="shared" si="24"/>
        <v>4973143ZNGA562B</v>
      </c>
      <c r="B1549" s="88" t="s">
        <v>154</v>
      </c>
      <c r="C1549" s="89">
        <v>2201748</v>
      </c>
      <c r="D1549" s="88">
        <v>4973143</v>
      </c>
      <c r="E1549" s="88" t="s">
        <v>111</v>
      </c>
      <c r="F1549" s="88" t="s">
        <v>115</v>
      </c>
      <c r="G1549" s="91">
        <v>43194</v>
      </c>
      <c r="H1549" s="91">
        <v>43194</v>
      </c>
      <c r="I1549" s="88" t="s">
        <v>20</v>
      </c>
      <c r="J1549" s="88"/>
      <c r="K1549" s="92">
        <v>-1</v>
      </c>
      <c r="L1549" s="93">
        <v>254.64</v>
      </c>
      <c r="M1549" s="109">
        <v>-254.64</v>
      </c>
    </row>
    <row r="1550" spans="1:13" hidden="1" x14ac:dyDescent="0.35">
      <c r="A1550" s="114" t="str">
        <f t="shared" si="24"/>
        <v>4973143ZNGA562BC</v>
      </c>
      <c r="B1550" s="88" t="s">
        <v>154</v>
      </c>
      <c r="C1550" s="89">
        <v>2201748</v>
      </c>
      <c r="D1550" s="88">
        <v>4973143</v>
      </c>
      <c r="E1550" s="88" t="s">
        <v>111</v>
      </c>
      <c r="F1550" s="88" t="s">
        <v>118</v>
      </c>
      <c r="G1550" s="91">
        <v>43193</v>
      </c>
      <c r="H1550" s="91">
        <v>43193</v>
      </c>
      <c r="I1550" s="88" t="s">
        <v>41</v>
      </c>
      <c r="J1550" s="88"/>
      <c r="K1550" s="92">
        <v>1</v>
      </c>
      <c r="L1550" s="93">
        <v>498.69</v>
      </c>
      <c r="M1550" s="109">
        <v>498.69</v>
      </c>
    </row>
    <row r="1551" spans="1:13" hidden="1" x14ac:dyDescent="0.35">
      <c r="A1551" s="114" t="str">
        <f t="shared" si="24"/>
        <v>5139988ZNGA561C</v>
      </c>
      <c r="B1551" s="88" t="s">
        <v>154</v>
      </c>
      <c r="C1551" s="89">
        <v>2210935</v>
      </c>
      <c r="D1551" s="88">
        <v>5139988</v>
      </c>
      <c r="E1551" s="88" t="s">
        <v>145</v>
      </c>
      <c r="F1551" s="88" t="s">
        <v>118</v>
      </c>
      <c r="G1551" s="91">
        <v>43196</v>
      </c>
      <c r="H1551" s="91">
        <v>43196</v>
      </c>
      <c r="I1551" s="88" t="s">
        <v>89</v>
      </c>
      <c r="J1551" s="88"/>
      <c r="K1551" s="92">
        <v>1</v>
      </c>
      <c r="L1551" s="93">
        <v>205.64</v>
      </c>
      <c r="M1551" s="109">
        <v>205.64</v>
      </c>
    </row>
    <row r="1552" spans="1:13" hidden="1" x14ac:dyDescent="0.35">
      <c r="A1552" s="114" t="str">
        <f t="shared" si="24"/>
        <v>5434138ZNGA561A</v>
      </c>
      <c r="B1552" s="88" t="s">
        <v>154</v>
      </c>
      <c r="C1552" s="89">
        <v>2224341</v>
      </c>
      <c r="D1552" s="88">
        <v>5434138</v>
      </c>
      <c r="E1552" s="88" t="s">
        <v>111</v>
      </c>
      <c r="F1552" s="88" t="s">
        <v>113</v>
      </c>
      <c r="G1552" s="91">
        <v>43193</v>
      </c>
      <c r="H1552" s="91">
        <v>43193</v>
      </c>
      <c r="I1552" s="88" t="s">
        <v>112</v>
      </c>
      <c r="J1552" s="88"/>
      <c r="K1552" s="92">
        <v>1</v>
      </c>
      <c r="L1552" s="93">
        <v>0</v>
      </c>
      <c r="M1552" s="109">
        <v>0</v>
      </c>
    </row>
    <row r="1553" spans="1:13" hidden="1" x14ac:dyDescent="0.35">
      <c r="A1553" s="114" t="str">
        <f t="shared" si="24"/>
        <v>5434190ZNGA561B</v>
      </c>
      <c r="B1553" s="88" t="s">
        <v>154</v>
      </c>
      <c r="C1553" s="89">
        <v>2224342</v>
      </c>
      <c r="D1553" s="88">
        <v>5434190</v>
      </c>
      <c r="E1553" s="88" t="s">
        <v>111</v>
      </c>
      <c r="F1553" s="88" t="s">
        <v>115</v>
      </c>
      <c r="G1553" s="91">
        <v>43193</v>
      </c>
      <c r="H1553" s="91">
        <v>43193</v>
      </c>
      <c r="I1553" s="88" t="s">
        <v>15</v>
      </c>
      <c r="J1553" s="88"/>
      <c r="K1553" s="92">
        <v>1</v>
      </c>
      <c r="L1553" s="93">
        <v>194.94</v>
      </c>
      <c r="M1553" s="109">
        <v>194.94</v>
      </c>
    </row>
    <row r="1554" spans="1:13" hidden="1" x14ac:dyDescent="0.35">
      <c r="A1554" s="114" t="str">
        <f t="shared" si="24"/>
        <v>5474192Z999</v>
      </c>
      <c r="B1554" s="88" t="s">
        <v>154</v>
      </c>
      <c r="C1554" s="89">
        <v>2227365</v>
      </c>
      <c r="D1554" s="88">
        <v>5474192</v>
      </c>
      <c r="E1554" s="88" t="s">
        <v>117</v>
      </c>
      <c r="F1554" s="88" t="s">
        <v>115</v>
      </c>
      <c r="G1554" s="91">
        <v>43193</v>
      </c>
      <c r="H1554" s="91">
        <v>43193</v>
      </c>
      <c r="I1554" s="88" t="s">
        <v>35</v>
      </c>
      <c r="J1554" s="88"/>
      <c r="K1554" s="92">
        <v>1</v>
      </c>
      <c r="L1554" s="93">
        <v>0</v>
      </c>
      <c r="M1554" s="109">
        <v>0</v>
      </c>
    </row>
    <row r="1555" spans="1:13" hidden="1" x14ac:dyDescent="0.35">
      <c r="A1555" s="114" t="str">
        <f t="shared" si="24"/>
        <v>5474192ZNGA561B</v>
      </c>
      <c r="B1555" s="88" t="s">
        <v>154</v>
      </c>
      <c r="C1555" s="89">
        <v>2227365</v>
      </c>
      <c r="D1555" s="88">
        <v>5474192</v>
      </c>
      <c r="E1555" s="88" t="s">
        <v>117</v>
      </c>
      <c r="F1555" s="88" t="s">
        <v>115</v>
      </c>
      <c r="G1555" s="91">
        <v>43193</v>
      </c>
      <c r="H1555" s="91">
        <v>43193</v>
      </c>
      <c r="I1555" s="88" t="s">
        <v>15</v>
      </c>
      <c r="J1555" s="88"/>
      <c r="K1555" s="92">
        <v>-1</v>
      </c>
      <c r="L1555" s="93">
        <v>194.94</v>
      </c>
      <c r="M1555" s="109">
        <v>-194.94</v>
      </c>
    </row>
    <row r="1556" spans="1:13" ht="26.5" hidden="1" x14ac:dyDescent="0.35">
      <c r="A1556" s="114" t="str">
        <f t="shared" si="24"/>
        <v>5498153N-F03MAT</v>
      </c>
      <c r="B1556" s="88" t="s">
        <v>154</v>
      </c>
      <c r="C1556" s="89">
        <v>2228838</v>
      </c>
      <c r="D1556" s="88">
        <v>5498153</v>
      </c>
      <c r="E1556" s="88" t="s">
        <v>117</v>
      </c>
      <c r="F1556" s="88" t="s">
        <v>127</v>
      </c>
      <c r="G1556" s="91">
        <v>43193</v>
      </c>
      <c r="H1556" s="91">
        <v>43193</v>
      </c>
      <c r="I1556" s="88" t="s">
        <v>131</v>
      </c>
      <c r="J1556" s="88"/>
      <c r="K1556" s="92">
        <v>106</v>
      </c>
      <c r="L1556" s="93">
        <v>1</v>
      </c>
      <c r="M1556" s="109">
        <v>106</v>
      </c>
    </row>
    <row r="1557" spans="1:13" ht="26.5" hidden="1" x14ac:dyDescent="0.35">
      <c r="A1557" s="114" t="str">
        <f t="shared" si="24"/>
        <v>5498153NGA-F03577</v>
      </c>
      <c r="B1557" s="88" t="s">
        <v>154</v>
      </c>
      <c r="C1557" s="89">
        <v>2228838</v>
      </c>
      <c r="D1557" s="88">
        <v>5498153</v>
      </c>
      <c r="E1557" s="88" t="s">
        <v>117</v>
      </c>
      <c r="F1557" s="88" t="s">
        <v>127</v>
      </c>
      <c r="G1557" s="91">
        <v>43193</v>
      </c>
      <c r="H1557" s="91">
        <v>43193</v>
      </c>
      <c r="I1557" s="88" t="s">
        <v>130</v>
      </c>
      <c r="J1557" s="88"/>
      <c r="K1557" s="92">
        <v>44</v>
      </c>
      <c r="L1557" s="93">
        <v>11.93</v>
      </c>
      <c r="M1557" s="109">
        <v>524.91999999999996</v>
      </c>
    </row>
    <row r="1558" spans="1:13" hidden="1" x14ac:dyDescent="0.35">
      <c r="A1558" s="114" t="str">
        <f t="shared" si="24"/>
        <v>5668521X392N</v>
      </c>
      <c r="B1558" s="88" t="s">
        <v>154</v>
      </c>
      <c r="C1558" s="89">
        <v>2236716</v>
      </c>
      <c r="D1558" s="90">
        <v>5668521</v>
      </c>
      <c r="E1558" s="88" t="s">
        <v>111</v>
      </c>
      <c r="F1558" s="88" t="s">
        <v>118</v>
      </c>
      <c r="G1558" s="91">
        <v>43193</v>
      </c>
      <c r="H1558" s="91">
        <v>43193</v>
      </c>
      <c r="I1558" s="88" t="s">
        <v>148</v>
      </c>
      <c r="J1558" s="88"/>
      <c r="K1558" s="92">
        <v>-12.03</v>
      </c>
      <c r="L1558" s="93">
        <v>11.79</v>
      </c>
      <c r="M1558" s="109">
        <v>-141.83000000000001</v>
      </c>
    </row>
    <row r="1559" spans="1:13" hidden="1" x14ac:dyDescent="0.35">
      <c r="A1559" s="114" t="str">
        <f t="shared" si="24"/>
        <v>6185893NGA-714</v>
      </c>
      <c r="B1559" s="88" t="s">
        <v>154</v>
      </c>
      <c r="C1559" s="89">
        <v>2262699</v>
      </c>
      <c r="D1559" s="88">
        <v>6185893</v>
      </c>
      <c r="E1559" s="88" t="s">
        <v>119</v>
      </c>
      <c r="F1559" s="88" t="s">
        <v>118</v>
      </c>
      <c r="G1559" s="91">
        <v>43195</v>
      </c>
      <c r="H1559" s="91">
        <v>43195</v>
      </c>
      <c r="I1559" s="88" t="s">
        <v>114</v>
      </c>
      <c r="J1559" s="88"/>
      <c r="K1559" s="92">
        <v>1</v>
      </c>
      <c r="L1559" s="93">
        <v>41.38</v>
      </c>
      <c r="M1559" s="109">
        <v>41.38</v>
      </c>
    </row>
    <row r="1560" spans="1:13" hidden="1" x14ac:dyDescent="0.35">
      <c r="A1560" s="114" t="str">
        <f t="shared" si="24"/>
        <v>6267539Z999</v>
      </c>
      <c r="B1560" s="88" t="s">
        <v>154</v>
      </c>
      <c r="C1560" s="89">
        <v>2267889</v>
      </c>
      <c r="D1560" s="88">
        <v>6267539</v>
      </c>
      <c r="E1560" s="88" t="s">
        <v>117</v>
      </c>
      <c r="F1560" s="88" t="s">
        <v>115</v>
      </c>
      <c r="G1560" s="91">
        <v>43193</v>
      </c>
      <c r="H1560" s="91">
        <v>43193</v>
      </c>
      <c r="I1560" s="88" t="s">
        <v>35</v>
      </c>
      <c r="J1560" s="88"/>
      <c r="K1560" s="92">
        <v>1</v>
      </c>
      <c r="L1560" s="93">
        <v>0</v>
      </c>
      <c r="M1560" s="109">
        <v>0</v>
      </c>
    </row>
    <row r="1561" spans="1:13" hidden="1" x14ac:dyDescent="0.35">
      <c r="A1561" s="114" t="str">
        <f t="shared" si="24"/>
        <v>6267539ZNGA561B</v>
      </c>
      <c r="B1561" s="88" t="s">
        <v>154</v>
      </c>
      <c r="C1561" s="89">
        <v>2267889</v>
      </c>
      <c r="D1561" s="88">
        <v>6267539</v>
      </c>
      <c r="E1561" s="88" t="s">
        <v>117</v>
      </c>
      <c r="F1561" s="88" t="s">
        <v>115</v>
      </c>
      <c r="G1561" s="91">
        <v>43193</v>
      </c>
      <c r="H1561" s="91">
        <v>43193</v>
      </c>
      <c r="I1561" s="88" t="s">
        <v>15</v>
      </c>
      <c r="J1561" s="88"/>
      <c r="K1561" s="92">
        <v>-1</v>
      </c>
      <c r="L1561" s="93">
        <v>194.94</v>
      </c>
      <c r="M1561" s="109">
        <v>-194.94</v>
      </c>
    </row>
    <row r="1562" spans="1:13" hidden="1" x14ac:dyDescent="0.35">
      <c r="A1562" s="114" t="str">
        <f t="shared" si="24"/>
        <v>6267539ZNGA561BC</v>
      </c>
      <c r="B1562" s="88" t="s">
        <v>154</v>
      </c>
      <c r="C1562" s="89">
        <v>2267889</v>
      </c>
      <c r="D1562" s="88">
        <v>6267539</v>
      </c>
      <c r="E1562" s="88" t="s">
        <v>117</v>
      </c>
      <c r="F1562" s="88" t="s">
        <v>118</v>
      </c>
      <c r="G1562" s="91">
        <v>43193</v>
      </c>
      <c r="H1562" s="91">
        <v>43193</v>
      </c>
      <c r="I1562" s="88" t="s">
        <v>29</v>
      </c>
      <c r="J1562" s="88"/>
      <c r="K1562" s="92">
        <v>1</v>
      </c>
      <c r="L1562" s="93">
        <v>433.57</v>
      </c>
      <c r="M1562" s="109">
        <v>433.57</v>
      </c>
    </row>
    <row r="1563" spans="1:13" hidden="1" x14ac:dyDescent="0.35">
      <c r="A1563" s="114" t="str">
        <f t="shared" si="24"/>
        <v>6267369ZNGA562BC</v>
      </c>
      <c r="B1563" s="88" t="s">
        <v>154</v>
      </c>
      <c r="C1563" s="89">
        <v>2267892</v>
      </c>
      <c r="D1563" s="88">
        <v>6267369</v>
      </c>
      <c r="E1563" s="88" t="s">
        <v>117</v>
      </c>
      <c r="F1563" s="88" t="s">
        <v>118</v>
      </c>
      <c r="G1563" s="91">
        <v>43194</v>
      </c>
      <c r="H1563" s="91">
        <v>43194</v>
      </c>
      <c r="I1563" s="88" t="s">
        <v>41</v>
      </c>
      <c r="J1563" s="88"/>
      <c r="K1563" s="92">
        <v>1</v>
      </c>
      <c r="L1563" s="93">
        <v>498.69</v>
      </c>
      <c r="M1563" s="109">
        <v>498.69</v>
      </c>
    </row>
    <row r="1564" spans="1:13" hidden="1" x14ac:dyDescent="0.35">
      <c r="A1564" s="114" t="str">
        <f t="shared" si="24"/>
        <v>6267369ZNGA563BC</v>
      </c>
      <c r="B1564" s="88" t="s">
        <v>154</v>
      </c>
      <c r="C1564" s="89">
        <v>2267892</v>
      </c>
      <c r="D1564" s="104">
        <v>6267369</v>
      </c>
      <c r="E1564" s="88" t="s">
        <v>117</v>
      </c>
      <c r="F1564" s="88" t="s">
        <v>118</v>
      </c>
      <c r="G1564" s="91">
        <v>43194</v>
      </c>
      <c r="H1564" s="91">
        <v>43194</v>
      </c>
      <c r="I1564" s="88" t="s">
        <v>25</v>
      </c>
      <c r="J1564" s="88"/>
      <c r="K1564" s="92">
        <v>-1</v>
      </c>
      <c r="L1564" s="93">
        <v>626.70000000000005</v>
      </c>
      <c r="M1564" s="109">
        <v>-626.70000000000005</v>
      </c>
    </row>
    <row r="1565" spans="1:13" hidden="1" x14ac:dyDescent="0.35">
      <c r="A1565" s="114" t="str">
        <f t="shared" si="24"/>
        <v>6265070ZNGA561A</v>
      </c>
      <c r="B1565" s="88" t="s">
        <v>154</v>
      </c>
      <c r="C1565" s="89">
        <v>2268553</v>
      </c>
      <c r="D1565" s="88">
        <v>6265070</v>
      </c>
      <c r="E1565" s="88" t="s">
        <v>111</v>
      </c>
      <c r="F1565" s="88" t="s">
        <v>113</v>
      </c>
      <c r="G1565" s="91">
        <v>43193</v>
      </c>
      <c r="H1565" s="91">
        <v>43193</v>
      </c>
      <c r="I1565" s="88" t="s">
        <v>112</v>
      </c>
      <c r="J1565" s="88"/>
      <c r="K1565" s="92">
        <v>1</v>
      </c>
      <c r="L1565" s="93">
        <v>0</v>
      </c>
      <c r="M1565" s="109">
        <v>0</v>
      </c>
    </row>
    <row r="1566" spans="1:13" hidden="1" x14ac:dyDescent="0.35">
      <c r="A1566" s="114" t="str">
        <f t="shared" si="24"/>
        <v>6265091ZNGA563B</v>
      </c>
      <c r="B1566" s="88" t="s">
        <v>154</v>
      </c>
      <c r="C1566" s="89">
        <v>2268554</v>
      </c>
      <c r="D1566" s="88">
        <v>6265091</v>
      </c>
      <c r="E1566" s="88" t="s">
        <v>111</v>
      </c>
      <c r="F1566" s="88" t="s">
        <v>115</v>
      </c>
      <c r="G1566" s="91">
        <v>43193</v>
      </c>
      <c r="H1566" s="91">
        <v>43193</v>
      </c>
      <c r="I1566" s="88" t="s">
        <v>23</v>
      </c>
      <c r="J1566" s="88"/>
      <c r="K1566" s="92">
        <v>1</v>
      </c>
      <c r="L1566" s="93">
        <v>383.5</v>
      </c>
      <c r="M1566" s="109">
        <v>383.5</v>
      </c>
    </row>
    <row r="1567" spans="1:13" hidden="1" x14ac:dyDescent="0.35">
      <c r="A1567" s="114" t="str">
        <f t="shared" si="24"/>
        <v>6290395ZNGA561A</v>
      </c>
      <c r="B1567" s="88" t="s">
        <v>154</v>
      </c>
      <c r="C1567" s="89">
        <v>2269477</v>
      </c>
      <c r="D1567" s="88">
        <v>6290395</v>
      </c>
      <c r="E1567" s="88" t="s">
        <v>120</v>
      </c>
      <c r="F1567" s="88" t="s">
        <v>113</v>
      </c>
      <c r="G1567" s="91">
        <v>43196</v>
      </c>
      <c r="H1567" s="91">
        <v>43196</v>
      </c>
      <c r="I1567" s="88" t="s">
        <v>112</v>
      </c>
      <c r="J1567" s="88"/>
      <c r="K1567" s="92">
        <v>1</v>
      </c>
      <c r="L1567" s="93">
        <v>0</v>
      </c>
      <c r="M1567" s="109">
        <v>0</v>
      </c>
    </row>
    <row r="1568" spans="1:13" ht="26.5" hidden="1" x14ac:dyDescent="0.35">
      <c r="A1568" s="114" t="str">
        <f t="shared" si="24"/>
        <v>6440860NGA-F02577</v>
      </c>
      <c r="B1568" s="88" t="s">
        <v>154</v>
      </c>
      <c r="C1568" s="89">
        <v>2277045</v>
      </c>
      <c r="D1568" s="88">
        <v>6440860</v>
      </c>
      <c r="E1568" s="88" t="s">
        <v>117</v>
      </c>
      <c r="F1568" s="88" t="s">
        <v>155</v>
      </c>
      <c r="G1568" s="91">
        <v>43196</v>
      </c>
      <c r="H1568" s="91">
        <v>43196</v>
      </c>
      <c r="I1568" s="88" t="s">
        <v>129</v>
      </c>
      <c r="J1568" s="88"/>
      <c r="K1568" s="92">
        <v>28</v>
      </c>
      <c r="L1568" s="93">
        <v>11.93</v>
      </c>
      <c r="M1568" s="109">
        <v>334.04</v>
      </c>
    </row>
    <row r="1569" spans="1:13" hidden="1" x14ac:dyDescent="0.35">
      <c r="A1569" s="114" t="str">
        <f t="shared" si="24"/>
        <v>6344136N-563RSP</v>
      </c>
      <c r="B1569" s="88" t="s">
        <v>154</v>
      </c>
      <c r="C1569" s="89">
        <v>2277385</v>
      </c>
      <c r="D1569" s="88">
        <v>6344136</v>
      </c>
      <c r="E1569" s="88" t="s">
        <v>119</v>
      </c>
      <c r="F1569" s="88" t="s">
        <v>118</v>
      </c>
      <c r="G1569" s="91">
        <v>43193</v>
      </c>
      <c r="H1569" s="91">
        <v>43193</v>
      </c>
      <c r="I1569" s="88" t="s">
        <v>146</v>
      </c>
      <c r="J1569" s="88"/>
      <c r="K1569" s="92">
        <v>1</v>
      </c>
      <c r="L1569" s="93">
        <v>626.70000000000005</v>
      </c>
      <c r="M1569" s="109">
        <v>626.70000000000005</v>
      </c>
    </row>
    <row r="1570" spans="1:13" hidden="1" x14ac:dyDescent="0.35">
      <c r="A1570" s="114" t="str">
        <f t="shared" si="24"/>
        <v>6344136NGA-753</v>
      </c>
      <c r="B1570" s="88" t="s">
        <v>154</v>
      </c>
      <c r="C1570" s="89">
        <v>2277385</v>
      </c>
      <c r="D1570" s="88">
        <v>6344136</v>
      </c>
      <c r="E1570" s="88" t="s">
        <v>119</v>
      </c>
      <c r="F1570" s="88" t="s">
        <v>118</v>
      </c>
      <c r="G1570" s="91">
        <v>43194</v>
      </c>
      <c r="H1570" s="91">
        <v>43194</v>
      </c>
      <c r="I1570" s="88" t="s">
        <v>102</v>
      </c>
      <c r="J1570" s="88"/>
      <c r="K1570" s="92">
        <v>1</v>
      </c>
      <c r="L1570" s="93">
        <v>68.2</v>
      </c>
      <c r="M1570" s="109">
        <v>68.2</v>
      </c>
    </row>
    <row r="1571" spans="1:13" hidden="1" x14ac:dyDescent="0.35">
      <c r="A1571" s="114" t="str">
        <f t="shared" si="24"/>
        <v>6478170ZNGA562B</v>
      </c>
      <c r="B1571" s="88" t="s">
        <v>154</v>
      </c>
      <c r="C1571" s="89">
        <v>2278468</v>
      </c>
      <c r="D1571" s="88">
        <v>6478170</v>
      </c>
      <c r="E1571" s="88" t="s">
        <v>124</v>
      </c>
      <c r="F1571" s="88" t="s">
        <v>118</v>
      </c>
      <c r="G1571" s="91">
        <v>43193</v>
      </c>
      <c r="H1571" s="91">
        <v>43193</v>
      </c>
      <c r="I1571" s="88" t="s">
        <v>20</v>
      </c>
      <c r="J1571" s="88"/>
      <c r="K1571" s="92">
        <v>-1</v>
      </c>
      <c r="L1571" s="93">
        <v>254.64</v>
      </c>
      <c r="M1571" s="109">
        <v>-254.64</v>
      </c>
    </row>
    <row r="1572" spans="1:13" ht="26.5" hidden="1" x14ac:dyDescent="0.35">
      <c r="A1572" s="114" t="str">
        <f t="shared" si="24"/>
        <v>6440203ZNGA561A</v>
      </c>
      <c r="B1572" s="88" t="s">
        <v>154</v>
      </c>
      <c r="C1572" s="89">
        <v>2279468</v>
      </c>
      <c r="D1572" s="88">
        <v>6440203</v>
      </c>
      <c r="E1572" s="88" t="s">
        <v>122</v>
      </c>
      <c r="F1572" s="88" t="s">
        <v>113</v>
      </c>
      <c r="G1572" s="91">
        <v>43194</v>
      </c>
      <c r="H1572" s="91">
        <v>43194</v>
      </c>
      <c r="I1572" s="88" t="s">
        <v>112</v>
      </c>
      <c r="J1572" s="88"/>
      <c r="K1572" s="92">
        <v>1</v>
      </c>
      <c r="L1572" s="93">
        <v>0</v>
      </c>
      <c r="M1572" s="109">
        <v>0</v>
      </c>
    </row>
    <row r="1573" spans="1:13" ht="26.5" hidden="1" x14ac:dyDescent="0.35">
      <c r="A1573" s="114" t="str">
        <f t="shared" si="24"/>
        <v>6440218ZNGA561BC</v>
      </c>
      <c r="B1573" s="88" t="s">
        <v>154</v>
      </c>
      <c r="C1573" s="89">
        <v>2279469</v>
      </c>
      <c r="D1573" s="88">
        <v>6440218</v>
      </c>
      <c r="E1573" s="88" t="s">
        <v>122</v>
      </c>
      <c r="F1573" s="88" t="s">
        <v>118</v>
      </c>
      <c r="G1573" s="91">
        <v>43196</v>
      </c>
      <c r="H1573" s="91">
        <v>43196</v>
      </c>
      <c r="I1573" s="88" t="s">
        <v>29</v>
      </c>
      <c r="J1573" s="88"/>
      <c r="K1573" s="92">
        <v>1</v>
      </c>
      <c r="L1573" s="93">
        <v>433.57</v>
      </c>
      <c r="M1573" s="109">
        <v>433.57</v>
      </c>
    </row>
    <row r="1574" spans="1:13" hidden="1" x14ac:dyDescent="0.35">
      <c r="A1574" s="114" t="str">
        <f t="shared" si="24"/>
        <v>6459335Z999</v>
      </c>
      <c r="B1574" s="88" t="s">
        <v>154</v>
      </c>
      <c r="C1574" s="89">
        <v>2279585</v>
      </c>
      <c r="D1574" s="88">
        <v>6459335</v>
      </c>
      <c r="E1574" s="88" t="s">
        <v>117</v>
      </c>
      <c r="F1574" s="88" t="s">
        <v>115</v>
      </c>
      <c r="G1574" s="91">
        <v>43195</v>
      </c>
      <c r="H1574" s="91">
        <v>43195</v>
      </c>
      <c r="I1574" s="88" t="s">
        <v>35</v>
      </c>
      <c r="J1574" s="88"/>
      <c r="K1574" s="92">
        <v>1</v>
      </c>
      <c r="L1574" s="93">
        <v>0</v>
      </c>
      <c r="M1574" s="109">
        <v>0</v>
      </c>
    </row>
    <row r="1575" spans="1:13" hidden="1" x14ac:dyDescent="0.35">
      <c r="A1575" s="114" t="str">
        <f t="shared" si="24"/>
        <v>6459335ZNGA561B</v>
      </c>
      <c r="B1575" s="88" t="s">
        <v>154</v>
      </c>
      <c r="C1575" s="89">
        <v>2279585</v>
      </c>
      <c r="D1575" s="88">
        <v>6459335</v>
      </c>
      <c r="E1575" s="88" t="s">
        <v>117</v>
      </c>
      <c r="F1575" s="88" t="s">
        <v>115</v>
      </c>
      <c r="G1575" s="91">
        <v>43195</v>
      </c>
      <c r="H1575" s="91">
        <v>43195</v>
      </c>
      <c r="I1575" s="88" t="s">
        <v>15</v>
      </c>
      <c r="J1575" s="88"/>
      <c r="K1575" s="92">
        <v>-1</v>
      </c>
      <c r="L1575" s="93">
        <v>194.94</v>
      </c>
      <c r="M1575" s="109">
        <v>-194.94</v>
      </c>
    </row>
    <row r="1576" spans="1:13" hidden="1" x14ac:dyDescent="0.35">
      <c r="A1576" s="114" t="str">
        <f t="shared" si="24"/>
        <v>6459335ZNGA561BC</v>
      </c>
      <c r="B1576" s="88" t="s">
        <v>154</v>
      </c>
      <c r="C1576" s="89">
        <v>2279585</v>
      </c>
      <c r="D1576" s="88">
        <v>6459335</v>
      </c>
      <c r="E1576" s="88" t="s">
        <v>117</v>
      </c>
      <c r="F1576" s="88" t="s">
        <v>118</v>
      </c>
      <c r="G1576" s="91">
        <v>43194</v>
      </c>
      <c r="H1576" s="91">
        <v>43194</v>
      </c>
      <c r="I1576" s="88" t="s">
        <v>29</v>
      </c>
      <c r="J1576" s="88"/>
      <c r="K1576" s="92">
        <v>1</v>
      </c>
      <c r="L1576" s="93">
        <v>433.57</v>
      </c>
      <c r="M1576" s="109">
        <v>433.57</v>
      </c>
    </row>
    <row r="1577" spans="1:13" hidden="1" x14ac:dyDescent="0.35">
      <c r="A1577" s="114" t="str">
        <f t="shared" si="24"/>
        <v>6536614NGA-753</v>
      </c>
      <c r="B1577" s="88" t="s">
        <v>154</v>
      </c>
      <c r="C1577" s="89">
        <v>2280937</v>
      </c>
      <c r="D1577" s="88">
        <v>6536614</v>
      </c>
      <c r="E1577" s="88" t="s">
        <v>117</v>
      </c>
      <c r="F1577" s="88" t="s">
        <v>118</v>
      </c>
      <c r="G1577" s="91">
        <v>43193</v>
      </c>
      <c r="H1577" s="91">
        <v>43193</v>
      </c>
      <c r="I1577" s="88" t="s">
        <v>102</v>
      </c>
      <c r="J1577" s="88"/>
      <c r="K1577" s="92">
        <v>1</v>
      </c>
      <c r="L1577" s="93">
        <v>68.2</v>
      </c>
      <c r="M1577" s="109">
        <v>68.2</v>
      </c>
    </row>
    <row r="1578" spans="1:13" hidden="1" x14ac:dyDescent="0.35">
      <c r="A1578" s="114" t="str">
        <f t="shared" si="24"/>
        <v>6539614Z999</v>
      </c>
      <c r="B1578" s="88" t="s">
        <v>154</v>
      </c>
      <c r="C1578" s="89">
        <v>2281402</v>
      </c>
      <c r="D1578" s="88">
        <v>6539614</v>
      </c>
      <c r="E1578" s="88" t="s">
        <v>145</v>
      </c>
      <c r="F1578" s="88" t="s">
        <v>115</v>
      </c>
      <c r="G1578" s="91">
        <v>43196</v>
      </c>
      <c r="H1578" s="91">
        <v>43196</v>
      </c>
      <c r="I1578" s="88" t="s">
        <v>35</v>
      </c>
      <c r="J1578" s="88"/>
      <c r="K1578" s="92">
        <v>1</v>
      </c>
      <c r="L1578" s="93">
        <v>0</v>
      </c>
      <c r="M1578" s="109">
        <v>0</v>
      </c>
    </row>
    <row r="1579" spans="1:13" hidden="1" x14ac:dyDescent="0.35">
      <c r="A1579" s="114" t="str">
        <f t="shared" si="24"/>
        <v>6539614ZNGA561B</v>
      </c>
      <c r="B1579" s="88" t="s">
        <v>154</v>
      </c>
      <c r="C1579" s="89">
        <v>2281402</v>
      </c>
      <c r="D1579" s="88">
        <v>6539614</v>
      </c>
      <c r="E1579" s="88" t="s">
        <v>145</v>
      </c>
      <c r="F1579" s="88" t="s">
        <v>115</v>
      </c>
      <c r="G1579" s="91">
        <v>43196</v>
      </c>
      <c r="H1579" s="91">
        <v>43196</v>
      </c>
      <c r="I1579" s="88" t="s">
        <v>15</v>
      </c>
      <c r="J1579" s="88"/>
      <c r="K1579" s="92">
        <v>-1</v>
      </c>
      <c r="L1579" s="93">
        <v>194.94</v>
      </c>
      <c r="M1579" s="109">
        <v>-194.94</v>
      </c>
    </row>
    <row r="1580" spans="1:13" hidden="1" x14ac:dyDescent="0.35">
      <c r="A1580" s="114" t="str">
        <f t="shared" si="24"/>
        <v>6539614ZNGA561BC</v>
      </c>
      <c r="B1580" s="88" t="s">
        <v>154</v>
      </c>
      <c r="C1580" s="89">
        <v>2281402</v>
      </c>
      <c r="D1580" s="88">
        <v>6539614</v>
      </c>
      <c r="E1580" s="88" t="s">
        <v>145</v>
      </c>
      <c r="F1580" s="88" t="s">
        <v>118</v>
      </c>
      <c r="G1580" s="91">
        <v>43195</v>
      </c>
      <c r="H1580" s="91">
        <v>43195</v>
      </c>
      <c r="I1580" s="88" t="s">
        <v>29</v>
      </c>
      <c r="J1580" s="88"/>
      <c r="K1580" s="92">
        <v>1</v>
      </c>
      <c r="L1580" s="93">
        <v>433.57</v>
      </c>
      <c r="M1580" s="109">
        <v>433.57</v>
      </c>
    </row>
    <row r="1581" spans="1:13" hidden="1" x14ac:dyDescent="0.35">
      <c r="A1581" s="114" t="str">
        <f t="shared" si="24"/>
        <v>6481861Z999</v>
      </c>
      <c r="B1581" s="88" t="s">
        <v>154</v>
      </c>
      <c r="C1581" s="89">
        <v>2282750</v>
      </c>
      <c r="D1581" s="88">
        <v>6481861</v>
      </c>
      <c r="E1581" s="88" t="s">
        <v>145</v>
      </c>
      <c r="F1581" s="88" t="s">
        <v>115</v>
      </c>
      <c r="G1581" s="91">
        <v>43193</v>
      </c>
      <c r="H1581" s="91">
        <v>43193</v>
      </c>
      <c r="I1581" s="88" t="s">
        <v>35</v>
      </c>
      <c r="J1581" s="88"/>
      <c r="K1581" s="92">
        <v>1</v>
      </c>
      <c r="L1581" s="93">
        <v>0</v>
      </c>
      <c r="M1581" s="109">
        <v>0</v>
      </c>
    </row>
    <row r="1582" spans="1:13" hidden="1" x14ac:dyDescent="0.35">
      <c r="A1582" s="114" t="str">
        <f t="shared" si="24"/>
        <v>6481861ZNGA561B</v>
      </c>
      <c r="B1582" s="88" t="s">
        <v>154</v>
      </c>
      <c r="C1582" s="89">
        <v>2282750</v>
      </c>
      <c r="D1582" s="88">
        <v>6481861</v>
      </c>
      <c r="E1582" s="88" t="s">
        <v>145</v>
      </c>
      <c r="F1582" s="88" t="s">
        <v>115</v>
      </c>
      <c r="G1582" s="91">
        <v>43193</v>
      </c>
      <c r="H1582" s="91">
        <v>43193</v>
      </c>
      <c r="I1582" s="88" t="s">
        <v>15</v>
      </c>
      <c r="J1582" s="88"/>
      <c r="K1582" s="92">
        <v>-1</v>
      </c>
      <c r="L1582" s="93">
        <v>194.94</v>
      </c>
      <c r="M1582" s="109">
        <v>-194.94</v>
      </c>
    </row>
    <row r="1583" spans="1:13" hidden="1" x14ac:dyDescent="0.35">
      <c r="A1583" s="114" t="str">
        <f t="shared" si="24"/>
        <v>6577411ZNGA561C</v>
      </c>
      <c r="B1583" s="88" t="s">
        <v>154</v>
      </c>
      <c r="C1583" s="89">
        <v>2283204</v>
      </c>
      <c r="D1583" s="88">
        <v>6577411</v>
      </c>
      <c r="E1583" s="88" t="s">
        <v>120</v>
      </c>
      <c r="F1583" s="88" t="s">
        <v>118</v>
      </c>
      <c r="G1583" s="91">
        <v>43196</v>
      </c>
      <c r="H1583" s="91">
        <v>43196</v>
      </c>
      <c r="I1583" s="88" t="s">
        <v>89</v>
      </c>
      <c r="J1583" s="88"/>
      <c r="K1583" s="92">
        <v>1</v>
      </c>
      <c r="L1583" s="93">
        <v>205.64</v>
      </c>
      <c r="M1583" s="109">
        <v>205.64</v>
      </c>
    </row>
    <row r="1584" spans="1:13" hidden="1" x14ac:dyDescent="0.35">
      <c r="A1584" s="114" t="str">
        <f t="shared" si="24"/>
        <v>6585858ZNGA563BC</v>
      </c>
      <c r="B1584" s="88" t="s">
        <v>154</v>
      </c>
      <c r="C1584" s="89">
        <v>2284314</v>
      </c>
      <c r="D1584" s="88">
        <v>6585858</v>
      </c>
      <c r="E1584" s="88" t="s">
        <v>119</v>
      </c>
      <c r="F1584" s="88" t="s">
        <v>118</v>
      </c>
      <c r="G1584" s="91">
        <v>43194</v>
      </c>
      <c r="H1584" s="91">
        <v>43194</v>
      </c>
      <c r="I1584" s="88" t="s">
        <v>25</v>
      </c>
      <c r="J1584" s="88"/>
      <c r="K1584" s="92">
        <v>1</v>
      </c>
      <c r="L1584" s="93">
        <v>626.70000000000005</v>
      </c>
      <c r="M1584" s="109">
        <v>626.70000000000005</v>
      </c>
    </row>
    <row r="1585" spans="1:13" hidden="1" x14ac:dyDescent="0.35">
      <c r="A1585" s="114" t="str">
        <f t="shared" si="24"/>
        <v>6585853ZNGA561A</v>
      </c>
      <c r="B1585" s="88" t="s">
        <v>154</v>
      </c>
      <c r="C1585" s="89">
        <v>2284315</v>
      </c>
      <c r="D1585" s="88">
        <v>6585853</v>
      </c>
      <c r="E1585" s="88" t="s">
        <v>119</v>
      </c>
      <c r="F1585" s="88" t="s">
        <v>113</v>
      </c>
      <c r="G1585" s="91">
        <v>43194</v>
      </c>
      <c r="H1585" s="91">
        <v>43194</v>
      </c>
      <c r="I1585" s="88" t="s">
        <v>112</v>
      </c>
      <c r="J1585" s="88"/>
      <c r="K1585" s="92">
        <v>1</v>
      </c>
      <c r="L1585" s="93">
        <v>0</v>
      </c>
      <c r="M1585" s="109">
        <v>0</v>
      </c>
    </row>
    <row r="1586" spans="1:13" hidden="1" x14ac:dyDescent="0.35">
      <c r="A1586" s="114" t="str">
        <f t="shared" si="24"/>
        <v>6105943ZNGA561A</v>
      </c>
      <c r="B1586" s="88" t="s">
        <v>154</v>
      </c>
      <c r="C1586" s="89">
        <v>2284343</v>
      </c>
      <c r="D1586" s="88">
        <v>6105943</v>
      </c>
      <c r="E1586" s="88" t="s">
        <v>116</v>
      </c>
      <c r="F1586" s="88" t="s">
        <v>115</v>
      </c>
      <c r="G1586" s="91">
        <v>43193</v>
      </c>
      <c r="H1586" s="91">
        <v>43193</v>
      </c>
      <c r="I1586" s="88" t="s">
        <v>112</v>
      </c>
      <c r="J1586" s="88"/>
      <c r="K1586" s="92">
        <v>1</v>
      </c>
      <c r="L1586" s="93">
        <v>0</v>
      </c>
      <c r="M1586" s="109">
        <v>0</v>
      </c>
    </row>
    <row r="1587" spans="1:13" hidden="1" x14ac:dyDescent="0.35">
      <c r="A1587" s="114" t="str">
        <f t="shared" si="24"/>
        <v>6105958ZNGA563BC</v>
      </c>
      <c r="B1587" s="88" t="s">
        <v>154</v>
      </c>
      <c r="C1587" s="89">
        <v>2284344</v>
      </c>
      <c r="D1587" s="88">
        <v>6105958</v>
      </c>
      <c r="E1587" s="88" t="s">
        <v>116</v>
      </c>
      <c r="F1587" s="88" t="s">
        <v>118</v>
      </c>
      <c r="G1587" s="91">
        <v>43195</v>
      </c>
      <c r="H1587" s="91">
        <v>43195</v>
      </c>
      <c r="I1587" s="88" t="s">
        <v>25</v>
      </c>
      <c r="J1587" s="88"/>
      <c r="K1587" s="92">
        <v>1</v>
      </c>
      <c r="L1587" s="93">
        <v>626.70000000000005</v>
      </c>
      <c r="M1587" s="109">
        <v>626.70000000000005</v>
      </c>
    </row>
    <row r="1588" spans="1:13" hidden="1" x14ac:dyDescent="0.35">
      <c r="A1588" s="114" t="str">
        <f t="shared" si="24"/>
        <v>6608804ZNGA561B</v>
      </c>
      <c r="B1588" s="88" t="s">
        <v>154</v>
      </c>
      <c r="C1588" s="89">
        <v>2284653</v>
      </c>
      <c r="D1588" s="88">
        <v>6608804</v>
      </c>
      <c r="E1588" s="88" t="s">
        <v>119</v>
      </c>
      <c r="F1588" s="88" t="s">
        <v>115</v>
      </c>
      <c r="G1588" s="91">
        <v>43196</v>
      </c>
      <c r="H1588" s="91">
        <v>43196</v>
      </c>
      <c r="I1588" s="88" t="s">
        <v>15</v>
      </c>
      <c r="J1588" s="88"/>
      <c r="K1588" s="92">
        <v>1</v>
      </c>
      <c r="L1588" s="93">
        <v>194.94</v>
      </c>
      <c r="M1588" s="109">
        <v>194.94</v>
      </c>
    </row>
    <row r="1589" spans="1:13" hidden="1" x14ac:dyDescent="0.35">
      <c r="A1589" s="114" t="str">
        <f t="shared" si="24"/>
        <v>6579101Z999</v>
      </c>
      <c r="B1589" s="88" t="s">
        <v>154</v>
      </c>
      <c r="C1589" s="89">
        <v>2284700</v>
      </c>
      <c r="D1589" s="88">
        <v>6579101</v>
      </c>
      <c r="E1589" s="88" t="s">
        <v>119</v>
      </c>
      <c r="F1589" s="88" t="s">
        <v>115</v>
      </c>
      <c r="G1589" s="91">
        <v>43194</v>
      </c>
      <c r="H1589" s="91">
        <v>43194</v>
      </c>
      <c r="I1589" s="88" t="s">
        <v>35</v>
      </c>
      <c r="J1589" s="88"/>
      <c r="K1589" s="92">
        <v>1</v>
      </c>
      <c r="L1589" s="93">
        <v>0</v>
      </c>
      <c r="M1589" s="109">
        <v>0</v>
      </c>
    </row>
    <row r="1590" spans="1:13" hidden="1" x14ac:dyDescent="0.35">
      <c r="A1590" s="114" t="str">
        <f t="shared" si="24"/>
        <v>6579101ZNGA563B</v>
      </c>
      <c r="B1590" s="88" t="s">
        <v>154</v>
      </c>
      <c r="C1590" s="89">
        <v>2284700</v>
      </c>
      <c r="D1590" s="88">
        <v>6579101</v>
      </c>
      <c r="E1590" s="88" t="s">
        <v>119</v>
      </c>
      <c r="F1590" s="88" t="s">
        <v>115</v>
      </c>
      <c r="G1590" s="91">
        <v>43194</v>
      </c>
      <c r="H1590" s="91">
        <v>43194</v>
      </c>
      <c r="I1590" s="88" t="s">
        <v>23</v>
      </c>
      <c r="J1590" s="88"/>
      <c r="K1590" s="92">
        <v>-1</v>
      </c>
      <c r="L1590" s="93">
        <v>383.5</v>
      </c>
      <c r="M1590" s="109">
        <v>-383.5</v>
      </c>
    </row>
    <row r="1591" spans="1:13" hidden="1" x14ac:dyDescent="0.35">
      <c r="A1591" s="114" t="str">
        <f t="shared" si="24"/>
        <v>6438480ZNGA561BC</v>
      </c>
      <c r="B1591" s="88" t="s">
        <v>154</v>
      </c>
      <c r="C1591" s="89">
        <v>2285192</v>
      </c>
      <c r="D1591" s="88">
        <v>6438480</v>
      </c>
      <c r="E1591" s="88" t="s">
        <v>116</v>
      </c>
      <c r="F1591" s="88" t="s">
        <v>118</v>
      </c>
      <c r="G1591" s="91">
        <v>43193</v>
      </c>
      <c r="H1591" s="91">
        <v>43193</v>
      </c>
      <c r="I1591" s="88" t="s">
        <v>29</v>
      </c>
      <c r="J1591" s="88"/>
      <c r="K1591" s="92">
        <v>1</v>
      </c>
      <c r="L1591" s="93">
        <v>433.57</v>
      </c>
      <c r="M1591" s="109">
        <v>433.57</v>
      </c>
    </row>
    <row r="1592" spans="1:13" hidden="1" x14ac:dyDescent="0.35">
      <c r="A1592" s="114" t="str">
        <f t="shared" si="24"/>
        <v>6627645N-562RSP</v>
      </c>
      <c r="B1592" s="88" t="s">
        <v>154</v>
      </c>
      <c r="C1592" s="89">
        <v>2286544</v>
      </c>
      <c r="D1592" s="88">
        <v>6627645</v>
      </c>
      <c r="E1592" s="88" t="s">
        <v>119</v>
      </c>
      <c r="F1592" s="88" t="s">
        <v>118</v>
      </c>
      <c r="G1592" s="91">
        <v>43196</v>
      </c>
      <c r="H1592" s="91">
        <v>43196</v>
      </c>
      <c r="I1592" s="88" t="s">
        <v>147</v>
      </c>
      <c r="J1592" s="88"/>
      <c r="K1592" s="92">
        <v>1</v>
      </c>
      <c r="L1592" s="93">
        <v>498.69</v>
      </c>
      <c r="M1592" s="109">
        <v>498.69</v>
      </c>
    </row>
    <row r="1593" spans="1:13" hidden="1" x14ac:dyDescent="0.35">
      <c r="A1593" s="114" t="str">
        <f t="shared" si="24"/>
        <v>6647670NGA-750</v>
      </c>
      <c r="B1593" s="88" t="s">
        <v>154</v>
      </c>
      <c r="C1593" s="89">
        <v>2286687</v>
      </c>
      <c r="D1593" s="88">
        <v>6647670</v>
      </c>
      <c r="E1593" s="88" t="s">
        <v>145</v>
      </c>
      <c r="F1593" s="88" t="s">
        <v>118</v>
      </c>
      <c r="G1593" s="91">
        <v>43193</v>
      </c>
      <c r="H1593" s="91">
        <v>43193</v>
      </c>
      <c r="I1593" s="88" t="s">
        <v>85</v>
      </c>
      <c r="J1593" s="88"/>
      <c r="K1593" s="92">
        <v>1</v>
      </c>
      <c r="L1593" s="93">
        <v>22.61</v>
      </c>
      <c r="M1593" s="109">
        <v>22.61</v>
      </c>
    </row>
    <row r="1594" spans="1:13" hidden="1" x14ac:dyDescent="0.35">
      <c r="A1594" s="114" t="str">
        <f t="shared" si="24"/>
        <v>6647670NGA-753</v>
      </c>
      <c r="B1594" s="88" t="s">
        <v>154</v>
      </c>
      <c r="C1594" s="89">
        <v>2286687</v>
      </c>
      <c r="D1594" s="88">
        <v>6647670</v>
      </c>
      <c r="E1594" s="88" t="s">
        <v>145</v>
      </c>
      <c r="F1594" s="88" t="s">
        <v>118</v>
      </c>
      <c r="G1594" s="91">
        <v>43194</v>
      </c>
      <c r="H1594" s="91">
        <v>43194</v>
      </c>
      <c r="I1594" s="88" t="s">
        <v>102</v>
      </c>
      <c r="J1594" s="88"/>
      <c r="K1594" s="92">
        <v>1</v>
      </c>
      <c r="L1594" s="93">
        <v>68.2</v>
      </c>
      <c r="M1594" s="109">
        <v>68.2</v>
      </c>
    </row>
    <row r="1595" spans="1:13" hidden="1" x14ac:dyDescent="0.35">
      <c r="A1595" s="114" t="str">
        <f t="shared" si="24"/>
        <v>6645346ZNGA561BC</v>
      </c>
      <c r="B1595" s="88" t="s">
        <v>154</v>
      </c>
      <c r="C1595" s="89">
        <v>2286927</v>
      </c>
      <c r="D1595" s="88">
        <v>6645346</v>
      </c>
      <c r="E1595" s="88" t="s">
        <v>120</v>
      </c>
      <c r="F1595" s="88" t="s">
        <v>118</v>
      </c>
      <c r="G1595" s="91">
        <v>43193</v>
      </c>
      <c r="H1595" s="91">
        <v>43193</v>
      </c>
      <c r="I1595" s="88" t="s">
        <v>29</v>
      </c>
      <c r="J1595" s="88"/>
      <c r="K1595" s="92">
        <v>1</v>
      </c>
      <c r="L1595" s="93">
        <v>433.57</v>
      </c>
      <c r="M1595" s="109">
        <v>433.57</v>
      </c>
    </row>
    <row r="1596" spans="1:13" hidden="1" x14ac:dyDescent="0.35">
      <c r="A1596" s="114" t="str">
        <f t="shared" si="24"/>
        <v>6598833ZNGA561BC</v>
      </c>
      <c r="B1596" s="88" t="s">
        <v>154</v>
      </c>
      <c r="C1596" s="89">
        <v>2287523</v>
      </c>
      <c r="D1596" s="88">
        <v>6598833</v>
      </c>
      <c r="E1596" s="88" t="s">
        <v>145</v>
      </c>
      <c r="F1596" s="88" t="s">
        <v>118</v>
      </c>
      <c r="G1596" s="91">
        <v>43197</v>
      </c>
      <c r="H1596" s="91">
        <v>43197</v>
      </c>
      <c r="I1596" s="88" t="s">
        <v>29</v>
      </c>
      <c r="J1596" s="88"/>
      <c r="K1596" s="92">
        <v>1</v>
      </c>
      <c r="L1596" s="93">
        <v>433.57</v>
      </c>
      <c r="M1596" s="109">
        <v>433.57</v>
      </c>
    </row>
    <row r="1597" spans="1:13" hidden="1" x14ac:dyDescent="0.35">
      <c r="A1597" s="114" t="str">
        <f t="shared" si="24"/>
        <v>6679866Z999</v>
      </c>
      <c r="B1597" s="88" t="s">
        <v>154</v>
      </c>
      <c r="C1597" s="89">
        <v>2287803</v>
      </c>
      <c r="D1597" s="88">
        <v>6679866</v>
      </c>
      <c r="E1597" s="88" t="s">
        <v>117</v>
      </c>
      <c r="F1597" s="88" t="s">
        <v>115</v>
      </c>
      <c r="G1597" s="91">
        <v>43195</v>
      </c>
      <c r="H1597" s="91">
        <v>43195</v>
      </c>
      <c r="I1597" s="88" t="s">
        <v>35</v>
      </c>
      <c r="J1597" s="88"/>
      <c r="K1597" s="92">
        <v>1</v>
      </c>
      <c r="L1597" s="93">
        <v>0</v>
      </c>
      <c r="M1597" s="109">
        <v>0</v>
      </c>
    </row>
    <row r="1598" spans="1:13" hidden="1" x14ac:dyDescent="0.35">
      <c r="A1598" s="114" t="str">
        <f t="shared" si="24"/>
        <v>6679866ZNGA563B</v>
      </c>
      <c r="B1598" s="88" t="s">
        <v>154</v>
      </c>
      <c r="C1598" s="89">
        <v>2287803</v>
      </c>
      <c r="D1598" s="88">
        <v>6679866</v>
      </c>
      <c r="E1598" s="88" t="s">
        <v>117</v>
      </c>
      <c r="F1598" s="88" t="s">
        <v>115</v>
      </c>
      <c r="G1598" s="91">
        <v>43195</v>
      </c>
      <c r="H1598" s="91">
        <v>43195</v>
      </c>
      <c r="I1598" s="88" t="s">
        <v>23</v>
      </c>
      <c r="J1598" s="88"/>
      <c r="K1598" s="92">
        <v>-1</v>
      </c>
      <c r="L1598" s="93">
        <v>383.5</v>
      </c>
      <c r="M1598" s="109">
        <v>-383.5</v>
      </c>
    </row>
    <row r="1599" spans="1:13" hidden="1" x14ac:dyDescent="0.35">
      <c r="A1599" s="114" t="str">
        <f t="shared" si="24"/>
        <v>6679866ZNGA563BC</v>
      </c>
      <c r="B1599" s="88" t="s">
        <v>154</v>
      </c>
      <c r="C1599" s="89">
        <v>2287803</v>
      </c>
      <c r="D1599" s="88">
        <v>6679866</v>
      </c>
      <c r="E1599" s="88" t="s">
        <v>117</v>
      </c>
      <c r="F1599" s="88" t="s">
        <v>118</v>
      </c>
      <c r="G1599" s="91">
        <v>43194</v>
      </c>
      <c r="H1599" s="91">
        <v>43194</v>
      </c>
      <c r="I1599" s="88" t="s">
        <v>25</v>
      </c>
      <c r="J1599" s="88"/>
      <c r="K1599" s="92">
        <v>1</v>
      </c>
      <c r="L1599" s="93">
        <v>626.70000000000005</v>
      </c>
      <c r="M1599" s="109">
        <v>626.70000000000005</v>
      </c>
    </row>
    <row r="1600" spans="1:13" hidden="1" x14ac:dyDescent="0.35">
      <c r="A1600" s="114" t="str">
        <f t="shared" si="24"/>
        <v>6663212Z999</v>
      </c>
      <c r="B1600" s="88" t="s">
        <v>154</v>
      </c>
      <c r="C1600" s="89">
        <v>2287816</v>
      </c>
      <c r="D1600" s="88">
        <v>6663212</v>
      </c>
      <c r="E1600" s="88" t="s">
        <v>117</v>
      </c>
      <c r="F1600" s="88" t="s">
        <v>115</v>
      </c>
      <c r="G1600" s="91">
        <v>43194</v>
      </c>
      <c r="H1600" s="91">
        <v>43194</v>
      </c>
      <c r="I1600" s="88" t="s">
        <v>35</v>
      </c>
      <c r="J1600" s="88"/>
      <c r="K1600" s="92">
        <v>1</v>
      </c>
      <c r="L1600" s="93">
        <v>0</v>
      </c>
      <c r="M1600" s="109">
        <v>0</v>
      </c>
    </row>
    <row r="1601" spans="1:13" hidden="1" x14ac:dyDescent="0.35">
      <c r="A1601" s="114" t="str">
        <f t="shared" si="24"/>
        <v>6663212ZNGA563B</v>
      </c>
      <c r="B1601" s="88" t="s">
        <v>154</v>
      </c>
      <c r="C1601" s="89">
        <v>2287816</v>
      </c>
      <c r="D1601" s="88">
        <v>6663212</v>
      </c>
      <c r="E1601" s="88" t="s">
        <v>117</v>
      </c>
      <c r="F1601" s="88" t="s">
        <v>115</v>
      </c>
      <c r="G1601" s="91">
        <v>43194</v>
      </c>
      <c r="H1601" s="91">
        <v>43194</v>
      </c>
      <c r="I1601" s="88" t="s">
        <v>23</v>
      </c>
      <c r="J1601" s="88"/>
      <c r="K1601" s="92">
        <v>-1</v>
      </c>
      <c r="L1601" s="93">
        <v>383.5</v>
      </c>
      <c r="M1601" s="109">
        <v>-383.5</v>
      </c>
    </row>
    <row r="1602" spans="1:13" hidden="1" x14ac:dyDescent="0.35">
      <c r="A1602" s="114" t="str">
        <f t="shared" si="24"/>
        <v>6663212ZNGA563BC</v>
      </c>
      <c r="B1602" s="88" t="s">
        <v>154</v>
      </c>
      <c r="C1602" s="89">
        <v>2287816</v>
      </c>
      <c r="D1602" s="88">
        <v>6663212</v>
      </c>
      <c r="E1602" s="88" t="s">
        <v>117</v>
      </c>
      <c r="F1602" s="88" t="s">
        <v>118</v>
      </c>
      <c r="G1602" s="91">
        <v>43193</v>
      </c>
      <c r="H1602" s="91">
        <v>43193</v>
      </c>
      <c r="I1602" s="88" t="s">
        <v>25</v>
      </c>
      <c r="J1602" s="88"/>
      <c r="K1602" s="92">
        <v>1</v>
      </c>
      <c r="L1602" s="93">
        <v>626.70000000000005</v>
      </c>
      <c r="M1602" s="109">
        <v>626.70000000000005</v>
      </c>
    </row>
    <row r="1603" spans="1:13" hidden="1" x14ac:dyDescent="0.35">
      <c r="A1603" s="114" t="str">
        <f t="shared" ref="A1603:A1666" si="25">CONCATENATE(D1603,I1603)</f>
        <v>6691245ZNGA561BC</v>
      </c>
      <c r="B1603" s="88" t="s">
        <v>154</v>
      </c>
      <c r="C1603" s="89">
        <v>2288227</v>
      </c>
      <c r="D1603" s="88">
        <v>6691245</v>
      </c>
      <c r="E1603" s="88" t="s">
        <v>117</v>
      </c>
      <c r="F1603" s="88" t="s">
        <v>118</v>
      </c>
      <c r="G1603" s="91">
        <v>43193</v>
      </c>
      <c r="H1603" s="91">
        <v>43193</v>
      </c>
      <c r="I1603" s="88" t="s">
        <v>29</v>
      </c>
      <c r="J1603" s="88"/>
      <c r="K1603" s="92">
        <v>1</v>
      </c>
      <c r="L1603" s="93">
        <v>433.57</v>
      </c>
      <c r="M1603" s="109">
        <v>433.57</v>
      </c>
    </row>
    <row r="1604" spans="1:13" hidden="1" x14ac:dyDescent="0.35">
      <c r="A1604" s="114" t="str">
        <f t="shared" si="25"/>
        <v>6587061Z999</v>
      </c>
      <c r="B1604" s="88" t="s">
        <v>154</v>
      </c>
      <c r="C1604" s="89">
        <v>2288395</v>
      </c>
      <c r="D1604" s="88">
        <v>6587061</v>
      </c>
      <c r="E1604" s="88" t="s">
        <v>120</v>
      </c>
      <c r="F1604" s="88" t="s">
        <v>115</v>
      </c>
      <c r="G1604" s="91">
        <v>43195</v>
      </c>
      <c r="H1604" s="91">
        <v>43195</v>
      </c>
      <c r="I1604" s="88" t="s">
        <v>35</v>
      </c>
      <c r="J1604" s="88"/>
      <c r="K1604" s="92">
        <v>1</v>
      </c>
      <c r="L1604" s="93">
        <v>0</v>
      </c>
      <c r="M1604" s="109">
        <v>0</v>
      </c>
    </row>
    <row r="1605" spans="1:13" hidden="1" x14ac:dyDescent="0.35">
      <c r="A1605" s="114" t="str">
        <f t="shared" si="25"/>
        <v>6587061ZNGA563B</v>
      </c>
      <c r="B1605" s="88" t="s">
        <v>154</v>
      </c>
      <c r="C1605" s="89">
        <v>2288395</v>
      </c>
      <c r="D1605" s="88">
        <v>6587061</v>
      </c>
      <c r="E1605" s="88" t="s">
        <v>120</v>
      </c>
      <c r="F1605" s="88" t="s">
        <v>115</v>
      </c>
      <c r="G1605" s="91">
        <v>43195</v>
      </c>
      <c r="H1605" s="91">
        <v>43195</v>
      </c>
      <c r="I1605" s="88" t="s">
        <v>23</v>
      </c>
      <c r="J1605" s="88"/>
      <c r="K1605" s="92">
        <v>-1</v>
      </c>
      <c r="L1605" s="93">
        <v>383.5</v>
      </c>
      <c r="M1605" s="109">
        <v>-383.5</v>
      </c>
    </row>
    <row r="1606" spans="1:13" hidden="1" x14ac:dyDescent="0.35">
      <c r="A1606" s="114" t="str">
        <f t="shared" si="25"/>
        <v>6587061ZNGA563BC</v>
      </c>
      <c r="B1606" s="88" t="s">
        <v>154</v>
      </c>
      <c r="C1606" s="89">
        <v>2288395</v>
      </c>
      <c r="D1606" s="88">
        <v>6587061</v>
      </c>
      <c r="E1606" s="88" t="s">
        <v>120</v>
      </c>
      <c r="F1606" s="88" t="s">
        <v>118</v>
      </c>
      <c r="G1606" s="91">
        <v>43194</v>
      </c>
      <c r="H1606" s="91">
        <v>43194</v>
      </c>
      <c r="I1606" s="88" t="s">
        <v>25</v>
      </c>
      <c r="J1606" s="88"/>
      <c r="K1606" s="92">
        <v>1</v>
      </c>
      <c r="L1606" s="93">
        <v>626.70000000000005</v>
      </c>
      <c r="M1606" s="109">
        <v>626.70000000000005</v>
      </c>
    </row>
    <row r="1607" spans="1:13" hidden="1" x14ac:dyDescent="0.35">
      <c r="A1607" s="114" t="str">
        <f t="shared" si="25"/>
        <v>6663648Z999</v>
      </c>
      <c r="B1607" s="88" t="s">
        <v>154</v>
      </c>
      <c r="C1607" s="89">
        <v>2288679</v>
      </c>
      <c r="D1607" s="88">
        <v>6663648</v>
      </c>
      <c r="E1607" s="88" t="s">
        <v>117</v>
      </c>
      <c r="F1607" s="88" t="s">
        <v>115</v>
      </c>
      <c r="G1607" s="91">
        <v>43195</v>
      </c>
      <c r="H1607" s="91">
        <v>43195</v>
      </c>
      <c r="I1607" s="88" t="s">
        <v>35</v>
      </c>
      <c r="J1607" s="88"/>
      <c r="K1607" s="92">
        <v>1</v>
      </c>
      <c r="L1607" s="93">
        <v>0</v>
      </c>
      <c r="M1607" s="109">
        <v>0</v>
      </c>
    </row>
    <row r="1608" spans="1:13" hidden="1" x14ac:dyDescent="0.35">
      <c r="A1608" s="114" t="str">
        <f t="shared" si="25"/>
        <v>6663648ZNGA563B</v>
      </c>
      <c r="B1608" s="88" t="s">
        <v>154</v>
      </c>
      <c r="C1608" s="89">
        <v>2288679</v>
      </c>
      <c r="D1608" s="88">
        <v>6663648</v>
      </c>
      <c r="E1608" s="88" t="s">
        <v>117</v>
      </c>
      <c r="F1608" s="88" t="s">
        <v>115</v>
      </c>
      <c r="G1608" s="91">
        <v>43195</v>
      </c>
      <c r="H1608" s="91">
        <v>43195</v>
      </c>
      <c r="I1608" s="88" t="s">
        <v>23</v>
      </c>
      <c r="J1608" s="88"/>
      <c r="K1608" s="92">
        <v>-1</v>
      </c>
      <c r="L1608" s="93">
        <v>383.5</v>
      </c>
      <c r="M1608" s="109">
        <v>-383.5</v>
      </c>
    </row>
    <row r="1609" spans="1:13" hidden="1" x14ac:dyDescent="0.35">
      <c r="A1609" s="114" t="str">
        <f t="shared" si="25"/>
        <v>6663648ZNGA563BC</v>
      </c>
      <c r="B1609" s="88" t="s">
        <v>154</v>
      </c>
      <c r="C1609" s="89">
        <v>2288679</v>
      </c>
      <c r="D1609" s="88">
        <v>6663648</v>
      </c>
      <c r="E1609" s="88" t="s">
        <v>117</v>
      </c>
      <c r="F1609" s="88" t="s">
        <v>118</v>
      </c>
      <c r="G1609" s="91">
        <v>43194</v>
      </c>
      <c r="H1609" s="91">
        <v>43194</v>
      </c>
      <c r="I1609" s="88" t="s">
        <v>25</v>
      </c>
      <c r="J1609" s="88"/>
      <c r="K1609" s="92">
        <v>1</v>
      </c>
      <c r="L1609" s="93">
        <v>626.70000000000005</v>
      </c>
      <c r="M1609" s="109">
        <v>626.70000000000005</v>
      </c>
    </row>
    <row r="1610" spans="1:13" ht="52.5" hidden="1" x14ac:dyDescent="0.35">
      <c r="A1610" s="114" t="str">
        <f t="shared" si="25"/>
        <v>6717082NGA Outside Boundary Remediation/Build</v>
      </c>
      <c r="B1610" s="88" t="s">
        <v>154</v>
      </c>
      <c r="C1610" s="89">
        <v>2289428</v>
      </c>
      <c r="D1610" s="88">
        <v>6717082</v>
      </c>
      <c r="E1610" s="88" t="s">
        <v>119</v>
      </c>
      <c r="F1610" s="88" t="s">
        <v>127</v>
      </c>
      <c r="G1610" s="91">
        <v>43197</v>
      </c>
      <c r="H1610" s="91">
        <v>43197</v>
      </c>
      <c r="I1610" s="88" t="s">
        <v>126</v>
      </c>
      <c r="J1610" s="88"/>
      <c r="K1610" s="92">
        <v>1</v>
      </c>
      <c r="L1610" s="93">
        <v>0</v>
      </c>
      <c r="M1610" s="109">
        <v>0</v>
      </c>
    </row>
    <row r="1611" spans="1:13" hidden="1" x14ac:dyDescent="0.35">
      <c r="A1611" s="114" t="str">
        <f t="shared" si="25"/>
        <v>6717082ZNGA560B</v>
      </c>
      <c r="B1611" s="88" t="s">
        <v>154</v>
      </c>
      <c r="C1611" s="89">
        <v>2289428</v>
      </c>
      <c r="D1611" s="88">
        <v>6717082</v>
      </c>
      <c r="E1611" s="88" t="s">
        <v>119</v>
      </c>
      <c r="F1611" s="88" t="s">
        <v>115</v>
      </c>
      <c r="G1611" s="91">
        <v>43197</v>
      </c>
      <c r="H1611" s="91">
        <v>43197</v>
      </c>
      <c r="I1611" s="88" t="s">
        <v>2</v>
      </c>
      <c r="J1611" s="88"/>
      <c r="K1611" s="92">
        <v>1</v>
      </c>
      <c r="L1611" s="93">
        <v>187.32</v>
      </c>
      <c r="M1611" s="109">
        <v>187.32</v>
      </c>
    </row>
    <row r="1612" spans="1:13" ht="26.5" hidden="1" x14ac:dyDescent="0.35">
      <c r="A1612" s="114" t="str">
        <f t="shared" si="25"/>
        <v>6715372NGA-511</v>
      </c>
      <c r="B1612" s="88" t="s">
        <v>154</v>
      </c>
      <c r="C1612" s="89">
        <v>2290854</v>
      </c>
      <c r="D1612" s="88">
        <v>6715372</v>
      </c>
      <c r="E1612" s="88" t="s">
        <v>117</v>
      </c>
      <c r="F1612" s="88" t="s">
        <v>125</v>
      </c>
      <c r="G1612" s="91">
        <v>43194</v>
      </c>
      <c r="H1612" s="91">
        <v>43194</v>
      </c>
      <c r="I1612" s="88" t="s">
        <v>51</v>
      </c>
      <c r="J1612" s="88"/>
      <c r="K1612" s="92">
        <v>1</v>
      </c>
      <c r="L1612" s="93">
        <v>225.02</v>
      </c>
      <c r="M1612" s="109">
        <v>225.02</v>
      </c>
    </row>
    <row r="1613" spans="1:13" hidden="1" x14ac:dyDescent="0.35">
      <c r="A1613" s="114" t="str">
        <f t="shared" si="25"/>
        <v>6736421ZNGA561BC</v>
      </c>
      <c r="B1613" s="88" t="s">
        <v>154</v>
      </c>
      <c r="C1613" s="89">
        <v>2290863</v>
      </c>
      <c r="D1613" s="88">
        <v>6736421</v>
      </c>
      <c r="E1613" s="88" t="s">
        <v>117</v>
      </c>
      <c r="F1613" s="88" t="s">
        <v>118</v>
      </c>
      <c r="G1613" s="91">
        <v>43195</v>
      </c>
      <c r="H1613" s="91">
        <v>43195</v>
      </c>
      <c r="I1613" s="88" t="s">
        <v>29</v>
      </c>
      <c r="J1613" s="88"/>
      <c r="K1613" s="92">
        <v>1</v>
      </c>
      <c r="L1613" s="93">
        <v>433.57</v>
      </c>
      <c r="M1613" s="109">
        <v>433.57</v>
      </c>
    </row>
    <row r="1614" spans="1:13" hidden="1" x14ac:dyDescent="0.35">
      <c r="A1614" s="114" t="str">
        <f t="shared" si="25"/>
        <v>6744146Z999</v>
      </c>
      <c r="B1614" s="88" t="s">
        <v>154</v>
      </c>
      <c r="C1614" s="89">
        <v>2291294</v>
      </c>
      <c r="D1614" s="88">
        <v>6744146</v>
      </c>
      <c r="E1614" s="88" t="s">
        <v>119</v>
      </c>
      <c r="F1614" s="88" t="s">
        <v>115</v>
      </c>
      <c r="G1614" s="91">
        <v>43196</v>
      </c>
      <c r="H1614" s="91">
        <v>43196</v>
      </c>
      <c r="I1614" s="88" t="s">
        <v>35</v>
      </c>
      <c r="J1614" s="88"/>
      <c r="K1614" s="92">
        <v>1</v>
      </c>
      <c r="L1614" s="93">
        <v>0</v>
      </c>
      <c r="M1614" s="109">
        <v>0</v>
      </c>
    </row>
    <row r="1615" spans="1:13" hidden="1" x14ac:dyDescent="0.35">
      <c r="A1615" s="114" t="str">
        <f t="shared" si="25"/>
        <v>6744146ZNGA563B</v>
      </c>
      <c r="B1615" s="88" t="s">
        <v>154</v>
      </c>
      <c r="C1615" s="89">
        <v>2291294</v>
      </c>
      <c r="D1615" s="88">
        <v>6744146</v>
      </c>
      <c r="E1615" s="88" t="s">
        <v>119</v>
      </c>
      <c r="F1615" s="88" t="s">
        <v>115</v>
      </c>
      <c r="G1615" s="91">
        <v>43196</v>
      </c>
      <c r="H1615" s="91">
        <v>43196</v>
      </c>
      <c r="I1615" s="88" t="s">
        <v>23</v>
      </c>
      <c r="J1615" s="88"/>
      <c r="K1615" s="92">
        <v>-1</v>
      </c>
      <c r="L1615" s="93">
        <v>383.5</v>
      </c>
      <c r="M1615" s="109">
        <v>-383.5</v>
      </c>
    </row>
    <row r="1616" spans="1:13" hidden="1" x14ac:dyDescent="0.35">
      <c r="A1616" s="114" t="str">
        <f t="shared" si="25"/>
        <v>6744146ZNGA563BC</v>
      </c>
      <c r="B1616" s="88" t="s">
        <v>154</v>
      </c>
      <c r="C1616" s="89">
        <v>2291294</v>
      </c>
      <c r="D1616" s="88">
        <v>6744146</v>
      </c>
      <c r="E1616" s="88" t="s">
        <v>119</v>
      </c>
      <c r="F1616" s="88" t="s">
        <v>118</v>
      </c>
      <c r="G1616" s="91">
        <v>43194</v>
      </c>
      <c r="H1616" s="91">
        <v>43194</v>
      </c>
      <c r="I1616" s="88" t="s">
        <v>25</v>
      </c>
      <c r="J1616" s="88"/>
      <c r="K1616" s="92">
        <v>1</v>
      </c>
      <c r="L1616" s="93">
        <v>626.70000000000005</v>
      </c>
      <c r="M1616" s="109">
        <v>626.70000000000005</v>
      </c>
    </row>
    <row r="1617" spans="1:13" hidden="1" x14ac:dyDescent="0.35">
      <c r="A1617" s="114" t="str">
        <f t="shared" si="25"/>
        <v>6744395ZNGA561A</v>
      </c>
      <c r="B1617" s="88" t="s">
        <v>154</v>
      </c>
      <c r="C1617" s="89">
        <v>2291323</v>
      </c>
      <c r="D1617" s="88">
        <v>6744395</v>
      </c>
      <c r="E1617" s="88" t="s">
        <v>111</v>
      </c>
      <c r="F1617" s="88" t="s">
        <v>113</v>
      </c>
      <c r="G1617" s="91">
        <v>43193</v>
      </c>
      <c r="H1617" s="91">
        <v>43193</v>
      </c>
      <c r="I1617" s="88" t="s">
        <v>112</v>
      </c>
      <c r="J1617" s="88"/>
      <c r="K1617" s="92">
        <v>1</v>
      </c>
      <c r="L1617" s="93">
        <v>0</v>
      </c>
      <c r="M1617" s="109">
        <v>0</v>
      </c>
    </row>
    <row r="1618" spans="1:13" hidden="1" x14ac:dyDescent="0.35">
      <c r="A1618" s="114" t="str">
        <f t="shared" si="25"/>
        <v>6673196N-563RSP</v>
      </c>
      <c r="B1618" s="88" t="s">
        <v>154</v>
      </c>
      <c r="C1618" s="89">
        <v>2291755</v>
      </c>
      <c r="D1618" s="88">
        <v>6673196</v>
      </c>
      <c r="E1618" s="88" t="s">
        <v>120</v>
      </c>
      <c r="F1618" s="88" t="s">
        <v>118</v>
      </c>
      <c r="G1618" s="91">
        <v>43193</v>
      </c>
      <c r="H1618" s="91">
        <v>43193</v>
      </c>
      <c r="I1618" s="88" t="s">
        <v>146</v>
      </c>
      <c r="J1618" s="88"/>
      <c r="K1618" s="92">
        <v>1</v>
      </c>
      <c r="L1618" s="93">
        <v>626.70000000000005</v>
      </c>
      <c r="M1618" s="109">
        <v>626.70000000000005</v>
      </c>
    </row>
    <row r="1619" spans="1:13" hidden="1" x14ac:dyDescent="0.35">
      <c r="A1619" s="114" t="str">
        <f t="shared" si="25"/>
        <v>6735583N-561RSP</v>
      </c>
      <c r="B1619" s="88" t="s">
        <v>154</v>
      </c>
      <c r="C1619" s="89">
        <v>2291770</v>
      </c>
      <c r="D1619" s="88">
        <v>6735583</v>
      </c>
      <c r="E1619" s="88" t="s">
        <v>145</v>
      </c>
      <c r="F1619" s="88" t="s">
        <v>118</v>
      </c>
      <c r="G1619" s="91">
        <v>43194</v>
      </c>
      <c r="H1619" s="91">
        <v>43194</v>
      </c>
      <c r="I1619" s="88" t="s">
        <v>105</v>
      </c>
      <c r="J1619" s="88"/>
      <c r="K1619" s="92">
        <v>1</v>
      </c>
      <c r="L1619" s="93">
        <v>433.57</v>
      </c>
      <c r="M1619" s="109">
        <v>433.57</v>
      </c>
    </row>
    <row r="1620" spans="1:13" hidden="1" x14ac:dyDescent="0.35">
      <c r="A1620" s="114" t="str">
        <f t="shared" si="25"/>
        <v>6699012NGA-714</v>
      </c>
      <c r="B1620" s="88" t="s">
        <v>154</v>
      </c>
      <c r="C1620" s="89">
        <v>2292605</v>
      </c>
      <c r="D1620" s="88">
        <v>6699012</v>
      </c>
      <c r="E1620" s="88" t="s">
        <v>124</v>
      </c>
      <c r="F1620" s="88" t="s">
        <v>118</v>
      </c>
      <c r="G1620" s="91">
        <v>43195</v>
      </c>
      <c r="H1620" s="91">
        <v>43195</v>
      </c>
      <c r="I1620" s="88" t="s">
        <v>114</v>
      </c>
      <c r="J1620" s="88"/>
      <c r="K1620" s="92">
        <v>1</v>
      </c>
      <c r="L1620" s="93">
        <v>41.38</v>
      </c>
      <c r="M1620" s="109">
        <v>41.38</v>
      </c>
    </row>
    <row r="1621" spans="1:13" hidden="1" x14ac:dyDescent="0.35">
      <c r="A1621" s="114" t="str">
        <f t="shared" si="25"/>
        <v>6780510ZNGA563BC</v>
      </c>
      <c r="B1621" s="88" t="s">
        <v>154</v>
      </c>
      <c r="C1621" s="89">
        <v>2293473</v>
      </c>
      <c r="D1621" s="88">
        <v>6780510</v>
      </c>
      <c r="E1621" s="88" t="s">
        <v>145</v>
      </c>
      <c r="F1621" s="88" t="s">
        <v>118</v>
      </c>
      <c r="G1621" s="91">
        <v>43196</v>
      </c>
      <c r="H1621" s="91">
        <v>43196</v>
      </c>
      <c r="I1621" s="88" t="s">
        <v>25</v>
      </c>
      <c r="J1621" s="88"/>
      <c r="K1621" s="92">
        <v>1</v>
      </c>
      <c r="L1621" s="93">
        <v>626.70000000000005</v>
      </c>
      <c r="M1621" s="109">
        <v>626.70000000000005</v>
      </c>
    </row>
    <row r="1622" spans="1:13" hidden="1" x14ac:dyDescent="0.35">
      <c r="A1622" s="114" t="str">
        <f t="shared" si="25"/>
        <v>6780488ZNGA561A</v>
      </c>
      <c r="B1622" s="88" t="s">
        <v>154</v>
      </c>
      <c r="C1622" s="89">
        <v>2293474</v>
      </c>
      <c r="D1622" s="88">
        <v>6780488</v>
      </c>
      <c r="E1622" s="88" t="s">
        <v>145</v>
      </c>
      <c r="F1622" s="88" t="s">
        <v>113</v>
      </c>
      <c r="G1622" s="91">
        <v>43193</v>
      </c>
      <c r="H1622" s="91">
        <v>43193</v>
      </c>
      <c r="I1622" s="88" t="s">
        <v>112</v>
      </c>
      <c r="J1622" s="88"/>
      <c r="K1622" s="92">
        <v>1</v>
      </c>
      <c r="L1622" s="93">
        <v>0</v>
      </c>
      <c r="M1622" s="109">
        <v>0</v>
      </c>
    </row>
    <row r="1623" spans="1:13" hidden="1" x14ac:dyDescent="0.35">
      <c r="A1623" s="114" t="str">
        <f t="shared" si="25"/>
        <v>6779006ZNGA562BC</v>
      </c>
      <c r="B1623" s="88" t="s">
        <v>154</v>
      </c>
      <c r="C1623" s="89">
        <v>2293527</v>
      </c>
      <c r="D1623" s="88">
        <v>6779006</v>
      </c>
      <c r="E1623" s="88" t="s">
        <v>111</v>
      </c>
      <c r="F1623" s="88" t="s">
        <v>118</v>
      </c>
      <c r="G1623" s="91">
        <v>43195</v>
      </c>
      <c r="H1623" s="91">
        <v>43195</v>
      </c>
      <c r="I1623" s="88" t="s">
        <v>41</v>
      </c>
      <c r="J1623" s="88"/>
      <c r="K1623" s="92">
        <v>1</v>
      </c>
      <c r="L1623" s="93">
        <v>498.69</v>
      </c>
      <c r="M1623" s="109">
        <v>498.69</v>
      </c>
    </row>
    <row r="1624" spans="1:13" hidden="1" x14ac:dyDescent="0.35">
      <c r="A1624" s="114" t="str">
        <f t="shared" si="25"/>
        <v>6766148ZNGA561A</v>
      </c>
      <c r="B1624" s="88" t="s">
        <v>154</v>
      </c>
      <c r="C1624" s="89">
        <v>2293884</v>
      </c>
      <c r="D1624" s="88">
        <v>6766148</v>
      </c>
      <c r="E1624" s="88" t="s">
        <v>111</v>
      </c>
      <c r="F1624" s="88" t="s">
        <v>113</v>
      </c>
      <c r="G1624" s="91">
        <v>43194</v>
      </c>
      <c r="H1624" s="91">
        <v>43194</v>
      </c>
      <c r="I1624" s="88" t="s">
        <v>112</v>
      </c>
      <c r="J1624" s="88"/>
      <c r="K1624" s="92">
        <v>1</v>
      </c>
      <c r="L1624" s="93">
        <v>0</v>
      </c>
      <c r="M1624" s="109">
        <v>0</v>
      </c>
    </row>
    <row r="1625" spans="1:13" hidden="1" x14ac:dyDescent="0.35">
      <c r="A1625" s="114" t="str">
        <f t="shared" si="25"/>
        <v>6080683ZNGA563BC</v>
      </c>
      <c r="B1625" s="88" t="s">
        <v>154</v>
      </c>
      <c r="C1625" s="89">
        <v>2294052</v>
      </c>
      <c r="D1625" s="88">
        <v>6080683</v>
      </c>
      <c r="E1625" s="88" t="s">
        <v>121</v>
      </c>
      <c r="F1625" s="88" t="s">
        <v>118</v>
      </c>
      <c r="G1625" s="91">
        <v>43197</v>
      </c>
      <c r="H1625" s="91">
        <v>43197</v>
      </c>
      <c r="I1625" s="88" t="s">
        <v>25</v>
      </c>
      <c r="J1625" s="88"/>
      <c r="K1625" s="92">
        <v>1</v>
      </c>
      <c r="L1625" s="93">
        <v>626.70000000000005</v>
      </c>
      <c r="M1625" s="109">
        <v>626.70000000000005</v>
      </c>
    </row>
    <row r="1626" spans="1:13" hidden="1" x14ac:dyDescent="0.35">
      <c r="A1626" s="114" t="str">
        <f t="shared" si="25"/>
        <v>6080662ZNGA561A</v>
      </c>
      <c r="B1626" s="88" t="s">
        <v>154</v>
      </c>
      <c r="C1626" s="89">
        <v>2294053</v>
      </c>
      <c r="D1626" s="88">
        <v>6080662</v>
      </c>
      <c r="E1626" s="88" t="s">
        <v>121</v>
      </c>
      <c r="F1626" s="88" t="s">
        <v>113</v>
      </c>
      <c r="G1626" s="91">
        <v>43194</v>
      </c>
      <c r="H1626" s="91">
        <v>43194</v>
      </c>
      <c r="I1626" s="88" t="s">
        <v>112</v>
      </c>
      <c r="J1626" s="88"/>
      <c r="K1626" s="92">
        <v>1</v>
      </c>
      <c r="L1626" s="93">
        <v>0</v>
      </c>
      <c r="M1626" s="109">
        <v>0</v>
      </c>
    </row>
    <row r="1627" spans="1:13" hidden="1" x14ac:dyDescent="0.35">
      <c r="A1627" s="114" t="str">
        <f t="shared" si="25"/>
        <v>6795252ZNGA561A</v>
      </c>
      <c r="B1627" s="88" t="s">
        <v>154</v>
      </c>
      <c r="C1627" s="89">
        <v>2294508</v>
      </c>
      <c r="D1627" s="88">
        <v>6795252</v>
      </c>
      <c r="E1627" s="88" t="s">
        <v>145</v>
      </c>
      <c r="F1627" s="88" t="s">
        <v>113</v>
      </c>
      <c r="G1627" s="91">
        <v>43194</v>
      </c>
      <c r="H1627" s="91">
        <v>43194</v>
      </c>
      <c r="I1627" s="88" t="s">
        <v>112</v>
      </c>
      <c r="J1627" s="88"/>
      <c r="K1627" s="92">
        <v>1</v>
      </c>
      <c r="L1627" s="93">
        <v>0</v>
      </c>
      <c r="M1627" s="109">
        <v>0</v>
      </c>
    </row>
    <row r="1628" spans="1:13" hidden="1" x14ac:dyDescent="0.35">
      <c r="A1628" s="114" t="str">
        <f t="shared" si="25"/>
        <v>6795264ZNGA563BC</v>
      </c>
      <c r="B1628" s="88" t="s">
        <v>154</v>
      </c>
      <c r="C1628" s="89">
        <v>2294509</v>
      </c>
      <c r="D1628" s="88">
        <v>6795264</v>
      </c>
      <c r="E1628" s="88" t="s">
        <v>145</v>
      </c>
      <c r="F1628" s="88" t="s">
        <v>118</v>
      </c>
      <c r="G1628" s="91">
        <v>43196</v>
      </c>
      <c r="H1628" s="91">
        <v>43196</v>
      </c>
      <c r="I1628" s="88" t="s">
        <v>25</v>
      </c>
      <c r="J1628" s="88"/>
      <c r="K1628" s="92">
        <v>1</v>
      </c>
      <c r="L1628" s="93">
        <v>626.70000000000005</v>
      </c>
      <c r="M1628" s="109">
        <v>626.70000000000005</v>
      </c>
    </row>
    <row r="1629" spans="1:13" ht="26.5" hidden="1" x14ac:dyDescent="0.35">
      <c r="A1629" s="114" t="str">
        <f t="shared" si="25"/>
        <v>6788417ZNGA561A</v>
      </c>
      <c r="B1629" s="88" t="s">
        <v>154</v>
      </c>
      <c r="C1629" s="89">
        <v>2294576</v>
      </c>
      <c r="D1629" s="88">
        <v>6788417</v>
      </c>
      <c r="E1629" s="88" t="s">
        <v>122</v>
      </c>
      <c r="F1629" s="88" t="s">
        <v>113</v>
      </c>
      <c r="G1629" s="91">
        <v>43194</v>
      </c>
      <c r="H1629" s="91">
        <v>43194</v>
      </c>
      <c r="I1629" s="88" t="s">
        <v>112</v>
      </c>
      <c r="J1629" s="88"/>
      <c r="K1629" s="92">
        <v>1</v>
      </c>
      <c r="L1629" s="93">
        <v>0</v>
      </c>
      <c r="M1629" s="109">
        <v>0</v>
      </c>
    </row>
    <row r="1630" spans="1:13" ht="26.5" hidden="1" x14ac:dyDescent="0.35">
      <c r="A1630" s="114" t="str">
        <f t="shared" si="25"/>
        <v>6788444ZNGA561BC</v>
      </c>
      <c r="B1630" s="88" t="s">
        <v>154</v>
      </c>
      <c r="C1630" s="89">
        <v>2294577</v>
      </c>
      <c r="D1630" s="88">
        <v>6788444</v>
      </c>
      <c r="E1630" s="88" t="s">
        <v>122</v>
      </c>
      <c r="F1630" s="88" t="s">
        <v>118</v>
      </c>
      <c r="G1630" s="91">
        <v>43195</v>
      </c>
      <c r="H1630" s="91">
        <v>43195</v>
      </c>
      <c r="I1630" s="88" t="s">
        <v>29</v>
      </c>
      <c r="J1630" s="88"/>
      <c r="K1630" s="92">
        <v>1</v>
      </c>
      <c r="L1630" s="93">
        <v>433.57</v>
      </c>
      <c r="M1630" s="109">
        <v>433.57</v>
      </c>
    </row>
    <row r="1631" spans="1:13" hidden="1" x14ac:dyDescent="0.35">
      <c r="A1631" s="114" t="str">
        <f t="shared" si="25"/>
        <v>6815701NGA-714</v>
      </c>
      <c r="B1631" s="88" t="s">
        <v>154</v>
      </c>
      <c r="C1631" s="89">
        <v>2294990</v>
      </c>
      <c r="D1631" s="88">
        <v>6815701</v>
      </c>
      <c r="E1631" s="88" t="s">
        <v>119</v>
      </c>
      <c r="F1631" s="88" t="s">
        <v>118</v>
      </c>
      <c r="G1631" s="91">
        <v>43195</v>
      </c>
      <c r="H1631" s="91">
        <v>43195</v>
      </c>
      <c r="I1631" s="88" t="s">
        <v>114</v>
      </c>
      <c r="J1631" s="88"/>
      <c r="K1631" s="92">
        <v>1</v>
      </c>
      <c r="L1631" s="93">
        <v>41.38</v>
      </c>
      <c r="M1631" s="109">
        <v>41.38</v>
      </c>
    </row>
    <row r="1632" spans="1:13" hidden="1" x14ac:dyDescent="0.35">
      <c r="A1632" s="114" t="str">
        <f t="shared" si="25"/>
        <v>6816725ZNGA561A</v>
      </c>
      <c r="B1632" s="88" t="s">
        <v>154</v>
      </c>
      <c r="C1632" s="89">
        <v>2295189</v>
      </c>
      <c r="D1632" s="88">
        <v>6816725</v>
      </c>
      <c r="E1632" s="88" t="s">
        <v>121</v>
      </c>
      <c r="F1632" s="88" t="s">
        <v>113</v>
      </c>
      <c r="G1632" s="91">
        <v>43193</v>
      </c>
      <c r="H1632" s="91">
        <v>43193</v>
      </c>
      <c r="I1632" s="88" t="s">
        <v>112</v>
      </c>
      <c r="J1632" s="88"/>
      <c r="K1632" s="92">
        <v>1</v>
      </c>
      <c r="L1632" s="93">
        <v>0</v>
      </c>
      <c r="M1632" s="109">
        <v>0</v>
      </c>
    </row>
    <row r="1633" spans="1:13" hidden="1" x14ac:dyDescent="0.35">
      <c r="A1633" s="114" t="str">
        <f t="shared" si="25"/>
        <v>6816913ZNGA561BC</v>
      </c>
      <c r="B1633" s="88" t="s">
        <v>154</v>
      </c>
      <c r="C1633" s="89">
        <v>2295190</v>
      </c>
      <c r="D1633" s="88">
        <v>6816913</v>
      </c>
      <c r="E1633" s="88" t="s">
        <v>121</v>
      </c>
      <c r="F1633" s="88" t="s">
        <v>118</v>
      </c>
      <c r="G1633" s="91">
        <v>43196</v>
      </c>
      <c r="H1633" s="91">
        <v>43196</v>
      </c>
      <c r="I1633" s="88" t="s">
        <v>29</v>
      </c>
      <c r="J1633" s="88"/>
      <c r="K1633" s="92">
        <v>1</v>
      </c>
      <c r="L1633" s="93">
        <v>433.57</v>
      </c>
      <c r="M1633" s="109">
        <v>433.57</v>
      </c>
    </row>
    <row r="1634" spans="1:13" hidden="1" x14ac:dyDescent="0.35">
      <c r="A1634" s="114" t="str">
        <f t="shared" si="25"/>
        <v>6816392NGA-750</v>
      </c>
      <c r="B1634" s="88" t="s">
        <v>154</v>
      </c>
      <c r="C1634" s="89">
        <v>2295554</v>
      </c>
      <c r="D1634" s="88">
        <v>6816392</v>
      </c>
      <c r="E1634" s="88" t="s">
        <v>116</v>
      </c>
      <c r="F1634" s="88" t="s">
        <v>118</v>
      </c>
      <c r="G1634" s="91">
        <v>43194</v>
      </c>
      <c r="H1634" s="91">
        <v>43194</v>
      </c>
      <c r="I1634" s="88" t="s">
        <v>85</v>
      </c>
      <c r="J1634" s="88"/>
      <c r="K1634" s="92">
        <v>1</v>
      </c>
      <c r="L1634" s="93">
        <v>22.61</v>
      </c>
      <c r="M1634" s="109">
        <v>22.61</v>
      </c>
    </row>
    <row r="1635" spans="1:13" hidden="1" x14ac:dyDescent="0.35">
      <c r="A1635" s="114" t="str">
        <f t="shared" si="25"/>
        <v>6816392NGA-753</v>
      </c>
      <c r="B1635" s="88" t="s">
        <v>154</v>
      </c>
      <c r="C1635" s="89">
        <v>2295554</v>
      </c>
      <c r="D1635" s="88">
        <v>6816392</v>
      </c>
      <c r="E1635" s="88" t="s">
        <v>116</v>
      </c>
      <c r="F1635" s="88" t="s">
        <v>118</v>
      </c>
      <c r="G1635" s="91">
        <v>43194</v>
      </c>
      <c r="H1635" s="91">
        <v>43194</v>
      </c>
      <c r="I1635" s="88" t="s">
        <v>102</v>
      </c>
      <c r="J1635" s="88"/>
      <c r="K1635" s="92">
        <v>1</v>
      </c>
      <c r="L1635" s="93">
        <v>68.2</v>
      </c>
      <c r="M1635" s="109">
        <v>68.2</v>
      </c>
    </row>
    <row r="1636" spans="1:13" hidden="1" x14ac:dyDescent="0.35">
      <c r="A1636" s="114" t="str">
        <f t="shared" si="25"/>
        <v>6791388N-563RSP</v>
      </c>
      <c r="B1636" s="88" t="s">
        <v>154</v>
      </c>
      <c r="C1636" s="89">
        <v>2296215</v>
      </c>
      <c r="D1636" s="88">
        <v>6791388</v>
      </c>
      <c r="E1636" s="88" t="s">
        <v>120</v>
      </c>
      <c r="F1636" s="88" t="s">
        <v>118</v>
      </c>
      <c r="G1636" s="91">
        <v>43196</v>
      </c>
      <c r="H1636" s="91">
        <v>43196</v>
      </c>
      <c r="I1636" s="88" t="s">
        <v>146</v>
      </c>
      <c r="J1636" s="88"/>
      <c r="K1636" s="92">
        <v>1</v>
      </c>
      <c r="L1636" s="93">
        <v>626.70000000000005</v>
      </c>
      <c r="M1636" s="109">
        <v>626.70000000000005</v>
      </c>
    </row>
    <row r="1637" spans="1:13" hidden="1" x14ac:dyDescent="0.35">
      <c r="A1637" s="114" t="str">
        <f t="shared" si="25"/>
        <v>6548374ZNGA561A</v>
      </c>
      <c r="B1637" s="88" t="s">
        <v>154</v>
      </c>
      <c r="C1637" s="89">
        <v>2296242</v>
      </c>
      <c r="D1637" s="88">
        <v>6548374</v>
      </c>
      <c r="E1637" s="88" t="s">
        <v>121</v>
      </c>
      <c r="F1637" s="88" t="s">
        <v>113</v>
      </c>
      <c r="G1637" s="91">
        <v>43195</v>
      </c>
      <c r="H1637" s="91">
        <v>43195</v>
      </c>
      <c r="I1637" s="88" t="s">
        <v>112</v>
      </c>
      <c r="J1637" s="88"/>
      <c r="K1637" s="92">
        <v>1</v>
      </c>
      <c r="L1637" s="93">
        <v>0</v>
      </c>
      <c r="M1637" s="109">
        <v>0</v>
      </c>
    </row>
    <row r="1638" spans="1:13" ht="26.5" hidden="1" x14ac:dyDescent="0.35">
      <c r="A1638" s="114" t="str">
        <f t="shared" si="25"/>
        <v>6838683ZNGA561A</v>
      </c>
      <c r="B1638" s="88" t="s">
        <v>154</v>
      </c>
      <c r="C1638" s="89">
        <v>2296264</v>
      </c>
      <c r="D1638" s="88">
        <v>6838683</v>
      </c>
      <c r="E1638" s="88" t="s">
        <v>122</v>
      </c>
      <c r="F1638" s="88" t="s">
        <v>113</v>
      </c>
      <c r="G1638" s="91">
        <v>43195</v>
      </c>
      <c r="H1638" s="91">
        <v>43195</v>
      </c>
      <c r="I1638" s="88" t="s">
        <v>112</v>
      </c>
      <c r="J1638" s="88"/>
      <c r="K1638" s="92">
        <v>1</v>
      </c>
      <c r="L1638" s="93">
        <v>0</v>
      </c>
      <c r="M1638" s="109">
        <v>0</v>
      </c>
    </row>
    <row r="1639" spans="1:13" hidden="1" x14ac:dyDescent="0.35">
      <c r="A1639" s="114" t="str">
        <f t="shared" si="25"/>
        <v>6755754ZNGA561A</v>
      </c>
      <c r="B1639" s="88" t="s">
        <v>154</v>
      </c>
      <c r="C1639" s="89">
        <v>2296717</v>
      </c>
      <c r="D1639" s="88">
        <v>6755754</v>
      </c>
      <c r="E1639" s="88" t="s">
        <v>124</v>
      </c>
      <c r="F1639" s="88"/>
      <c r="G1639" s="91">
        <v>43196</v>
      </c>
      <c r="H1639" s="91">
        <v>43196</v>
      </c>
      <c r="I1639" s="88" t="s">
        <v>112</v>
      </c>
      <c r="J1639" s="88"/>
      <c r="K1639" s="92">
        <v>1</v>
      </c>
      <c r="L1639" s="93">
        <v>0</v>
      </c>
      <c r="M1639" s="109">
        <v>0</v>
      </c>
    </row>
    <row r="1640" spans="1:13" hidden="1" x14ac:dyDescent="0.35">
      <c r="A1640" s="114" t="str">
        <f t="shared" si="25"/>
        <v>6725188ZNGA561A</v>
      </c>
      <c r="B1640" s="88" t="s">
        <v>154</v>
      </c>
      <c r="C1640" s="89">
        <v>2296972</v>
      </c>
      <c r="D1640" s="88">
        <v>6725188</v>
      </c>
      <c r="E1640" s="88" t="s">
        <v>117</v>
      </c>
      <c r="F1640" s="88" t="s">
        <v>113</v>
      </c>
      <c r="G1640" s="91">
        <v>43196</v>
      </c>
      <c r="H1640" s="91">
        <v>43196</v>
      </c>
      <c r="I1640" s="88" t="s">
        <v>112</v>
      </c>
      <c r="J1640" s="88"/>
      <c r="K1640" s="92">
        <v>1</v>
      </c>
      <c r="L1640" s="93">
        <v>0</v>
      </c>
      <c r="M1640" s="109">
        <v>0</v>
      </c>
    </row>
    <row r="1641" spans="1:13" hidden="1" x14ac:dyDescent="0.35">
      <c r="A1641" s="114" t="str">
        <f t="shared" si="25"/>
        <v>6725196ZNGA561BC</v>
      </c>
      <c r="B1641" s="88" t="s">
        <v>154</v>
      </c>
      <c r="C1641" s="89">
        <v>2296973</v>
      </c>
      <c r="D1641" s="88">
        <v>6725196</v>
      </c>
      <c r="E1641" s="88" t="s">
        <v>117</v>
      </c>
      <c r="F1641" s="88" t="s">
        <v>118</v>
      </c>
      <c r="G1641" s="91">
        <v>43197</v>
      </c>
      <c r="H1641" s="91">
        <v>43197</v>
      </c>
      <c r="I1641" s="88" t="s">
        <v>29</v>
      </c>
      <c r="J1641" s="88"/>
      <c r="K1641" s="92">
        <v>1</v>
      </c>
      <c r="L1641" s="93">
        <v>433.57</v>
      </c>
      <c r="M1641" s="109">
        <v>433.57</v>
      </c>
    </row>
    <row r="1642" spans="1:13" hidden="1" x14ac:dyDescent="0.35">
      <c r="A1642" s="114" t="str">
        <f t="shared" si="25"/>
        <v>6839980ZNGA561A</v>
      </c>
      <c r="B1642" s="88" t="s">
        <v>154</v>
      </c>
      <c r="C1642" s="89">
        <v>2297000</v>
      </c>
      <c r="D1642" s="88">
        <v>6839980</v>
      </c>
      <c r="E1642" s="88" t="s">
        <v>117</v>
      </c>
      <c r="F1642" s="88" t="s">
        <v>113</v>
      </c>
      <c r="G1642" s="91">
        <v>43196</v>
      </c>
      <c r="H1642" s="91">
        <v>43196</v>
      </c>
      <c r="I1642" s="88" t="s">
        <v>112</v>
      </c>
      <c r="J1642" s="88"/>
      <c r="K1642" s="92">
        <v>1</v>
      </c>
      <c r="L1642" s="93">
        <v>0</v>
      </c>
      <c r="M1642" s="109">
        <v>0</v>
      </c>
    </row>
    <row r="1643" spans="1:13" hidden="1" x14ac:dyDescent="0.35">
      <c r="A1643" s="114" t="str">
        <f t="shared" si="25"/>
        <v>6839988ZNGA564B</v>
      </c>
      <c r="B1643" s="88" t="s">
        <v>154</v>
      </c>
      <c r="C1643" s="89">
        <v>2297001</v>
      </c>
      <c r="D1643" s="88">
        <v>6839988</v>
      </c>
      <c r="E1643" s="88" t="s">
        <v>117</v>
      </c>
      <c r="F1643" s="88" t="s">
        <v>115</v>
      </c>
      <c r="G1643" s="91">
        <v>43196</v>
      </c>
      <c r="H1643" s="91">
        <v>43196</v>
      </c>
      <c r="I1643" s="88" t="s">
        <v>19</v>
      </c>
      <c r="J1643" s="88"/>
      <c r="K1643" s="92">
        <v>1</v>
      </c>
      <c r="L1643" s="93">
        <v>625.48</v>
      </c>
      <c r="M1643" s="109">
        <v>625.48</v>
      </c>
    </row>
    <row r="1644" spans="1:13" hidden="1" x14ac:dyDescent="0.35">
      <c r="A1644" s="114" t="str">
        <f t="shared" si="25"/>
        <v>6766791ZNGA561A</v>
      </c>
      <c r="B1644" s="88" t="s">
        <v>154</v>
      </c>
      <c r="C1644" s="89">
        <v>2297006</v>
      </c>
      <c r="D1644" s="88">
        <v>6766791</v>
      </c>
      <c r="E1644" s="88" t="s">
        <v>111</v>
      </c>
      <c r="F1644" s="88" t="s">
        <v>113</v>
      </c>
      <c r="G1644" s="91">
        <v>43196</v>
      </c>
      <c r="H1644" s="91">
        <v>43196</v>
      </c>
      <c r="I1644" s="88" t="s">
        <v>112</v>
      </c>
      <c r="J1644" s="88"/>
      <c r="K1644" s="92">
        <v>1</v>
      </c>
      <c r="L1644" s="93">
        <v>0</v>
      </c>
      <c r="M1644" s="109">
        <v>0</v>
      </c>
    </row>
    <row r="1645" spans="1:13" hidden="1" x14ac:dyDescent="0.35">
      <c r="A1645" s="114" t="str">
        <f t="shared" si="25"/>
        <v>6853708ZNGA561A</v>
      </c>
      <c r="B1645" s="88" t="s">
        <v>154</v>
      </c>
      <c r="C1645" s="89">
        <v>2297148</v>
      </c>
      <c r="D1645" s="88">
        <v>6853708</v>
      </c>
      <c r="E1645" s="88" t="s">
        <v>120</v>
      </c>
      <c r="F1645" s="88" t="s">
        <v>113</v>
      </c>
      <c r="G1645" s="91">
        <v>43194</v>
      </c>
      <c r="H1645" s="91">
        <v>43194</v>
      </c>
      <c r="I1645" s="88" t="s">
        <v>112</v>
      </c>
      <c r="J1645" s="88"/>
      <c r="K1645" s="92">
        <v>1</v>
      </c>
      <c r="L1645" s="93">
        <v>0</v>
      </c>
      <c r="M1645" s="109">
        <v>0</v>
      </c>
    </row>
    <row r="1646" spans="1:13" hidden="1" x14ac:dyDescent="0.35">
      <c r="A1646" s="114" t="str">
        <f t="shared" si="25"/>
        <v>6824158ZNGA563BC</v>
      </c>
      <c r="B1646" s="88" t="s">
        <v>154</v>
      </c>
      <c r="C1646" s="89">
        <v>2297223</v>
      </c>
      <c r="D1646" s="88">
        <v>6824158</v>
      </c>
      <c r="E1646" s="88" t="s">
        <v>120</v>
      </c>
      <c r="F1646" s="88" t="s">
        <v>118</v>
      </c>
      <c r="G1646" s="91">
        <v>43197</v>
      </c>
      <c r="H1646" s="91">
        <v>43197</v>
      </c>
      <c r="I1646" s="88" t="s">
        <v>25</v>
      </c>
      <c r="J1646" s="88"/>
      <c r="K1646" s="92">
        <v>1</v>
      </c>
      <c r="L1646" s="93">
        <v>626.70000000000005</v>
      </c>
      <c r="M1646" s="109">
        <v>626.70000000000005</v>
      </c>
    </row>
    <row r="1647" spans="1:13" hidden="1" x14ac:dyDescent="0.35">
      <c r="A1647" s="114" t="str">
        <f t="shared" si="25"/>
        <v>6824153ZNGA561A</v>
      </c>
      <c r="B1647" s="88" t="s">
        <v>154</v>
      </c>
      <c r="C1647" s="89">
        <v>2297224</v>
      </c>
      <c r="D1647" s="88">
        <v>6824153</v>
      </c>
      <c r="E1647" s="88" t="s">
        <v>120</v>
      </c>
      <c r="F1647" s="88" t="s">
        <v>113</v>
      </c>
      <c r="G1647" s="91">
        <v>43197</v>
      </c>
      <c r="H1647" s="91">
        <v>43197</v>
      </c>
      <c r="I1647" s="88" t="s">
        <v>112</v>
      </c>
      <c r="J1647" s="88"/>
      <c r="K1647" s="92">
        <v>1</v>
      </c>
      <c r="L1647" s="93">
        <v>0</v>
      </c>
      <c r="M1647" s="109">
        <v>0</v>
      </c>
    </row>
    <row r="1648" spans="1:13" hidden="1" x14ac:dyDescent="0.35">
      <c r="A1648" s="114" t="str">
        <f t="shared" si="25"/>
        <v>6846627ZNGA563BC</v>
      </c>
      <c r="B1648" s="88" t="s">
        <v>154</v>
      </c>
      <c r="C1648" s="89">
        <v>2297231</v>
      </c>
      <c r="D1648" s="88">
        <v>6846627</v>
      </c>
      <c r="E1648" s="88" t="s">
        <v>117</v>
      </c>
      <c r="F1648" s="88" t="s">
        <v>118</v>
      </c>
      <c r="G1648" s="91">
        <v>43197</v>
      </c>
      <c r="H1648" s="91">
        <v>43197</v>
      </c>
      <c r="I1648" s="88" t="s">
        <v>25</v>
      </c>
      <c r="J1648" s="88"/>
      <c r="K1648" s="92">
        <v>1</v>
      </c>
      <c r="L1648" s="93">
        <v>626.70000000000005</v>
      </c>
      <c r="M1648" s="109">
        <v>626.70000000000005</v>
      </c>
    </row>
    <row r="1649" spans="1:13" hidden="1" x14ac:dyDescent="0.35">
      <c r="A1649" s="114" t="str">
        <f t="shared" si="25"/>
        <v>6846622ZNGA561A</v>
      </c>
      <c r="B1649" s="88" t="s">
        <v>154</v>
      </c>
      <c r="C1649" s="89">
        <v>2297232</v>
      </c>
      <c r="D1649" s="88">
        <v>6846622</v>
      </c>
      <c r="E1649" s="88" t="s">
        <v>117</v>
      </c>
      <c r="F1649" s="88" t="s">
        <v>113</v>
      </c>
      <c r="G1649" s="91">
        <v>43197</v>
      </c>
      <c r="H1649" s="91">
        <v>43197</v>
      </c>
      <c r="I1649" s="88" t="s">
        <v>112</v>
      </c>
      <c r="J1649" s="88"/>
      <c r="K1649" s="92">
        <v>1</v>
      </c>
      <c r="L1649" s="93">
        <v>0</v>
      </c>
      <c r="M1649" s="109">
        <v>0</v>
      </c>
    </row>
    <row r="1650" spans="1:13" hidden="1" x14ac:dyDescent="0.35">
      <c r="A1650" s="114" t="str">
        <f t="shared" si="25"/>
        <v>6846058ZNGA561B</v>
      </c>
      <c r="B1650" s="88" t="s">
        <v>154</v>
      </c>
      <c r="C1650" s="89">
        <v>2297239</v>
      </c>
      <c r="D1650" s="88">
        <v>6846058</v>
      </c>
      <c r="E1650" s="88" t="s">
        <v>145</v>
      </c>
      <c r="F1650" s="88" t="s">
        <v>115</v>
      </c>
      <c r="G1650" s="91">
        <v>43197</v>
      </c>
      <c r="H1650" s="91">
        <v>43197</v>
      </c>
      <c r="I1650" s="88" t="s">
        <v>15</v>
      </c>
      <c r="J1650" s="88"/>
      <c r="K1650" s="92">
        <v>1</v>
      </c>
      <c r="L1650" s="93">
        <v>194.94</v>
      </c>
      <c r="M1650" s="109">
        <v>194.94</v>
      </c>
    </row>
    <row r="1651" spans="1:13" hidden="1" x14ac:dyDescent="0.35">
      <c r="A1651" s="114" t="str">
        <f t="shared" si="25"/>
        <v>6846054ZNGA561A</v>
      </c>
      <c r="B1651" s="88" t="s">
        <v>154</v>
      </c>
      <c r="C1651" s="89">
        <v>2297240</v>
      </c>
      <c r="D1651" s="88">
        <v>6846054</v>
      </c>
      <c r="E1651" s="88" t="s">
        <v>145</v>
      </c>
      <c r="F1651" s="88" t="s">
        <v>113</v>
      </c>
      <c r="G1651" s="91">
        <v>43197</v>
      </c>
      <c r="H1651" s="91">
        <v>43197</v>
      </c>
      <c r="I1651" s="88" t="s">
        <v>112</v>
      </c>
      <c r="J1651" s="88"/>
      <c r="K1651" s="92">
        <v>1</v>
      </c>
      <c r="L1651" s="93">
        <v>0</v>
      </c>
      <c r="M1651" s="109">
        <v>0</v>
      </c>
    </row>
    <row r="1652" spans="1:13" hidden="1" x14ac:dyDescent="0.35">
      <c r="A1652" s="114" t="str">
        <f t="shared" si="25"/>
        <v>6857241ZNGA563BC</v>
      </c>
      <c r="B1652" s="88" t="s">
        <v>154</v>
      </c>
      <c r="C1652" s="89">
        <v>2297591</v>
      </c>
      <c r="D1652" s="88">
        <v>6857241</v>
      </c>
      <c r="E1652" s="88" t="s">
        <v>121</v>
      </c>
      <c r="F1652" s="88" t="s">
        <v>118</v>
      </c>
      <c r="G1652" s="91">
        <v>43197</v>
      </c>
      <c r="H1652" s="91">
        <v>43197</v>
      </c>
      <c r="I1652" s="88" t="s">
        <v>25</v>
      </c>
      <c r="J1652" s="88"/>
      <c r="K1652" s="92">
        <v>1</v>
      </c>
      <c r="L1652" s="93">
        <v>626.70000000000005</v>
      </c>
      <c r="M1652" s="109">
        <v>626.70000000000005</v>
      </c>
    </row>
    <row r="1653" spans="1:13" hidden="1" x14ac:dyDescent="0.35">
      <c r="A1653" s="114" t="str">
        <f t="shared" si="25"/>
        <v>6857224ZNGA561A</v>
      </c>
      <c r="B1653" s="88" t="s">
        <v>154</v>
      </c>
      <c r="C1653" s="89">
        <v>2297592</v>
      </c>
      <c r="D1653" s="88">
        <v>6857224</v>
      </c>
      <c r="E1653" s="88" t="s">
        <v>121</v>
      </c>
      <c r="F1653" s="88" t="s">
        <v>113</v>
      </c>
      <c r="G1653" s="91">
        <v>43194</v>
      </c>
      <c r="H1653" s="91">
        <v>43194</v>
      </c>
      <c r="I1653" s="88" t="s">
        <v>112</v>
      </c>
      <c r="J1653" s="88"/>
      <c r="K1653" s="92">
        <v>1</v>
      </c>
      <c r="L1653" s="93">
        <v>0</v>
      </c>
      <c r="M1653" s="109">
        <v>0</v>
      </c>
    </row>
    <row r="1654" spans="1:13" hidden="1" x14ac:dyDescent="0.35">
      <c r="A1654" s="114" t="str">
        <f t="shared" si="25"/>
        <v>6864910ZNGA561A</v>
      </c>
      <c r="B1654" s="88" t="s">
        <v>154</v>
      </c>
      <c r="C1654" s="89">
        <v>2298291</v>
      </c>
      <c r="D1654" s="88">
        <v>6864910</v>
      </c>
      <c r="E1654" s="88" t="s">
        <v>111</v>
      </c>
      <c r="F1654" s="88" t="s">
        <v>113</v>
      </c>
      <c r="G1654" s="91">
        <v>43195</v>
      </c>
      <c r="H1654" s="91">
        <v>43195</v>
      </c>
      <c r="I1654" s="88" t="s">
        <v>112</v>
      </c>
      <c r="J1654" s="88"/>
      <c r="K1654" s="92">
        <v>1</v>
      </c>
      <c r="L1654" s="93">
        <v>0</v>
      </c>
      <c r="M1654" s="109">
        <v>0</v>
      </c>
    </row>
    <row r="1655" spans="1:13" ht="26.5" hidden="1" x14ac:dyDescent="0.35">
      <c r="A1655" s="114" t="str">
        <f t="shared" si="25"/>
        <v>6868868NGA-750</v>
      </c>
      <c r="B1655" s="88" t="s">
        <v>154</v>
      </c>
      <c r="C1655" s="89">
        <v>2298687</v>
      </c>
      <c r="D1655" s="88">
        <v>6868868</v>
      </c>
      <c r="E1655" s="88" t="s">
        <v>122</v>
      </c>
      <c r="F1655" s="88" t="s">
        <v>118</v>
      </c>
      <c r="G1655" s="91">
        <v>43197</v>
      </c>
      <c r="H1655" s="91">
        <v>43197</v>
      </c>
      <c r="I1655" s="88" t="s">
        <v>85</v>
      </c>
      <c r="J1655" s="88"/>
      <c r="K1655" s="92">
        <v>1</v>
      </c>
      <c r="L1655" s="93">
        <v>22.61</v>
      </c>
      <c r="M1655" s="109">
        <v>22.61</v>
      </c>
    </row>
    <row r="1656" spans="1:13" ht="26.5" hidden="1" x14ac:dyDescent="0.35">
      <c r="A1656" s="114" t="str">
        <f t="shared" si="25"/>
        <v>6868868NGA-762</v>
      </c>
      <c r="B1656" s="88" t="s">
        <v>154</v>
      </c>
      <c r="C1656" s="89">
        <v>2298687</v>
      </c>
      <c r="D1656" s="88">
        <v>6868868</v>
      </c>
      <c r="E1656" s="88" t="s">
        <v>122</v>
      </c>
      <c r="F1656" s="88" t="s">
        <v>118</v>
      </c>
      <c r="G1656" s="91">
        <v>43197</v>
      </c>
      <c r="H1656" s="91">
        <v>43197</v>
      </c>
      <c r="I1656" s="88" t="s">
        <v>107</v>
      </c>
      <c r="J1656" s="88"/>
      <c r="K1656" s="92">
        <v>1</v>
      </c>
      <c r="L1656" s="93">
        <v>60.72</v>
      </c>
      <c r="M1656" s="109">
        <v>60.72</v>
      </c>
    </row>
    <row r="1657" spans="1:13" hidden="1" x14ac:dyDescent="0.35">
      <c r="A1657" s="114" t="str">
        <f t="shared" si="25"/>
        <v>6875631ZNGA561A</v>
      </c>
      <c r="B1657" s="88" t="s">
        <v>154</v>
      </c>
      <c r="C1657" s="89">
        <v>2299436</v>
      </c>
      <c r="D1657" s="88">
        <v>6875631</v>
      </c>
      <c r="E1657" s="88" t="s">
        <v>124</v>
      </c>
      <c r="F1657" s="88" t="s">
        <v>113</v>
      </c>
      <c r="G1657" s="91">
        <v>43195</v>
      </c>
      <c r="H1657" s="91">
        <v>43195</v>
      </c>
      <c r="I1657" s="88" t="s">
        <v>112</v>
      </c>
      <c r="J1657" s="88"/>
      <c r="K1657" s="92">
        <v>1</v>
      </c>
      <c r="L1657" s="93">
        <v>0</v>
      </c>
      <c r="M1657" s="109">
        <v>0</v>
      </c>
    </row>
    <row r="1658" spans="1:13" hidden="1" x14ac:dyDescent="0.35">
      <c r="A1658" s="114" t="str">
        <f t="shared" si="25"/>
        <v>6879470ZNGA561A</v>
      </c>
      <c r="B1658" s="88" t="s">
        <v>154</v>
      </c>
      <c r="C1658" s="89">
        <v>2299613</v>
      </c>
      <c r="D1658" s="88">
        <v>6879470</v>
      </c>
      <c r="E1658" s="88" t="s">
        <v>124</v>
      </c>
      <c r="F1658" s="88" t="s">
        <v>113</v>
      </c>
      <c r="G1658" s="91">
        <v>43196</v>
      </c>
      <c r="H1658" s="91">
        <v>43196</v>
      </c>
      <c r="I1658" s="88" t="s">
        <v>112</v>
      </c>
      <c r="J1658" s="88"/>
      <c r="K1658" s="92">
        <v>1</v>
      </c>
      <c r="L1658" s="93">
        <v>0</v>
      </c>
      <c r="M1658" s="109">
        <v>0</v>
      </c>
    </row>
    <row r="1659" spans="1:13" hidden="1" x14ac:dyDescent="0.35">
      <c r="A1659" s="114" t="str">
        <f t="shared" si="25"/>
        <v>6889127ZNGA561A</v>
      </c>
      <c r="B1659" s="88" t="s">
        <v>154</v>
      </c>
      <c r="C1659" s="89">
        <v>2300197</v>
      </c>
      <c r="D1659" s="88">
        <v>6889127</v>
      </c>
      <c r="E1659" s="88" t="s">
        <v>111</v>
      </c>
      <c r="F1659" s="88" t="s">
        <v>113</v>
      </c>
      <c r="G1659" s="91">
        <v>43196</v>
      </c>
      <c r="H1659" s="91">
        <v>43196</v>
      </c>
      <c r="I1659" s="88" t="s">
        <v>112</v>
      </c>
      <c r="J1659" s="88"/>
      <c r="K1659" s="92">
        <v>1</v>
      </c>
      <c r="L1659" s="93">
        <v>0</v>
      </c>
      <c r="M1659" s="109">
        <v>0</v>
      </c>
    </row>
    <row r="1660" spans="1:13" hidden="1" x14ac:dyDescent="0.35">
      <c r="A1660" s="114" t="str">
        <f t="shared" si="25"/>
        <v>6895889ZNGA563B</v>
      </c>
      <c r="B1660" s="88" t="s">
        <v>154</v>
      </c>
      <c r="C1660" s="89">
        <v>2300270</v>
      </c>
      <c r="D1660" s="88">
        <v>6895889</v>
      </c>
      <c r="E1660" s="88" t="s">
        <v>121</v>
      </c>
      <c r="F1660" s="88" t="s">
        <v>115</v>
      </c>
      <c r="G1660" s="91">
        <v>43196</v>
      </c>
      <c r="H1660" s="91">
        <v>43196</v>
      </c>
      <c r="I1660" s="88" t="s">
        <v>23</v>
      </c>
      <c r="J1660" s="88"/>
      <c r="K1660" s="92">
        <v>1</v>
      </c>
      <c r="L1660" s="93">
        <v>383.5</v>
      </c>
      <c r="M1660" s="109">
        <v>383.5</v>
      </c>
    </row>
    <row r="1661" spans="1:13" hidden="1" x14ac:dyDescent="0.35">
      <c r="A1661" s="114" t="str">
        <f t="shared" si="25"/>
        <v>6895800ZNGA561A</v>
      </c>
      <c r="B1661" s="88" t="s">
        <v>154</v>
      </c>
      <c r="C1661" s="89">
        <v>2300276</v>
      </c>
      <c r="D1661" s="88">
        <v>6895800</v>
      </c>
      <c r="E1661" s="88" t="s">
        <v>121</v>
      </c>
      <c r="F1661" s="88" t="s">
        <v>113</v>
      </c>
      <c r="G1661" s="91">
        <v>43196</v>
      </c>
      <c r="H1661" s="91">
        <v>43196</v>
      </c>
      <c r="I1661" s="88" t="s">
        <v>112</v>
      </c>
      <c r="J1661" s="88"/>
      <c r="K1661" s="92">
        <v>1</v>
      </c>
      <c r="L1661" s="93">
        <v>0</v>
      </c>
      <c r="M1661" s="109">
        <v>0</v>
      </c>
    </row>
    <row r="1662" spans="1:13" hidden="1" x14ac:dyDescent="0.35">
      <c r="A1662" s="114" t="str">
        <f t="shared" si="25"/>
        <v>6897143ZNGA561A</v>
      </c>
      <c r="B1662" s="88" t="s">
        <v>154</v>
      </c>
      <c r="C1662" s="89">
        <v>2300521</v>
      </c>
      <c r="D1662" s="88">
        <v>6897143</v>
      </c>
      <c r="E1662" s="88" t="s">
        <v>120</v>
      </c>
      <c r="F1662" s="88" t="s">
        <v>113</v>
      </c>
      <c r="G1662" s="91">
        <v>43197</v>
      </c>
      <c r="H1662" s="91">
        <v>43197</v>
      </c>
      <c r="I1662" s="88" t="s">
        <v>112</v>
      </c>
      <c r="J1662" s="88"/>
      <c r="K1662" s="92">
        <v>1</v>
      </c>
      <c r="L1662" s="93">
        <v>0</v>
      </c>
      <c r="M1662" s="109">
        <v>0</v>
      </c>
    </row>
    <row r="1663" spans="1:13" ht="39.5" hidden="1" x14ac:dyDescent="0.35">
      <c r="A1663" s="114" t="str">
        <f t="shared" si="25"/>
        <v/>
      </c>
      <c r="B1663" s="93"/>
      <c r="C1663" s="93"/>
      <c r="D1663" s="93"/>
      <c r="E1663" s="93"/>
      <c r="F1663" s="93"/>
      <c r="G1663" s="93"/>
      <c r="H1663" s="93"/>
      <c r="I1663" s="93"/>
      <c r="J1663" s="93"/>
      <c r="K1663" s="93"/>
      <c r="L1663" s="105" t="s">
        <v>110</v>
      </c>
      <c r="M1663" s="109">
        <v>17640.28</v>
      </c>
    </row>
    <row r="1664" spans="1:13" ht="26" hidden="1" x14ac:dyDescent="0.35">
      <c r="A1664" s="114" t="str">
        <f t="shared" si="25"/>
        <v>Req IDPayment Code</v>
      </c>
      <c r="B1664" s="103" t="s">
        <v>143</v>
      </c>
      <c r="C1664" s="103" t="s">
        <v>142</v>
      </c>
      <c r="D1664" s="103" t="s">
        <v>141</v>
      </c>
      <c r="E1664" s="103" t="s">
        <v>140</v>
      </c>
      <c r="F1664" s="103" t="s">
        <v>139</v>
      </c>
      <c r="G1664" s="103" t="s">
        <v>138</v>
      </c>
      <c r="H1664" s="103" t="s">
        <v>137</v>
      </c>
      <c r="I1664" s="103" t="s">
        <v>136</v>
      </c>
      <c r="J1664" s="103" t="s">
        <v>135</v>
      </c>
      <c r="K1664" s="103" t="s">
        <v>134</v>
      </c>
      <c r="L1664" s="103" t="s">
        <v>133</v>
      </c>
      <c r="M1664" s="110" t="s">
        <v>132</v>
      </c>
    </row>
    <row r="1665" spans="1:13" ht="26.5" hidden="1" x14ac:dyDescent="0.35">
      <c r="A1665" s="114" t="str">
        <f t="shared" si="25"/>
        <v>4082109NGA-F03577</v>
      </c>
      <c r="B1665" s="88" t="s">
        <v>153</v>
      </c>
      <c r="C1665" s="89">
        <v>2157875</v>
      </c>
      <c r="D1665" s="88">
        <v>4082109</v>
      </c>
      <c r="E1665" s="88" t="s">
        <v>116</v>
      </c>
      <c r="F1665" s="88" t="s">
        <v>127</v>
      </c>
      <c r="G1665" s="91">
        <v>43199</v>
      </c>
      <c r="H1665" s="91">
        <v>43199</v>
      </c>
      <c r="I1665" s="88" t="s">
        <v>130</v>
      </c>
      <c r="J1665" s="88"/>
      <c r="K1665" s="92">
        <v>-12</v>
      </c>
      <c r="L1665" s="93">
        <v>11.93</v>
      </c>
      <c r="M1665" s="109">
        <v>-143.16</v>
      </c>
    </row>
    <row r="1666" spans="1:13" hidden="1" x14ac:dyDescent="0.35">
      <c r="A1666" s="114" t="str">
        <f t="shared" si="25"/>
        <v>4665629ZNGA562BC</v>
      </c>
      <c r="B1666" s="88" t="s">
        <v>153</v>
      </c>
      <c r="C1666" s="89">
        <v>2190098</v>
      </c>
      <c r="D1666" s="88">
        <v>4665629</v>
      </c>
      <c r="E1666" s="88" t="s">
        <v>121</v>
      </c>
      <c r="F1666" s="88" t="s">
        <v>118</v>
      </c>
      <c r="G1666" s="91">
        <v>43202</v>
      </c>
      <c r="H1666" s="91">
        <v>43202</v>
      </c>
      <c r="I1666" s="88" t="s">
        <v>41</v>
      </c>
      <c r="J1666" s="88"/>
      <c r="K1666" s="92">
        <v>1</v>
      </c>
      <c r="L1666" s="93">
        <v>498.69</v>
      </c>
      <c r="M1666" s="109">
        <v>498.69</v>
      </c>
    </row>
    <row r="1667" spans="1:13" ht="26.5" hidden="1" x14ac:dyDescent="0.35">
      <c r="A1667" s="114" t="str">
        <f t="shared" ref="A1667:A1730" si="26">CONCATENATE(D1667,I1667)</f>
        <v>4931527Z999</v>
      </c>
      <c r="B1667" s="88" t="s">
        <v>153</v>
      </c>
      <c r="C1667" s="89">
        <v>2207579</v>
      </c>
      <c r="D1667" s="88">
        <v>4931527</v>
      </c>
      <c r="E1667" s="88" t="s">
        <v>122</v>
      </c>
      <c r="F1667" s="88" t="s">
        <v>115</v>
      </c>
      <c r="G1667" s="91">
        <v>43200</v>
      </c>
      <c r="H1667" s="91">
        <v>43200</v>
      </c>
      <c r="I1667" s="88" t="s">
        <v>35</v>
      </c>
      <c r="J1667" s="88"/>
      <c r="K1667" s="92">
        <v>1</v>
      </c>
      <c r="L1667" s="93">
        <v>0</v>
      </c>
      <c r="M1667" s="109">
        <v>0</v>
      </c>
    </row>
    <row r="1668" spans="1:13" ht="26.5" hidden="1" x14ac:dyDescent="0.35">
      <c r="A1668" s="114" t="str">
        <f t="shared" si="26"/>
        <v>4931527ZNGA563B</v>
      </c>
      <c r="B1668" s="88" t="s">
        <v>153</v>
      </c>
      <c r="C1668" s="89">
        <v>2207579</v>
      </c>
      <c r="D1668" s="88">
        <v>4931527</v>
      </c>
      <c r="E1668" s="88" t="s">
        <v>122</v>
      </c>
      <c r="F1668" s="88" t="s">
        <v>115</v>
      </c>
      <c r="G1668" s="91">
        <v>43200</v>
      </c>
      <c r="H1668" s="91">
        <v>43200</v>
      </c>
      <c r="I1668" s="88" t="s">
        <v>23</v>
      </c>
      <c r="J1668" s="88"/>
      <c r="K1668" s="92">
        <v>-1</v>
      </c>
      <c r="L1668" s="93">
        <v>383.5</v>
      </c>
      <c r="M1668" s="109">
        <v>-383.5</v>
      </c>
    </row>
    <row r="1669" spans="1:13" ht="26.5" hidden="1" x14ac:dyDescent="0.35">
      <c r="A1669" s="114" t="str">
        <f t="shared" si="26"/>
        <v>4931527ZNGA563BC</v>
      </c>
      <c r="B1669" s="88" t="s">
        <v>153</v>
      </c>
      <c r="C1669" s="89">
        <v>2207579</v>
      </c>
      <c r="D1669" s="88">
        <v>4931527</v>
      </c>
      <c r="E1669" s="88" t="s">
        <v>122</v>
      </c>
      <c r="F1669" s="88" t="s">
        <v>118</v>
      </c>
      <c r="G1669" s="91">
        <v>43199</v>
      </c>
      <c r="H1669" s="91">
        <v>43199</v>
      </c>
      <c r="I1669" s="88" t="s">
        <v>25</v>
      </c>
      <c r="J1669" s="88"/>
      <c r="K1669" s="92">
        <v>1</v>
      </c>
      <c r="L1669" s="93">
        <v>626.70000000000005</v>
      </c>
      <c r="M1669" s="109">
        <v>626.70000000000005</v>
      </c>
    </row>
    <row r="1670" spans="1:13" hidden="1" x14ac:dyDescent="0.35">
      <c r="A1670" s="114" t="str">
        <f t="shared" si="26"/>
        <v>5927369ZNGA561BC</v>
      </c>
      <c r="B1670" s="88" t="s">
        <v>153</v>
      </c>
      <c r="C1670" s="89">
        <v>2256848</v>
      </c>
      <c r="D1670" s="88">
        <v>5927369</v>
      </c>
      <c r="E1670" s="88" t="s">
        <v>119</v>
      </c>
      <c r="F1670" s="88" t="s">
        <v>118</v>
      </c>
      <c r="G1670" s="91">
        <v>43203</v>
      </c>
      <c r="H1670" s="91">
        <v>43203</v>
      </c>
      <c r="I1670" s="88" t="s">
        <v>29</v>
      </c>
      <c r="J1670" s="88"/>
      <c r="K1670" s="92">
        <v>1</v>
      </c>
      <c r="L1670" s="93">
        <v>433.57</v>
      </c>
      <c r="M1670" s="109">
        <v>433.57</v>
      </c>
    </row>
    <row r="1671" spans="1:13" hidden="1" x14ac:dyDescent="0.35">
      <c r="A1671" s="114" t="str">
        <f t="shared" si="26"/>
        <v>6216139NGA-750</v>
      </c>
      <c r="B1671" s="88" t="s">
        <v>153</v>
      </c>
      <c r="C1671" s="89">
        <v>2264415</v>
      </c>
      <c r="D1671" s="88">
        <v>6216139</v>
      </c>
      <c r="E1671" s="88" t="s">
        <v>119</v>
      </c>
      <c r="F1671" s="88" t="s">
        <v>118</v>
      </c>
      <c r="G1671" s="91">
        <v>43203</v>
      </c>
      <c r="H1671" s="91">
        <v>43203</v>
      </c>
      <c r="I1671" s="88" t="s">
        <v>85</v>
      </c>
      <c r="J1671" s="88"/>
      <c r="K1671" s="92">
        <v>1</v>
      </c>
      <c r="L1671" s="93">
        <v>22.61</v>
      </c>
      <c r="M1671" s="109">
        <v>22.61</v>
      </c>
    </row>
    <row r="1672" spans="1:13" hidden="1" x14ac:dyDescent="0.35">
      <c r="A1672" s="114" t="str">
        <f t="shared" si="26"/>
        <v>6216139NGA-751</v>
      </c>
      <c r="B1672" s="88" t="s">
        <v>153</v>
      </c>
      <c r="C1672" s="89">
        <v>2264415</v>
      </c>
      <c r="D1672" s="88">
        <v>6216139</v>
      </c>
      <c r="E1672" s="88" t="s">
        <v>119</v>
      </c>
      <c r="F1672" s="88" t="s">
        <v>118</v>
      </c>
      <c r="G1672" s="91">
        <v>43203</v>
      </c>
      <c r="H1672" s="91">
        <v>43203</v>
      </c>
      <c r="I1672" s="88" t="s">
        <v>93</v>
      </c>
      <c r="J1672" s="88"/>
      <c r="K1672" s="92">
        <v>1</v>
      </c>
      <c r="L1672" s="93">
        <v>146.76</v>
      </c>
      <c r="M1672" s="109">
        <v>146.76</v>
      </c>
    </row>
    <row r="1673" spans="1:13" ht="26.5" hidden="1" x14ac:dyDescent="0.35">
      <c r="A1673" s="114" t="str">
        <f t="shared" si="26"/>
        <v>6235709NGA-511</v>
      </c>
      <c r="B1673" s="88" t="s">
        <v>153</v>
      </c>
      <c r="C1673" s="89">
        <v>2267484</v>
      </c>
      <c r="D1673" s="88">
        <v>6235709</v>
      </c>
      <c r="E1673" s="88" t="s">
        <v>117</v>
      </c>
      <c r="F1673" s="88" t="s">
        <v>125</v>
      </c>
      <c r="G1673" s="91">
        <v>43199</v>
      </c>
      <c r="H1673" s="91">
        <v>43199</v>
      </c>
      <c r="I1673" s="88" t="s">
        <v>51</v>
      </c>
      <c r="J1673" s="88"/>
      <c r="K1673" s="92">
        <v>1</v>
      </c>
      <c r="L1673" s="93">
        <v>225.02</v>
      </c>
      <c r="M1673" s="109">
        <v>225.02</v>
      </c>
    </row>
    <row r="1674" spans="1:13" hidden="1" x14ac:dyDescent="0.35">
      <c r="A1674" s="114" t="str">
        <f t="shared" si="26"/>
        <v>6290413ZNGA564BC</v>
      </c>
      <c r="B1674" s="88" t="s">
        <v>153</v>
      </c>
      <c r="C1674" s="89">
        <v>2269478</v>
      </c>
      <c r="D1674" s="88">
        <v>6290413</v>
      </c>
      <c r="E1674" s="88" t="s">
        <v>120</v>
      </c>
      <c r="F1674" s="88" t="s">
        <v>118</v>
      </c>
      <c r="G1674" s="91">
        <v>43200</v>
      </c>
      <c r="H1674" s="91">
        <v>43200</v>
      </c>
      <c r="I1674" s="88" t="s">
        <v>95</v>
      </c>
      <c r="J1674" s="88"/>
      <c r="K1674" s="92">
        <v>1</v>
      </c>
      <c r="L1674" s="93">
        <v>881.69</v>
      </c>
      <c r="M1674" s="109">
        <v>881.69</v>
      </c>
    </row>
    <row r="1675" spans="1:13" ht="26.5" hidden="1" x14ac:dyDescent="0.35">
      <c r="A1675" s="114" t="str">
        <f t="shared" si="26"/>
        <v>6295220Z999</v>
      </c>
      <c r="B1675" s="88" t="s">
        <v>153</v>
      </c>
      <c r="C1675" s="89">
        <v>2269938</v>
      </c>
      <c r="D1675" s="88">
        <v>6295220</v>
      </c>
      <c r="E1675" s="88" t="s">
        <v>122</v>
      </c>
      <c r="F1675" s="88" t="s">
        <v>115</v>
      </c>
      <c r="G1675" s="91">
        <v>43201</v>
      </c>
      <c r="H1675" s="91">
        <v>43201</v>
      </c>
      <c r="I1675" s="88" t="s">
        <v>35</v>
      </c>
      <c r="J1675" s="88"/>
      <c r="K1675" s="92">
        <v>1</v>
      </c>
      <c r="L1675" s="93">
        <v>0</v>
      </c>
      <c r="M1675" s="109">
        <v>0</v>
      </c>
    </row>
    <row r="1676" spans="1:13" ht="26.5" hidden="1" x14ac:dyDescent="0.35">
      <c r="A1676" s="114" t="str">
        <f t="shared" si="26"/>
        <v>6295220ZNGA563B</v>
      </c>
      <c r="B1676" s="88" t="s">
        <v>153</v>
      </c>
      <c r="C1676" s="89">
        <v>2269938</v>
      </c>
      <c r="D1676" s="88">
        <v>6295220</v>
      </c>
      <c r="E1676" s="88" t="s">
        <v>122</v>
      </c>
      <c r="F1676" s="88" t="s">
        <v>115</v>
      </c>
      <c r="G1676" s="91">
        <v>43201</v>
      </c>
      <c r="H1676" s="91">
        <v>43201</v>
      </c>
      <c r="I1676" s="88" t="s">
        <v>23</v>
      </c>
      <c r="J1676" s="88"/>
      <c r="K1676" s="92">
        <v>-1</v>
      </c>
      <c r="L1676" s="93">
        <v>383.5</v>
      </c>
      <c r="M1676" s="109">
        <v>-383.5</v>
      </c>
    </row>
    <row r="1677" spans="1:13" ht="26.5" hidden="1" x14ac:dyDescent="0.35">
      <c r="A1677" s="114" t="str">
        <f t="shared" si="26"/>
        <v>6295220ZNGA563BC</v>
      </c>
      <c r="B1677" s="88" t="s">
        <v>153</v>
      </c>
      <c r="C1677" s="89">
        <v>2269938</v>
      </c>
      <c r="D1677" s="88">
        <v>6295220</v>
      </c>
      <c r="E1677" s="88" t="s">
        <v>122</v>
      </c>
      <c r="F1677" s="88" t="s">
        <v>118</v>
      </c>
      <c r="G1677" s="91">
        <v>43200</v>
      </c>
      <c r="H1677" s="91">
        <v>43200</v>
      </c>
      <c r="I1677" s="88" t="s">
        <v>25</v>
      </c>
      <c r="J1677" s="88"/>
      <c r="K1677" s="92">
        <v>1</v>
      </c>
      <c r="L1677" s="93">
        <v>626.70000000000005</v>
      </c>
      <c r="M1677" s="109">
        <v>626.70000000000005</v>
      </c>
    </row>
    <row r="1678" spans="1:13" hidden="1" x14ac:dyDescent="0.35">
      <c r="A1678" s="114" t="str">
        <f t="shared" si="26"/>
        <v>6439494N-562RSP</v>
      </c>
      <c r="B1678" s="88" t="s">
        <v>153</v>
      </c>
      <c r="C1678" s="89">
        <v>2281997</v>
      </c>
      <c r="D1678" s="88">
        <v>6439494</v>
      </c>
      <c r="E1678" s="88" t="s">
        <v>120</v>
      </c>
      <c r="F1678" s="88" t="s">
        <v>118</v>
      </c>
      <c r="G1678" s="91">
        <v>43202</v>
      </c>
      <c r="H1678" s="91">
        <v>43202</v>
      </c>
      <c r="I1678" s="88" t="s">
        <v>147</v>
      </c>
      <c r="J1678" s="88"/>
      <c r="K1678" s="92">
        <v>1</v>
      </c>
      <c r="L1678" s="93">
        <v>498.69</v>
      </c>
      <c r="M1678" s="109">
        <v>498.69</v>
      </c>
    </row>
    <row r="1679" spans="1:13" hidden="1" x14ac:dyDescent="0.35">
      <c r="A1679" s="114" t="str">
        <f t="shared" si="26"/>
        <v>6439494N-563RSP</v>
      </c>
      <c r="B1679" s="88" t="s">
        <v>153</v>
      </c>
      <c r="C1679" s="89">
        <v>2281997</v>
      </c>
      <c r="D1679" s="88">
        <v>6439494</v>
      </c>
      <c r="E1679" s="88" t="s">
        <v>120</v>
      </c>
      <c r="F1679" s="88" t="s">
        <v>118</v>
      </c>
      <c r="G1679" s="91">
        <v>43199</v>
      </c>
      <c r="H1679" s="91">
        <v>43199</v>
      </c>
      <c r="I1679" s="88" t="s">
        <v>146</v>
      </c>
      <c r="J1679" s="88"/>
      <c r="K1679" s="92">
        <v>1</v>
      </c>
      <c r="L1679" s="93">
        <v>626.70000000000005</v>
      </c>
      <c r="M1679" s="109">
        <v>626.70000000000005</v>
      </c>
    </row>
    <row r="1680" spans="1:13" hidden="1" x14ac:dyDescent="0.35">
      <c r="A1680" s="114" t="str">
        <f t="shared" si="26"/>
        <v>6439494N-563RSP</v>
      </c>
      <c r="B1680" s="88" t="s">
        <v>153</v>
      </c>
      <c r="C1680" s="89">
        <v>2281997</v>
      </c>
      <c r="D1680" s="88">
        <v>6439494</v>
      </c>
      <c r="E1680" s="88" t="s">
        <v>120</v>
      </c>
      <c r="F1680" s="88" t="s">
        <v>118</v>
      </c>
      <c r="G1680" s="91">
        <v>43202</v>
      </c>
      <c r="H1680" s="91">
        <v>43202</v>
      </c>
      <c r="I1680" s="88" t="s">
        <v>146</v>
      </c>
      <c r="J1680" s="88"/>
      <c r="K1680" s="92">
        <v>-1</v>
      </c>
      <c r="L1680" s="93">
        <v>626.70000000000005</v>
      </c>
      <c r="M1680" s="109">
        <v>-626.70000000000005</v>
      </c>
    </row>
    <row r="1681" spans="1:13" hidden="1" x14ac:dyDescent="0.35">
      <c r="A1681" s="114" t="str">
        <f t="shared" si="26"/>
        <v>6608804Z999</v>
      </c>
      <c r="B1681" s="88" t="s">
        <v>153</v>
      </c>
      <c r="C1681" s="89">
        <v>2284653</v>
      </c>
      <c r="D1681" s="88">
        <v>6608804</v>
      </c>
      <c r="E1681" s="88" t="s">
        <v>119</v>
      </c>
      <c r="F1681" s="88" t="s">
        <v>115</v>
      </c>
      <c r="G1681" s="91">
        <v>43203</v>
      </c>
      <c r="H1681" s="91">
        <v>43203</v>
      </c>
      <c r="I1681" s="88" t="s">
        <v>35</v>
      </c>
      <c r="J1681" s="88"/>
      <c r="K1681" s="92">
        <v>1</v>
      </c>
      <c r="L1681" s="93">
        <v>0</v>
      </c>
      <c r="M1681" s="109">
        <v>0</v>
      </c>
    </row>
    <row r="1682" spans="1:13" hidden="1" x14ac:dyDescent="0.35">
      <c r="A1682" s="114" t="str">
        <f t="shared" si="26"/>
        <v>6608804ZNGA561B</v>
      </c>
      <c r="B1682" s="88" t="s">
        <v>153</v>
      </c>
      <c r="C1682" s="89">
        <v>2284653</v>
      </c>
      <c r="D1682" s="88">
        <v>6608804</v>
      </c>
      <c r="E1682" s="88" t="s">
        <v>119</v>
      </c>
      <c r="F1682" s="88" t="s">
        <v>115</v>
      </c>
      <c r="G1682" s="91">
        <v>43203</v>
      </c>
      <c r="H1682" s="91">
        <v>43203</v>
      </c>
      <c r="I1682" s="88" t="s">
        <v>15</v>
      </c>
      <c r="J1682" s="88"/>
      <c r="K1682" s="92">
        <v>-1</v>
      </c>
      <c r="L1682" s="93">
        <v>194.94</v>
      </c>
      <c r="M1682" s="109">
        <v>-194.94</v>
      </c>
    </row>
    <row r="1683" spans="1:13" hidden="1" x14ac:dyDescent="0.35">
      <c r="A1683" s="114" t="str">
        <f t="shared" si="26"/>
        <v>6608804ZNGA561BC</v>
      </c>
      <c r="B1683" s="88" t="s">
        <v>153</v>
      </c>
      <c r="C1683" s="89">
        <v>2284653</v>
      </c>
      <c r="D1683" s="88">
        <v>6608804</v>
      </c>
      <c r="E1683" s="88" t="s">
        <v>119</v>
      </c>
      <c r="F1683" s="88" t="s">
        <v>118</v>
      </c>
      <c r="G1683" s="91">
        <v>43201</v>
      </c>
      <c r="H1683" s="91">
        <v>43201</v>
      </c>
      <c r="I1683" s="88" t="s">
        <v>29</v>
      </c>
      <c r="J1683" s="88"/>
      <c r="K1683" s="92">
        <v>1</v>
      </c>
      <c r="L1683" s="93">
        <v>433.57</v>
      </c>
      <c r="M1683" s="109">
        <v>433.57</v>
      </c>
    </row>
    <row r="1684" spans="1:13" hidden="1" x14ac:dyDescent="0.35">
      <c r="A1684" s="114" t="str">
        <f t="shared" si="26"/>
        <v>6620072Z999</v>
      </c>
      <c r="B1684" s="88" t="s">
        <v>153</v>
      </c>
      <c r="C1684" s="89">
        <v>2285054</v>
      </c>
      <c r="D1684" s="88">
        <v>6620072</v>
      </c>
      <c r="E1684" s="88" t="s">
        <v>119</v>
      </c>
      <c r="F1684" s="88" t="s">
        <v>115</v>
      </c>
      <c r="G1684" s="91">
        <v>43201</v>
      </c>
      <c r="H1684" s="91">
        <v>43201</v>
      </c>
      <c r="I1684" s="88" t="s">
        <v>35</v>
      </c>
      <c r="J1684" s="88"/>
      <c r="K1684" s="92">
        <v>1</v>
      </c>
      <c r="L1684" s="93">
        <v>0</v>
      </c>
      <c r="M1684" s="109">
        <v>0</v>
      </c>
    </row>
    <row r="1685" spans="1:13" hidden="1" x14ac:dyDescent="0.35">
      <c r="A1685" s="114" t="str">
        <f t="shared" si="26"/>
        <v>6620072ZNGA563B</v>
      </c>
      <c r="B1685" s="88" t="s">
        <v>153</v>
      </c>
      <c r="C1685" s="89">
        <v>2285054</v>
      </c>
      <c r="D1685" s="88">
        <v>6620072</v>
      </c>
      <c r="E1685" s="88" t="s">
        <v>119</v>
      </c>
      <c r="F1685" s="88" t="s">
        <v>115</v>
      </c>
      <c r="G1685" s="91">
        <v>43201</v>
      </c>
      <c r="H1685" s="91">
        <v>43201</v>
      </c>
      <c r="I1685" s="88" t="s">
        <v>23</v>
      </c>
      <c r="J1685" s="88"/>
      <c r="K1685" s="92">
        <v>-1</v>
      </c>
      <c r="L1685" s="93">
        <v>383.5</v>
      </c>
      <c r="M1685" s="109">
        <v>-383.5</v>
      </c>
    </row>
    <row r="1686" spans="1:13" hidden="1" x14ac:dyDescent="0.35">
      <c r="A1686" s="114" t="str">
        <f t="shared" si="26"/>
        <v>6620072ZNGA563BC</v>
      </c>
      <c r="B1686" s="88" t="s">
        <v>153</v>
      </c>
      <c r="C1686" s="89">
        <v>2285054</v>
      </c>
      <c r="D1686" s="88">
        <v>6620072</v>
      </c>
      <c r="E1686" s="88" t="s">
        <v>119</v>
      </c>
      <c r="F1686" s="88" t="s">
        <v>118</v>
      </c>
      <c r="G1686" s="91">
        <v>43199</v>
      </c>
      <c r="H1686" s="91">
        <v>43199</v>
      </c>
      <c r="I1686" s="88" t="s">
        <v>25</v>
      </c>
      <c r="J1686" s="88"/>
      <c r="K1686" s="92">
        <v>1</v>
      </c>
      <c r="L1686" s="93">
        <v>626.70000000000005</v>
      </c>
      <c r="M1686" s="109">
        <v>626.70000000000005</v>
      </c>
    </row>
    <row r="1687" spans="1:13" hidden="1" x14ac:dyDescent="0.35">
      <c r="A1687" s="114" t="str">
        <f t="shared" si="26"/>
        <v>6662380NGA-714</v>
      </c>
      <c r="B1687" s="88" t="s">
        <v>153</v>
      </c>
      <c r="C1687" s="89">
        <v>2287048</v>
      </c>
      <c r="D1687" s="88">
        <v>6662380</v>
      </c>
      <c r="E1687" s="88" t="s">
        <v>121</v>
      </c>
      <c r="F1687" s="88" t="s">
        <v>118</v>
      </c>
      <c r="G1687" s="91">
        <v>43202</v>
      </c>
      <c r="H1687" s="91">
        <v>43202</v>
      </c>
      <c r="I1687" s="88" t="s">
        <v>114</v>
      </c>
      <c r="J1687" s="88"/>
      <c r="K1687" s="92">
        <v>1</v>
      </c>
      <c r="L1687" s="93">
        <v>41.38</v>
      </c>
      <c r="M1687" s="109">
        <v>41.38</v>
      </c>
    </row>
    <row r="1688" spans="1:13" hidden="1" x14ac:dyDescent="0.35">
      <c r="A1688" s="114" t="str">
        <f t="shared" si="26"/>
        <v>6598833Z999</v>
      </c>
      <c r="B1688" s="88" t="s">
        <v>153</v>
      </c>
      <c r="C1688" s="89">
        <v>2287523</v>
      </c>
      <c r="D1688" s="88">
        <v>6598833</v>
      </c>
      <c r="E1688" s="88" t="s">
        <v>145</v>
      </c>
      <c r="F1688" s="88" t="s">
        <v>115</v>
      </c>
      <c r="G1688" s="91">
        <v>43199</v>
      </c>
      <c r="H1688" s="91">
        <v>43199</v>
      </c>
      <c r="I1688" s="88" t="s">
        <v>35</v>
      </c>
      <c r="J1688" s="88"/>
      <c r="K1688" s="92">
        <v>1</v>
      </c>
      <c r="L1688" s="93">
        <v>0</v>
      </c>
      <c r="M1688" s="109">
        <v>0</v>
      </c>
    </row>
    <row r="1689" spans="1:13" hidden="1" x14ac:dyDescent="0.35">
      <c r="A1689" s="114" t="str">
        <f t="shared" si="26"/>
        <v>6598833ZNGA561B</v>
      </c>
      <c r="B1689" s="88" t="s">
        <v>153</v>
      </c>
      <c r="C1689" s="89">
        <v>2287523</v>
      </c>
      <c r="D1689" s="88">
        <v>6598833</v>
      </c>
      <c r="E1689" s="88" t="s">
        <v>145</v>
      </c>
      <c r="F1689" s="88" t="s">
        <v>115</v>
      </c>
      <c r="G1689" s="91">
        <v>43199</v>
      </c>
      <c r="H1689" s="91">
        <v>43199</v>
      </c>
      <c r="I1689" s="88" t="s">
        <v>15</v>
      </c>
      <c r="J1689" s="88"/>
      <c r="K1689" s="92">
        <v>-1</v>
      </c>
      <c r="L1689" s="93">
        <v>194.94</v>
      </c>
      <c r="M1689" s="109">
        <v>-194.94</v>
      </c>
    </row>
    <row r="1690" spans="1:13" hidden="1" x14ac:dyDescent="0.35">
      <c r="A1690" s="114" t="str">
        <f t="shared" si="26"/>
        <v>6691305ZNGA561A</v>
      </c>
      <c r="B1690" s="88" t="s">
        <v>153</v>
      </c>
      <c r="C1690" s="89">
        <v>2288021</v>
      </c>
      <c r="D1690" s="88">
        <v>6691305</v>
      </c>
      <c r="E1690" s="88" t="s">
        <v>124</v>
      </c>
      <c r="F1690" s="88" t="s">
        <v>113</v>
      </c>
      <c r="G1690" s="91">
        <v>43199</v>
      </c>
      <c r="H1690" s="91">
        <v>43199</v>
      </c>
      <c r="I1690" s="88" t="s">
        <v>112</v>
      </c>
      <c r="J1690" s="88"/>
      <c r="K1690" s="92">
        <v>1</v>
      </c>
      <c r="L1690" s="93">
        <v>0</v>
      </c>
      <c r="M1690" s="109">
        <v>0</v>
      </c>
    </row>
    <row r="1691" spans="1:13" hidden="1" x14ac:dyDescent="0.35">
      <c r="A1691" s="114" t="str">
        <f t="shared" si="26"/>
        <v>6682694ZNGA561A</v>
      </c>
      <c r="B1691" s="88" t="s">
        <v>153</v>
      </c>
      <c r="C1691" s="89">
        <v>2288321</v>
      </c>
      <c r="D1691" s="88">
        <v>6682694</v>
      </c>
      <c r="E1691" s="88" t="s">
        <v>145</v>
      </c>
      <c r="F1691" s="88" t="s">
        <v>113</v>
      </c>
      <c r="G1691" s="91">
        <v>43204</v>
      </c>
      <c r="H1691" s="91">
        <v>43204</v>
      </c>
      <c r="I1691" s="88" t="s">
        <v>112</v>
      </c>
      <c r="J1691" s="88"/>
      <c r="K1691" s="92">
        <v>1</v>
      </c>
      <c r="L1691" s="93">
        <v>0</v>
      </c>
      <c r="M1691" s="109">
        <v>0</v>
      </c>
    </row>
    <row r="1692" spans="1:13" hidden="1" x14ac:dyDescent="0.35">
      <c r="A1692" s="114" t="str">
        <f t="shared" si="26"/>
        <v>6682971ZNGA563B</v>
      </c>
      <c r="B1692" s="88" t="s">
        <v>153</v>
      </c>
      <c r="C1692" s="89">
        <v>2288322</v>
      </c>
      <c r="D1692" s="88">
        <v>6682971</v>
      </c>
      <c r="E1692" s="88" t="s">
        <v>145</v>
      </c>
      <c r="F1692" s="88"/>
      <c r="G1692" s="91">
        <v>43204</v>
      </c>
      <c r="H1692" s="91">
        <v>43204</v>
      </c>
      <c r="I1692" s="88" t="s">
        <v>23</v>
      </c>
      <c r="J1692" s="88"/>
      <c r="K1692" s="92">
        <v>1</v>
      </c>
      <c r="L1692" s="93">
        <v>383.5</v>
      </c>
      <c r="M1692" s="109">
        <v>383.5</v>
      </c>
    </row>
    <row r="1693" spans="1:13" hidden="1" x14ac:dyDescent="0.35">
      <c r="A1693" s="114" t="str">
        <f t="shared" si="26"/>
        <v>6697876NGA-714</v>
      </c>
      <c r="B1693" s="88" t="s">
        <v>153</v>
      </c>
      <c r="C1693" s="89">
        <v>2289147</v>
      </c>
      <c r="D1693" s="88">
        <v>6697876</v>
      </c>
      <c r="E1693" s="88" t="s">
        <v>117</v>
      </c>
      <c r="F1693" s="88" t="s">
        <v>115</v>
      </c>
      <c r="G1693" s="91">
        <v>43200</v>
      </c>
      <c r="H1693" s="91">
        <v>43200</v>
      </c>
      <c r="I1693" s="88" t="s">
        <v>114</v>
      </c>
      <c r="J1693" s="88"/>
      <c r="K1693" s="92">
        <v>1</v>
      </c>
      <c r="L1693" s="93">
        <v>41.38</v>
      </c>
      <c r="M1693" s="109">
        <v>41.38</v>
      </c>
    </row>
    <row r="1694" spans="1:13" hidden="1" x14ac:dyDescent="0.35">
      <c r="A1694" s="114" t="str">
        <f t="shared" si="26"/>
        <v>6711781ZNGA561A</v>
      </c>
      <c r="B1694" s="88" t="s">
        <v>153</v>
      </c>
      <c r="C1694" s="89">
        <v>2289285</v>
      </c>
      <c r="D1694" s="88">
        <v>6711781</v>
      </c>
      <c r="E1694" s="88" t="s">
        <v>117</v>
      </c>
      <c r="F1694" s="88" t="s">
        <v>113</v>
      </c>
      <c r="G1694" s="91">
        <v>43204</v>
      </c>
      <c r="H1694" s="91">
        <v>43204</v>
      </c>
      <c r="I1694" s="88" t="s">
        <v>112</v>
      </c>
      <c r="J1694" s="88"/>
      <c r="K1694" s="92">
        <v>1</v>
      </c>
      <c r="L1694" s="93">
        <v>0</v>
      </c>
      <c r="M1694" s="109">
        <v>0</v>
      </c>
    </row>
    <row r="1695" spans="1:13" hidden="1" x14ac:dyDescent="0.35">
      <c r="A1695" s="114" t="str">
        <f t="shared" si="26"/>
        <v>6712004ZNGA563BC</v>
      </c>
      <c r="B1695" s="88" t="s">
        <v>153</v>
      </c>
      <c r="C1695" s="89">
        <v>2289286</v>
      </c>
      <c r="D1695" s="88">
        <v>6712004</v>
      </c>
      <c r="E1695" s="88" t="s">
        <v>117</v>
      </c>
      <c r="F1695" s="88" t="s">
        <v>118</v>
      </c>
      <c r="G1695" s="91">
        <v>43204</v>
      </c>
      <c r="H1695" s="91">
        <v>43204</v>
      </c>
      <c r="I1695" s="88" t="s">
        <v>25</v>
      </c>
      <c r="J1695" s="88"/>
      <c r="K1695" s="92">
        <v>1</v>
      </c>
      <c r="L1695" s="93">
        <v>626.70000000000005</v>
      </c>
      <c r="M1695" s="109">
        <v>626.70000000000005</v>
      </c>
    </row>
    <row r="1696" spans="1:13" hidden="1" x14ac:dyDescent="0.35">
      <c r="A1696" s="114" t="str">
        <f t="shared" si="26"/>
        <v>6717082ZNGA560BC</v>
      </c>
      <c r="B1696" s="88" t="s">
        <v>153</v>
      </c>
      <c r="C1696" s="89">
        <v>2289428</v>
      </c>
      <c r="D1696" s="88">
        <v>6717082</v>
      </c>
      <c r="E1696" s="88" t="s">
        <v>119</v>
      </c>
      <c r="F1696" s="88" t="s">
        <v>118</v>
      </c>
      <c r="G1696" s="91">
        <v>43203</v>
      </c>
      <c r="H1696" s="91">
        <v>43203</v>
      </c>
      <c r="I1696" s="88" t="s">
        <v>80</v>
      </c>
      <c r="J1696" s="88"/>
      <c r="K1696" s="92">
        <v>1</v>
      </c>
      <c r="L1696" s="93">
        <v>414.92</v>
      </c>
      <c r="M1696" s="109">
        <v>414.92</v>
      </c>
    </row>
    <row r="1697" spans="1:13" hidden="1" x14ac:dyDescent="0.35">
      <c r="A1697" s="114" t="str">
        <f t="shared" si="26"/>
        <v>6736421Z999</v>
      </c>
      <c r="B1697" s="88" t="s">
        <v>153</v>
      </c>
      <c r="C1697" s="89">
        <v>2290863</v>
      </c>
      <c r="D1697" s="88">
        <v>6736421</v>
      </c>
      <c r="E1697" s="88" t="s">
        <v>117</v>
      </c>
      <c r="F1697" s="88" t="s">
        <v>115</v>
      </c>
      <c r="G1697" s="91">
        <v>43200</v>
      </c>
      <c r="H1697" s="91">
        <v>43200</v>
      </c>
      <c r="I1697" s="88" t="s">
        <v>35</v>
      </c>
      <c r="J1697" s="88"/>
      <c r="K1697" s="92">
        <v>1</v>
      </c>
      <c r="L1697" s="93">
        <v>0</v>
      </c>
      <c r="M1697" s="109">
        <v>0</v>
      </c>
    </row>
    <row r="1698" spans="1:13" hidden="1" x14ac:dyDescent="0.35">
      <c r="A1698" s="114" t="str">
        <f t="shared" si="26"/>
        <v>6736421ZNGA561B</v>
      </c>
      <c r="B1698" s="88" t="s">
        <v>153</v>
      </c>
      <c r="C1698" s="89">
        <v>2290863</v>
      </c>
      <c r="D1698" s="88">
        <v>6736421</v>
      </c>
      <c r="E1698" s="88" t="s">
        <v>117</v>
      </c>
      <c r="F1698" s="88" t="s">
        <v>115</v>
      </c>
      <c r="G1698" s="91">
        <v>43200</v>
      </c>
      <c r="H1698" s="91">
        <v>43200</v>
      </c>
      <c r="I1698" s="88" t="s">
        <v>15</v>
      </c>
      <c r="J1698" s="88"/>
      <c r="K1698" s="92">
        <v>-1</v>
      </c>
      <c r="L1698" s="93">
        <v>194.94</v>
      </c>
      <c r="M1698" s="109">
        <v>-194.94</v>
      </c>
    </row>
    <row r="1699" spans="1:13" hidden="1" x14ac:dyDescent="0.35">
      <c r="A1699" s="114" t="str">
        <f t="shared" si="26"/>
        <v>6744561ZNGA563BC</v>
      </c>
      <c r="B1699" s="88" t="s">
        <v>153</v>
      </c>
      <c r="C1699" s="89">
        <v>2291324</v>
      </c>
      <c r="D1699" s="88">
        <v>6744561</v>
      </c>
      <c r="E1699" s="88" t="s">
        <v>111</v>
      </c>
      <c r="F1699" s="88" t="s">
        <v>118</v>
      </c>
      <c r="G1699" s="91">
        <v>43201</v>
      </c>
      <c r="H1699" s="91">
        <v>43201</v>
      </c>
      <c r="I1699" s="88" t="s">
        <v>25</v>
      </c>
      <c r="J1699" s="88"/>
      <c r="K1699" s="92">
        <v>1</v>
      </c>
      <c r="L1699" s="93">
        <v>626.70000000000005</v>
      </c>
      <c r="M1699" s="109">
        <v>626.70000000000005</v>
      </c>
    </row>
    <row r="1700" spans="1:13" hidden="1" x14ac:dyDescent="0.35">
      <c r="A1700" s="114" t="str">
        <f t="shared" si="26"/>
        <v>6767126ZNGA564B</v>
      </c>
      <c r="B1700" s="88" t="s">
        <v>153</v>
      </c>
      <c r="C1700" s="89">
        <v>2293023</v>
      </c>
      <c r="D1700" s="88">
        <v>6767126</v>
      </c>
      <c r="E1700" s="88" t="s">
        <v>119</v>
      </c>
      <c r="F1700" s="88" t="s">
        <v>115</v>
      </c>
      <c r="G1700" s="91">
        <v>43200</v>
      </c>
      <c r="H1700" s="91">
        <v>43200</v>
      </c>
      <c r="I1700" s="88" t="s">
        <v>19</v>
      </c>
      <c r="J1700" s="88"/>
      <c r="K1700" s="92">
        <v>1</v>
      </c>
      <c r="L1700" s="93">
        <v>625.48</v>
      </c>
      <c r="M1700" s="109">
        <v>625.48</v>
      </c>
    </row>
    <row r="1701" spans="1:13" hidden="1" x14ac:dyDescent="0.35">
      <c r="A1701" s="114" t="str">
        <f t="shared" si="26"/>
        <v>6767120ZNGA561A</v>
      </c>
      <c r="B1701" s="88" t="s">
        <v>153</v>
      </c>
      <c r="C1701" s="89">
        <v>2293024</v>
      </c>
      <c r="D1701" s="88">
        <v>6767120</v>
      </c>
      <c r="E1701" s="88" t="s">
        <v>119</v>
      </c>
      <c r="F1701" s="88" t="s">
        <v>113</v>
      </c>
      <c r="G1701" s="91">
        <v>43199</v>
      </c>
      <c r="H1701" s="91">
        <v>43199</v>
      </c>
      <c r="I1701" s="88" t="s">
        <v>112</v>
      </c>
      <c r="J1701" s="88"/>
      <c r="K1701" s="92">
        <v>1</v>
      </c>
      <c r="L1701" s="93">
        <v>0</v>
      </c>
      <c r="M1701" s="109">
        <v>0</v>
      </c>
    </row>
    <row r="1702" spans="1:13" hidden="1" x14ac:dyDescent="0.35">
      <c r="A1702" s="114" t="str">
        <f t="shared" si="26"/>
        <v>6673328N-562RSP</v>
      </c>
      <c r="B1702" s="88" t="s">
        <v>153</v>
      </c>
      <c r="C1702" s="89">
        <v>2293401</v>
      </c>
      <c r="D1702" s="88">
        <v>6673328</v>
      </c>
      <c r="E1702" s="88" t="s">
        <v>119</v>
      </c>
      <c r="F1702" s="88" t="s">
        <v>118</v>
      </c>
      <c r="G1702" s="91">
        <v>43199</v>
      </c>
      <c r="H1702" s="91">
        <v>43199</v>
      </c>
      <c r="I1702" s="88" t="s">
        <v>147</v>
      </c>
      <c r="J1702" s="88"/>
      <c r="K1702" s="92">
        <v>1</v>
      </c>
      <c r="L1702" s="93">
        <v>498.69</v>
      </c>
      <c r="M1702" s="109">
        <v>498.69</v>
      </c>
    </row>
    <row r="1703" spans="1:13" hidden="1" x14ac:dyDescent="0.35">
      <c r="A1703" s="114" t="str">
        <f t="shared" si="26"/>
        <v>6766157ZNGA560BC</v>
      </c>
      <c r="B1703" s="88" t="s">
        <v>153</v>
      </c>
      <c r="C1703" s="89">
        <v>2293883</v>
      </c>
      <c r="D1703" s="88">
        <v>6766157</v>
      </c>
      <c r="E1703" s="88" t="s">
        <v>111</v>
      </c>
      <c r="F1703" s="88" t="s">
        <v>118</v>
      </c>
      <c r="G1703" s="91">
        <v>43199</v>
      </c>
      <c r="H1703" s="91">
        <v>43199</v>
      </c>
      <c r="I1703" s="88" t="s">
        <v>80</v>
      </c>
      <c r="J1703" s="88"/>
      <c r="K1703" s="92">
        <v>1</v>
      </c>
      <c r="L1703" s="93">
        <v>414.92</v>
      </c>
      <c r="M1703" s="109">
        <v>414.92</v>
      </c>
    </row>
    <row r="1704" spans="1:13" hidden="1" x14ac:dyDescent="0.35">
      <c r="A1704" s="114" t="str">
        <f t="shared" si="26"/>
        <v>6793763NGA-714</v>
      </c>
      <c r="B1704" s="88" t="s">
        <v>153</v>
      </c>
      <c r="C1704" s="89">
        <v>2295939</v>
      </c>
      <c r="D1704" s="88">
        <v>6793763</v>
      </c>
      <c r="E1704" s="88" t="s">
        <v>116</v>
      </c>
      <c r="F1704" s="88" t="s">
        <v>115</v>
      </c>
      <c r="G1704" s="91">
        <v>43200</v>
      </c>
      <c r="H1704" s="91">
        <v>43200</v>
      </c>
      <c r="I1704" s="88" t="s">
        <v>114</v>
      </c>
      <c r="J1704" s="88"/>
      <c r="K1704" s="92">
        <v>1</v>
      </c>
      <c r="L1704" s="93">
        <v>41.38</v>
      </c>
      <c r="M1704" s="109">
        <v>41.38</v>
      </c>
    </row>
    <row r="1705" spans="1:13" hidden="1" x14ac:dyDescent="0.35">
      <c r="A1705" s="114" t="str">
        <f t="shared" si="26"/>
        <v>6548381ZNGA563BC</v>
      </c>
      <c r="B1705" s="88" t="s">
        <v>153</v>
      </c>
      <c r="C1705" s="89">
        <v>2296243</v>
      </c>
      <c r="D1705" s="88">
        <v>6548381</v>
      </c>
      <c r="E1705" s="88" t="s">
        <v>121</v>
      </c>
      <c r="F1705" s="88" t="s">
        <v>118</v>
      </c>
      <c r="G1705" s="91">
        <v>43200</v>
      </c>
      <c r="H1705" s="91">
        <v>43200</v>
      </c>
      <c r="I1705" s="88" t="s">
        <v>25</v>
      </c>
      <c r="J1705" s="88"/>
      <c r="K1705" s="92">
        <v>1</v>
      </c>
      <c r="L1705" s="93">
        <v>626.70000000000005</v>
      </c>
      <c r="M1705" s="109">
        <v>626.70000000000005</v>
      </c>
    </row>
    <row r="1706" spans="1:13" ht="26.5" hidden="1" x14ac:dyDescent="0.35">
      <c r="A1706" s="114" t="str">
        <f t="shared" si="26"/>
        <v>6838687ZNGA562BC</v>
      </c>
      <c r="B1706" s="88" t="s">
        <v>153</v>
      </c>
      <c r="C1706" s="89">
        <v>2296265</v>
      </c>
      <c r="D1706" s="88">
        <v>6838687</v>
      </c>
      <c r="E1706" s="88" t="s">
        <v>122</v>
      </c>
      <c r="F1706" s="88" t="s">
        <v>118</v>
      </c>
      <c r="G1706" s="91">
        <v>43201</v>
      </c>
      <c r="H1706" s="91">
        <v>43201</v>
      </c>
      <c r="I1706" s="88" t="s">
        <v>41</v>
      </c>
      <c r="J1706" s="88"/>
      <c r="K1706" s="92">
        <v>1</v>
      </c>
      <c r="L1706" s="93">
        <v>498.69</v>
      </c>
      <c r="M1706" s="109">
        <v>498.69</v>
      </c>
    </row>
    <row r="1707" spans="1:13" hidden="1" x14ac:dyDescent="0.35">
      <c r="A1707" s="114" t="str">
        <f t="shared" si="26"/>
        <v>6844531ZNGA562BC</v>
      </c>
      <c r="B1707" s="88" t="s">
        <v>153</v>
      </c>
      <c r="C1707" s="89">
        <v>2296282</v>
      </c>
      <c r="D1707" s="88">
        <v>6844531</v>
      </c>
      <c r="E1707" s="88" t="s">
        <v>117</v>
      </c>
      <c r="F1707" s="88" t="s">
        <v>118</v>
      </c>
      <c r="G1707" s="91">
        <v>43203</v>
      </c>
      <c r="H1707" s="91">
        <v>43203</v>
      </c>
      <c r="I1707" s="88" t="s">
        <v>41</v>
      </c>
      <c r="J1707" s="88"/>
      <c r="K1707" s="92">
        <v>1</v>
      </c>
      <c r="L1707" s="93">
        <v>498.69</v>
      </c>
      <c r="M1707" s="109">
        <v>498.69</v>
      </c>
    </row>
    <row r="1708" spans="1:13" hidden="1" x14ac:dyDescent="0.35">
      <c r="A1708" s="114" t="str">
        <f t="shared" si="26"/>
        <v>6844529ZNGA561A</v>
      </c>
      <c r="B1708" s="88" t="s">
        <v>153</v>
      </c>
      <c r="C1708" s="89">
        <v>2296283</v>
      </c>
      <c r="D1708" s="88">
        <v>6844529</v>
      </c>
      <c r="E1708" s="88" t="s">
        <v>117</v>
      </c>
      <c r="F1708" s="88" t="s">
        <v>113</v>
      </c>
      <c r="G1708" s="91">
        <v>43202</v>
      </c>
      <c r="H1708" s="91">
        <v>43202</v>
      </c>
      <c r="I1708" s="88" t="s">
        <v>112</v>
      </c>
      <c r="J1708" s="88"/>
      <c r="K1708" s="92">
        <v>1</v>
      </c>
      <c r="L1708" s="93">
        <v>0</v>
      </c>
      <c r="M1708" s="109">
        <v>0</v>
      </c>
    </row>
    <row r="1709" spans="1:13" hidden="1" x14ac:dyDescent="0.35">
      <c r="A1709" s="114" t="str">
        <f t="shared" si="26"/>
        <v>6734045N-562RSP</v>
      </c>
      <c r="B1709" s="88" t="s">
        <v>153</v>
      </c>
      <c r="C1709" s="89">
        <v>2296380</v>
      </c>
      <c r="D1709" s="88">
        <v>6734045</v>
      </c>
      <c r="E1709" s="88" t="s">
        <v>119</v>
      </c>
      <c r="F1709" s="88" t="s">
        <v>118</v>
      </c>
      <c r="G1709" s="91">
        <v>43200</v>
      </c>
      <c r="H1709" s="91">
        <v>43200</v>
      </c>
      <c r="I1709" s="88" t="s">
        <v>147</v>
      </c>
      <c r="J1709" s="88"/>
      <c r="K1709" s="92">
        <v>1</v>
      </c>
      <c r="L1709" s="93">
        <v>498.69</v>
      </c>
      <c r="M1709" s="109">
        <v>498.69</v>
      </c>
    </row>
    <row r="1710" spans="1:13" hidden="1" x14ac:dyDescent="0.35">
      <c r="A1710" s="114" t="str">
        <f t="shared" si="26"/>
        <v>6674899N-563RSP</v>
      </c>
      <c r="B1710" s="88" t="s">
        <v>153</v>
      </c>
      <c r="C1710" s="89">
        <v>2296423</v>
      </c>
      <c r="D1710" s="88">
        <v>6674899</v>
      </c>
      <c r="E1710" s="88" t="s">
        <v>119</v>
      </c>
      <c r="F1710" s="88" t="s">
        <v>118</v>
      </c>
      <c r="G1710" s="91">
        <v>43203</v>
      </c>
      <c r="H1710" s="91">
        <v>43203</v>
      </c>
      <c r="I1710" s="88" t="s">
        <v>146</v>
      </c>
      <c r="J1710" s="88"/>
      <c r="K1710" s="92">
        <v>1</v>
      </c>
      <c r="L1710" s="93">
        <v>626.70000000000005</v>
      </c>
      <c r="M1710" s="109">
        <v>626.70000000000005</v>
      </c>
    </row>
    <row r="1711" spans="1:13" hidden="1" x14ac:dyDescent="0.35">
      <c r="A1711" s="114" t="str">
        <f t="shared" si="26"/>
        <v>6755778ZNGA564BC</v>
      </c>
      <c r="B1711" s="88" t="s">
        <v>153</v>
      </c>
      <c r="C1711" s="89">
        <v>2296718</v>
      </c>
      <c r="D1711" s="88">
        <v>6755778</v>
      </c>
      <c r="E1711" s="88" t="s">
        <v>124</v>
      </c>
      <c r="F1711" s="88" t="s">
        <v>118</v>
      </c>
      <c r="G1711" s="91">
        <v>43201</v>
      </c>
      <c r="H1711" s="91">
        <v>43201</v>
      </c>
      <c r="I1711" s="88" t="s">
        <v>95</v>
      </c>
      <c r="J1711" s="88"/>
      <c r="K1711" s="92">
        <v>1</v>
      </c>
      <c r="L1711" s="93">
        <v>881.69</v>
      </c>
      <c r="M1711" s="109">
        <v>881.69</v>
      </c>
    </row>
    <row r="1712" spans="1:13" hidden="1" x14ac:dyDescent="0.35">
      <c r="A1712" s="114" t="str">
        <f t="shared" si="26"/>
        <v>6839988ZNGA564BC</v>
      </c>
      <c r="B1712" s="88" t="s">
        <v>153</v>
      </c>
      <c r="C1712" s="89">
        <v>2297001</v>
      </c>
      <c r="D1712" s="88">
        <v>6839988</v>
      </c>
      <c r="E1712" s="88" t="s">
        <v>117</v>
      </c>
      <c r="F1712" s="88" t="s">
        <v>118</v>
      </c>
      <c r="G1712" s="91">
        <v>43203</v>
      </c>
      <c r="H1712" s="91">
        <v>43203</v>
      </c>
      <c r="I1712" s="88" t="s">
        <v>95</v>
      </c>
      <c r="J1712" s="88"/>
      <c r="K1712" s="92">
        <v>1</v>
      </c>
      <c r="L1712" s="93">
        <v>881.69</v>
      </c>
      <c r="M1712" s="109">
        <v>881.69</v>
      </c>
    </row>
    <row r="1713" spans="1:13" hidden="1" x14ac:dyDescent="0.35">
      <c r="A1713" s="114" t="str">
        <f t="shared" si="26"/>
        <v>6766799ZNGA563BC</v>
      </c>
      <c r="B1713" s="88" t="s">
        <v>153</v>
      </c>
      <c r="C1713" s="89">
        <v>2297007</v>
      </c>
      <c r="D1713" s="88">
        <v>6766799</v>
      </c>
      <c r="E1713" s="88" t="s">
        <v>111</v>
      </c>
      <c r="F1713" s="88" t="s">
        <v>118</v>
      </c>
      <c r="G1713" s="91">
        <v>43201</v>
      </c>
      <c r="H1713" s="91">
        <v>43201</v>
      </c>
      <c r="I1713" s="88" t="s">
        <v>25</v>
      </c>
      <c r="J1713" s="88"/>
      <c r="K1713" s="92">
        <v>1</v>
      </c>
      <c r="L1713" s="93">
        <v>626.70000000000005</v>
      </c>
      <c r="M1713" s="109">
        <v>626.70000000000005</v>
      </c>
    </row>
    <row r="1714" spans="1:13" hidden="1" x14ac:dyDescent="0.35">
      <c r="A1714" s="114" t="str">
        <f t="shared" si="26"/>
        <v>6853888ZNGA563BC</v>
      </c>
      <c r="B1714" s="88" t="s">
        <v>153</v>
      </c>
      <c r="C1714" s="89">
        <v>2297149</v>
      </c>
      <c r="D1714" s="88">
        <v>6853888</v>
      </c>
      <c r="E1714" s="88" t="s">
        <v>120</v>
      </c>
      <c r="F1714" s="88" t="s">
        <v>118</v>
      </c>
      <c r="G1714" s="91">
        <v>43199</v>
      </c>
      <c r="H1714" s="91">
        <v>43199</v>
      </c>
      <c r="I1714" s="88" t="s">
        <v>25</v>
      </c>
      <c r="J1714" s="88"/>
      <c r="K1714" s="92">
        <v>1</v>
      </c>
      <c r="L1714" s="93">
        <v>626.70000000000005</v>
      </c>
      <c r="M1714" s="109">
        <v>626.70000000000005</v>
      </c>
    </row>
    <row r="1715" spans="1:13" hidden="1" x14ac:dyDescent="0.35">
      <c r="A1715" s="114" t="str">
        <f t="shared" si="26"/>
        <v>6824158ZNGA562BC</v>
      </c>
      <c r="B1715" s="88" t="s">
        <v>153</v>
      </c>
      <c r="C1715" s="89">
        <v>2297223</v>
      </c>
      <c r="D1715" s="88">
        <v>6824158</v>
      </c>
      <c r="E1715" s="88" t="s">
        <v>120</v>
      </c>
      <c r="F1715" s="88" t="s">
        <v>118</v>
      </c>
      <c r="G1715" s="91">
        <v>43201</v>
      </c>
      <c r="H1715" s="91">
        <v>43201</v>
      </c>
      <c r="I1715" s="88" t="s">
        <v>41</v>
      </c>
      <c r="J1715" s="88"/>
      <c r="K1715" s="92">
        <v>1</v>
      </c>
      <c r="L1715" s="93">
        <v>498.69</v>
      </c>
      <c r="M1715" s="109">
        <v>498.69</v>
      </c>
    </row>
    <row r="1716" spans="1:13" hidden="1" x14ac:dyDescent="0.35">
      <c r="A1716" s="114" t="str">
        <f t="shared" si="26"/>
        <v>6824158ZNGA563BC</v>
      </c>
      <c r="B1716" s="88" t="s">
        <v>153</v>
      </c>
      <c r="C1716" s="89">
        <v>2297223</v>
      </c>
      <c r="D1716" s="88">
        <v>6824158</v>
      </c>
      <c r="E1716" s="88" t="s">
        <v>120</v>
      </c>
      <c r="F1716" s="88" t="s">
        <v>118</v>
      </c>
      <c r="G1716" s="91">
        <v>43201</v>
      </c>
      <c r="H1716" s="91">
        <v>43201</v>
      </c>
      <c r="I1716" s="88" t="s">
        <v>25</v>
      </c>
      <c r="J1716" s="88"/>
      <c r="K1716" s="92">
        <v>-1</v>
      </c>
      <c r="L1716" s="93">
        <v>626.70000000000005</v>
      </c>
      <c r="M1716" s="109">
        <v>-626.70000000000005</v>
      </c>
    </row>
    <row r="1717" spans="1:13" hidden="1" x14ac:dyDescent="0.35">
      <c r="A1717" s="114" t="str">
        <f t="shared" si="26"/>
        <v>6846470NGA-750</v>
      </c>
      <c r="B1717" s="88" t="s">
        <v>153</v>
      </c>
      <c r="C1717" s="89">
        <v>2297622</v>
      </c>
      <c r="D1717" s="88">
        <v>6846470</v>
      </c>
      <c r="E1717" s="88" t="s">
        <v>145</v>
      </c>
      <c r="F1717" s="88" t="s">
        <v>118</v>
      </c>
      <c r="G1717" s="91">
        <v>43199</v>
      </c>
      <c r="H1717" s="91">
        <v>43199</v>
      </c>
      <c r="I1717" s="88" t="s">
        <v>85</v>
      </c>
      <c r="J1717" s="88"/>
      <c r="K1717" s="92">
        <v>1</v>
      </c>
      <c r="L1717" s="93">
        <v>22.61</v>
      </c>
      <c r="M1717" s="109">
        <v>22.61</v>
      </c>
    </row>
    <row r="1718" spans="1:13" hidden="1" x14ac:dyDescent="0.35">
      <c r="A1718" s="114" t="str">
        <f t="shared" si="26"/>
        <v>6846470NGA-753</v>
      </c>
      <c r="B1718" s="88" t="s">
        <v>153</v>
      </c>
      <c r="C1718" s="89">
        <v>2297622</v>
      </c>
      <c r="D1718" s="88">
        <v>6846470</v>
      </c>
      <c r="E1718" s="88" t="s">
        <v>145</v>
      </c>
      <c r="F1718" s="88" t="s">
        <v>118</v>
      </c>
      <c r="G1718" s="91">
        <v>43199</v>
      </c>
      <c r="H1718" s="91">
        <v>43199</v>
      </c>
      <c r="I1718" s="88" t="s">
        <v>102</v>
      </c>
      <c r="J1718" s="88"/>
      <c r="K1718" s="92">
        <v>1</v>
      </c>
      <c r="L1718" s="93">
        <v>68.2</v>
      </c>
      <c r="M1718" s="109">
        <v>68.2</v>
      </c>
    </row>
    <row r="1719" spans="1:13" hidden="1" x14ac:dyDescent="0.35">
      <c r="A1719" s="114" t="str">
        <f t="shared" si="26"/>
        <v>6822946ZNGA561A</v>
      </c>
      <c r="B1719" s="88" t="s">
        <v>153</v>
      </c>
      <c r="C1719" s="89">
        <v>2297933</v>
      </c>
      <c r="D1719" s="88">
        <v>6822946</v>
      </c>
      <c r="E1719" s="88" t="s">
        <v>121</v>
      </c>
      <c r="F1719" s="88" t="s">
        <v>113</v>
      </c>
      <c r="G1719" s="91">
        <v>43199</v>
      </c>
      <c r="H1719" s="91">
        <v>43199</v>
      </c>
      <c r="I1719" s="88" t="s">
        <v>112</v>
      </c>
      <c r="J1719" s="88"/>
      <c r="K1719" s="92">
        <v>1</v>
      </c>
      <c r="L1719" s="93">
        <v>0</v>
      </c>
      <c r="M1719" s="109">
        <v>0</v>
      </c>
    </row>
    <row r="1720" spans="1:13" hidden="1" x14ac:dyDescent="0.35">
      <c r="A1720" s="114" t="str">
        <f t="shared" si="26"/>
        <v>6822959ZNGA563BC</v>
      </c>
      <c r="B1720" s="88" t="s">
        <v>153</v>
      </c>
      <c r="C1720" s="89">
        <v>2297934</v>
      </c>
      <c r="D1720" s="88">
        <v>6822959</v>
      </c>
      <c r="E1720" s="88" t="s">
        <v>121</v>
      </c>
      <c r="F1720" s="88" t="s">
        <v>118</v>
      </c>
      <c r="G1720" s="91">
        <v>43200</v>
      </c>
      <c r="H1720" s="91">
        <v>43200</v>
      </c>
      <c r="I1720" s="88" t="s">
        <v>25</v>
      </c>
      <c r="J1720" s="88"/>
      <c r="K1720" s="92">
        <v>1</v>
      </c>
      <c r="L1720" s="93">
        <v>626.70000000000005</v>
      </c>
      <c r="M1720" s="109">
        <v>626.70000000000005</v>
      </c>
    </row>
    <row r="1721" spans="1:13" hidden="1" x14ac:dyDescent="0.35">
      <c r="A1721" s="114" t="str">
        <f t="shared" si="26"/>
        <v>6849267ZNGA563BC</v>
      </c>
      <c r="B1721" s="88" t="s">
        <v>153</v>
      </c>
      <c r="C1721" s="89">
        <v>2297957</v>
      </c>
      <c r="D1721" s="88">
        <v>6849267</v>
      </c>
      <c r="E1721" s="88" t="s">
        <v>117</v>
      </c>
      <c r="F1721" s="88" t="s">
        <v>118</v>
      </c>
      <c r="G1721" s="91">
        <v>43201</v>
      </c>
      <c r="H1721" s="91">
        <v>43201</v>
      </c>
      <c r="I1721" s="88" t="s">
        <v>25</v>
      </c>
      <c r="J1721" s="88"/>
      <c r="K1721" s="92">
        <v>1</v>
      </c>
      <c r="L1721" s="93">
        <v>626.70000000000005</v>
      </c>
      <c r="M1721" s="109">
        <v>626.70000000000005</v>
      </c>
    </row>
    <row r="1722" spans="1:13" hidden="1" x14ac:dyDescent="0.35">
      <c r="A1722" s="114" t="str">
        <f t="shared" si="26"/>
        <v>6849262ZNGA561A</v>
      </c>
      <c r="B1722" s="88" t="s">
        <v>153</v>
      </c>
      <c r="C1722" s="89">
        <v>2297958</v>
      </c>
      <c r="D1722" s="88">
        <v>6849262</v>
      </c>
      <c r="E1722" s="88" t="s">
        <v>117</v>
      </c>
      <c r="F1722" s="88" t="s">
        <v>113</v>
      </c>
      <c r="G1722" s="91">
        <v>43199</v>
      </c>
      <c r="H1722" s="91">
        <v>43199</v>
      </c>
      <c r="I1722" s="88" t="s">
        <v>112</v>
      </c>
      <c r="J1722" s="88"/>
      <c r="K1722" s="92">
        <v>1</v>
      </c>
      <c r="L1722" s="93">
        <v>0</v>
      </c>
      <c r="M1722" s="109">
        <v>0</v>
      </c>
    </row>
    <row r="1723" spans="1:13" hidden="1" x14ac:dyDescent="0.35">
      <c r="A1723" s="114" t="str">
        <f t="shared" si="26"/>
        <v>6849975ZNGA561A</v>
      </c>
      <c r="B1723" s="88" t="s">
        <v>153</v>
      </c>
      <c r="C1723" s="89">
        <v>2297970</v>
      </c>
      <c r="D1723" s="88">
        <v>6849975</v>
      </c>
      <c r="E1723" s="88" t="s">
        <v>111</v>
      </c>
      <c r="F1723" s="88" t="s">
        <v>113</v>
      </c>
      <c r="G1723" s="91">
        <v>43199</v>
      </c>
      <c r="H1723" s="91">
        <v>43199</v>
      </c>
      <c r="I1723" s="88" t="s">
        <v>112</v>
      </c>
      <c r="J1723" s="88"/>
      <c r="K1723" s="92">
        <v>1</v>
      </c>
      <c r="L1723" s="93">
        <v>0</v>
      </c>
      <c r="M1723" s="109">
        <v>0</v>
      </c>
    </row>
    <row r="1724" spans="1:13" hidden="1" x14ac:dyDescent="0.35">
      <c r="A1724" s="114" t="str">
        <f t="shared" si="26"/>
        <v>6849977ZNGA561BC</v>
      </c>
      <c r="B1724" s="88" t="s">
        <v>153</v>
      </c>
      <c r="C1724" s="89">
        <v>2297971</v>
      </c>
      <c r="D1724" s="88">
        <v>6849977</v>
      </c>
      <c r="E1724" s="88" t="s">
        <v>111</v>
      </c>
      <c r="F1724" s="88" t="s">
        <v>118</v>
      </c>
      <c r="G1724" s="91">
        <v>43199</v>
      </c>
      <c r="H1724" s="91">
        <v>43199</v>
      </c>
      <c r="I1724" s="88" t="s">
        <v>29</v>
      </c>
      <c r="J1724" s="88"/>
      <c r="K1724" s="92">
        <v>1</v>
      </c>
      <c r="L1724" s="93">
        <v>433.57</v>
      </c>
      <c r="M1724" s="109">
        <v>433.57</v>
      </c>
    </row>
    <row r="1725" spans="1:13" hidden="1" x14ac:dyDescent="0.35">
      <c r="A1725" s="114" t="str">
        <f t="shared" si="26"/>
        <v>6865018ZNGA562BC</v>
      </c>
      <c r="B1725" s="88" t="s">
        <v>153</v>
      </c>
      <c r="C1725" s="89">
        <v>2298290</v>
      </c>
      <c r="D1725" s="88">
        <v>6865018</v>
      </c>
      <c r="E1725" s="88" t="s">
        <v>111</v>
      </c>
      <c r="F1725" s="88" t="s">
        <v>118</v>
      </c>
      <c r="G1725" s="91">
        <v>43202</v>
      </c>
      <c r="H1725" s="91">
        <v>43202</v>
      </c>
      <c r="I1725" s="88" t="s">
        <v>41</v>
      </c>
      <c r="J1725" s="88"/>
      <c r="K1725" s="92">
        <v>1</v>
      </c>
      <c r="L1725" s="93">
        <v>498.69</v>
      </c>
      <c r="M1725" s="109">
        <v>498.69</v>
      </c>
    </row>
    <row r="1726" spans="1:13" hidden="1" x14ac:dyDescent="0.35">
      <c r="A1726" s="114" t="str">
        <f t="shared" si="26"/>
        <v>6821051ZNGA561A</v>
      </c>
      <c r="B1726" s="88" t="s">
        <v>153</v>
      </c>
      <c r="C1726" s="89">
        <v>2298425</v>
      </c>
      <c r="D1726" s="88">
        <v>6821051</v>
      </c>
      <c r="E1726" s="88" t="s">
        <v>124</v>
      </c>
      <c r="F1726" s="88" t="s">
        <v>113</v>
      </c>
      <c r="G1726" s="91">
        <v>43199</v>
      </c>
      <c r="H1726" s="91">
        <v>43199</v>
      </c>
      <c r="I1726" s="88" t="s">
        <v>112</v>
      </c>
      <c r="J1726" s="88"/>
      <c r="K1726" s="92">
        <v>1</v>
      </c>
      <c r="L1726" s="93">
        <v>0</v>
      </c>
      <c r="M1726" s="109">
        <v>0</v>
      </c>
    </row>
    <row r="1727" spans="1:13" hidden="1" x14ac:dyDescent="0.35">
      <c r="A1727" s="114" t="str">
        <f t="shared" si="26"/>
        <v>6821108ZNGA561A</v>
      </c>
      <c r="B1727" s="88" t="s">
        <v>153</v>
      </c>
      <c r="C1727" s="89">
        <v>2298428</v>
      </c>
      <c r="D1727" s="88">
        <v>6821108</v>
      </c>
      <c r="E1727" s="88" t="s">
        <v>116</v>
      </c>
      <c r="F1727" s="88" t="s">
        <v>113</v>
      </c>
      <c r="G1727" s="91">
        <v>43203</v>
      </c>
      <c r="H1727" s="91">
        <v>43203</v>
      </c>
      <c r="I1727" s="88" t="s">
        <v>112</v>
      </c>
      <c r="J1727" s="88"/>
      <c r="K1727" s="92">
        <v>1</v>
      </c>
      <c r="L1727" s="93">
        <v>0</v>
      </c>
      <c r="M1727" s="109">
        <v>0</v>
      </c>
    </row>
    <row r="1728" spans="1:13" hidden="1" x14ac:dyDescent="0.35">
      <c r="A1728" s="114" t="str">
        <f t="shared" si="26"/>
        <v>6847240ZNGA561A</v>
      </c>
      <c r="B1728" s="88" t="s">
        <v>153</v>
      </c>
      <c r="C1728" s="89">
        <v>2298447</v>
      </c>
      <c r="D1728" s="88">
        <v>6847240</v>
      </c>
      <c r="E1728" s="88" t="s">
        <v>116</v>
      </c>
      <c r="F1728" s="88" t="s">
        <v>113</v>
      </c>
      <c r="G1728" s="91">
        <v>43199</v>
      </c>
      <c r="H1728" s="91">
        <v>43199</v>
      </c>
      <c r="I1728" s="88" t="s">
        <v>112</v>
      </c>
      <c r="J1728" s="88"/>
      <c r="K1728" s="92">
        <v>1</v>
      </c>
      <c r="L1728" s="93">
        <v>0</v>
      </c>
      <c r="M1728" s="109">
        <v>0</v>
      </c>
    </row>
    <row r="1729" spans="1:13" ht="52.5" hidden="1" x14ac:dyDescent="0.35">
      <c r="A1729" s="114" t="str">
        <f t="shared" si="26"/>
        <v>6847243NGA Outside Boundary Remediation/Build</v>
      </c>
      <c r="B1729" s="88" t="s">
        <v>153</v>
      </c>
      <c r="C1729" s="89">
        <v>2298448</v>
      </c>
      <c r="D1729" s="88">
        <v>6847243</v>
      </c>
      <c r="E1729" s="88" t="s">
        <v>116</v>
      </c>
      <c r="F1729" s="88"/>
      <c r="G1729" s="91">
        <v>43203</v>
      </c>
      <c r="H1729" s="91">
        <v>43203</v>
      </c>
      <c r="I1729" s="88" t="s">
        <v>126</v>
      </c>
      <c r="J1729" s="88"/>
      <c r="K1729" s="92">
        <v>1</v>
      </c>
      <c r="L1729" s="93">
        <v>0</v>
      </c>
      <c r="M1729" s="109">
        <v>0</v>
      </c>
    </row>
    <row r="1730" spans="1:13" hidden="1" x14ac:dyDescent="0.35">
      <c r="A1730" s="114" t="str">
        <f t="shared" si="26"/>
        <v>6875743ZNGA563BC</v>
      </c>
      <c r="B1730" s="88" t="s">
        <v>153</v>
      </c>
      <c r="C1730" s="89">
        <v>2299435</v>
      </c>
      <c r="D1730" s="88">
        <v>6875743</v>
      </c>
      <c r="E1730" s="88" t="s">
        <v>124</v>
      </c>
      <c r="F1730" s="88" t="s">
        <v>118</v>
      </c>
      <c r="G1730" s="91">
        <v>43200</v>
      </c>
      <c r="H1730" s="91">
        <v>43200</v>
      </c>
      <c r="I1730" s="88" t="s">
        <v>25</v>
      </c>
      <c r="J1730" s="88"/>
      <c r="K1730" s="92">
        <v>1</v>
      </c>
      <c r="L1730" s="93">
        <v>626.70000000000005</v>
      </c>
      <c r="M1730" s="109">
        <v>626.70000000000005</v>
      </c>
    </row>
    <row r="1731" spans="1:13" hidden="1" x14ac:dyDescent="0.35">
      <c r="A1731" s="114" t="str">
        <f t="shared" ref="A1731:A1794" si="27">CONCATENATE(D1731,I1731)</f>
        <v>6879615ZNGA562BC</v>
      </c>
      <c r="B1731" s="88" t="s">
        <v>153</v>
      </c>
      <c r="C1731" s="89">
        <v>2299612</v>
      </c>
      <c r="D1731" s="88">
        <v>6879615</v>
      </c>
      <c r="E1731" s="88" t="s">
        <v>124</v>
      </c>
      <c r="F1731" s="88" t="s">
        <v>118</v>
      </c>
      <c r="G1731" s="91">
        <v>43201</v>
      </c>
      <c r="H1731" s="91">
        <v>43201</v>
      </c>
      <c r="I1731" s="88" t="s">
        <v>41</v>
      </c>
      <c r="J1731" s="88"/>
      <c r="K1731" s="92">
        <v>1</v>
      </c>
      <c r="L1731" s="93">
        <v>498.69</v>
      </c>
      <c r="M1731" s="109">
        <v>498.69</v>
      </c>
    </row>
    <row r="1732" spans="1:13" hidden="1" x14ac:dyDescent="0.35">
      <c r="A1732" s="114" t="str">
        <f t="shared" si="27"/>
        <v>6895889Z999</v>
      </c>
      <c r="B1732" s="88" t="s">
        <v>153</v>
      </c>
      <c r="C1732" s="89">
        <v>2300270</v>
      </c>
      <c r="D1732" s="88">
        <v>6895889</v>
      </c>
      <c r="E1732" s="88" t="s">
        <v>121</v>
      </c>
      <c r="F1732" s="88" t="s">
        <v>115</v>
      </c>
      <c r="G1732" s="91">
        <v>43203</v>
      </c>
      <c r="H1732" s="91">
        <v>43203</v>
      </c>
      <c r="I1732" s="88" t="s">
        <v>35</v>
      </c>
      <c r="J1732" s="88"/>
      <c r="K1732" s="92">
        <v>1</v>
      </c>
      <c r="L1732" s="93">
        <v>0</v>
      </c>
      <c r="M1732" s="109">
        <v>0</v>
      </c>
    </row>
    <row r="1733" spans="1:13" hidden="1" x14ac:dyDescent="0.35">
      <c r="A1733" s="114" t="str">
        <f t="shared" si="27"/>
        <v>6895889ZNGA563B</v>
      </c>
      <c r="B1733" s="88" t="s">
        <v>153</v>
      </c>
      <c r="C1733" s="89">
        <v>2300270</v>
      </c>
      <c r="D1733" s="88">
        <v>6895889</v>
      </c>
      <c r="E1733" s="88" t="s">
        <v>121</v>
      </c>
      <c r="F1733" s="88" t="s">
        <v>115</v>
      </c>
      <c r="G1733" s="91">
        <v>43203</v>
      </c>
      <c r="H1733" s="91">
        <v>43203</v>
      </c>
      <c r="I1733" s="88" t="s">
        <v>23</v>
      </c>
      <c r="J1733" s="88"/>
      <c r="K1733" s="92">
        <v>-1</v>
      </c>
      <c r="L1733" s="93">
        <v>383.5</v>
      </c>
      <c r="M1733" s="109">
        <v>-383.5</v>
      </c>
    </row>
    <row r="1734" spans="1:13" hidden="1" x14ac:dyDescent="0.35">
      <c r="A1734" s="114" t="str">
        <f t="shared" si="27"/>
        <v>6895889ZNGA563BC</v>
      </c>
      <c r="B1734" s="88" t="s">
        <v>153</v>
      </c>
      <c r="C1734" s="89">
        <v>2300270</v>
      </c>
      <c r="D1734" s="88">
        <v>6895889</v>
      </c>
      <c r="E1734" s="88" t="s">
        <v>121</v>
      </c>
      <c r="F1734" s="88" t="s">
        <v>118</v>
      </c>
      <c r="G1734" s="91">
        <v>43202</v>
      </c>
      <c r="H1734" s="91">
        <v>43202</v>
      </c>
      <c r="I1734" s="88" t="s">
        <v>25</v>
      </c>
      <c r="J1734" s="88"/>
      <c r="K1734" s="92">
        <v>1</v>
      </c>
      <c r="L1734" s="93">
        <v>626.70000000000005</v>
      </c>
      <c r="M1734" s="109">
        <v>626.70000000000005</v>
      </c>
    </row>
    <row r="1735" spans="1:13" hidden="1" x14ac:dyDescent="0.35">
      <c r="A1735" s="114" t="str">
        <f t="shared" si="27"/>
        <v>6897239ZNGA561BC</v>
      </c>
      <c r="B1735" s="88" t="s">
        <v>153</v>
      </c>
      <c r="C1735" s="89">
        <v>2300522</v>
      </c>
      <c r="D1735" s="88">
        <v>6897239</v>
      </c>
      <c r="E1735" s="88" t="s">
        <v>120</v>
      </c>
      <c r="F1735" s="88" t="s">
        <v>118</v>
      </c>
      <c r="G1735" s="91">
        <v>43201</v>
      </c>
      <c r="H1735" s="91">
        <v>43201</v>
      </c>
      <c r="I1735" s="88" t="s">
        <v>29</v>
      </c>
      <c r="J1735" s="88"/>
      <c r="K1735" s="92">
        <v>1</v>
      </c>
      <c r="L1735" s="93">
        <v>433.57</v>
      </c>
      <c r="M1735" s="109">
        <v>433.57</v>
      </c>
    </row>
    <row r="1736" spans="1:13" hidden="1" x14ac:dyDescent="0.35">
      <c r="A1736" s="114" t="str">
        <f t="shared" si="27"/>
        <v>6893909ZNGA561A</v>
      </c>
      <c r="B1736" s="88" t="s">
        <v>153</v>
      </c>
      <c r="C1736" s="89">
        <v>2300545</v>
      </c>
      <c r="D1736" s="88">
        <v>6893909</v>
      </c>
      <c r="E1736" s="88" t="s">
        <v>145</v>
      </c>
      <c r="F1736" s="88" t="s">
        <v>113</v>
      </c>
      <c r="G1736" s="91">
        <v>43199</v>
      </c>
      <c r="H1736" s="91">
        <v>43199</v>
      </c>
      <c r="I1736" s="88" t="s">
        <v>112</v>
      </c>
      <c r="J1736" s="88"/>
      <c r="K1736" s="92">
        <v>1</v>
      </c>
      <c r="L1736" s="93">
        <v>0</v>
      </c>
      <c r="M1736" s="109">
        <v>0</v>
      </c>
    </row>
    <row r="1737" spans="1:13" hidden="1" x14ac:dyDescent="0.35">
      <c r="A1737" s="114" t="str">
        <f t="shared" si="27"/>
        <v>6893944ZNGA563BC</v>
      </c>
      <c r="B1737" s="88" t="s">
        <v>153</v>
      </c>
      <c r="C1737" s="89">
        <v>2300546</v>
      </c>
      <c r="D1737" s="88">
        <v>6893944</v>
      </c>
      <c r="E1737" s="88" t="s">
        <v>145</v>
      </c>
      <c r="F1737" s="88" t="s">
        <v>118</v>
      </c>
      <c r="G1737" s="91">
        <v>43202</v>
      </c>
      <c r="H1737" s="91">
        <v>43202</v>
      </c>
      <c r="I1737" s="88" t="s">
        <v>25</v>
      </c>
      <c r="J1737" s="88"/>
      <c r="K1737" s="92">
        <v>1</v>
      </c>
      <c r="L1737" s="93">
        <v>626.70000000000005</v>
      </c>
      <c r="M1737" s="109">
        <v>626.70000000000005</v>
      </c>
    </row>
    <row r="1738" spans="1:13" hidden="1" x14ac:dyDescent="0.35">
      <c r="A1738" s="114" t="str">
        <f t="shared" si="27"/>
        <v>6852599ZNGA561A</v>
      </c>
      <c r="B1738" s="88" t="s">
        <v>153</v>
      </c>
      <c r="C1738" s="89">
        <v>2300898</v>
      </c>
      <c r="D1738" s="88">
        <v>6852599</v>
      </c>
      <c r="E1738" s="88" t="s">
        <v>120</v>
      </c>
      <c r="F1738" s="88" t="s">
        <v>113</v>
      </c>
      <c r="G1738" s="91">
        <v>43201</v>
      </c>
      <c r="H1738" s="91">
        <v>43201</v>
      </c>
      <c r="I1738" s="88" t="s">
        <v>112</v>
      </c>
      <c r="J1738" s="88"/>
      <c r="K1738" s="92">
        <v>1</v>
      </c>
      <c r="L1738" s="93">
        <v>0</v>
      </c>
      <c r="M1738" s="109">
        <v>0</v>
      </c>
    </row>
    <row r="1739" spans="1:13" hidden="1" x14ac:dyDescent="0.35">
      <c r="A1739" s="114" t="str">
        <f t="shared" si="27"/>
        <v>6852601ZNGA561B</v>
      </c>
      <c r="B1739" s="88" t="s">
        <v>153</v>
      </c>
      <c r="C1739" s="89">
        <v>2300899</v>
      </c>
      <c r="D1739" s="88">
        <v>6852601</v>
      </c>
      <c r="E1739" s="88" t="s">
        <v>120</v>
      </c>
      <c r="F1739" s="88" t="s">
        <v>115</v>
      </c>
      <c r="G1739" s="91">
        <v>43201</v>
      </c>
      <c r="H1739" s="91">
        <v>43201</v>
      </c>
      <c r="I1739" s="88" t="s">
        <v>15</v>
      </c>
      <c r="J1739" s="88"/>
      <c r="K1739" s="92">
        <v>1</v>
      </c>
      <c r="L1739" s="93">
        <v>194.94</v>
      </c>
      <c r="M1739" s="109">
        <v>194.94</v>
      </c>
    </row>
    <row r="1740" spans="1:13" hidden="1" x14ac:dyDescent="0.35">
      <c r="A1740" s="114" t="str">
        <f t="shared" si="27"/>
        <v>6824268ZNGA564BC</v>
      </c>
      <c r="B1740" s="88" t="s">
        <v>153</v>
      </c>
      <c r="C1740" s="89">
        <v>2300915</v>
      </c>
      <c r="D1740" s="88">
        <v>6824268</v>
      </c>
      <c r="E1740" s="88" t="s">
        <v>120</v>
      </c>
      <c r="F1740" s="88" t="s">
        <v>118</v>
      </c>
      <c r="G1740" s="91">
        <v>43200</v>
      </c>
      <c r="H1740" s="91">
        <v>43200</v>
      </c>
      <c r="I1740" s="88" t="s">
        <v>95</v>
      </c>
      <c r="J1740" s="88"/>
      <c r="K1740" s="92">
        <v>1</v>
      </c>
      <c r="L1740" s="93">
        <v>881.69</v>
      </c>
      <c r="M1740" s="109">
        <v>881.69</v>
      </c>
    </row>
    <row r="1741" spans="1:13" hidden="1" x14ac:dyDescent="0.35">
      <c r="A1741" s="114" t="str">
        <f t="shared" si="27"/>
        <v>6824257ZNGA561A</v>
      </c>
      <c r="B1741" s="88" t="s">
        <v>153</v>
      </c>
      <c r="C1741" s="89">
        <v>2300916</v>
      </c>
      <c r="D1741" s="88">
        <v>6824257</v>
      </c>
      <c r="E1741" s="88" t="s">
        <v>120</v>
      </c>
      <c r="F1741" s="88" t="s">
        <v>113</v>
      </c>
      <c r="G1741" s="91">
        <v>43200</v>
      </c>
      <c r="H1741" s="91">
        <v>43200</v>
      </c>
      <c r="I1741" s="88" t="s">
        <v>112</v>
      </c>
      <c r="J1741" s="88"/>
      <c r="K1741" s="92">
        <v>1</v>
      </c>
      <c r="L1741" s="93">
        <v>0</v>
      </c>
      <c r="M1741" s="109">
        <v>0</v>
      </c>
    </row>
    <row r="1742" spans="1:13" hidden="1" x14ac:dyDescent="0.35">
      <c r="A1742" s="114" t="str">
        <f t="shared" si="27"/>
        <v>6586338NGA-750</v>
      </c>
      <c r="B1742" s="88" t="s">
        <v>153</v>
      </c>
      <c r="C1742" s="89">
        <v>2301021</v>
      </c>
      <c r="D1742" s="88">
        <v>6586338</v>
      </c>
      <c r="E1742" s="88" t="s">
        <v>116</v>
      </c>
      <c r="F1742" s="88" t="s">
        <v>118</v>
      </c>
      <c r="G1742" s="91">
        <v>43203</v>
      </c>
      <c r="H1742" s="91">
        <v>43203</v>
      </c>
      <c r="I1742" s="88" t="s">
        <v>85</v>
      </c>
      <c r="J1742" s="88"/>
      <c r="K1742" s="92">
        <v>1</v>
      </c>
      <c r="L1742" s="93">
        <v>22.61</v>
      </c>
      <c r="M1742" s="109">
        <v>22.61</v>
      </c>
    </row>
    <row r="1743" spans="1:13" hidden="1" x14ac:dyDescent="0.35">
      <c r="A1743" s="114" t="str">
        <f t="shared" si="27"/>
        <v>6586338NGA-753</v>
      </c>
      <c r="B1743" s="88" t="s">
        <v>153</v>
      </c>
      <c r="C1743" s="89">
        <v>2301021</v>
      </c>
      <c r="D1743" s="88">
        <v>6586338</v>
      </c>
      <c r="E1743" s="88" t="s">
        <v>116</v>
      </c>
      <c r="F1743" s="88" t="s">
        <v>118</v>
      </c>
      <c r="G1743" s="91">
        <v>43203</v>
      </c>
      <c r="H1743" s="91">
        <v>43203</v>
      </c>
      <c r="I1743" s="88" t="s">
        <v>102</v>
      </c>
      <c r="J1743" s="88"/>
      <c r="K1743" s="92">
        <v>1</v>
      </c>
      <c r="L1743" s="93">
        <v>68.2</v>
      </c>
      <c r="M1743" s="109">
        <v>68.2</v>
      </c>
    </row>
    <row r="1744" spans="1:13" hidden="1" x14ac:dyDescent="0.35">
      <c r="A1744" s="114" t="str">
        <f t="shared" si="27"/>
        <v>6904459ZNGA561A</v>
      </c>
      <c r="B1744" s="88" t="s">
        <v>153</v>
      </c>
      <c r="C1744" s="89">
        <v>2301341</v>
      </c>
      <c r="D1744" s="88">
        <v>6904459</v>
      </c>
      <c r="E1744" s="88" t="s">
        <v>123</v>
      </c>
      <c r="F1744" s="88" t="s">
        <v>113</v>
      </c>
      <c r="G1744" s="91">
        <v>43202</v>
      </c>
      <c r="H1744" s="91">
        <v>43202</v>
      </c>
      <c r="I1744" s="88" t="s">
        <v>112</v>
      </c>
      <c r="J1744" s="88"/>
      <c r="K1744" s="92">
        <v>1</v>
      </c>
      <c r="L1744" s="93">
        <v>0</v>
      </c>
      <c r="M1744" s="109">
        <v>0</v>
      </c>
    </row>
    <row r="1745" spans="1:13" hidden="1" x14ac:dyDescent="0.35">
      <c r="A1745" s="114" t="str">
        <f t="shared" si="27"/>
        <v>6878998N-561RSP</v>
      </c>
      <c r="B1745" s="88" t="s">
        <v>153</v>
      </c>
      <c r="C1745" s="89">
        <v>2301773</v>
      </c>
      <c r="D1745" s="88">
        <v>6878998</v>
      </c>
      <c r="E1745" s="88" t="s">
        <v>145</v>
      </c>
      <c r="F1745" s="88" t="s">
        <v>118</v>
      </c>
      <c r="G1745" s="91">
        <v>43200</v>
      </c>
      <c r="H1745" s="91">
        <v>43200</v>
      </c>
      <c r="I1745" s="88" t="s">
        <v>105</v>
      </c>
      <c r="J1745" s="88"/>
      <c r="K1745" s="92">
        <v>1</v>
      </c>
      <c r="L1745" s="93">
        <v>433.57</v>
      </c>
      <c r="M1745" s="109">
        <v>433.57</v>
      </c>
    </row>
    <row r="1746" spans="1:13" hidden="1" x14ac:dyDescent="0.35">
      <c r="A1746" s="114" t="str">
        <f t="shared" si="27"/>
        <v>6878998NGA-753</v>
      </c>
      <c r="B1746" s="88" t="s">
        <v>153</v>
      </c>
      <c r="C1746" s="89">
        <v>2301773</v>
      </c>
      <c r="D1746" s="88">
        <v>6878998</v>
      </c>
      <c r="E1746" s="88" t="s">
        <v>145</v>
      </c>
      <c r="F1746" s="88" t="s">
        <v>118</v>
      </c>
      <c r="G1746" s="91">
        <v>43201</v>
      </c>
      <c r="H1746" s="91">
        <v>43201</v>
      </c>
      <c r="I1746" s="88" t="s">
        <v>102</v>
      </c>
      <c r="J1746" s="88"/>
      <c r="K1746" s="92">
        <v>1</v>
      </c>
      <c r="L1746" s="93">
        <v>68.2</v>
      </c>
      <c r="M1746" s="109">
        <v>68.2</v>
      </c>
    </row>
    <row r="1747" spans="1:13" hidden="1" x14ac:dyDescent="0.35">
      <c r="A1747" s="114" t="str">
        <f t="shared" si="27"/>
        <v>6909111ZNGA561A</v>
      </c>
      <c r="B1747" s="88" t="s">
        <v>153</v>
      </c>
      <c r="C1747" s="89">
        <v>2301819</v>
      </c>
      <c r="D1747" s="88">
        <v>6909111</v>
      </c>
      <c r="E1747" s="88" t="s">
        <v>124</v>
      </c>
      <c r="F1747" s="88" t="s">
        <v>113</v>
      </c>
      <c r="G1747" s="91">
        <v>43200</v>
      </c>
      <c r="H1747" s="91">
        <v>43200</v>
      </c>
      <c r="I1747" s="88" t="s">
        <v>112</v>
      </c>
      <c r="J1747" s="88"/>
      <c r="K1747" s="92">
        <v>1</v>
      </c>
      <c r="L1747" s="93">
        <v>0</v>
      </c>
      <c r="M1747" s="109">
        <v>0</v>
      </c>
    </row>
    <row r="1748" spans="1:13" hidden="1" x14ac:dyDescent="0.35">
      <c r="A1748" s="114" t="str">
        <f t="shared" si="27"/>
        <v>6909116ZNGA562BC</v>
      </c>
      <c r="B1748" s="88" t="s">
        <v>153</v>
      </c>
      <c r="C1748" s="89">
        <v>2301820</v>
      </c>
      <c r="D1748" s="88">
        <v>6909116</v>
      </c>
      <c r="E1748" s="88" t="s">
        <v>124</v>
      </c>
      <c r="F1748" s="88" t="s">
        <v>118</v>
      </c>
      <c r="G1748" s="91">
        <v>43203</v>
      </c>
      <c r="H1748" s="91">
        <v>43203</v>
      </c>
      <c r="I1748" s="88" t="s">
        <v>41</v>
      </c>
      <c r="J1748" s="88"/>
      <c r="K1748" s="92">
        <v>1</v>
      </c>
      <c r="L1748" s="93">
        <v>498.69</v>
      </c>
      <c r="M1748" s="109">
        <v>498.69</v>
      </c>
    </row>
    <row r="1749" spans="1:13" ht="26.5" hidden="1" x14ac:dyDescent="0.35">
      <c r="A1749" s="114" t="str">
        <f t="shared" si="27"/>
        <v>6904171NGA-511</v>
      </c>
      <c r="B1749" s="88" t="s">
        <v>153</v>
      </c>
      <c r="C1749" s="89">
        <v>2301867</v>
      </c>
      <c r="D1749" s="88">
        <v>6904171</v>
      </c>
      <c r="E1749" s="88" t="s">
        <v>116</v>
      </c>
      <c r="F1749" s="88" t="s">
        <v>125</v>
      </c>
      <c r="G1749" s="91">
        <v>43201</v>
      </c>
      <c r="H1749" s="91">
        <v>43201</v>
      </c>
      <c r="I1749" s="88" t="s">
        <v>51</v>
      </c>
      <c r="J1749" s="88"/>
      <c r="K1749" s="92">
        <v>1</v>
      </c>
      <c r="L1749" s="93">
        <v>225.02</v>
      </c>
      <c r="M1749" s="109">
        <v>225.02</v>
      </c>
    </row>
    <row r="1750" spans="1:13" ht="26.5" hidden="1" x14ac:dyDescent="0.35">
      <c r="A1750" s="114" t="str">
        <f t="shared" si="27"/>
        <v>6904171NGA-753</v>
      </c>
      <c r="B1750" s="88" t="s">
        <v>153</v>
      </c>
      <c r="C1750" s="89">
        <v>2301867</v>
      </c>
      <c r="D1750" s="88">
        <v>6904171</v>
      </c>
      <c r="E1750" s="88" t="s">
        <v>116</v>
      </c>
      <c r="F1750" s="88" t="s">
        <v>125</v>
      </c>
      <c r="G1750" s="91">
        <v>43202</v>
      </c>
      <c r="H1750" s="91">
        <v>43202</v>
      </c>
      <c r="I1750" s="88" t="s">
        <v>102</v>
      </c>
      <c r="J1750" s="88"/>
      <c r="K1750" s="92">
        <v>2</v>
      </c>
      <c r="L1750" s="93">
        <v>68.2</v>
      </c>
      <c r="M1750" s="109">
        <v>136.4</v>
      </c>
    </row>
    <row r="1751" spans="1:13" hidden="1" x14ac:dyDescent="0.35">
      <c r="A1751" s="114" t="str">
        <f t="shared" si="27"/>
        <v>6915000NGA-750</v>
      </c>
      <c r="B1751" s="88" t="s">
        <v>153</v>
      </c>
      <c r="C1751" s="89">
        <v>2302586</v>
      </c>
      <c r="D1751" s="88">
        <v>6915000</v>
      </c>
      <c r="E1751" s="88" t="s">
        <v>145</v>
      </c>
      <c r="F1751" s="88" t="s">
        <v>118</v>
      </c>
      <c r="G1751" s="91">
        <v>43200</v>
      </c>
      <c r="H1751" s="91">
        <v>43200</v>
      </c>
      <c r="I1751" s="88" t="s">
        <v>85</v>
      </c>
      <c r="J1751" s="88"/>
      <c r="K1751" s="92">
        <v>1</v>
      </c>
      <c r="L1751" s="93">
        <v>22.61</v>
      </c>
      <c r="M1751" s="109">
        <v>22.61</v>
      </c>
    </row>
    <row r="1752" spans="1:13" ht="26.5" hidden="1" x14ac:dyDescent="0.35">
      <c r="A1752" s="114" t="str">
        <f t="shared" si="27"/>
        <v>6904153NGA-511</v>
      </c>
      <c r="B1752" s="88" t="s">
        <v>153</v>
      </c>
      <c r="C1752" s="89">
        <v>2302603</v>
      </c>
      <c r="D1752" s="88">
        <v>6904153</v>
      </c>
      <c r="E1752" s="88" t="s">
        <v>121</v>
      </c>
      <c r="F1752" s="88" t="s">
        <v>125</v>
      </c>
      <c r="G1752" s="91">
        <v>43201</v>
      </c>
      <c r="H1752" s="91">
        <v>43201</v>
      </c>
      <c r="I1752" s="88" t="s">
        <v>51</v>
      </c>
      <c r="J1752" s="88"/>
      <c r="K1752" s="92">
        <v>1</v>
      </c>
      <c r="L1752" s="93">
        <v>225.02</v>
      </c>
      <c r="M1752" s="109">
        <v>225.02</v>
      </c>
    </row>
    <row r="1753" spans="1:13" ht="26.5" hidden="1" x14ac:dyDescent="0.35">
      <c r="A1753" s="114" t="str">
        <f t="shared" si="27"/>
        <v>6918860ZNGA561A</v>
      </c>
      <c r="B1753" s="88" t="s">
        <v>153</v>
      </c>
      <c r="C1753" s="89">
        <v>2302700</v>
      </c>
      <c r="D1753" s="88">
        <v>6918860</v>
      </c>
      <c r="E1753" s="88" t="s">
        <v>122</v>
      </c>
      <c r="F1753" s="88" t="s">
        <v>113</v>
      </c>
      <c r="G1753" s="91">
        <v>43199</v>
      </c>
      <c r="H1753" s="91">
        <v>43199</v>
      </c>
      <c r="I1753" s="88" t="s">
        <v>112</v>
      </c>
      <c r="J1753" s="88"/>
      <c r="K1753" s="92">
        <v>1</v>
      </c>
      <c r="L1753" s="93">
        <v>0</v>
      </c>
      <c r="M1753" s="109">
        <v>0</v>
      </c>
    </row>
    <row r="1754" spans="1:13" ht="26.5" hidden="1" x14ac:dyDescent="0.35">
      <c r="A1754" s="114" t="str">
        <f t="shared" si="27"/>
        <v>6918878ZNGA561B</v>
      </c>
      <c r="B1754" s="88" t="s">
        <v>153</v>
      </c>
      <c r="C1754" s="89">
        <v>2302701</v>
      </c>
      <c r="D1754" s="88">
        <v>6918878</v>
      </c>
      <c r="E1754" s="88" t="s">
        <v>122</v>
      </c>
      <c r="F1754" s="88" t="s">
        <v>115</v>
      </c>
      <c r="G1754" s="91">
        <v>43199</v>
      </c>
      <c r="H1754" s="91">
        <v>43199</v>
      </c>
      <c r="I1754" s="88" t="s">
        <v>15</v>
      </c>
      <c r="J1754" s="88"/>
      <c r="K1754" s="92">
        <v>1</v>
      </c>
      <c r="L1754" s="93">
        <v>194.94</v>
      </c>
      <c r="M1754" s="109">
        <v>194.94</v>
      </c>
    </row>
    <row r="1755" spans="1:13" hidden="1" x14ac:dyDescent="0.35">
      <c r="A1755" s="114" t="str">
        <f t="shared" si="27"/>
        <v>6908988ZNGA561A</v>
      </c>
      <c r="B1755" s="88" t="s">
        <v>153</v>
      </c>
      <c r="C1755" s="89">
        <v>2302907</v>
      </c>
      <c r="D1755" s="88">
        <v>6908988</v>
      </c>
      <c r="E1755" s="88" t="s">
        <v>111</v>
      </c>
      <c r="F1755" s="88" t="s">
        <v>113</v>
      </c>
      <c r="G1755" s="91">
        <v>43202</v>
      </c>
      <c r="H1755" s="91">
        <v>43202</v>
      </c>
      <c r="I1755" s="88" t="s">
        <v>112</v>
      </c>
      <c r="J1755" s="88"/>
      <c r="K1755" s="92">
        <v>1</v>
      </c>
      <c r="L1755" s="93">
        <v>0</v>
      </c>
      <c r="M1755" s="109">
        <v>0</v>
      </c>
    </row>
    <row r="1756" spans="1:13" hidden="1" x14ac:dyDescent="0.35">
      <c r="A1756" s="114" t="str">
        <f t="shared" si="27"/>
        <v>6913261ZNGA561B</v>
      </c>
      <c r="B1756" s="88" t="s">
        <v>153</v>
      </c>
      <c r="C1756" s="89">
        <v>2302939</v>
      </c>
      <c r="D1756" s="88">
        <v>6913261</v>
      </c>
      <c r="E1756" s="88" t="s">
        <v>117</v>
      </c>
      <c r="F1756" s="88" t="s">
        <v>115</v>
      </c>
      <c r="G1756" s="91">
        <v>43200</v>
      </c>
      <c r="H1756" s="91">
        <v>43200</v>
      </c>
      <c r="I1756" s="88" t="s">
        <v>15</v>
      </c>
      <c r="J1756" s="88"/>
      <c r="K1756" s="92">
        <v>1</v>
      </c>
      <c r="L1756" s="93">
        <v>194.94</v>
      </c>
      <c r="M1756" s="109">
        <v>194.94</v>
      </c>
    </row>
    <row r="1757" spans="1:13" hidden="1" x14ac:dyDescent="0.35">
      <c r="A1757" s="114" t="str">
        <f t="shared" si="27"/>
        <v>6923845ZNGA561A</v>
      </c>
      <c r="B1757" s="88" t="s">
        <v>153</v>
      </c>
      <c r="C1757" s="89">
        <v>2302994</v>
      </c>
      <c r="D1757" s="88">
        <v>6923845</v>
      </c>
      <c r="E1757" s="88" t="s">
        <v>121</v>
      </c>
      <c r="F1757" s="88" t="s">
        <v>113</v>
      </c>
      <c r="G1757" s="91">
        <v>43204</v>
      </c>
      <c r="H1757" s="91">
        <v>43204</v>
      </c>
      <c r="I1757" s="88" t="s">
        <v>112</v>
      </c>
      <c r="J1757" s="88"/>
      <c r="K1757" s="92">
        <v>1</v>
      </c>
      <c r="L1757" s="93">
        <v>0</v>
      </c>
      <c r="M1757" s="109">
        <v>0</v>
      </c>
    </row>
    <row r="1758" spans="1:13" hidden="1" x14ac:dyDescent="0.35">
      <c r="A1758" s="114" t="str">
        <f t="shared" si="27"/>
        <v>6923950ZNGA560BC</v>
      </c>
      <c r="B1758" s="88" t="s">
        <v>153</v>
      </c>
      <c r="C1758" s="89">
        <v>2302995</v>
      </c>
      <c r="D1758" s="88">
        <v>6923950</v>
      </c>
      <c r="E1758" s="88" t="s">
        <v>121</v>
      </c>
      <c r="F1758" s="88" t="s">
        <v>118</v>
      </c>
      <c r="G1758" s="91">
        <v>43204</v>
      </c>
      <c r="H1758" s="91">
        <v>43204</v>
      </c>
      <c r="I1758" s="88" t="s">
        <v>80</v>
      </c>
      <c r="J1758" s="88"/>
      <c r="K1758" s="92">
        <v>1</v>
      </c>
      <c r="L1758" s="93">
        <v>414.92</v>
      </c>
      <c r="M1758" s="109">
        <v>414.92</v>
      </c>
    </row>
    <row r="1759" spans="1:13" hidden="1" x14ac:dyDescent="0.35">
      <c r="A1759" s="114" t="str">
        <f t="shared" si="27"/>
        <v>6475883N-561RSP</v>
      </c>
      <c r="B1759" s="88" t="s">
        <v>153</v>
      </c>
      <c r="C1759" s="89">
        <v>2303092</v>
      </c>
      <c r="D1759" s="88">
        <v>6475883</v>
      </c>
      <c r="E1759" s="88" t="s">
        <v>119</v>
      </c>
      <c r="F1759" s="88" t="s">
        <v>118</v>
      </c>
      <c r="G1759" s="91">
        <v>43201</v>
      </c>
      <c r="H1759" s="91">
        <v>43201</v>
      </c>
      <c r="I1759" s="88" t="s">
        <v>105</v>
      </c>
      <c r="J1759" s="88"/>
      <c r="K1759" s="92">
        <v>1</v>
      </c>
      <c r="L1759" s="93">
        <v>433.57</v>
      </c>
      <c r="M1759" s="109">
        <v>433.57</v>
      </c>
    </row>
    <row r="1760" spans="1:13" hidden="1" x14ac:dyDescent="0.35">
      <c r="A1760" s="114" t="str">
        <f t="shared" si="27"/>
        <v>6909055ZNGA561BC</v>
      </c>
      <c r="B1760" s="88" t="s">
        <v>153</v>
      </c>
      <c r="C1760" s="89">
        <v>2303240</v>
      </c>
      <c r="D1760" s="88">
        <v>6909055</v>
      </c>
      <c r="E1760" s="88" t="s">
        <v>120</v>
      </c>
      <c r="F1760" s="88" t="s">
        <v>118</v>
      </c>
      <c r="G1760" s="91">
        <v>43204</v>
      </c>
      <c r="H1760" s="91">
        <v>43204</v>
      </c>
      <c r="I1760" s="88" t="s">
        <v>29</v>
      </c>
      <c r="J1760" s="88"/>
      <c r="K1760" s="92">
        <v>1</v>
      </c>
      <c r="L1760" s="93">
        <v>433.57</v>
      </c>
      <c r="M1760" s="109">
        <v>433.57</v>
      </c>
    </row>
    <row r="1761" spans="1:13" hidden="1" x14ac:dyDescent="0.35">
      <c r="A1761" s="114" t="str">
        <f t="shared" si="27"/>
        <v>6909049ZNGA561A</v>
      </c>
      <c r="B1761" s="88" t="s">
        <v>153</v>
      </c>
      <c r="C1761" s="89">
        <v>2303241</v>
      </c>
      <c r="D1761" s="88">
        <v>6909049</v>
      </c>
      <c r="E1761" s="88" t="s">
        <v>120</v>
      </c>
      <c r="F1761" s="88" t="s">
        <v>113</v>
      </c>
      <c r="G1761" s="91">
        <v>43200</v>
      </c>
      <c r="H1761" s="91">
        <v>43200</v>
      </c>
      <c r="I1761" s="88" t="s">
        <v>112</v>
      </c>
      <c r="J1761" s="88"/>
      <c r="K1761" s="92">
        <v>1</v>
      </c>
      <c r="L1761" s="93">
        <v>0</v>
      </c>
      <c r="M1761" s="109">
        <v>0</v>
      </c>
    </row>
    <row r="1762" spans="1:13" ht="26.5" hidden="1" x14ac:dyDescent="0.35">
      <c r="A1762" s="114" t="str">
        <f t="shared" si="27"/>
        <v>6928328ZNGA563B</v>
      </c>
      <c r="B1762" s="88" t="s">
        <v>153</v>
      </c>
      <c r="C1762" s="89">
        <v>2303276</v>
      </c>
      <c r="D1762" s="88">
        <v>6928328</v>
      </c>
      <c r="E1762" s="88" t="s">
        <v>122</v>
      </c>
      <c r="F1762" s="88" t="s">
        <v>115</v>
      </c>
      <c r="G1762" s="91">
        <v>43203</v>
      </c>
      <c r="H1762" s="91">
        <v>43203</v>
      </c>
      <c r="I1762" s="88" t="s">
        <v>23</v>
      </c>
      <c r="J1762" s="88"/>
      <c r="K1762" s="92">
        <v>1</v>
      </c>
      <c r="L1762" s="93">
        <v>383.5</v>
      </c>
      <c r="M1762" s="109">
        <v>383.5</v>
      </c>
    </row>
    <row r="1763" spans="1:13" ht="26.5" hidden="1" x14ac:dyDescent="0.35">
      <c r="A1763" s="114" t="str">
        <f t="shared" si="27"/>
        <v>6928322ZNGA561A</v>
      </c>
      <c r="B1763" s="88" t="s">
        <v>153</v>
      </c>
      <c r="C1763" s="89">
        <v>2303277</v>
      </c>
      <c r="D1763" s="88">
        <v>6928322</v>
      </c>
      <c r="E1763" s="88" t="s">
        <v>122</v>
      </c>
      <c r="F1763" s="88" t="s">
        <v>113</v>
      </c>
      <c r="G1763" s="91">
        <v>43203</v>
      </c>
      <c r="H1763" s="91">
        <v>43203</v>
      </c>
      <c r="I1763" s="88" t="s">
        <v>112</v>
      </c>
      <c r="J1763" s="88"/>
      <c r="K1763" s="92">
        <v>1</v>
      </c>
      <c r="L1763" s="93">
        <v>0</v>
      </c>
      <c r="M1763" s="109">
        <v>0</v>
      </c>
    </row>
    <row r="1764" spans="1:13" hidden="1" x14ac:dyDescent="0.35">
      <c r="A1764" s="114" t="str">
        <f t="shared" si="27"/>
        <v>6932815ZNGA561BC</v>
      </c>
      <c r="B1764" s="88" t="s">
        <v>153</v>
      </c>
      <c r="C1764" s="89">
        <v>2303278</v>
      </c>
      <c r="D1764" s="88">
        <v>6932815</v>
      </c>
      <c r="E1764" s="88" t="s">
        <v>121</v>
      </c>
      <c r="F1764" s="88" t="s">
        <v>118</v>
      </c>
      <c r="G1764" s="91">
        <v>43204</v>
      </c>
      <c r="H1764" s="91">
        <v>43204</v>
      </c>
      <c r="I1764" s="88" t="s">
        <v>29</v>
      </c>
      <c r="J1764" s="88"/>
      <c r="K1764" s="92">
        <v>1</v>
      </c>
      <c r="L1764" s="93">
        <v>433.57</v>
      </c>
      <c r="M1764" s="109">
        <v>433.57</v>
      </c>
    </row>
    <row r="1765" spans="1:13" hidden="1" x14ac:dyDescent="0.35">
      <c r="A1765" s="114" t="str">
        <f t="shared" si="27"/>
        <v>6932805ZNGA561A</v>
      </c>
      <c r="B1765" s="88" t="s">
        <v>153</v>
      </c>
      <c r="C1765" s="89">
        <v>2303279</v>
      </c>
      <c r="D1765" s="88">
        <v>6932805</v>
      </c>
      <c r="E1765" s="88" t="s">
        <v>121</v>
      </c>
      <c r="F1765" s="88" t="s">
        <v>113</v>
      </c>
      <c r="G1765" s="91">
        <v>43203</v>
      </c>
      <c r="H1765" s="91">
        <v>43203</v>
      </c>
      <c r="I1765" s="88" t="s">
        <v>112</v>
      </c>
      <c r="J1765" s="88"/>
      <c r="K1765" s="92">
        <v>1</v>
      </c>
      <c r="L1765" s="93">
        <v>0</v>
      </c>
      <c r="M1765" s="109">
        <v>0</v>
      </c>
    </row>
    <row r="1766" spans="1:13" ht="26.5" hidden="1" x14ac:dyDescent="0.35">
      <c r="A1766" s="114" t="str">
        <f t="shared" si="27"/>
        <v>6934261ZNGA561A</v>
      </c>
      <c r="B1766" s="88" t="s">
        <v>153</v>
      </c>
      <c r="C1766" s="89">
        <v>2303292</v>
      </c>
      <c r="D1766" s="88">
        <v>6934261</v>
      </c>
      <c r="E1766" s="88" t="s">
        <v>122</v>
      </c>
      <c r="F1766" s="88" t="s">
        <v>113</v>
      </c>
      <c r="G1766" s="91">
        <v>43203</v>
      </c>
      <c r="H1766" s="91">
        <v>43203</v>
      </c>
      <c r="I1766" s="88" t="s">
        <v>112</v>
      </c>
      <c r="J1766" s="88"/>
      <c r="K1766" s="92">
        <v>1</v>
      </c>
      <c r="L1766" s="93">
        <v>0</v>
      </c>
      <c r="M1766" s="109">
        <v>0</v>
      </c>
    </row>
    <row r="1767" spans="1:13" hidden="1" x14ac:dyDescent="0.35">
      <c r="A1767" s="114" t="str">
        <f t="shared" si="27"/>
        <v>6934269ZNGA560BC</v>
      </c>
      <c r="B1767" s="88" t="s">
        <v>153</v>
      </c>
      <c r="C1767" s="89">
        <v>2303293</v>
      </c>
      <c r="D1767" s="88">
        <v>6934269</v>
      </c>
      <c r="E1767" s="88" t="s">
        <v>111</v>
      </c>
      <c r="F1767" s="88" t="s">
        <v>118</v>
      </c>
      <c r="G1767" s="91">
        <v>43204</v>
      </c>
      <c r="H1767" s="91">
        <v>43204</v>
      </c>
      <c r="I1767" s="88" t="s">
        <v>80</v>
      </c>
      <c r="J1767" s="88"/>
      <c r="K1767" s="92">
        <v>1</v>
      </c>
      <c r="L1767" s="93">
        <v>414.92</v>
      </c>
      <c r="M1767" s="109">
        <v>414.92</v>
      </c>
    </row>
    <row r="1768" spans="1:13" hidden="1" x14ac:dyDescent="0.35">
      <c r="A1768" s="114" t="str">
        <f t="shared" si="27"/>
        <v>6927977NGA-750</v>
      </c>
      <c r="B1768" s="88" t="s">
        <v>153</v>
      </c>
      <c r="C1768" s="89">
        <v>2303410</v>
      </c>
      <c r="D1768" s="88">
        <v>6927977</v>
      </c>
      <c r="E1768" s="88" t="s">
        <v>123</v>
      </c>
      <c r="F1768" s="88" t="s">
        <v>118</v>
      </c>
      <c r="G1768" s="91">
        <v>43200</v>
      </c>
      <c r="H1768" s="91">
        <v>43200</v>
      </c>
      <c r="I1768" s="88" t="s">
        <v>85</v>
      </c>
      <c r="J1768" s="88"/>
      <c r="K1768" s="92">
        <v>1</v>
      </c>
      <c r="L1768" s="93">
        <v>22.61</v>
      </c>
      <c r="M1768" s="109">
        <v>22.61</v>
      </c>
    </row>
    <row r="1769" spans="1:13" hidden="1" x14ac:dyDescent="0.35">
      <c r="A1769" s="114" t="str">
        <f t="shared" si="27"/>
        <v>6927977NGA-753</v>
      </c>
      <c r="B1769" s="88" t="s">
        <v>153</v>
      </c>
      <c r="C1769" s="89">
        <v>2303410</v>
      </c>
      <c r="D1769" s="88">
        <v>6927977</v>
      </c>
      <c r="E1769" s="88" t="s">
        <v>123</v>
      </c>
      <c r="F1769" s="88" t="s">
        <v>118</v>
      </c>
      <c r="G1769" s="91">
        <v>43200</v>
      </c>
      <c r="H1769" s="91">
        <v>43200</v>
      </c>
      <c r="I1769" s="88" t="s">
        <v>102</v>
      </c>
      <c r="J1769" s="88"/>
      <c r="K1769" s="92">
        <v>1</v>
      </c>
      <c r="L1769" s="93">
        <v>68.2</v>
      </c>
      <c r="M1769" s="109">
        <v>68.2</v>
      </c>
    </row>
    <row r="1770" spans="1:13" hidden="1" x14ac:dyDescent="0.35">
      <c r="A1770" s="114" t="str">
        <f t="shared" si="27"/>
        <v>6928705ZNGA561B</v>
      </c>
      <c r="B1770" s="88" t="s">
        <v>153</v>
      </c>
      <c r="C1770" s="89">
        <v>2303487</v>
      </c>
      <c r="D1770" s="88">
        <v>6928705</v>
      </c>
      <c r="E1770" s="88" t="s">
        <v>123</v>
      </c>
      <c r="F1770" s="88" t="s">
        <v>115</v>
      </c>
      <c r="G1770" s="91">
        <v>43202</v>
      </c>
      <c r="H1770" s="91">
        <v>43202</v>
      </c>
      <c r="I1770" s="88" t="s">
        <v>15</v>
      </c>
      <c r="J1770" s="88"/>
      <c r="K1770" s="92">
        <v>1</v>
      </c>
      <c r="L1770" s="93">
        <v>194.94</v>
      </c>
      <c r="M1770" s="109">
        <v>194.94</v>
      </c>
    </row>
    <row r="1771" spans="1:13" hidden="1" x14ac:dyDescent="0.35">
      <c r="A1771" s="114" t="str">
        <f t="shared" si="27"/>
        <v>6928608ZNGA561A</v>
      </c>
      <c r="B1771" s="88" t="s">
        <v>153</v>
      </c>
      <c r="C1771" s="89">
        <v>2303488</v>
      </c>
      <c r="D1771" s="88">
        <v>6928608</v>
      </c>
      <c r="E1771" s="88" t="s">
        <v>123</v>
      </c>
      <c r="F1771" s="88" t="s">
        <v>113</v>
      </c>
      <c r="G1771" s="91">
        <v>43202</v>
      </c>
      <c r="H1771" s="91">
        <v>43202</v>
      </c>
      <c r="I1771" s="88" t="s">
        <v>112</v>
      </c>
      <c r="J1771" s="88"/>
      <c r="K1771" s="92">
        <v>1</v>
      </c>
      <c r="L1771" s="93">
        <v>0</v>
      </c>
      <c r="M1771" s="109">
        <v>0</v>
      </c>
    </row>
    <row r="1772" spans="1:13" hidden="1" x14ac:dyDescent="0.35">
      <c r="A1772" s="114" t="str">
        <f t="shared" si="27"/>
        <v>6932974ZNGA561A</v>
      </c>
      <c r="B1772" s="88" t="s">
        <v>153</v>
      </c>
      <c r="C1772" s="89">
        <v>2303547</v>
      </c>
      <c r="D1772" s="88">
        <v>6932974</v>
      </c>
      <c r="E1772" s="88" t="s">
        <v>123</v>
      </c>
      <c r="F1772" s="88" t="s">
        <v>113</v>
      </c>
      <c r="G1772" s="91">
        <v>43200</v>
      </c>
      <c r="H1772" s="91">
        <v>43200</v>
      </c>
      <c r="I1772" s="88" t="s">
        <v>112</v>
      </c>
      <c r="J1772" s="88"/>
      <c r="K1772" s="92">
        <v>1</v>
      </c>
      <c r="L1772" s="93">
        <v>0</v>
      </c>
      <c r="M1772" s="109">
        <v>0</v>
      </c>
    </row>
    <row r="1773" spans="1:13" hidden="1" x14ac:dyDescent="0.35">
      <c r="A1773" s="114" t="str">
        <f t="shared" si="27"/>
        <v>6932980ZNGA562B</v>
      </c>
      <c r="B1773" s="88" t="s">
        <v>153</v>
      </c>
      <c r="C1773" s="89">
        <v>2303548</v>
      </c>
      <c r="D1773" s="88">
        <v>6932980</v>
      </c>
      <c r="E1773" s="88" t="s">
        <v>123</v>
      </c>
      <c r="F1773" s="88" t="s">
        <v>115</v>
      </c>
      <c r="G1773" s="91">
        <v>43200</v>
      </c>
      <c r="H1773" s="91">
        <v>43200</v>
      </c>
      <c r="I1773" s="88" t="s">
        <v>20</v>
      </c>
      <c r="J1773" s="88"/>
      <c r="K1773" s="92">
        <v>1</v>
      </c>
      <c r="L1773" s="93">
        <v>254.64</v>
      </c>
      <c r="M1773" s="109">
        <v>254.64</v>
      </c>
    </row>
    <row r="1774" spans="1:13" hidden="1" x14ac:dyDescent="0.35">
      <c r="A1774" s="114" t="str">
        <f t="shared" si="27"/>
        <v>6936549ZNGA561A</v>
      </c>
      <c r="B1774" s="88" t="s">
        <v>153</v>
      </c>
      <c r="C1774" s="89">
        <v>2303557</v>
      </c>
      <c r="D1774" s="88">
        <v>6936549</v>
      </c>
      <c r="E1774" s="88" t="s">
        <v>145</v>
      </c>
      <c r="F1774" s="88" t="s">
        <v>113</v>
      </c>
      <c r="G1774" s="91">
        <v>43201</v>
      </c>
      <c r="H1774" s="91">
        <v>43201</v>
      </c>
      <c r="I1774" s="88" t="s">
        <v>112</v>
      </c>
      <c r="J1774" s="88"/>
      <c r="K1774" s="92">
        <v>1</v>
      </c>
      <c r="L1774" s="93">
        <v>0</v>
      </c>
      <c r="M1774" s="109">
        <v>0</v>
      </c>
    </row>
    <row r="1775" spans="1:13" hidden="1" x14ac:dyDescent="0.35">
      <c r="A1775" s="114" t="str">
        <f t="shared" si="27"/>
        <v>6926941NGA-750</v>
      </c>
      <c r="B1775" s="88" t="s">
        <v>153</v>
      </c>
      <c r="C1775" s="89">
        <v>2303618</v>
      </c>
      <c r="D1775" s="88">
        <v>6926941</v>
      </c>
      <c r="E1775" s="88" t="s">
        <v>116</v>
      </c>
      <c r="F1775" s="88"/>
      <c r="G1775" s="91">
        <v>43201</v>
      </c>
      <c r="H1775" s="91">
        <v>43201</v>
      </c>
      <c r="I1775" s="88" t="s">
        <v>85</v>
      </c>
      <c r="J1775" s="88"/>
      <c r="K1775" s="92">
        <v>1</v>
      </c>
      <c r="L1775" s="93">
        <v>22.61</v>
      </c>
      <c r="M1775" s="109">
        <v>22.61</v>
      </c>
    </row>
    <row r="1776" spans="1:13" hidden="1" x14ac:dyDescent="0.35">
      <c r="A1776" s="114" t="str">
        <f t="shared" si="27"/>
        <v>6926941NGA-751</v>
      </c>
      <c r="B1776" s="88" t="s">
        <v>153</v>
      </c>
      <c r="C1776" s="89">
        <v>2303618</v>
      </c>
      <c r="D1776" s="88">
        <v>6926941</v>
      </c>
      <c r="E1776" s="88" t="s">
        <v>116</v>
      </c>
      <c r="F1776" s="88"/>
      <c r="G1776" s="91">
        <v>43201</v>
      </c>
      <c r="H1776" s="91">
        <v>43201</v>
      </c>
      <c r="I1776" s="88" t="s">
        <v>93</v>
      </c>
      <c r="J1776" s="88"/>
      <c r="K1776" s="92">
        <v>1</v>
      </c>
      <c r="L1776" s="93">
        <v>146.76</v>
      </c>
      <c r="M1776" s="109">
        <v>146.76</v>
      </c>
    </row>
    <row r="1777" spans="1:13" hidden="1" x14ac:dyDescent="0.35">
      <c r="A1777" s="114" t="str">
        <f t="shared" si="27"/>
        <v>6929378ZNGA563B</v>
      </c>
      <c r="B1777" s="88" t="s">
        <v>153</v>
      </c>
      <c r="C1777" s="89">
        <v>2303975</v>
      </c>
      <c r="D1777" s="88">
        <v>6929378</v>
      </c>
      <c r="E1777" s="88" t="s">
        <v>124</v>
      </c>
      <c r="F1777" s="88" t="s">
        <v>115</v>
      </c>
      <c r="G1777" s="91">
        <v>43203</v>
      </c>
      <c r="H1777" s="91">
        <v>43203</v>
      </c>
      <c r="I1777" s="88" t="s">
        <v>23</v>
      </c>
      <c r="J1777" s="88"/>
      <c r="K1777" s="92">
        <v>1</v>
      </c>
      <c r="L1777" s="93">
        <v>383.5</v>
      </c>
      <c r="M1777" s="109">
        <v>383.5</v>
      </c>
    </row>
    <row r="1778" spans="1:13" hidden="1" x14ac:dyDescent="0.35">
      <c r="A1778" s="114" t="str">
        <f t="shared" si="27"/>
        <v>6929372ZNGA561A</v>
      </c>
      <c r="B1778" s="88" t="s">
        <v>153</v>
      </c>
      <c r="C1778" s="89">
        <v>2303976</v>
      </c>
      <c r="D1778" s="88">
        <v>6929372</v>
      </c>
      <c r="E1778" s="88" t="s">
        <v>124</v>
      </c>
      <c r="F1778" s="88" t="s">
        <v>113</v>
      </c>
      <c r="G1778" s="91">
        <v>43203</v>
      </c>
      <c r="H1778" s="91">
        <v>43203</v>
      </c>
      <c r="I1778" s="88" t="s">
        <v>112</v>
      </c>
      <c r="J1778" s="88"/>
      <c r="K1778" s="92">
        <v>1</v>
      </c>
      <c r="L1778" s="93">
        <v>0</v>
      </c>
      <c r="M1778" s="109">
        <v>0</v>
      </c>
    </row>
    <row r="1779" spans="1:13" hidden="1" x14ac:dyDescent="0.35">
      <c r="A1779" s="114" t="str">
        <f t="shared" si="27"/>
        <v>6945966ZNGA561BC</v>
      </c>
      <c r="B1779" s="88" t="s">
        <v>153</v>
      </c>
      <c r="C1779" s="89">
        <v>2304259</v>
      </c>
      <c r="D1779" s="88">
        <v>6945966</v>
      </c>
      <c r="E1779" s="88" t="s">
        <v>121</v>
      </c>
      <c r="F1779" s="88" t="s">
        <v>118</v>
      </c>
      <c r="G1779" s="91">
        <v>43204</v>
      </c>
      <c r="H1779" s="91">
        <v>43204</v>
      </c>
      <c r="I1779" s="88" t="s">
        <v>29</v>
      </c>
      <c r="J1779" s="88"/>
      <c r="K1779" s="92">
        <v>1</v>
      </c>
      <c r="L1779" s="93">
        <v>433.57</v>
      </c>
      <c r="M1779" s="109">
        <v>433.57</v>
      </c>
    </row>
    <row r="1780" spans="1:13" hidden="1" x14ac:dyDescent="0.35">
      <c r="A1780" s="114" t="str">
        <f t="shared" si="27"/>
        <v>6945896ZNGA561A</v>
      </c>
      <c r="B1780" s="88" t="s">
        <v>153</v>
      </c>
      <c r="C1780" s="89">
        <v>2304260</v>
      </c>
      <c r="D1780" s="88">
        <v>6945896</v>
      </c>
      <c r="E1780" s="88" t="s">
        <v>121</v>
      </c>
      <c r="F1780" s="88" t="s">
        <v>113</v>
      </c>
      <c r="G1780" s="91">
        <v>43201</v>
      </c>
      <c r="H1780" s="91">
        <v>43201</v>
      </c>
      <c r="I1780" s="88" t="s">
        <v>112</v>
      </c>
      <c r="J1780" s="88"/>
      <c r="K1780" s="92">
        <v>1</v>
      </c>
      <c r="L1780" s="93">
        <v>0</v>
      </c>
      <c r="M1780" s="109">
        <v>0</v>
      </c>
    </row>
    <row r="1781" spans="1:13" ht="26.5" hidden="1" x14ac:dyDescent="0.35">
      <c r="A1781" s="114" t="str">
        <f t="shared" si="27"/>
        <v>6933071NGA-511</v>
      </c>
      <c r="B1781" s="88" t="s">
        <v>153</v>
      </c>
      <c r="C1781" s="89">
        <v>2304760</v>
      </c>
      <c r="D1781" s="88">
        <v>6933071</v>
      </c>
      <c r="E1781" s="88" t="s">
        <v>111</v>
      </c>
      <c r="F1781" s="88" t="s">
        <v>125</v>
      </c>
      <c r="G1781" s="91">
        <v>43203</v>
      </c>
      <c r="H1781" s="91">
        <v>43203</v>
      </c>
      <c r="I1781" s="88" t="s">
        <v>51</v>
      </c>
      <c r="J1781" s="88"/>
      <c r="K1781" s="92">
        <v>1</v>
      </c>
      <c r="L1781" s="93">
        <v>225.02</v>
      </c>
      <c r="M1781" s="109">
        <v>225.02</v>
      </c>
    </row>
    <row r="1782" spans="1:13" hidden="1" x14ac:dyDescent="0.35">
      <c r="A1782" s="114" t="str">
        <f t="shared" si="27"/>
        <v>6954499NGA-750</v>
      </c>
      <c r="B1782" s="88" t="s">
        <v>153</v>
      </c>
      <c r="C1782" s="89">
        <v>2305476</v>
      </c>
      <c r="D1782" s="88">
        <v>6954499</v>
      </c>
      <c r="E1782" s="88" t="s">
        <v>111</v>
      </c>
      <c r="F1782" s="88" t="s">
        <v>118</v>
      </c>
      <c r="G1782" s="91">
        <v>43203</v>
      </c>
      <c r="H1782" s="91">
        <v>43203</v>
      </c>
      <c r="I1782" s="88" t="s">
        <v>85</v>
      </c>
      <c r="J1782" s="88"/>
      <c r="K1782" s="92">
        <v>1</v>
      </c>
      <c r="L1782" s="93">
        <v>22.61</v>
      </c>
      <c r="M1782" s="109">
        <v>22.61</v>
      </c>
    </row>
    <row r="1783" spans="1:13" hidden="1" x14ac:dyDescent="0.35">
      <c r="A1783" s="114" t="str">
        <f t="shared" si="27"/>
        <v>6971575ZNGA561A</v>
      </c>
      <c r="B1783" s="88" t="s">
        <v>153</v>
      </c>
      <c r="C1783" s="89">
        <v>2306264</v>
      </c>
      <c r="D1783" s="88">
        <v>6971575</v>
      </c>
      <c r="E1783" s="88" t="s">
        <v>116</v>
      </c>
      <c r="F1783" s="88" t="s">
        <v>113</v>
      </c>
      <c r="G1783" s="91">
        <v>43201</v>
      </c>
      <c r="H1783" s="91">
        <v>43201</v>
      </c>
      <c r="I1783" s="88" t="s">
        <v>112</v>
      </c>
      <c r="J1783" s="88"/>
      <c r="K1783" s="92">
        <v>1</v>
      </c>
      <c r="L1783" s="93">
        <v>0</v>
      </c>
      <c r="M1783" s="109">
        <v>0</v>
      </c>
    </row>
    <row r="1784" spans="1:13" hidden="1" x14ac:dyDescent="0.35">
      <c r="A1784" s="114" t="str">
        <f t="shared" si="27"/>
        <v>6976395ZNGA561A</v>
      </c>
      <c r="B1784" s="88" t="s">
        <v>153</v>
      </c>
      <c r="C1784" s="89">
        <v>2306457</v>
      </c>
      <c r="D1784" s="88">
        <v>6976395</v>
      </c>
      <c r="E1784" s="88" t="s">
        <v>124</v>
      </c>
      <c r="F1784" s="88" t="s">
        <v>113</v>
      </c>
      <c r="G1784" s="91">
        <v>43202</v>
      </c>
      <c r="H1784" s="91">
        <v>43202</v>
      </c>
      <c r="I1784" s="88" t="s">
        <v>112</v>
      </c>
      <c r="J1784" s="88"/>
      <c r="K1784" s="92">
        <v>1</v>
      </c>
      <c r="L1784" s="93">
        <v>0</v>
      </c>
      <c r="M1784" s="109">
        <v>0</v>
      </c>
    </row>
    <row r="1785" spans="1:13" hidden="1" x14ac:dyDescent="0.35">
      <c r="A1785" s="114" t="str">
        <f t="shared" si="27"/>
        <v>6978498ZNGA562BC</v>
      </c>
      <c r="B1785" s="88" t="s">
        <v>153</v>
      </c>
      <c r="C1785" s="89">
        <v>2306599</v>
      </c>
      <c r="D1785" s="88">
        <v>6978498</v>
      </c>
      <c r="E1785" s="88" t="s">
        <v>117</v>
      </c>
      <c r="F1785" s="88" t="s">
        <v>118</v>
      </c>
      <c r="G1785" s="91">
        <v>43201</v>
      </c>
      <c r="H1785" s="91">
        <v>43201</v>
      </c>
      <c r="I1785" s="88" t="s">
        <v>41</v>
      </c>
      <c r="J1785" s="88"/>
      <c r="K1785" s="92">
        <v>1</v>
      </c>
      <c r="L1785" s="93">
        <v>498.69</v>
      </c>
      <c r="M1785" s="109">
        <v>498.69</v>
      </c>
    </row>
    <row r="1786" spans="1:13" hidden="1" x14ac:dyDescent="0.35">
      <c r="A1786" s="114" t="str">
        <f t="shared" si="27"/>
        <v>6978420ZNGA561A</v>
      </c>
      <c r="B1786" s="88" t="s">
        <v>153</v>
      </c>
      <c r="C1786" s="89">
        <v>2306600</v>
      </c>
      <c r="D1786" s="88">
        <v>6978420</v>
      </c>
      <c r="E1786" s="88" t="s">
        <v>117</v>
      </c>
      <c r="F1786" s="88" t="s">
        <v>113</v>
      </c>
      <c r="G1786" s="91">
        <v>43201</v>
      </c>
      <c r="H1786" s="91">
        <v>43201</v>
      </c>
      <c r="I1786" s="88" t="s">
        <v>112</v>
      </c>
      <c r="J1786" s="88"/>
      <c r="K1786" s="92">
        <v>1</v>
      </c>
      <c r="L1786" s="93">
        <v>0</v>
      </c>
      <c r="M1786" s="109">
        <v>0</v>
      </c>
    </row>
    <row r="1787" spans="1:13" hidden="1" x14ac:dyDescent="0.35">
      <c r="A1787" s="114" t="str">
        <f t="shared" si="27"/>
        <v>6979443ZNGA561A</v>
      </c>
      <c r="B1787" s="88" t="s">
        <v>153</v>
      </c>
      <c r="C1787" s="89">
        <v>2306840</v>
      </c>
      <c r="D1787" s="88">
        <v>6979443</v>
      </c>
      <c r="E1787" s="88" t="s">
        <v>121</v>
      </c>
      <c r="F1787" s="88" t="s">
        <v>113</v>
      </c>
      <c r="G1787" s="91">
        <v>43202</v>
      </c>
      <c r="H1787" s="91">
        <v>43202</v>
      </c>
      <c r="I1787" s="88" t="s">
        <v>112</v>
      </c>
      <c r="J1787" s="88"/>
      <c r="K1787" s="92">
        <v>1</v>
      </c>
      <c r="L1787" s="93">
        <v>0</v>
      </c>
      <c r="M1787" s="109">
        <v>0</v>
      </c>
    </row>
    <row r="1788" spans="1:13" hidden="1" x14ac:dyDescent="0.35">
      <c r="A1788" s="114" t="str">
        <f t="shared" si="27"/>
        <v>6981051ZNGA561A</v>
      </c>
      <c r="B1788" s="88" t="s">
        <v>153</v>
      </c>
      <c r="C1788" s="89">
        <v>2306844</v>
      </c>
      <c r="D1788" s="88">
        <v>6981051</v>
      </c>
      <c r="E1788" s="88" t="s">
        <v>145</v>
      </c>
      <c r="F1788" s="88" t="s">
        <v>113</v>
      </c>
      <c r="G1788" s="91">
        <v>43204</v>
      </c>
      <c r="H1788" s="91">
        <v>43204</v>
      </c>
      <c r="I1788" s="88" t="s">
        <v>112</v>
      </c>
      <c r="J1788" s="88"/>
      <c r="K1788" s="92">
        <v>1</v>
      </c>
      <c r="L1788" s="93">
        <v>0</v>
      </c>
      <c r="M1788" s="109">
        <v>0</v>
      </c>
    </row>
    <row r="1789" spans="1:13" hidden="1" x14ac:dyDescent="0.35">
      <c r="A1789" s="114" t="str">
        <f t="shared" si="27"/>
        <v>6984172ZNGA561A</v>
      </c>
      <c r="B1789" s="88" t="s">
        <v>153</v>
      </c>
      <c r="C1789" s="89">
        <v>2306929</v>
      </c>
      <c r="D1789" s="88">
        <v>6984172</v>
      </c>
      <c r="E1789" s="88" t="s">
        <v>117</v>
      </c>
      <c r="F1789" s="88" t="s">
        <v>113</v>
      </c>
      <c r="G1789" s="91">
        <v>43202</v>
      </c>
      <c r="H1789" s="91">
        <v>43202</v>
      </c>
      <c r="I1789" s="88" t="s">
        <v>112</v>
      </c>
      <c r="J1789" s="88"/>
      <c r="K1789" s="92">
        <v>1</v>
      </c>
      <c r="L1789" s="93">
        <v>0</v>
      </c>
      <c r="M1789" s="109">
        <v>0</v>
      </c>
    </row>
    <row r="1790" spans="1:13" hidden="1" x14ac:dyDescent="0.35">
      <c r="A1790" s="114" t="str">
        <f t="shared" si="27"/>
        <v>6984180ZNGA563BC</v>
      </c>
      <c r="B1790" s="88" t="s">
        <v>153</v>
      </c>
      <c r="C1790" s="89">
        <v>2306930</v>
      </c>
      <c r="D1790" s="88">
        <v>6984180</v>
      </c>
      <c r="E1790" s="88" t="s">
        <v>117</v>
      </c>
      <c r="F1790" s="88" t="s">
        <v>118</v>
      </c>
      <c r="G1790" s="91">
        <v>43202</v>
      </c>
      <c r="H1790" s="91">
        <v>43202</v>
      </c>
      <c r="I1790" s="88" t="s">
        <v>25</v>
      </c>
      <c r="J1790" s="88"/>
      <c r="K1790" s="92">
        <v>1</v>
      </c>
      <c r="L1790" s="93">
        <v>626.70000000000005</v>
      </c>
      <c r="M1790" s="109">
        <v>626.70000000000005</v>
      </c>
    </row>
    <row r="1791" spans="1:13" hidden="1" x14ac:dyDescent="0.35">
      <c r="A1791" s="114" t="str">
        <f t="shared" si="27"/>
        <v>6980039ZNGA563B</v>
      </c>
      <c r="B1791" s="88" t="s">
        <v>153</v>
      </c>
      <c r="C1791" s="89">
        <v>2306932</v>
      </c>
      <c r="D1791" s="88">
        <v>6980039</v>
      </c>
      <c r="E1791" s="88" t="s">
        <v>121</v>
      </c>
      <c r="F1791" s="88" t="s">
        <v>115</v>
      </c>
      <c r="G1791" s="91">
        <v>43203</v>
      </c>
      <c r="H1791" s="91">
        <v>43203</v>
      </c>
      <c r="I1791" s="88" t="s">
        <v>23</v>
      </c>
      <c r="J1791" s="88"/>
      <c r="K1791" s="92">
        <v>1</v>
      </c>
      <c r="L1791" s="93">
        <v>383.5</v>
      </c>
      <c r="M1791" s="109">
        <v>383.5</v>
      </c>
    </row>
    <row r="1792" spans="1:13" hidden="1" x14ac:dyDescent="0.35">
      <c r="A1792" s="114" t="str">
        <f t="shared" si="27"/>
        <v>6980030ZNGA561A</v>
      </c>
      <c r="B1792" s="88" t="s">
        <v>153</v>
      </c>
      <c r="C1792" s="89">
        <v>2306933</v>
      </c>
      <c r="D1792" s="88">
        <v>6980030</v>
      </c>
      <c r="E1792" s="88" t="s">
        <v>121</v>
      </c>
      <c r="F1792" s="88" t="s">
        <v>113</v>
      </c>
      <c r="G1792" s="91">
        <v>43203</v>
      </c>
      <c r="H1792" s="91">
        <v>43203</v>
      </c>
      <c r="I1792" s="88" t="s">
        <v>112</v>
      </c>
      <c r="J1792" s="88"/>
      <c r="K1792" s="92">
        <v>1</v>
      </c>
      <c r="L1792" s="93">
        <v>0</v>
      </c>
      <c r="M1792" s="109">
        <v>0</v>
      </c>
    </row>
    <row r="1793" spans="1:13" hidden="1" x14ac:dyDescent="0.35">
      <c r="A1793" s="114" t="str">
        <f t="shared" si="27"/>
        <v>6992897ZNGA561A</v>
      </c>
      <c r="B1793" s="88" t="s">
        <v>153</v>
      </c>
      <c r="C1793" s="89">
        <v>2308058</v>
      </c>
      <c r="D1793" s="88">
        <v>6992897</v>
      </c>
      <c r="E1793" s="88" t="s">
        <v>145</v>
      </c>
      <c r="F1793" s="88" t="s">
        <v>113</v>
      </c>
      <c r="G1793" s="91">
        <v>43204</v>
      </c>
      <c r="H1793" s="91">
        <v>43204</v>
      </c>
      <c r="I1793" s="88" t="s">
        <v>112</v>
      </c>
      <c r="J1793" s="88"/>
      <c r="K1793" s="92">
        <v>1</v>
      </c>
      <c r="L1793" s="93">
        <v>0</v>
      </c>
      <c r="M1793" s="109">
        <v>0</v>
      </c>
    </row>
    <row r="1794" spans="1:13" hidden="1" x14ac:dyDescent="0.35">
      <c r="A1794" s="114" t="str">
        <f t="shared" si="27"/>
        <v>6995250ZNGA561A</v>
      </c>
      <c r="B1794" s="88" t="s">
        <v>153</v>
      </c>
      <c r="C1794" s="89">
        <v>2308415</v>
      </c>
      <c r="D1794" s="88">
        <v>6995250</v>
      </c>
      <c r="E1794" s="88" t="s">
        <v>120</v>
      </c>
      <c r="F1794" s="88" t="s">
        <v>113</v>
      </c>
      <c r="G1794" s="91">
        <v>43202</v>
      </c>
      <c r="H1794" s="91">
        <v>43202</v>
      </c>
      <c r="I1794" s="88" t="s">
        <v>112</v>
      </c>
      <c r="J1794" s="88"/>
      <c r="K1794" s="92">
        <v>1</v>
      </c>
      <c r="L1794" s="93">
        <v>0</v>
      </c>
      <c r="M1794" s="109">
        <v>0</v>
      </c>
    </row>
    <row r="1795" spans="1:13" hidden="1" x14ac:dyDescent="0.35">
      <c r="A1795" s="114" t="str">
        <f t="shared" ref="A1795:A1858" si="28">CONCATENATE(D1795,I1795)</f>
        <v>6995323ZNGA562B</v>
      </c>
      <c r="B1795" s="88" t="s">
        <v>153</v>
      </c>
      <c r="C1795" s="89">
        <v>2308416</v>
      </c>
      <c r="D1795" s="88">
        <v>6995323</v>
      </c>
      <c r="E1795" s="88" t="s">
        <v>120</v>
      </c>
      <c r="F1795" s="88" t="s">
        <v>115</v>
      </c>
      <c r="G1795" s="91">
        <v>43202</v>
      </c>
      <c r="H1795" s="91">
        <v>43202</v>
      </c>
      <c r="I1795" s="88" t="s">
        <v>20</v>
      </c>
      <c r="J1795" s="88"/>
      <c r="K1795" s="92">
        <v>1</v>
      </c>
      <c r="L1795" s="93">
        <v>254.64</v>
      </c>
      <c r="M1795" s="109">
        <v>254.64</v>
      </c>
    </row>
    <row r="1796" spans="1:13" hidden="1" x14ac:dyDescent="0.35">
      <c r="A1796" s="114" t="str">
        <f t="shared" si="28"/>
        <v>6915731ZNGA563B</v>
      </c>
      <c r="B1796" s="88" t="s">
        <v>153</v>
      </c>
      <c r="C1796" s="89">
        <v>2309329</v>
      </c>
      <c r="D1796" s="88">
        <v>6915731</v>
      </c>
      <c r="E1796" s="88" t="s">
        <v>120</v>
      </c>
      <c r="F1796" s="88" t="s">
        <v>115</v>
      </c>
      <c r="G1796" s="91">
        <v>43204</v>
      </c>
      <c r="H1796" s="91">
        <v>43204</v>
      </c>
      <c r="I1796" s="88" t="s">
        <v>23</v>
      </c>
      <c r="J1796" s="88"/>
      <c r="K1796" s="92">
        <v>1</v>
      </c>
      <c r="L1796" s="93">
        <v>383.5</v>
      </c>
      <c r="M1796" s="109">
        <v>383.5</v>
      </c>
    </row>
    <row r="1797" spans="1:13" hidden="1" x14ac:dyDescent="0.35">
      <c r="A1797" s="114" t="str">
        <f t="shared" si="28"/>
        <v>6915669ZNGA561A</v>
      </c>
      <c r="B1797" s="88" t="s">
        <v>153</v>
      </c>
      <c r="C1797" s="89">
        <v>2309330</v>
      </c>
      <c r="D1797" s="88">
        <v>6915669</v>
      </c>
      <c r="E1797" s="88" t="s">
        <v>120</v>
      </c>
      <c r="F1797" s="88" t="s">
        <v>113</v>
      </c>
      <c r="G1797" s="91">
        <v>43204</v>
      </c>
      <c r="H1797" s="91">
        <v>43204</v>
      </c>
      <c r="I1797" s="88" t="s">
        <v>112</v>
      </c>
      <c r="J1797" s="88"/>
      <c r="K1797" s="92">
        <v>1</v>
      </c>
      <c r="L1797" s="93">
        <v>0</v>
      </c>
      <c r="M1797" s="109">
        <v>0</v>
      </c>
    </row>
    <row r="1798" spans="1:13" hidden="1" x14ac:dyDescent="0.35">
      <c r="A1798" s="114" t="str">
        <f t="shared" si="28"/>
        <v>6999729NGA-750</v>
      </c>
      <c r="B1798" s="88" t="s">
        <v>153</v>
      </c>
      <c r="C1798" s="89">
        <v>2309439</v>
      </c>
      <c r="D1798" s="88">
        <v>6999729</v>
      </c>
      <c r="E1798" s="88" t="s">
        <v>117</v>
      </c>
      <c r="F1798" s="88" t="s">
        <v>118</v>
      </c>
      <c r="G1798" s="91">
        <v>43203</v>
      </c>
      <c r="H1798" s="91">
        <v>43203</v>
      </c>
      <c r="I1798" s="88" t="s">
        <v>85</v>
      </c>
      <c r="J1798" s="88"/>
      <c r="K1798" s="92">
        <v>1</v>
      </c>
      <c r="L1798" s="93">
        <v>22.61</v>
      </c>
      <c r="M1798" s="109">
        <v>22.61</v>
      </c>
    </row>
    <row r="1799" spans="1:13" hidden="1" x14ac:dyDescent="0.35">
      <c r="A1799" s="114" t="str">
        <f t="shared" si="28"/>
        <v>7014519ZNGA563BC</v>
      </c>
      <c r="B1799" s="88" t="s">
        <v>153</v>
      </c>
      <c r="C1799" s="89">
        <v>2309618</v>
      </c>
      <c r="D1799" s="88">
        <v>7014519</v>
      </c>
      <c r="E1799" s="88" t="s">
        <v>120</v>
      </c>
      <c r="F1799" s="88" t="s">
        <v>118</v>
      </c>
      <c r="G1799" s="91">
        <v>43203</v>
      </c>
      <c r="H1799" s="91">
        <v>43203</v>
      </c>
      <c r="I1799" s="88" t="s">
        <v>25</v>
      </c>
      <c r="J1799" s="88"/>
      <c r="K1799" s="92">
        <v>1</v>
      </c>
      <c r="L1799" s="93">
        <v>626.70000000000005</v>
      </c>
      <c r="M1799" s="109">
        <v>626.70000000000005</v>
      </c>
    </row>
    <row r="1800" spans="1:13" ht="39.5" hidden="1" x14ac:dyDescent="0.35">
      <c r="A1800" s="114" t="str">
        <f t="shared" si="28"/>
        <v/>
      </c>
      <c r="B1800" s="93"/>
      <c r="C1800" s="93"/>
      <c r="D1800" s="93"/>
      <c r="E1800" s="93"/>
      <c r="F1800" s="93"/>
      <c r="G1800" s="93"/>
      <c r="H1800" s="93"/>
      <c r="I1800" s="93"/>
      <c r="J1800" s="93"/>
      <c r="K1800" s="93"/>
      <c r="L1800" s="105" t="s">
        <v>110</v>
      </c>
      <c r="M1800" s="109">
        <v>27452.52</v>
      </c>
    </row>
    <row r="1801" spans="1:13" ht="26" hidden="1" x14ac:dyDescent="0.35">
      <c r="A1801" s="114" t="str">
        <f t="shared" si="28"/>
        <v>Req IDPayment Code</v>
      </c>
      <c r="B1801" s="103" t="s">
        <v>143</v>
      </c>
      <c r="C1801" s="103" t="s">
        <v>142</v>
      </c>
      <c r="D1801" s="103" t="s">
        <v>141</v>
      </c>
      <c r="E1801" s="103" t="s">
        <v>140</v>
      </c>
      <c r="F1801" s="103" t="s">
        <v>139</v>
      </c>
      <c r="G1801" s="103" t="s">
        <v>138</v>
      </c>
      <c r="H1801" s="103" t="s">
        <v>137</v>
      </c>
      <c r="I1801" s="103" t="s">
        <v>136</v>
      </c>
      <c r="J1801" s="103" t="s">
        <v>135</v>
      </c>
      <c r="K1801" s="103" t="s">
        <v>134</v>
      </c>
      <c r="L1801" s="103" t="s">
        <v>133</v>
      </c>
      <c r="M1801" s="110" t="s">
        <v>132</v>
      </c>
    </row>
    <row r="1802" spans="1:13" ht="26.5" hidden="1" x14ac:dyDescent="0.35">
      <c r="A1802" s="114" t="str">
        <f t="shared" si="28"/>
        <v>5884285NGA Complex Internal Wiring</v>
      </c>
      <c r="B1802" s="88" t="s">
        <v>144</v>
      </c>
      <c r="C1802" s="89">
        <v>2247136</v>
      </c>
      <c r="D1802" s="88">
        <v>5884285</v>
      </c>
      <c r="E1802" s="88" t="s">
        <v>116</v>
      </c>
      <c r="F1802" s="88" t="s">
        <v>115</v>
      </c>
      <c r="G1802" s="91">
        <v>43209</v>
      </c>
      <c r="H1802" s="91">
        <v>43209</v>
      </c>
      <c r="I1802" s="88" t="s">
        <v>152</v>
      </c>
      <c r="J1802" s="88"/>
      <c r="K1802" s="92">
        <v>1</v>
      </c>
      <c r="L1802" s="93">
        <v>0</v>
      </c>
      <c r="M1802" s="109">
        <v>0</v>
      </c>
    </row>
    <row r="1803" spans="1:13" hidden="1" x14ac:dyDescent="0.35">
      <c r="A1803" s="114" t="str">
        <f t="shared" si="28"/>
        <v>5884285NGA-701</v>
      </c>
      <c r="B1803" s="88" t="s">
        <v>144</v>
      </c>
      <c r="C1803" s="89">
        <v>2247136</v>
      </c>
      <c r="D1803" s="88">
        <v>5884285</v>
      </c>
      <c r="E1803" s="88" t="s">
        <v>116</v>
      </c>
      <c r="F1803" s="88" t="s">
        <v>115</v>
      </c>
      <c r="G1803" s="91">
        <v>43209</v>
      </c>
      <c r="H1803" s="91">
        <v>43209</v>
      </c>
      <c r="I1803" s="88" t="s">
        <v>151</v>
      </c>
      <c r="J1803" s="88"/>
      <c r="K1803" s="92">
        <v>1</v>
      </c>
      <c r="L1803" s="93">
        <v>48.39</v>
      </c>
      <c r="M1803" s="109">
        <v>48.39</v>
      </c>
    </row>
    <row r="1804" spans="1:13" hidden="1" x14ac:dyDescent="0.35">
      <c r="A1804" s="114" t="str">
        <f t="shared" si="28"/>
        <v>5972099X392N</v>
      </c>
      <c r="B1804" s="88" t="s">
        <v>144</v>
      </c>
      <c r="C1804" s="89">
        <v>2261840</v>
      </c>
      <c r="D1804" s="88">
        <v>5972099</v>
      </c>
      <c r="E1804" s="88" t="s">
        <v>124</v>
      </c>
      <c r="F1804" s="88" t="s">
        <v>149</v>
      </c>
      <c r="G1804" s="91">
        <v>43209</v>
      </c>
      <c r="H1804" s="91">
        <v>43203</v>
      </c>
      <c r="I1804" s="88" t="s">
        <v>148</v>
      </c>
      <c r="J1804" s="88"/>
      <c r="K1804" s="92">
        <v>8</v>
      </c>
      <c r="L1804" s="93">
        <v>11.79</v>
      </c>
      <c r="M1804" s="109">
        <v>94.32</v>
      </c>
    </row>
    <row r="1805" spans="1:13" hidden="1" x14ac:dyDescent="0.35">
      <c r="A1805" s="114" t="str">
        <f t="shared" si="28"/>
        <v>6212945ZNGA560BC</v>
      </c>
      <c r="B1805" s="88" t="s">
        <v>144</v>
      </c>
      <c r="C1805" s="89">
        <v>2264489</v>
      </c>
      <c r="D1805" s="88">
        <v>6212945</v>
      </c>
      <c r="E1805" s="88" t="s">
        <v>119</v>
      </c>
      <c r="F1805" s="88" t="s">
        <v>118</v>
      </c>
      <c r="G1805" s="91">
        <v>43210</v>
      </c>
      <c r="H1805" s="91">
        <v>43210</v>
      </c>
      <c r="I1805" s="88" t="s">
        <v>80</v>
      </c>
      <c r="J1805" s="88"/>
      <c r="K1805" s="92">
        <v>1</v>
      </c>
      <c r="L1805" s="93">
        <v>414.92</v>
      </c>
      <c r="M1805" s="109">
        <v>414.92</v>
      </c>
    </row>
    <row r="1806" spans="1:13" hidden="1" x14ac:dyDescent="0.35">
      <c r="A1806" s="114" t="str">
        <f t="shared" si="28"/>
        <v>6259431X392N</v>
      </c>
      <c r="B1806" s="88" t="s">
        <v>144</v>
      </c>
      <c r="C1806" s="89">
        <v>2268219</v>
      </c>
      <c r="D1806" s="88">
        <v>6259431</v>
      </c>
      <c r="E1806" s="88" t="s">
        <v>150</v>
      </c>
      <c r="F1806" s="88" t="s">
        <v>149</v>
      </c>
      <c r="G1806" s="91">
        <v>43209</v>
      </c>
      <c r="H1806" s="91">
        <v>43203</v>
      </c>
      <c r="I1806" s="88" t="s">
        <v>148</v>
      </c>
      <c r="J1806" s="88"/>
      <c r="K1806" s="92">
        <v>4.1500000000000004</v>
      </c>
      <c r="L1806" s="93">
        <v>11.79</v>
      </c>
      <c r="M1806" s="109">
        <v>48.93</v>
      </c>
    </row>
    <row r="1807" spans="1:13" hidden="1" x14ac:dyDescent="0.35">
      <c r="A1807" s="114" t="str">
        <f t="shared" si="28"/>
        <v>6265091ZNGA563BC</v>
      </c>
      <c r="B1807" s="88" t="s">
        <v>144</v>
      </c>
      <c r="C1807" s="89">
        <v>2268554</v>
      </c>
      <c r="D1807" s="88">
        <v>6265091</v>
      </c>
      <c r="E1807" s="88" t="s">
        <v>111</v>
      </c>
      <c r="F1807" s="88" t="s">
        <v>118</v>
      </c>
      <c r="G1807" s="91">
        <v>43210</v>
      </c>
      <c r="H1807" s="91">
        <v>43210</v>
      </c>
      <c r="I1807" s="88" t="s">
        <v>25</v>
      </c>
      <c r="J1807" s="88"/>
      <c r="K1807" s="92">
        <v>1</v>
      </c>
      <c r="L1807" s="93">
        <v>626.70000000000005</v>
      </c>
      <c r="M1807" s="109">
        <v>626.70000000000005</v>
      </c>
    </row>
    <row r="1808" spans="1:13" ht="26.5" hidden="1" x14ac:dyDescent="0.35">
      <c r="A1808" s="114" t="str">
        <f t="shared" si="28"/>
        <v>6295220ZNGA562BC</v>
      </c>
      <c r="B1808" s="88" t="s">
        <v>144</v>
      </c>
      <c r="C1808" s="89">
        <v>2269938</v>
      </c>
      <c r="D1808" s="88">
        <v>6295220</v>
      </c>
      <c r="E1808" s="88" t="s">
        <v>122</v>
      </c>
      <c r="F1808" s="88" t="s">
        <v>118</v>
      </c>
      <c r="G1808" s="91">
        <v>43207</v>
      </c>
      <c r="H1808" s="91">
        <v>43207</v>
      </c>
      <c r="I1808" s="88" t="s">
        <v>41</v>
      </c>
      <c r="J1808" s="88"/>
      <c r="K1808" s="92">
        <v>1</v>
      </c>
      <c r="L1808" s="93">
        <v>498.69</v>
      </c>
      <c r="M1808" s="109">
        <v>498.69</v>
      </c>
    </row>
    <row r="1809" spans="1:13" ht="26.5" hidden="1" x14ac:dyDescent="0.35">
      <c r="A1809" s="114" t="str">
        <f t="shared" si="28"/>
        <v>6295220ZNGA563BC</v>
      </c>
      <c r="B1809" s="88" t="s">
        <v>144</v>
      </c>
      <c r="C1809" s="89">
        <v>2269938</v>
      </c>
      <c r="D1809" s="90">
        <v>6295220</v>
      </c>
      <c r="E1809" s="88" t="s">
        <v>122</v>
      </c>
      <c r="F1809" s="88" t="s">
        <v>118</v>
      </c>
      <c r="G1809" s="91">
        <v>43207</v>
      </c>
      <c r="H1809" s="91">
        <v>43207</v>
      </c>
      <c r="I1809" s="88" t="s">
        <v>25</v>
      </c>
      <c r="J1809" s="88"/>
      <c r="K1809" s="92">
        <v>-1</v>
      </c>
      <c r="L1809" s="93">
        <v>626.70000000000005</v>
      </c>
      <c r="M1809" s="109">
        <v>-626.70000000000005</v>
      </c>
    </row>
    <row r="1810" spans="1:13" hidden="1" x14ac:dyDescent="0.35">
      <c r="A1810" s="114" t="str">
        <f t="shared" si="28"/>
        <v>6343557X392N</v>
      </c>
      <c r="B1810" s="88" t="s">
        <v>144</v>
      </c>
      <c r="C1810" s="89">
        <v>2272359</v>
      </c>
      <c r="D1810" s="88">
        <v>6343557</v>
      </c>
      <c r="E1810" s="88" t="s">
        <v>124</v>
      </c>
      <c r="F1810" s="88" t="s">
        <v>149</v>
      </c>
      <c r="G1810" s="91">
        <v>43209</v>
      </c>
      <c r="H1810" s="91">
        <v>43203</v>
      </c>
      <c r="I1810" s="88" t="s">
        <v>148</v>
      </c>
      <c r="J1810" s="88"/>
      <c r="K1810" s="92">
        <v>4.1500000000000004</v>
      </c>
      <c r="L1810" s="93">
        <v>11.79</v>
      </c>
      <c r="M1810" s="109">
        <v>48.93</v>
      </c>
    </row>
    <row r="1811" spans="1:13" hidden="1" x14ac:dyDescent="0.35">
      <c r="A1811" s="114" t="str">
        <f t="shared" si="28"/>
        <v>6154318X392N</v>
      </c>
      <c r="B1811" s="88" t="s">
        <v>144</v>
      </c>
      <c r="C1811" s="89">
        <v>2273316</v>
      </c>
      <c r="D1811" s="88">
        <v>6154318</v>
      </c>
      <c r="E1811" s="88" t="s">
        <v>124</v>
      </c>
      <c r="F1811" s="88" t="s">
        <v>149</v>
      </c>
      <c r="G1811" s="91">
        <v>43209</v>
      </c>
      <c r="H1811" s="91">
        <v>43203</v>
      </c>
      <c r="I1811" s="88" t="s">
        <v>148</v>
      </c>
      <c r="J1811" s="88"/>
      <c r="K1811" s="92">
        <v>8</v>
      </c>
      <c r="L1811" s="93">
        <v>11.79</v>
      </c>
      <c r="M1811" s="109">
        <v>94.32</v>
      </c>
    </row>
    <row r="1812" spans="1:13" hidden="1" x14ac:dyDescent="0.35">
      <c r="A1812" s="114" t="str">
        <f t="shared" si="28"/>
        <v>5963628X392N</v>
      </c>
      <c r="B1812" s="88" t="s">
        <v>144</v>
      </c>
      <c r="C1812" s="89">
        <v>2274245</v>
      </c>
      <c r="D1812" s="88">
        <v>5963628</v>
      </c>
      <c r="E1812" s="88" t="s">
        <v>124</v>
      </c>
      <c r="F1812" s="88" t="s">
        <v>149</v>
      </c>
      <c r="G1812" s="91">
        <v>43209</v>
      </c>
      <c r="H1812" s="91">
        <v>43203</v>
      </c>
      <c r="I1812" s="88" t="s">
        <v>148</v>
      </c>
      <c r="J1812" s="88"/>
      <c r="K1812" s="92">
        <v>8</v>
      </c>
      <c r="L1812" s="93">
        <v>11.79</v>
      </c>
      <c r="M1812" s="109">
        <v>94.32</v>
      </c>
    </row>
    <row r="1813" spans="1:13" hidden="1" x14ac:dyDescent="0.35">
      <c r="A1813" s="114" t="str">
        <f t="shared" si="28"/>
        <v>6466115X392N</v>
      </c>
      <c r="B1813" s="88" t="s">
        <v>144</v>
      </c>
      <c r="C1813" s="89">
        <v>2278270</v>
      </c>
      <c r="D1813" s="88">
        <v>6466115</v>
      </c>
      <c r="E1813" s="88" t="s">
        <v>117</v>
      </c>
      <c r="F1813" s="88" t="s">
        <v>149</v>
      </c>
      <c r="G1813" s="91">
        <v>43209</v>
      </c>
      <c r="H1813" s="91">
        <v>43203</v>
      </c>
      <c r="I1813" s="88" t="s">
        <v>148</v>
      </c>
      <c r="J1813" s="88"/>
      <c r="K1813" s="92">
        <v>4.1500000000000004</v>
      </c>
      <c r="L1813" s="93">
        <v>11.79</v>
      </c>
      <c r="M1813" s="109">
        <v>48.93</v>
      </c>
    </row>
    <row r="1814" spans="1:13" hidden="1" x14ac:dyDescent="0.35">
      <c r="A1814" s="114" t="str">
        <f t="shared" si="28"/>
        <v>6271491N-F03MAT</v>
      </c>
      <c r="B1814" s="88" t="s">
        <v>144</v>
      </c>
      <c r="C1814" s="89">
        <v>2281873</v>
      </c>
      <c r="D1814" s="88">
        <v>6271491</v>
      </c>
      <c r="E1814" s="88" t="s">
        <v>117</v>
      </c>
      <c r="F1814" s="88" t="s">
        <v>118</v>
      </c>
      <c r="G1814" s="91">
        <v>43210</v>
      </c>
      <c r="H1814" s="91">
        <v>43210</v>
      </c>
      <c r="I1814" s="88" t="s">
        <v>131</v>
      </c>
      <c r="J1814" s="88"/>
      <c r="K1814" s="92">
        <v>90</v>
      </c>
      <c r="L1814" s="93">
        <v>1</v>
      </c>
      <c r="M1814" s="109">
        <v>90</v>
      </c>
    </row>
    <row r="1815" spans="1:13" hidden="1" x14ac:dyDescent="0.35">
      <c r="A1815" s="114" t="str">
        <f t="shared" si="28"/>
        <v>6271491NGA-F03577</v>
      </c>
      <c r="B1815" s="88" t="s">
        <v>144</v>
      </c>
      <c r="C1815" s="89">
        <v>2281873</v>
      </c>
      <c r="D1815" s="88">
        <v>6271491</v>
      </c>
      <c r="E1815" s="88" t="s">
        <v>117</v>
      </c>
      <c r="F1815" s="88" t="s">
        <v>118</v>
      </c>
      <c r="G1815" s="91">
        <v>43210</v>
      </c>
      <c r="H1815" s="91">
        <v>43210</v>
      </c>
      <c r="I1815" s="88" t="s">
        <v>130</v>
      </c>
      <c r="J1815" s="88"/>
      <c r="K1815" s="92">
        <v>24</v>
      </c>
      <c r="L1815" s="93">
        <v>11.93</v>
      </c>
      <c r="M1815" s="109">
        <v>286.32</v>
      </c>
    </row>
    <row r="1816" spans="1:13" hidden="1" x14ac:dyDescent="0.35">
      <c r="A1816" s="114" t="str">
        <f t="shared" si="28"/>
        <v>6567858NGA-511</v>
      </c>
      <c r="B1816" s="88" t="s">
        <v>144</v>
      </c>
      <c r="C1816" s="89">
        <v>2285171</v>
      </c>
      <c r="D1816" s="88">
        <v>6567858</v>
      </c>
      <c r="E1816" s="88" t="s">
        <v>116</v>
      </c>
      <c r="F1816" s="88"/>
      <c r="G1816" s="91">
        <v>43207</v>
      </c>
      <c r="H1816" s="91">
        <v>43207</v>
      </c>
      <c r="I1816" s="88" t="s">
        <v>51</v>
      </c>
      <c r="J1816" s="88"/>
      <c r="K1816" s="92">
        <v>1</v>
      </c>
      <c r="L1816" s="93">
        <v>225.02</v>
      </c>
      <c r="M1816" s="109">
        <v>225.02</v>
      </c>
    </row>
    <row r="1817" spans="1:13" hidden="1" x14ac:dyDescent="0.35">
      <c r="A1817" s="114" t="str">
        <f t="shared" si="28"/>
        <v>6685239Z999</v>
      </c>
      <c r="B1817" s="88" t="s">
        <v>144</v>
      </c>
      <c r="C1817" s="89">
        <v>2288884</v>
      </c>
      <c r="D1817" s="88">
        <v>6685239</v>
      </c>
      <c r="E1817" s="88" t="s">
        <v>111</v>
      </c>
      <c r="F1817" s="88" t="s">
        <v>115</v>
      </c>
      <c r="G1817" s="91">
        <v>43209</v>
      </c>
      <c r="H1817" s="91">
        <v>43209</v>
      </c>
      <c r="I1817" s="88" t="s">
        <v>35</v>
      </c>
      <c r="J1817" s="88"/>
      <c r="K1817" s="92">
        <v>1</v>
      </c>
      <c r="L1817" s="93">
        <v>0</v>
      </c>
      <c r="M1817" s="109">
        <v>0</v>
      </c>
    </row>
    <row r="1818" spans="1:13" hidden="1" x14ac:dyDescent="0.35">
      <c r="A1818" s="114" t="str">
        <f t="shared" si="28"/>
        <v>6685239ZNGA563B</v>
      </c>
      <c r="B1818" s="88" t="s">
        <v>144</v>
      </c>
      <c r="C1818" s="89">
        <v>2288884</v>
      </c>
      <c r="D1818" s="88">
        <v>6685239</v>
      </c>
      <c r="E1818" s="88" t="s">
        <v>111</v>
      </c>
      <c r="F1818" s="88" t="s">
        <v>115</v>
      </c>
      <c r="G1818" s="91">
        <v>43209</v>
      </c>
      <c r="H1818" s="91">
        <v>43209</v>
      </c>
      <c r="I1818" s="88" t="s">
        <v>23</v>
      </c>
      <c r="J1818" s="88"/>
      <c r="K1818" s="92">
        <v>-1</v>
      </c>
      <c r="L1818" s="93">
        <v>383.5</v>
      </c>
      <c r="M1818" s="109">
        <v>-383.5</v>
      </c>
    </row>
    <row r="1819" spans="1:13" hidden="1" x14ac:dyDescent="0.35">
      <c r="A1819" s="114" t="str">
        <f t="shared" si="28"/>
        <v>6685239ZNGA563BC</v>
      </c>
      <c r="B1819" s="88" t="s">
        <v>144</v>
      </c>
      <c r="C1819" s="89">
        <v>2288884</v>
      </c>
      <c r="D1819" s="88">
        <v>6685239</v>
      </c>
      <c r="E1819" s="88" t="s">
        <v>111</v>
      </c>
      <c r="F1819" s="88" t="s">
        <v>118</v>
      </c>
      <c r="G1819" s="91">
        <v>43206</v>
      </c>
      <c r="H1819" s="91">
        <v>43206</v>
      </c>
      <c r="I1819" s="88" t="s">
        <v>25</v>
      </c>
      <c r="J1819" s="88"/>
      <c r="K1819" s="92">
        <v>1</v>
      </c>
      <c r="L1819" s="93">
        <v>626.70000000000005</v>
      </c>
      <c r="M1819" s="109">
        <v>626.70000000000005</v>
      </c>
    </row>
    <row r="1820" spans="1:13" hidden="1" x14ac:dyDescent="0.35">
      <c r="A1820" s="114" t="str">
        <f t="shared" si="28"/>
        <v>6704307ZNGA561C</v>
      </c>
      <c r="B1820" s="88" t="s">
        <v>144</v>
      </c>
      <c r="C1820" s="89">
        <v>2288968</v>
      </c>
      <c r="D1820" s="88">
        <v>6704307</v>
      </c>
      <c r="E1820" s="88" t="s">
        <v>119</v>
      </c>
      <c r="F1820" s="88" t="s">
        <v>118</v>
      </c>
      <c r="G1820" s="91">
        <v>43209</v>
      </c>
      <c r="H1820" s="91">
        <v>43209</v>
      </c>
      <c r="I1820" s="88" t="s">
        <v>89</v>
      </c>
      <c r="J1820" s="88"/>
      <c r="K1820" s="92">
        <v>1</v>
      </c>
      <c r="L1820" s="93">
        <v>205.64</v>
      </c>
      <c r="M1820" s="109">
        <v>205.64</v>
      </c>
    </row>
    <row r="1821" spans="1:13" hidden="1" x14ac:dyDescent="0.35">
      <c r="A1821" s="114" t="str">
        <f t="shared" si="28"/>
        <v>6717082Z999</v>
      </c>
      <c r="B1821" s="88" t="s">
        <v>144</v>
      </c>
      <c r="C1821" s="89">
        <v>2289428</v>
      </c>
      <c r="D1821" s="88">
        <v>6717082</v>
      </c>
      <c r="E1821" s="88" t="s">
        <v>119</v>
      </c>
      <c r="F1821" s="88" t="s">
        <v>115</v>
      </c>
      <c r="G1821" s="91">
        <v>43207</v>
      </c>
      <c r="H1821" s="91">
        <v>43207</v>
      </c>
      <c r="I1821" s="88" t="s">
        <v>35</v>
      </c>
      <c r="J1821" s="88"/>
      <c r="K1821" s="92">
        <v>1</v>
      </c>
      <c r="L1821" s="93">
        <v>0</v>
      </c>
      <c r="M1821" s="109">
        <v>0</v>
      </c>
    </row>
    <row r="1822" spans="1:13" hidden="1" x14ac:dyDescent="0.35">
      <c r="A1822" s="114" t="str">
        <f t="shared" si="28"/>
        <v>6717082ZNGA560B</v>
      </c>
      <c r="B1822" s="88" t="s">
        <v>144</v>
      </c>
      <c r="C1822" s="89">
        <v>2289428</v>
      </c>
      <c r="D1822" s="88">
        <v>6717082</v>
      </c>
      <c r="E1822" s="88" t="s">
        <v>119</v>
      </c>
      <c r="F1822" s="88" t="s">
        <v>115</v>
      </c>
      <c r="G1822" s="91">
        <v>43207</v>
      </c>
      <c r="H1822" s="91">
        <v>43207</v>
      </c>
      <c r="I1822" s="88" t="s">
        <v>2</v>
      </c>
      <c r="J1822" s="88"/>
      <c r="K1822" s="92">
        <v>-1</v>
      </c>
      <c r="L1822" s="93">
        <v>187.32</v>
      </c>
      <c r="M1822" s="109">
        <v>-187.32</v>
      </c>
    </row>
    <row r="1823" spans="1:13" hidden="1" x14ac:dyDescent="0.35">
      <c r="A1823" s="114" t="str">
        <f t="shared" si="28"/>
        <v>6722484NGA-714</v>
      </c>
      <c r="B1823" s="88" t="s">
        <v>144</v>
      </c>
      <c r="C1823" s="89">
        <v>2290388</v>
      </c>
      <c r="D1823" s="88">
        <v>6722484</v>
      </c>
      <c r="E1823" s="88" t="s">
        <v>117</v>
      </c>
      <c r="F1823" s="88" t="s">
        <v>115</v>
      </c>
      <c r="G1823" s="91">
        <v>43206</v>
      </c>
      <c r="H1823" s="91">
        <v>43206</v>
      </c>
      <c r="I1823" s="88" t="s">
        <v>114</v>
      </c>
      <c r="J1823" s="88"/>
      <c r="K1823" s="92">
        <v>-1</v>
      </c>
      <c r="L1823" s="93">
        <v>41.38</v>
      </c>
      <c r="M1823" s="109">
        <v>-41.38</v>
      </c>
    </row>
    <row r="1824" spans="1:13" hidden="1" x14ac:dyDescent="0.35">
      <c r="A1824" s="114" t="str">
        <f t="shared" si="28"/>
        <v>6722484Z999</v>
      </c>
      <c r="B1824" s="88" t="s">
        <v>144</v>
      </c>
      <c r="C1824" s="89">
        <v>2290388</v>
      </c>
      <c r="D1824" s="88">
        <v>6722484</v>
      </c>
      <c r="E1824" s="88" t="s">
        <v>117</v>
      </c>
      <c r="F1824" s="88" t="s">
        <v>115</v>
      </c>
      <c r="G1824" s="91">
        <v>43206</v>
      </c>
      <c r="H1824" s="91">
        <v>43206</v>
      </c>
      <c r="I1824" s="88" t="s">
        <v>35</v>
      </c>
      <c r="J1824" s="88"/>
      <c r="K1824" s="92">
        <v>1</v>
      </c>
      <c r="L1824" s="93">
        <v>0</v>
      </c>
      <c r="M1824" s="109">
        <v>0</v>
      </c>
    </row>
    <row r="1825" spans="1:13" hidden="1" x14ac:dyDescent="0.35">
      <c r="A1825" s="114" t="str">
        <f t="shared" si="28"/>
        <v>6767126Z999</v>
      </c>
      <c r="B1825" s="88" t="s">
        <v>144</v>
      </c>
      <c r="C1825" s="89">
        <v>2293023</v>
      </c>
      <c r="D1825" s="88">
        <v>6767126</v>
      </c>
      <c r="E1825" s="88" t="s">
        <v>119</v>
      </c>
      <c r="F1825" s="88" t="s">
        <v>115</v>
      </c>
      <c r="G1825" s="91">
        <v>43210</v>
      </c>
      <c r="H1825" s="91">
        <v>43210</v>
      </c>
      <c r="I1825" s="88" t="s">
        <v>35</v>
      </c>
      <c r="J1825" s="88"/>
      <c r="K1825" s="92">
        <v>1</v>
      </c>
      <c r="L1825" s="93">
        <v>0</v>
      </c>
      <c r="M1825" s="109">
        <v>0</v>
      </c>
    </row>
    <row r="1826" spans="1:13" hidden="1" x14ac:dyDescent="0.35">
      <c r="A1826" s="114" t="str">
        <f t="shared" si="28"/>
        <v>6767126ZNGA564B</v>
      </c>
      <c r="B1826" s="88" t="s">
        <v>144</v>
      </c>
      <c r="C1826" s="89">
        <v>2293023</v>
      </c>
      <c r="D1826" s="88">
        <v>6767126</v>
      </c>
      <c r="E1826" s="88" t="s">
        <v>119</v>
      </c>
      <c r="F1826" s="88" t="s">
        <v>115</v>
      </c>
      <c r="G1826" s="91">
        <v>43210</v>
      </c>
      <c r="H1826" s="91">
        <v>43210</v>
      </c>
      <c r="I1826" s="88" t="s">
        <v>19</v>
      </c>
      <c r="J1826" s="88"/>
      <c r="K1826" s="92">
        <v>-1</v>
      </c>
      <c r="L1826" s="93">
        <v>625.48</v>
      </c>
      <c r="M1826" s="109">
        <v>-625.48</v>
      </c>
    </row>
    <row r="1827" spans="1:13" hidden="1" x14ac:dyDescent="0.35">
      <c r="A1827" s="114" t="str">
        <f t="shared" si="28"/>
        <v>6767126ZNGA564BC</v>
      </c>
      <c r="B1827" s="88" t="s">
        <v>144</v>
      </c>
      <c r="C1827" s="89">
        <v>2293023</v>
      </c>
      <c r="D1827" s="88">
        <v>6767126</v>
      </c>
      <c r="E1827" s="88" t="s">
        <v>119</v>
      </c>
      <c r="F1827" s="88" t="s">
        <v>118</v>
      </c>
      <c r="G1827" s="91">
        <v>43209</v>
      </c>
      <c r="H1827" s="91">
        <v>43209</v>
      </c>
      <c r="I1827" s="88" t="s">
        <v>95</v>
      </c>
      <c r="J1827" s="88"/>
      <c r="K1827" s="92">
        <v>1</v>
      </c>
      <c r="L1827" s="93">
        <v>881.69</v>
      </c>
      <c r="M1827" s="109">
        <v>881.69</v>
      </c>
    </row>
    <row r="1828" spans="1:13" hidden="1" x14ac:dyDescent="0.35">
      <c r="A1828" s="114" t="str">
        <f t="shared" si="28"/>
        <v>6733967N-563RSP</v>
      </c>
      <c r="B1828" s="88" t="s">
        <v>144</v>
      </c>
      <c r="C1828" s="89">
        <v>2295174</v>
      </c>
      <c r="D1828" s="88">
        <v>6733967</v>
      </c>
      <c r="E1828" s="88" t="s">
        <v>119</v>
      </c>
      <c r="F1828" s="88" t="s">
        <v>118</v>
      </c>
      <c r="G1828" s="91">
        <v>43207</v>
      </c>
      <c r="H1828" s="91">
        <v>43207</v>
      </c>
      <c r="I1828" s="88" t="s">
        <v>146</v>
      </c>
      <c r="J1828" s="88"/>
      <c r="K1828" s="92">
        <v>1</v>
      </c>
      <c r="L1828" s="93">
        <v>626.70000000000005</v>
      </c>
      <c r="M1828" s="109">
        <v>626.70000000000005</v>
      </c>
    </row>
    <row r="1829" spans="1:13" ht="52.5" hidden="1" x14ac:dyDescent="0.35">
      <c r="A1829" s="114" t="str">
        <f t="shared" si="28"/>
        <v>6674899N-562RSP</v>
      </c>
      <c r="B1829" s="88" t="s">
        <v>144</v>
      </c>
      <c r="C1829" s="89">
        <v>2296423</v>
      </c>
      <c r="D1829" s="88">
        <v>6674899</v>
      </c>
      <c r="E1829" s="88" t="s">
        <v>119</v>
      </c>
      <c r="F1829" s="88" t="s">
        <v>118</v>
      </c>
      <c r="G1829" s="91">
        <v>43210</v>
      </c>
      <c r="H1829" s="91">
        <v>43210</v>
      </c>
      <c r="I1829" s="88" t="s">
        <v>147</v>
      </c>
      <c r="J1829" s="88" t="s">
        <v>128</v>
      </c>
      <c r="K1829" s="92">
        <v>1</v>
      </c>
      <c r="L1829" s="93">
        <v>498.69</v>
      </c>
      <c r="M1829" s="109">
        <v>498.69</v>
      </c>
    </row>
    <row r="1830" spans="1:13" hidden="1" x14ac:dyDescent="0.35">
      <c r="A1830" s="114" t="str">
        <f t="shared" si="28"/>
        <v>6674899N-563RSP</v>
      </c>
      <c r="B1830" s="88" t="s">
        <v>144</v>
      </c>
      <c r="C1830" s="89">
        <v>2296423</v>
      </c>
      <c r="D1830" s="90">
        <v>6674899</v>
      </c>
      <c r="E1830" s="88" t="s">
        <v>119</v>
      </c>
      <c r="F1830" s="88" t="s">
        <v>118</v>
      </c>
      <c r="G1830" s="91">
        <v>43210</v>
      </c>
      <c r="H1830" s="91">
        <v>43210</v>
      </c>
      <c r="I1830" s="88" t="s">
        <v>146</v>
      </c>
      <c r="J1830" s="88"/>
      <c r="K1830" s="92">
        <v>-1</v>
      </c>
      <c r="L1830" s="93">
        <v>626.70000000000005</v>
      </c>
      <c r="M1830" s="109">
        <v>-626.70000000000005</v>
      </c>
    </row>
    <row r="1831" spans="1:13" hidden="1" x14ac:dyDescent="0.35">
      <c r="A1831" s="114" t="str">
        <f t="shared" si="28"/>
        <v>6785063N-563RSP</v>
      </c>
      <c r="B1831" s="88" t="s">
        <v>144</v>
      </c>
      <c r="C1831" s="89">
        <v>2296612</v>
      </c>
      <c r="D1831" s="88">
        <v>6785063</v>
      </c>
      <c r="E1831" s="88" t="s">
        <v>119</v>
      </c>
      <c r="F1831" s="88" t="s">
        <v>118</v>
      </c>
      <c r="G1831" s="91">
        <v>43209</v>
      </c>
      <c r="H1831" s="91">
        <v>43209</v>
      </c>
      <c r="I1831" s="88" t="s">
        <v>146</v>
      </c>
      <c r="J1831" s="88"/>
      <c r="K1831" s="92">
        <v>1</v>
      </c>
      <c r="L1831" s="93">
        <v>626.70000000000005</v>
      </c>
      <c r="M1831" s="109">
        <v>626.70000000000005</v>
      </c>
    </row>
    <row r="1832" spans="1:13" hidden="1" x14ac:dyDescent="0.35">
      <c r="A1832" s="114" t="str">
        <f t="shared" si="28"/>
        <v>6839988Z999</v>
      </c>
      <c r="B1832" s="88" t="s">
        <v>144</v>
      </c>
      <c r="C1832" s="89">
        <v>2297001</v>
      </c>
      <c r="D1832" s="88">
        <v>6839988</v>
      </c>
      <c r="E1832" s="88" t="s">
        <v>117</v>
      </c>
      <c r="F1832" s="88" t="s">
        <v>115</v>
      </c>
      <c r="G1832" s="91">
        <v>43207</v>
      </c>
      <c r="H1832" s="91">
        <v>43207</v>
      </c>
      <c r="I1832" s="88" t="s">
        <v>35</v>
      </c>
      <c r="J1832" s="88"/>
      <c r="K1832" s="92">
        <v>1</v>
      </c>
      <c r="L1832" s="93">
        <v>0</v>
      </c>
      <c r="M1832" s="109">
        <v>0</v>
      </c>
    </row>
    <row r="1833" spans="1:13" hidden="1" x14ac:dyDescent="0.35">
      <c r="A1833" s="114" t="str">
        <f t="shared" si="28"/>
        <v>6839988ZNGA564B</v>
      </c>
      <c r="B1833" s="88" t="s">
        <v>144</v>
      </c>
      <c r="C1833" s="89">
        <v>2297001</v>
      </c>
      <c r="D1833" s="88">
        <v>6839988</v>
      </c>
      <c r="E1833" s="88" t="s">
        <v>117</v>
      </c>
      <c r="F1833" s="88" t="s">
        <v>115</v>
      </c>
      <c r="G1833" s="91">
        <v>43207</v>
      </c>
      <c r="H1833" s="91">
        <v>43207</v>
      </c>
      <c r="I1833" s="88" t="s">
        <v>19</v>
      </c>
      <c r="J1833" s="88"/>
      <c r="K1833" s="92">
        <v>-1</v>
      </c>
      <c r="L1833" s="93">
        <v>625.48</v>
      </c>
      <c r="M1833" s="109">
        <v>-625.48</v>
      </c>
    </row>
    <row r="1834" spans="1:13" hidden="1" x14ac:dyDescent="0.35">
      <c r="A1834" s="114" t="str">
        <f t="shared" si="28"/>
        <v>6718758ZNGA561A</v>
      </c>
      <c r="B1834" s="88" t="s">
        <v>144</v>
      </c>
      <c r="C1834" s="89">
        <v>2297259</v>
      </c>
      <c r="D1834" s="88">
        <v>6718758</v>
      </c>
      <c r="E1834" s="88" t="s">
        <v>117</v>
      </c>
      <c r="F1834" s="88" t="s">
        <v>113</v>
      </c>
      <c r="G1834" s="91">
        <v>43211</v>
      </c>
      <c r="H1834" s="91">
        <v>43211</v>
      </c>
      <c r="I1834" s="88" t="s">
        <v>112</v>
      </c>
      <c r="J1834" s="88"/>
      <c r="K1834" s="92">
        <v>1</v>
      </c>
      <c r="L1834" s="93">
        <v>0</v>
      </c>
      <c r="M1834" s="109">
        <v>0</v>
      </c>
    </row>
    <row r="1835" spans="1:13" hidden="1" x14ac:dyDescent="0.35">
      <c r="A1835" s="114" t="str">
        <f t="shared" si="28"/>
        <v>6718760ZNGA564BC</v>
      </c>
      <c r="B1835" s="88" t="s">
        <v>144</v>
      </c>
      <c r="C1835" s="89">
        <v>2297260</v>
      </c>
      <c r="D1835" s="88">
        <v>6718760</v>
      </c>
      <c r="E1835" s="88" t="s">
        <v>117</v>
      </c>
      <c r="F1835" s="88" t="s">
        <v>118</v>
      </c>
      <c r="G1835" s="91">
        <v>43211</v>
      </c>
      <c r="H1835" s="91">
        <v>43211</v>
      </c>
      <c r="I1835" s="88" t="s">
        <v>95</v>
      </c>
      <c r="J1835" s="88"/>
      <c r="K1835" s="92">
        <v>1</v>
      </c>
      <c r="L1835" s="93">
        <v>881.69</v>
      </c>
      <c r="M1835" s="109">
        <v>881.69</v>
      </c>
    </row>
    <row r="1836" spans="1:13" ht="26.5" hidden="1" x14ac:dyDescent="0.35">
      <c r="A1836" s="114" t="str">
        <f t="shared" si="28"/>
        <v>6847243N-F03MAT</v>
      </c>
      <c r="B1836" s="88" t="s">
        <v>144</v>
      </c>
      <c r="C1836" s="89">
        <v>2298448</v>
      </c>
      <c r="D1836" s="88">
        <v>6847243</v>
      </c>
      <c r="E1836" s="88" t="s">
        <v>116</v>
      </c>
      <c r="F1836" s="88" t="s">
        <v>127</v>
      </c>
      <c r="G1836" s="91">
        <v>43208</v>
      </c>
      <c r="H1836" s="91">
        <v>43208</v>
      </c>
      <c r="I1836" s="88" t="s">
        <v>131</v>
      </c>
      <c r="J1836" s="88"/>
      <c r="K1836" s="92">
        <v>110</v>
      </c>
      <c r="L1836" s="93">
        <v>1</v>
      </c>
      <c r="M1836" s="109">
        <v>110</v>
      </c>
    </row>
    <row r="1837" spans="1:13" ht="26.5" hidden="1" x14ac:dyDescent="0.35">
      <c r="A1837" s="114" t="str">
        <f t="shared" si="28"/>
        <v>6847243NGA-F03577</v>
      </c>
      <c r="B1837" s="88" t="s">
        <v>144</v>
      </c>
      <c r="C1837" s="89">
        <v>2298448</v>
      </c>
      <c r="D1837" s="88">
        <v>6847243</v>
      </c>
      <c r="E1837" s="88" t="s">
        <v>116</v>
      </c>
      <c r="F1837" s="88" t="s">
        <v>127</v>
      </c>
      <c r="G1837" s="91">
        <v>43208</v>
      </c>
      <c r="H1837" s="91">
        <v>43208</v>
      </c>
      <c r="I1837" s="88" t="s">
        <v>130</v>
      </c>
      <c r="J1837" s="88"/>
      <c r="K1837" s="92">
        <v>32</v>
      </c>
      <c r="L1837" s="93">
        <v>11.93</v>
      </c>
      <c r="M1837" s="109">
        <v>381.76</v>
      </c>
    </row>
    <row r="1838" spans="1:13" hidden="1" x14ac:dyDescent="0.35">
      <c r="A1838" s="114" t="str">
        <f t="shared" si="28"/>
        <v>6847243ZNGA562BC</v>
      </c>
      <c r="B1838" s="88" t="s">
        <v>144</v>
      </c>
      <c r="C1838" s="89">
        <v>2298448</v>
      </c>
      <c r="D1838" s="88">
        <v>6847243</v>
      </c>
      <c r="E1838" s="88" t="s">
        <v>116</v>
      </c>
      <c r="F1838" s="88" t="s">
        <v>118</v>
      </c>
      <c r="G1838" s="91">
        <v>43206</v>
      </c>
      <c r="H1838" s="91">
        <v>43206</v>
      </c>
      <c r="I1838" s="88" t="s">
        <v>41</v>
      </c>
      <c r="J1838" s="88"/>
      <c r="K1838" s="92">
        <v>1</v>
      </c>
      <c r="L1838" s="93">
        <v>498.69</v>
      </c>
      <c r="M1838" s="109">
        <v>498.69</v>
      </c>
    </row>
    <row r="1839" spans="1:13" ht="26.5" hidden="1" x14ac:dyDescent="0.35">
      <c r="A1839" s="114" t="str">
        <f t="shared" si="28"/>
        <v>6848464NGA-750</v>
      </c>
      <c r="B1839" s="88" t="s">
        <v>144</v>
      </c>
      <c r="C1839" s="89">
        <v>2298833</v>
      </c>
      <c r="D1839" s="88">
        <v>6848464</v>
      </c>
      <c r="E1839" s="88" t="s">
        <v>122</v>
      </c>
      <c r="F1839" s="88" t="s">
        <v>118</v>
      </c>
      <c r="G1839" s="91">
        <v>43209</v>
      </c>
      <c r="H1839" s="91">
        <v>43209</v>
      </c>
      <c r="I1839" s="88" t="s">
        <v>85</v>
      </c>
      <c r="J1839" s="88"/>
      <c r="K1839" s="92">
        <v>1</v>
      </c>
      <c r="L1839" s="93">
        <v>22.61</v>
      </c>
      <c r="M1839" s="109">
        <v>22.61</v>
      </c>
    </row>
    <row r="1840" spans="1:13" ht="26.5" hidden="1" x14ac:dyDescent="0.35">
      <c r="A1840" s="114" t="str">
        <f t="shared" si="28"/>
        <v>6848464NGA-751</v>
      </c>
      <c r="B1840" s="88" t="s">
        <v>144</v>
      </c>
      <c r="C1840" s="89">
        <v>2298833</v>
      </c>
      <c r="D1840" s="88">
        <v>6848464</v>
      </c>
      <c r="E1840" s="88" t="s">
        <v>122</v>
      </c>
      <c r="F1840" s="88" t="s">
        <v>118</v>
      </c>
      <c r="G1840" s="91">
        <v>43209</v>
      </c>
      <c r="H1840" s="91">
        <v>43209</v>
      </c>
      <c r="I1840" s="88" t="s">
        <v>93</v>
      </c>
      <c r="J1840" s="88"/>
      <c r="K1840" s="92">
        <v>1</v>
      </c>
      <c r="L1840" s="93">
        <v>146.76</v>
      </c>
      <c r="M1840" s="109">
        <v>146.76</v>
      </c>
    </row>
    <row r="1841" spans="1:13" hidden="1" x14ac:dyDescent="0.35">
      <c r="A1841" s="114" t="str">
        <f t="shared" si="28"/>
        <v>6876923ZNGA561A</v>
      </c>
      <c r="B1841" s="88" t="s">
        <v>144</v>
      </c>
      <c r="C1841" s="89">
        <v>2299354</v>
      </c>
      <c r="D1841" s="88">
        <v>6876923</v>
      </c>
      <c r="E1841" s="88" t="s">
        <v>123</v>
      </c>
      <c r="F1841" s="88" t="s">
        <v>113</v>
      </c>
      <c r="G1841" s="91">
        <v>43209</v>
      </c>
      <c r="H1841" s="91">
        <v>43209</v>
      </c>
      <c r="I1841" s="88" t="s">
        <v>112</v>
      </c>
      <c r="J1841" s="88"/>
      <c r="K1841" s="92">
        <v>1</v>
      </c>
      <c r="L1841" s="93">
        <v>0</v>
      </c>
      <c r="M1841" s="109">
        <v>0</v>
      </c>
    </row>
    <row r="1842" spans="1:13" hidden="1" x14ac:dyDescent="0.35">
      <c r="A1842" s="114" t="str">
        <f t="shared" si="28"/>
        <v>6889200ZNGA560BC</v>
      </c>
      <c r="B1842" s="88" t="s">
        <v>144</v>
      </c>
      <c r="C1842" s="89">
        <v>2300198</v>
      </c>
      <c r="D1842" s="88">
        <v>6889200</v>
      </c>
      <c r="E1842" s="88" t="s">
        <v>111</v>
      </c>
      <c r="F1842" s="88" t="s">
        <v>118</v>
      </c>
      <c r="G1842" s="91">
        <v>43210</v>
      </c>
      <c r="H1842" s="91">
        <v>43210</v>
      </c>
      <c r="I1842" s="88" t="s">
        <v>80</v>
      </c>
      <c r="J1842" s="88"/>
      <c r="K1842" s="92">
        <v>1</v>
      </c>
      <c r="L1842" s="93">
        <v>414.92</v>
      </c>
      <c r="M1842" s="109">
        <v>414.92</v>
      </c>
    </row>
    <row r="1843" spans="1:13" hidden="1" x14ac:dyDescent="0.35">
      <c r="A1843" s="114" t="str">
        <f t="shared" si="28"/>
        <v>6880046ZNGA560BC</v>
      </c>
      <c r="B1843" s="88" t="s">
        <v>144</v>
      </c>
      <c r="C1843" s="89">
        <v>2300935</v>
      </c>
      <c r="D1843" s="88">
        <v>6880046</v>
      </c>
      <c r="E1843" s="88" t="s">
        <v>121</v>
      </c>
      <c r="F1843" s="88" t="s">
        <v>118</v>
      </c>
      <c r="G1843" s="91">
        <v>43210</v>
      </c>
      <c r="H1843" s="91">
        <v>43210</v>
      </c>
      <c r="I1843" s="88" t="s">
        <v>80</v>
      </c>
      <c r="J1843" s="88"/>
      <c r="K1843" s="92">
        <v>1</v>
      </c>
      <c r="L1843" s="93">
        <v>414.92</v>
      </c>
      <c r="M1843" s="109">
        <v>414.92</v>
      </c>
    </row>
    <row r="1844" spans="1:13" hidden="1" x14ac:dyDescent="0.35">
      <c r="A1844" s="114" t="str">
        <f t="shared" si="28"/>
        <v>6880041ZNGA561A</v>
      </c>
      <c r="B1844" s="88" t="s">
        <v>144</v>
      </c>
      <c r="C1844" s="89">
        <v>2300936</v>
      </c>
      <c r="D1844" s="88">
        <v>6880041</v>
      </c>
      <c r="E1844" s="88" t="s">
        <v>121</v>
      </c>
      <c r="F1844" s="88" t="s">
        <v>113</v>
      </c>
      <c r="G1844" s="91">
        <v>43206</v>
      </c>
      <c r="H1844" s="91">
        <v>43206</v>
      </c>
      <c r="I1844" s="88" t="s">
        <v>112</v>
      </c>
      <c r="J1844" s="88"/>
      <c r="K1844" s="92">
        <v>1</v>
      </c>
      <c r="L1844" s="93">
        <v>0</v>
      </c>
      <c r="M1844" s="109">
        <v>0</v>
      </c>
    </row>
    <row r="1845" spans="1:13" hidden="1" x14ac:dyDescent="0.35">
      <c r="A1845" s="114" t="str">
        <f t="shared" si="28"/>
        <v>6882254ZNGA561A</v>
      </c>
      <c r="B1845" s="88" t="s">
        <v>144</v>
      </c>
      <c r="C1845" s="89">
        <v>2300966</v>
      </c>
      <c r="D1845" s="88">
        <v>6882254</v>
      </c>
      <c r="E1845" s="88" t="s">
        <v>111</v>
      </c>
      <c r="F1845" s="88" t="s">
        <v>113</v>
      </c>
      <c r="G1845" s="91">
        <v>43209</v>
      </c>
      <c r="H1845" s="91">
        <v>43209</v>
      </c>
      <c r="I1845" s="88" t="s">
        <v>112</v>
      </c>
      <c r="J1845" s="88"/>
      <c r="K1845" s="92">
        <v>1</v>
      </c>
      <c r="L1845" s="93">
        <v>0</v>
      </c>
      <c r="M1845" s="109">
        <v>0</v>
      </c>
    </row>
    <row r="1846" spans="1:13" ht="52.5" hidden="1" x14ac:dyDescent="0.35">
      <c r="A1846" s="114" t="str">
        <f t="shared" si="28"/>
        <v>6882261NGA Outside Boundary Remediation/Build</v>
      </c>
      <c r="B1846" s="88" t="s">
        <v>144</v>
      </c>
      <c r="C1846" s="89">
        <v>2300967</v>
      </c>
      <c r="D1846" s="88">
        <v>6882261</v>
      </c>
      <c r="E1846" s="88" t="s">
        <v>111</v>
      </c>
      <c r="F1846" s="88" t="s">
        <v>127</v>
      </c>
      <c r="G1846" s="91">
        <v>43209</v>
      </c>
      <c r="H1846" s="91">
        <v>43209</v>
      </c>
      <c r="I1846" s="88" t="s">
        <v>126</v>
      </c>
      <c r="J1846" s="88"/>
      <c r="K1846" s="92">
        <v>1</v>
      </c>
      <c r="L1846" s="93">
        <v>0</v>
      </c>
      <c r="M1846" s="109">
        <v>0</v>
      </c>
    </row>
    <row r="1847" spans="1:13" hidden="1" x14ac:dyDescent="0.35">
      <c r="A1847" s="114" t="str">
        <f t="shared" si="28"/>
        <v>6882261ZNGA561BC</v>
      </c>
      <c r="B1847" s="88" t="s">
        <v>144</v>
      </c>
      <c r="C1847" s="89">
        <v>2300967</v>
      </c>
      <c r="D1847" s="88">
        <v>6882261</v>
      </c>
      <c r="E1847" s="88" t="s">
        <v>111</v>
      </c>
      <c r="F1847" s="88" t="s">
        <v>118</v>
      </c>
      <c r="G1847" s="91">
        <v>43210</v>
      </c>
      <c r="H1847" s="91">
        <v>43210</v>
      </c>
      <c r="I1847" s="88" t="s">
        <v>29</v>
      </c>
      <c r="J1847" s="88"/>
      <c r="K1847" s="92">
        <v>1</v>
      </c>
      <c r="L1847" s="93">
        <v>433.57</v>
      </c>
      <c r="M1847" s="109">
        <v>433.57</v>
      </c>
    </row>
    <row r="1848" spans="1:13" hidden="1" x14ac:dyDescent="0.35">
      <c r="A1848" s="114" t="str">
        <f t="shared" si="28"/>
        <v>6904484ZNGA561BC</v>
      </c>
      <c r="B1848" s="88" t="s">
        <v>144</v>
      </c>
      <c r="C1848" s="89">
        <v>2301340</v>
      </c>
      <c r="D1848" s="88">
        <v>6904484</v>
      </c>
      <c r="E1848" s="88" t="s">
        <v>123</v>
      </c>
      <c r="F1848" s="88" t="s">
        <v>118</v>
      </c>
      <c r="G1848" s="91">
        <v>43207</v>
      </c>
      <c r="H1848" s="91">
        <v>43207</v>
      </c>
      <c r="I1848" s="88" t="s">
        <v>29</v>
      </c>
      <c r="J1848" s="88"/>
      <c r="K1848" s="92">
        <v>1</v>
      </c>
      <c r="L1848" s="93">
        <v>433.57</v>
      </c>
      <c r="M1848" s="109">
        <v>433.57</v>
      </c>
    </row>
    <row r="1849" spans="1:13" hidden="1" x14ac:dyDescent="0.35">
      <c r="A1849" s="114" t="str">
        <f t="shared" si="28"/>
        <v>6911666ZNGA561A</v>
      </c>
      <c r="B1849" s="88" t="s">
        <v>144</v>
      </c>
      <c r="C1849" s="89">
        <v>2301909</v>
      </c>
      <c r="D1849" s="88">
        <v>6911666</v>
      </c>
      <c r="E1849" s="88" t="s">
        <v>123</v>
      </c>
      <c r="F1849" s="88" t="s">
        <v>113</v>
      </c>
      <c r="G1849" s="91">
        <v>43210</v>
      </c>
      <c r="H1849" s="91">
        <v>43210</v>
      </c>
      <c r="I1849" s="88" t="s">
        <v>112</v>
      </c>
      <c r="J1849" s="88"/>
      <c r="K1849" s="92">
        <v>1</v>
      </c>
      <c r="L1849" s="93">
        <v>0</v>
      </c>
      <c r="M1849" s="109">
        <v>0</v>
      </c>
    </row>
    <row r="1850" spans="1:13" hidden="1" x14ac:dyDescent="0.35">
      <c r="A1850" s="114" t="str">
        <f t="shared" si="28"/>
        <v>6917205ZNGA563BC</v>
      </c>
      <c r="B1850" s="88" t="s">
        <v>144</v>
      </c>
      <c r="C1850" s="89">
        <v>2302246</v>
      </c>
      <c r="D1850" s="88">
        <v>6917205</v>
      </c>
      <c r="E1850" s="88" t="s">
        <v>123</v>
      </c>
      <c r="F1850" s="88" t="s">
        <v>118</v>
      </c>
      <c r="G1850" s="91">
        <v>43207</v>
      </c>
      <c r="H1850" s="91">
        <v>43207</v>
      </c>
      <c r="I1850" s="88" t="s">
        <v>25</v>
      </c>
      <c r="J1850" s="88"/>
      <c r="K1850" s="92">
        <v>1</v>
      </c>
      <c r="L1850" s="93">
        <v>626.70000000000005</v>
      </c>
      <c r="M1850" s="109">
        <v>626.70000000000005</v>
      </c>
    </row>
    <row r="1851" spans="1:13" hidden="1" x14ac:dyDescent="0.35">
      <c r="A1851" s="114" t="str">
        <f t="shared" si="28"/>
        <v>6917191ZNGA561A</v>
      </c>
      <c r="B1851" s="88" t="s">
        <v>144</v>
      </c>
      <c r="C1851" s="89">
        <v>2302247</v>
      </c>
      <c r="D1851" s="88">
        <v>6917191</v>
      </c>
      <c r="E1851" s="88" t="s">
        <v>123</v>
      </c>
      <c r="F1851" s="88" t="s">
        <v>113</v>
      </c>
      <c r="G1851" s="91">
        <v>43206</v>
      </c>
      <c r="H1851" s="91">
        <v>43206</v>
      </c>
      <c r="I1851" s="88" t="s">
        <v>112</v>
      </c>
      <c r="J1851" s="88"/>
      <c r="K1851" s="92">
        <v>1</v>
      </c>
      <c r="L1851" s="93">
        <v>0</v>
      </c>
      <c r="M1851" s="109">
        <v>0</v>
      </c>
    </row>
    <row r="1852" spans="1:13" hidden="1" x14ac:dyDescent="0.35">
      <c r="A1852" s="114" t="str">
        <f t="shared" si="28"/>
        <v>6915000NGA-753</v>
      </c>
      <c r="B1852" s="88" t="s">
        <v>144</v>
      </c>
      <c r="C1852" s="89">
        <v>2302586</v>
      </c>
      <c r="D1852" s="88">
        <v>6915000</v>
      </c>
      <c r="E1852" s="88" t="s">
        <v>145</v>
      </c>
      <c r="F1852" s="88" t="s">
        <v>118</v>
      </c>
      <c r="G1852" s="91">
        <v>43210</v>
      </c>
      <c r="H1852" s="91">
        <v>43210</v>
      </c>
      <c r="I1852" s="88" t="s">
        <v>102</v>
      </c>
      <c r="J1852" s="88"/>
      <c r="K1852" s="92">
        <v>1</v>
      </c>
      <c r="L1852" s="93">
        <v>68.2</v>
      </c>
      <c r="M1852" s="109">
        <v>68.2</v>
      </c>
    </row>
    <row r="1853" spans="1:13" hidden="1" x14ac:dyDescent="0.35">
      <c r="A1853" s="114" t="str">
        <f t="shared" si="28"/>
        <v>6908995ZNGA562BC</v>
      </c>
      <c r="B1853" s="88" t="s">
        <v>144</v>
      </c>
      <c r="C1853" s="89">
        <v>2302908</v>
      </c>
      <c r="D1853" s="88">
        <v>6908995</v>
      </c>
      <c r="E1853" s="88" t="s">
        <v>111</v>
      </c>
      <c r="F1853" s="88" t="s">
        <v>118</v>
      </c>
      <c r="G1853" s="91">
        <v>43208</v>
      </c>
      <c r="H1853" s="91">
        <v>43208</v>
      </c>
      <c r="I1853" s="88" t="s">
        <v>41</v>
      </c>
      <c r="J1853" s="88"/>
      <c r="K1853" s="92">
        <v>1</v>
      </c>
      <c r="L1853" s="93">
        <v>498.69</v>
      </c>
      <c r="M1853" s="109">
        <v>498.69</v>
      </c>
    </row>
    <row r="1854" spans="1:13" ht="52.5" hidden="1" x14ac:dyDescent="0.35">
      <c r="A1854" s="114" t="str">
        <f t="shared" si="28"/>
        <v>6916698NGA Outside Boundary Remediation/Build</v>
      </c>
      <c r="B1854" s="88" t="s">
        <v>144</v>
      </c>
      <c r="C1854" s="89">
        <v>2303242</v>
      </c>
      <c r="D1854" s="88">
        <v>6916698</v>
      </c>
      <c r="E1854" s="88" t="s">
        <v>145</v>
      </c>
      <c r="F1854" s="88" t="s">
        <v>127</v>
      </c>
      <c r="G1854" s="91">
        <v>43207</v>
      </c>
      <c r="H1854" s="91">
        <v>43207</v>
      </c>
      <c r="I1854" s="88" t="s">
        <v>126</v>
      </c>
      <c r="J1854" s="88"/>
      <c r="K1854" s="92">
        <v>1</v>
      </c>
      <c r="L1854" s="93">
        <v>0</v>
      </c>
      <c r="M1854" s="109">
        <v>0</v>
      </c>
    </row>
    <row r="1855" spans="1:13" hidden="1" x14ac:dyDescent="0.35">
      <c r="A1855" s="114" t="str">
        <f t="shared" si="28"/>
        <v>6916698ZNGA561B</v>
      </c>
      <c r="B1855" s="88" t="s">
        <v>144</v>
      </c>
      <c r="C1855" s="89">
        <v>2303242</v>
      </c>
      <c r="D1855" s="88">
        <v>6916698</v>
      </c>
      <c r="E1855" s="88" t="s">
        <v>145</v>
      </c>
      <c r="F1855" s="88" t="s">
        <v>115</v>
      </c>
      <c r="G1855" s="91">
        <v>43207</v>
      </c>
      <c r="H1855" s="91">
        <v>43207</v>
      </c>
      <c r="I1855" s="88" t="s">
        <v>15</v>
      </c>
      <c r="J1855" s="88"/>
      <c r="K1855" s="92">
        <v>1</v>
      </c>
      <c r="L1855" s="93">
        <v>194.94</v>
      </c>
      <c r="M1855" s="109">
        <v>194.94</v>
      </c>
    </row>
    <row r="1856" spans="1:13" hidden="1" x14ac:dyDescent="0.35">
      <c r="A1856" s="114" t="str">
        <f t="shared" si="28"/>
        <v>6916698ZNGA561C</v>
      </c>
      <c r="B1856" s="88" t="s">
        <v>144</v>
      </c>
      <c r="C1856" s="89">
        <v>2303242</v>
      </c>
      <c r="D1856" s="88">
        <v>6916698</v>
      </c>
      <c r="E1856" s="88" t="s">
        <v>120</v>
      </c>
      <c r="F1856" s="88" t="s">
        <v>118</v>
      </c>
      <c r="G1856" s="91">
        <v>43210</v>
      </c>
      <c r="H1856" s="91">
        <v>43210</v>
      </c>
      <c r="I1856" s="88" t="s">
        <v>89</v>
      </c>
      <c r="J1856" s="88"/>
      <c r="K1856" s="92">
        <v>1</v>
      </c>
      <c r="L1856" s="93">
        <v>205.64</v>
      </c>
      <c r="M1856" s="109">
        <v>205.64</v>
      </c>
    </row>
    <row r="1857" spans="1:13" hidden="1" x14ac:dyDescent="0.35">
      <c r="A1857" s="114" t="str">
        <f t="shared" si="28"/>
        <v>6791197ZNGA561A</v>
      </c>
      <c r="B1857" s="88" t="s">
        <v>144</v>
      </c>
      <c r="C1857" s="89">
        <v>2303301</v>
      </c>
      <c r="D1857" s="88">
        <v>6791197</v>
      </c>
      <c r="E1857" s="88" t="s">
        <v>121</v>
      </c>
      <c r="F1857" s="88" t="s">
        <v>113</v>
      </c>
      <c r="G1857" s="91">
        <v>43211</v>
      </c>
      <c r="H1857" s="91">
        <v>43211</v>
      </c>
      <c r="I1857" s="88" t="s">
        <v>112</v>
      </c>
      <c r="J1857" s="88"/>
      <c r="K1857" s="92">
        <v>1</v>
      </c>
      <c r="L1857" s="93">
        <v>0</v>
      </c>
      <c r="M1857" s="109">
        <v>0</v>
      </c>
    </row>
    <row r="1858" spans="1:13" hidden="1" x14ac:dyDescent="0.35">
      <c r="A1858" s="114" t="str">
        <f t="shared" si="28"/>
        <v>6791207ZNGA561B</v>
      </c>
      <c r="B1858" s="88" t="s">
        <v>144</v>
      </c>
      <c r="C1858" s="89">
        <v>2303302</v>
      </c>
      <c r="D1858" s="88">
        <v>6791207</v>
      </c>
      <c r="E1858" s="88" t="s">
        <v>121</v>
      </c>
      <c r="F1858" s="88" t="s">
        <v>115</v>
      </c>
      <c r="G1858" s="91">
        <v>43211</v>
      </c>
      <c r="H1858" s="91">
        <v>43211</v>
      </c>
      <c r="I1858" s="88" t="s">
        <v>15</v>
      </c>
      <c r="J1858" s="88"/>
      <c r="K1858" s="92">
        <v>1</v>
      </c>
      <c r="L1858" s="93">
        <v>194.94</v>
      </c>
      <c r="M1858" s="109">
        <v>194.94</v>
      </c>
    </row>
    <row r="1859" spans="1:13" hidden="1" x14ac:dyDescent="0.35">
      <c r="A1859" s="114" t="str">
        <f t="shared" ref="A1859:A1922" si="29">CONCATENATE(D1859,I1859)</f>
        <v>6696611ZNGA561BC</v>
      </c>
      <c r="B1859" s="88" t="s">
        <v>144</v>
      </c>
      <c r="C1859" s="89">
        <v>2303338</v>
      </c>
      <c r="D1859" s="88">
        <v>6696611</v>
      </c>
      <c r="E1859" s="88" t="s">
        <v>117</v>
      </c>
      <c r="F1859" s="88" t="s">
        <v>118</v>
      </c>
      <c r="G1859" s="91">
        <v>43206</v>
      </c>
      <c r="H1859" s="91">
        <v>43206</v>
      </c>
      <c r="I1859" s="88" t="s">
        <v>29</v>
      </c>
      <c r="J1859" s="88"/>
      <c r="K1859" s="92">
        <v>1</v>
      </c>
      <c r="L1859" s="93">
        <v>433.57</v>
      </c>
      <c r="M1859" s="109">
        <v>433.57</v>
      </c>
    </row>
    <row r="1860" spans="1:13" hidden="1" x14ac:dyDescent="0.35">
      <c r="A1860" s="114" t="str">
        <f t="shared" si="29"/>
        <v>6696590ZNGA561A</v>
      </c>
      <c r="B1860" s="88" t="s">
        <v>144</v>
      </c>
      <c r="C1860" s="89">
        <v>2303339</v>
      </c>
      <c r="D1860" s="88">
        <v>6696590</v>
      </c>
      <c r="E1860" s="88" t="s">
        <v>117</v>
      </c>
      <c r="F1860" s="88" t="s">
        <v>113</v>
      </c>
      <c r="G1860" s="91">
        <v>43206</v>
      </c>
      <c r="H1860" s="91">
        <v>43206</v>
      </c>
      <c r="I1860" s="88" t="s">
        <v>112</v>
      </c>
      <c r="J1860" s="88"/>
      <c r="K1860" s="92">
        <v>1</v>
      </c>
      <c r="L1860" s="93">
        <v>0</v>
      </c>
      <c r="M1860" s="109">
        <v>0</v>
      </c>
    </row>
    <row r="1861" spans="1:13" ht="26.5" hidden="1" x14ac:dyDescent="0.35">
      <c r="A1861" s="114" t="str">
        <f t="shared" si="29"/>
        <v>6869267ZNGA561A</v>
      </c>
      <c r="B1861" s="88" t="s">
        <v>144</v>
      </c>
      <c r="C1861" s="89">
        <v>2303368</v>
      </c>
      <c r="D1861" s="88">
        <v>6869267</v>
      </c>
      <c r="E1861" s="88" t="s">
        <v>122</v>
      </c>
      <c r="F1861" s="88" t="s">
        <v>113</v>
      </c>
      <c r="G1861" s="91">
        <v>43206</v>
      </c>
      <c r="H1861" s="91">
        <v>43206</v>
      </c>
      <c r="I1861" s="88" t="s">
        <v>112</v>
      </c>
      <c r="J1861" s="88"/>
      <c r="K1861" s="92">
        <v>1</v>
      </c>
      <c r="L1861" s="93">
        <v>0</v>
      </c>
      <c r="M1861" s="109">
        <v>0</v>
      </c>
    </row>
    <row r="1862" spans="1:13" ht="26.5" hidden="1" x14ac:dyDescent="0.35">
      <c r="A1862" s="114" t="str">
        <f t="shared" si="29"/>
        <v>6869275ZNGA561BC</v>
      </c>
      <c r="B1862" s="88" t="s">
        <v>144</v>
      </c>
      <c r="C1862" s="89">
        <v>2303369</v>
      </c>
      <c r="D1862" s="88">
        <v>6869275</v>
      </c>
      <c r="E1862" s="88" t="s">
        <v>122</v>
      </c>
      <c r="F1862" s="88" t="s">
        <v>118</v>
      </c>
      <c r="G1862" s="91">
        <v>43208</v>
      </c>
      <c r="H1862" s="91">
        <v>43208</v>
      </c>
      <c r="I1862" s="88" t="s">
        <v>29</v>
      </c>
      <c r="J1862" s="88"/>
      <c r="K1862" s="92">
        <v>1</v>
      </c>
      <c r="L1862" s="93">
        <v>433.57</v>
      </c>
      <c r="M1862" s="109">
        <v>433.57</v>
      </c>
    </row>
    <row r="1863" spans="1:13" ht="26.5" hidden="1" x14ac:dyDescent="0.35">
      <c r="A1863" s="114" t="str">
        <f t="shared" si="29"/>
        <v>6928044NGA-511</v>
      </c>
      <c r="B1863" s="88" t="s">
        <v>144</v>
      </c>
      <c r="C1863" s="89">
        <v>2303426</v>
      </c>
      <c r="D1863" s="88">
        <v>6928044</v>
      </c>
      <c r="E1863" s="88" t="s">
        <v>119</v>
      </c>
      <c r="F1863" s="88" t="s">
        <v>125</v>
      </c>
      <c r="G1863" s="91">
        <v>43210</v>
      </c>
      <c r="H1863" s="91">
        <v>43210</v>
      </c>
      <c r="I1863" s="88" t="s">
        <v>51</v>
      </c>
      <c r="J1863" s="88"/>
      <c r="K1863" s="92">
        <v>1</v>
      </c>
      <c r="L1863" s="93">
        <v>225.02</v>
      </c>
      <c r="M1863" s="109">
        <v>225.02</v>
      </c>
    </row>
    <row r="1864" spans="1:13" hidden="1" x14ac:dyDescent="0.35">
      <c r="A1864" s="114" t="str">
        <f t="shared" si="29"/>
        <v>6928705Z999</v>
      </c>
      <c r="B1864" s="88" t="s">
        <v>144</v>
      </c>
      <c r="C1864" s="89">
        <v>2303487</v>
      </c>
      <c r="D1864" s="88">
        <v>6928705</v>
      </c>
      <c r="E1864" s="88" t="s">
        <v>123</v>
      </c>
      <c r="F1864" s="88" t="s">
        <v>115</v>
      </c>
      <c r="G1864" s="91">
        <v>43210</v>
      </c>
      <c r="H1864" s="91">
        <v>43210</v>
      </c>
      <c r="I1864" s="88" t="s">
        <v>35</v>
      </c>
      <c r="J1864" s="88"/>
      <c r="K1864" s="92">
        <v>1</v>
      </c>
      <c r="L1864" s="93">
        <v>0</v>
      </c>
      <c r="M1864" s="109">
        <v>0</v>
      </c>
    </row>
    <row r="1865" spans="1:13" hidden="1" x14ac:dyDescent="0.35">
      <c r="A1865" s="114" t="str">
        <f t="shared" si="29"/>
        <v>6928705ZNGA561B</v>
      </c>
      <c r="B1865" s="88" t="s">
        <v>144</v>
      </c>
      <c r="C1865" s="89">
        <v>2303487</v>
      </c>
      <c r="D1865" s="88">
        <v>6928705</v>
      </c>
      <c r="E1865" s="88" t="s">
        <v>123</v>
      </c>
      <c r="F1865" s="88" t="s">
        <v>115</v>
      </c>
      <c r="G1865" s="91">
        <v>43210</v>
      </c>
      <c r="H1865" s="91">
        <v>43210</v>
      </c>
      <c r="I1865" s="88" t="s">
        <v>15</v>
      </c>
      <c r="J1865" s="88"/>
      <c r="K1865" s="92">
        <v>-1</v>
      </c>
      <c r="L1865" s="93">
        <v>194.94</v>
      </c>
      <c r="M1865" s="109">
        <v>-194.94</v>
      </c>
    </row>
    <row r="1866" spans="1:13" hidden="1" x14ac:dyDescent="0.35">
      <c r="A1866" s="114" t="str">
        <f t="shared" si="29"/>
        <v>6928705ZNGA561BC</v>
      </c>
      <c r="B1866" s="88" t="s">
        <v>144</v>
      </c>
      <c r="C1866" s="89">
        <v>2303487</v>
      </c>
      <c r="D1866" s="88">
        <v>6928705</v>
      </c>
      <c r="E1866" s="88" t="s">
        <v>123</v>
      </c>
      <c r="F1866" s="88" t="s">
        <v>118</v>
      </c>
      <c r="G1866" s="91">
        <v>43208</v>
      </c>
      <c r="H1866" s="91">
        <v>43208</v>
      </c>
      <c r="I1866" s="88" t="s">
        <v>29</v>
      </c>
      <c r="J1866" s="88"/>
      <c r="K1866" s="92">
        <v>1</v>
      </c>
      <c r="L1866" s="93">
        <v>433.57</v>
      </c>
      <c r="M1866" s="109">
        <v>433.57</v>
      </c>
    </row>
    <row r="1867" spans="1:13" hidden="1" x14ac:dyDescent="0.35">
      <c r="A1867" s="114" t="str">
        <f t="shared" si="29"/>
        <v>6932980Z999</v>
      </c>
      <c r="B1867" s="88" t="s">
        <v>144</v>
      </c>
      <c r="C1867" s="89">
        <v>2303548</v>
      </c>
      <c r="D1867" s="88">
        <v>6932980</v>
      </c>
      <c r="E1867" s="88" t="s">
        <v>123</v>
      </c>
      <c r="F1867" s="88" t="s">
        <v>115</v>
      </c>
      <c r="G1867" s="91">
        <v>43210</v>
      </c>
      <c r="H1867" s="91">
        <v>43210</v>
      </c>
      <c r="I1867" s="88" t="s">
        <v>35</v>
      </c>
      <c r="J1867" s="88"/>
      <c r="K1867" s="92">
        <v>1</v>
      </c>
      <c r="L1867" s="93">
        <v>0</v>
      </c>
      <c r="M1867" s="109">
        <v>0</v>
      </c>
    </row>
    <row r="1868" spans="1:13" hidden="1" x14ac:dyDescent="0.35">
      <c r="A1868" s="114" t="str">
        <f t="shared" si="29"/>
        <v>6932980ZNGA562B</v>
      </c>
      <c r="B1868" s="88" t="s">
        <v>144</v>
      </c>
      <c r="C1868" s="89">
        <v>2303548</v>
      </c>
      <c r="D1868" s="88">
        <v>6932980</v>
      </c>
      <c r="E1868" s="88" t="s">
        <v>123</v>
      </c>
      <c r="F1868" s="88" t="s">
        <v>115</v>
      </c>
      <c r="G1868" s="91">
        <v>43210</v>
      </c>
      <c r="H1868" s="91">
        <v>43210</v>
      </c>
      <c r="I1868" s="88" t="s">
        <v>20</v>
      </c>
      <c r="J1868" s="88"/>
      <c r="K1868" s="92">
        <v>-1</v>
      </c>
      <c r="L1868" s="93">
        <v>254.64</v>
      </c>
      <c r="M1868" s="109">
        <v>-254.64</v>
      </c>
    </row>
    <row r="1869" spans="1:13" hidden="1" x14ac:dyDescent="0.35">
      <c r="A1869" s="114" t="str">
        <f t="shared" si="29"/>
        <v>6932980ZNGA562BC</v>
      </c>
      <c r="B1869" s="88" t="s">
        <v>144</v>
      </c>
      <c r="C1869" s="89">
        <v>2303548</v>
      </c>
      <c r="D1869" s="88">
        <v>6932980</v>
      </c>
      <c r="E1869" s="88" t="s">
        <v>123</v>
      </c>
      <c r="F1869" s="88" t="s">
        <v>118</v>
      </c>
      <c r="G1869" s="91">
        <v>43209</v>
      </c>
      <c r="H1869" s="91">
        <v>43209</v>
      </c>
      <c r="I1869" s="88" t="s">
        <v>41</v>
      </c>
      <c r="J1869" s="88"/>
      <c r="K1869" s="92">
        <v>1</v>
      </c>
      <c r="L1869" s="93">
        <v>498.69</v>
      </c>
      <c r="M1869" s="109">
        <v>498.69</v>
      </c>
    </row>
    <row r="1870" spans="1:13" hidden="1" x14ac:dyDescent="0.35">
      <c r="A1870" s="114" t="str">
        <f t="shared" si="29"/>
        <v>6936551ZNGA561BC</v>
      </c>
      <c r="B1870" s="88" t="s">
        <v>144</v>
      </c>
      <c r="C1870" s="89">
        <v>2303558</v>
      </c>
      <c r="D1870" s="88">
        <v>6936551</v>
      </c>
      <c r="E1870" s="88" t="s">
        <v>145</v>
      </c>
      <c r="F1870" s="88" t="s">
        <v>118</v>
      </c>
      <c r="G1870" s="91">
        <v>43206</v>
      </c>
      <c r="H1870" s="91">
        <v>43206</v>
      </c>
      <c r="I1870" s="88" t="s">
        <v>29</v>
      </c>
      <c r="J1870" s="88"/>
      <c r="K1870" s="92">
        <v>1</v>
      </c>
      <c r="L1870" s="93">
        <v>433.57</v>
      </c>
      <c r="M1870" s="109">
        <v>433.57</v>
      </c>
    </row>
    <row r="1871" spans="1:13" hidden="1" x14ac:dyDescent="0.35">
      <c r="A1871" s="114" t="str">
        <f t="shared" si="29"/>
        <v>6934316ZNGA561A</v>
      </c>
      <c r="B1871" s="88" t="s">
        <v>144</v>
      </c>
      <c r="C1871" s="89">
        <v>2303579</v>
      </c>
      <c r="D1871" s="88">
        <v>6934316</v>
      </c>
      <c r="E1871" s="88" t="s">
        <v>123</v>
      </c>
      <c r="F1871" s="88" t="s">
        <v>113</v>
      </c>
      <c r="G1871" s="91">
        <v>43206</v>
      </c>
      <c r="H1871" s="91">
        <v>43206</v>
      </c>
      <c r="I1871" s="88" t="s">
        <v>112</v>
      </c>
      <c r="J1871" s="88"/>
      <c r="K1871" s="92">
        <v>1</v>
      </c>
      <c r="L1871" s="93">
        <v>0</v>
      </c>
      <c r="M1871" s="109">
        <v>0</v>
      </c>
    </row>
    <row r="1872" spans="1:13" hidden="1" x14ac:dyDescent="0.35">
      <c r="A1872" s="114" t="str">
        <f t="shared" si="29"/>
        <v>6929378ZNGA563BC</v>
      </c>
      <c r="B1872" s="88" t="s">
        <v>144</v>
      </c>
      <c r="C1872" s="89">
        <v>2303975</v>
      </c>
      <c r="D1872" s="88">
        <v>6929378</v>
      </c>
      <c r="E1872" s="88" t="s">
        <v>124</v>
      </c>
      <c r="F1872" s="88" t="s">
        <v>118</v>
      </c>
      <c r="G1872" s="91">
        <v>43210</v>
      </c>
      <c r="H1872" s="91">
        <v>43210</v>
      </c>
      <c r="I1872" s="88" t="s">
        <v>25</v>
      </c>
      <c r="J1872" s="88"/>
      <c r="K1872" s="92">
        <v>1</v>
      </c>
      <c r="L1872" s="93">
        <v>626.70000000000005</v>
      </c>
      <c r="M1872" s="109">
        <v>626.70000000000005</v>
      </c>
    </row>
    <row r="1873" spans="1:13" hidden="1" x14ac:dyDescent="0.35">
      <c r="A1873" s="114" t="str">
        <f t="shared" si="29"/>
        <v>6936489ZNGA563BC</v>
      </c>
      <c r="B1873" s="88" t="s">
        <v>144</v>
      </c>
      <c r="C1873" s="89">
        <v>2304081</v>
      </c>
      <c r="D1873" s="88">
        <v>6936489</v>
      </c>
      <c r="E1873" s="88" t="s">
        <v>121</v>
      </c>
      <c r="F1873" s="88" t="s">
        <v>118</v>
      </c>
      <c r="G1873" s="91">
        <v>43206</v>
      </c>
      <c r="H1873" s="91">
        <v>43206</v>
      </c>
      <c r="I1873" s="88" t="s">
        <v>25</v>
      </c>
      <c r="J1873" s="88"/>
      <c r="K1873" s="92">
        <v>1</v>
      </c>
      <c r="L1873" s="93">
        <v>626.70000000000005</v>
      </c>
      <c r="M1873" s="109">
        <v>626.70000000000005</v>
      </c>
    </row>
    <row r="1874" spans="1:13" hidden="1" x14ac:dyDescent="0.35">
      <c r="A1874" s="114" t="str">
        <f t="shared" si="29"/>
        <v>6936484ZNGA561A</v>
      </c>
      <c r="B1874" s="88" t="s">
        <v>144</v>
      </c>
      <c r="C1874" s="89">
        <v>2304082</v>
      </c>
      <c r="D1874" s="88">
        <v>6936484</v>
      </c>
      <c r="E1874" s="88" t="s">
        <v>121</v>
      </c>
      <c r="F1874" s="88" t="s">
        <v>113</v>
      </c>
      <c r="G1874" s="91">
        <v>43206</v>
      </c>
      <c r="H1874" s="91">
        <v>43206</v>
      </c>
      <c r="I1874" s="88" t="s">
        <v>112</v>
      </c>
      <c r="J1874" s="88"/>
      <c r="K1874" s="92">
        <v>1</v>
      </c>
      <c r="L1874" s="93">
        <v>0</v>
      </c>
      <c r="M1874" s="109">
        <v>0</v>
      </c>
    </row>
    <row r="1875" spans="1:13" hidden="1" x14ac:dyDescent="0.35">
      <c r="A1875" s="114" t="str">
        <f t="shared" si="29"/>
        <v>6951467ZNGA561A</v>
      </c>
      <c r="B1875" s="88" t="s">
        <v>144</v>
      </c>
      <c r="C1875" s="89">
        <v>2304510</v>
      </c>
      <c r="D1875" s="88">
        <v>6951467</v>
      </c>
      <c r="E1875" s="88" t="s">
        <v>119</v>
      </c>
      <c r="F1875" s="88" t="s">
        <v>113</v>
      </c>
      <c r="G1875" s="91">
        <v>43210</v>
      </c>
      <c r="H1875" s="91">
        <v>43210</v>
      </c>
      <c r="I1875" s="88" t="s">
        <v>112</v>
      </c>
      <c r="J1875" s="88"/>
      <c r="K1875" s="92">
        <v>1</v>
      </c>
      <c r="L1875" s="93">
        <v>0</v>
      </c>
      <c r="M1875" s="109">
        <v>0</v>
      </c>
    </row>
    <row r="1876" spans="1:13" ht="26.5" hidden="1" x14ac:dyDescent="0.35">
      <c r="A1876" s="114" t="str">
        <f t="shared" si="29"/>
        <v>6905564NGA-511</v>
      </c>
      <c r="B1876" s="88" t="s">
        <v>144</v>
      </c>
      <c r="C1876" s="89">
        <v>2304801</v>
      </c>
      <c r="D1876" s="88">
        <v>6905564</v>
      </c>
      <c r="E1876" s="88" t="s">
        <v>122</v>
      </c>
      <c r="F1876" s="88" t="s">
        <v>125</v>
      </c>
      <c r="G1876" s="91">
        <v>43210</v>
      </c>
      <c r="H1876" s="91">
        <v>43210</v>
      </c>
      <c r="I1876" s="88" t="s">
        <v>51</v>
      </c>
      <c r="J1876" s="88"/>
      <c r="K1876" s="92">
        <v>1</v>
      </c>
      <c r="L1876" s="93">
        <v>225.02</v>
      </c>
      <c r="M1876" s="109">
        <v>225.02</v>
      </c>
    </row>
    <row r="1877" spans="1:13" hidden="1" x14ac:dyDescent="0.35">
      <c r="A1877" s="114" t="str">
        <f t="shared" si="29"/>
        <v>6954459ZNGA561A</v>
      </c>
      <c r="B1877" s="88" t="s">
        <v>144</v>
      </c>
      <c r="C1877" s="89">
        <v>2304880</v>
      </c>
      <c r="D1877" s="88">
        <v>6954459</v>
      </c>
      <c r="E1877" s="88" t="s">
        <v>111</v>
      </c>
      <c r="F1877" s="88" t="s">
        <v>113</v>
      </c>
      <c r="G1877" s="91">
        <v>43211</v>
      </c>
      <c r="H1877" s="91">
        <v>43211</v>
      </c>
      <c r="I1877" s="88" t="s">
        <v>112</v>
      </c>
      <c r="J1877" s="88"/>
      <c r="K1877" s="92">
        <v>1</v>
      </c>
      <c r="L1877" s="93">
        <v>0</v>
      </c>
      <c r="M1877" s="109">
        <v>0</v>
      </c>
    </row>
    <row r="1878" spans="1:13" hidden="1" x14ac:dyDescent="0.35">
      <c r="A1878" s="114" t="str">
        <f t="shared" si="29"/>
        <v>6954388ZNGA561A</v>
      </c>
      <c r="B1878" s="88" t="s">
        <v>144</v>
      </c>
      <c r="C1878" s="89">
        <v>2304890</v>
      </c>
      <c r="D1878" s="88">
        <v>6954388</v>
      </c>
      <c r="E1878" s="88" t="s">
        <v>117</v>
      </c>
      <c r="F1878" s="88" t="s">
        <v>113</v>
      </c>
      <c r="G1878" s="91">
        <v>43206</v>
      </c>
      <c r="H1878" s="91">
        <v>43206</v>
      </c>
      <c r="I1878" s="88" t="s">
        <v>112</v>
      </c>
      <c r="J1878" s="88"/>
      <c r="K1878" s="92">
        <v>1</v>
      </c>
      <c r="L1878" s="93">
        <v>0</v>
      </c>
      <c r="M1878" s="109">
        <v>0</v>
      </c>
    </row>
    <row r="1879" spans="1:13" hidden="1" x14ac:dyDescent="0.35">
      <c r="A1879" s="114" t="str">
        <f t="shared" si="29"/>
        <v>6954409ZNGA561BC</v>
      </c>
      <c r="B1879" s="88" t="s">
        <v>144</v>
      </c>
      <c r="C1879" s="89">
        <v>2304891</v>
      </c>
      <c r="D1879" s="88">
        <v>6954409</v>
      </c>
      <c r="E1879" s="88" t="s">
        <v>117</v>
      </c>
      <c r="F1879" s="88" t="s">
        <v>118</v>
      </c>
      <c r="G1879" s="91">
        <v>43206</v>
      </c>
      <c r="H1879" s="91">
        <v>43206</v>
      </c>
      <c r="I1879" s="88" t="s">
        <v>29</v>
      </c>
      <c r="J1879" s="88"/>
      <c r="K1879" s="92">
        <v>1</v>
      </c>
      <c r="L1879" s="93">
        <v>433.57</v>
      </c>
      <c r="M1879" s="109">
        <v>433.57</v>
      </c>
    </row>
    <row r="1880" spans="1:13" hidden="1" x14ac:dyDescent="0.35">
      <c r="A1880" s="114" t="str">
        <f t="shared" si="29"/>
        <v>6958850ZNGA561A</v>
      </c>
      <c r="B1880" s="88" t="s">
        <v>144</v>
      </c>
      <c r="C1880" s="89">
        <v>2305410</v>
      </c>
      <c r="D1880" s="88">
        <v>6958850</v>
      </c>
      <c r="E1880" s="88" t="s">
        <v>124</v>
      </c>
      <c r="F1880" s="88" t="s">
        <v>113</v>
      </c>
      <c r="G1880" s="91">
        <v>43206</v>
      </c>
      <c r="H1880" s="91">
        <v>43206</v>
      </c>
      <c r="I1880" s="88" t="s">
        <v>112</v>
      </c>
      <c r="J1880" s="88"/>
      <c r="K1880" s="92">
        <v>1</v>
      </c>
      <c r="L1880" s="93">
        <v>0</v>
      </c>
      <c r="M1880" s="109">
        <v>0</v>
      </c>
    </row>
    <row r="1881" spans="1:13" hidden="1" x14ac:dyDescent="0.35">
      <c r="A1881" s="114" t="str">
        <f t="shared" si="29"/>
        <v>6958859ZNGA561BC</v>
      </c>
      <c r="B1881" s="88" t="s">
        <v>144</v>
      </c>
      <c r="C1881" s="89">
        <v>2305411</v>
      </c>
      <c r="D1881" s="88">
        <v>6958859</v>
      </c>
      <c r="E1881" s="88" t="s">
        <v>124</v>
      </c>
      <c r="F1881" s="88" t="s">
        <v>118</v>
      </c>
      <c r="G1881" s="91">
        <v>43209</v>
      </c>
      <c r="H1881" s="91">
        <v>43209</v>
      </c>
      <c r="I1881" s="88" t="s">
        <v>29</v>
      </c>
      <c r="J1881" s="88"/>
      <c r="K1881" s="92">
        <v>1</v>
      </c>
      <c r="L1881" s="93">
        <v>433.57</v>
      </c>
      <c r="M1881" s="109">
        <v>433.57</v>
      </c>
    </row>
    <row r="1882" spans="1:13" hidden="1" x14ac:dyDescent="0.35">
      <c r="A1882" s="114" t="str">
        <f t="shared" si="29"/>
        <v>6954499NGA-753</v>
      </c>
      <c r="B1882" s="88" t="s">
        <v>144</v>
      </c>
      <c r="C1882" s="89">
        <v>2305476</v>
      </c>
      <c r="D1882" s="88">
        <v>6954499</v>
      </c>
      <c r="E1882" s="88" t="s">
        <v>111</v>
      </c>
      <c r="F1882" s="88" t="s">
        <v>118</v>
      </c>
      <c r="G1882" s="91">
        <v>43207</v>
      </c>
      <c r="H1882" s="91">
        <v>43207</v>
      </c>
      <c r="I1882" s="88" t="s">
        <v>102</v>
      </c>
      <c r="J1882" s="88"/>
      <c r="K1882" s="92">
        <v>1</v>
      </c>
      <c r="L1882" s="93">
        <v>68.2</v>
      </c>
      <c r="M1882" s="109">
        <v>68.2</v>
      </c>
    </row>
    <row r="1883" spans="1:13" hidden="1" x14ac:dyDescent="0.35">
      <c r="A1883" s="114" t="str">
        <f t="shared" si="29"/>
        <v>6955576ZNGA561A</v>
      </c>
      <c r="B1883" s="88" t="s">
        <v>144</v>
      </c>
      <c r="C1883" s="89">
        <v>2305581</v>
      </c>
      <c r="D1883" s="88">
        <v>6955576</v>
      </c>
      <c r="E1883" s="88" t="s">
        <v>120</v>
      </c>
      <c r="F1883" s="88" t="s">
        <v>113</v>
      </c>
      <c r="G1883" s="91">
        <v>43206</v>
      </c>
      <c r="H1883" s="91">
        <v>43206</v>
      </c>
      <c r="I1883" s="88" t="s">
        <v>112</v>
      </c>
      <c r="J1883" s="88"/>
      <c r="K1883" s="92">
        <v>1</v>
      </c>
      <c r="L1883" s="93">
        <v>0</v>
      </c>
      <c r="M1883" s="109">
        <v>0</v>
      </c>
    </row>
    <row r="1884" spans="1:13" ht="52.5" hidden="1" x14ac:dyDescent="0.35">
      <c r="A1884" s="114" t="str">
        <f t="shared" si="29"/>
        <v>6955589NGA Outside Boundary Remediation/Build</v>
      </c>
      <c r="B1884" s="88" t="s">
        <v>144</v>
      </c>
      <c r="C1884" s="89">
        <v>2305582</v>
      </c>
      <c r="D1884" s="88">
        <v>6955589</v>
      </c>
      <c r="E1884" s="88" t="s">
        <v>120</v>
      </c>
      <c r="F1884" s="88" t="s">
        <v>127</v>
      </c>
      <c r="G1884" s="91">
        <v>43206</v>
      </c>
      <c r="H1884" s="91">
        <v>43206</v>
      </c>
      <c r="I1884" s="88" t="s">
        <v>126</v>
      </c>
      <c r="J1884" s="88"/>
      <c r="K1884" s="92">
        <v>1</v>
      </c>
      <c r="L1884" s="93">
        <v>0</v>
      </c>
      <c r="M1884" s="109">
        <v>0</v>
      </c>
    </row>
    <row r="1885" spans="1:13" hidden="1" x14ac:dyDescent="0.35">
      <c r="A1885" s="114" t="str">
        <f t="shared" si="29"/>
        <v>6955589ZNGA562BC</v>
      </c>
      <c r="B1885" s="88" t="s">
        <v>144</v>
      </c>
      <c r="C1885" s="89">
        <v>2305582</v>
      </c>
      <c r="D1885" s="88">
        <v>6955589</v>
      </c>
      <c r="E1885" s="88" t="s">
        <v>120</v>
      </c>
      <c r="F1885" s="88" t="s">
        <v>118</v>
      </c>
      <c r="G1885" s="91">
        <v>43206</v>
      </c>
      <c r="H1885" s="91">
        <v>43206</v>
      </c>
      <c r="I1885" s="88" t="s">
        <v>41</v>
      </c>
      <c r="J1885" s="88"/>
      <c r="K1885" s="92">
        <v>1</v>
      </c>
      <c r="L1885" s="93">
        <v>498.69</v>
      </c>
      <c r="M1885" s="109">
        <v>498.69</v>
      </c>
    </row>
    <row r="1886" spans="1:13" ht="26.5" hidden="1" x14ac:dyDescent="0.35">
      <c r="A1886" s="114" t="str">
        <f t="shared" si="29"/>
        <v>6958080ZNGA562BC</v>
      </c>
      <c r="B1886" s="88" t="s">
        <v>144</v>
      </c>
      <c r="C1886" s="89">
        <v>2305684</v>
      </c>
      <c r="D1886" s="88">
        <v>6958080</v>
      </c>
      <c r="E1886" s="88" t="s">
        <v>122</v>
      </c>
      <c r="F1886" s="88" t="s">
        <v>118</v>
      </c>
      <c r="G1886" s="91">
        <v>43210</v>
      </c>
      <c r="H1886" s="91">
        <v>43210</v>
      </c>
      <c r="I1886" s="88" t="s">
        <v>41</v>
      </c>
      <c r="J1886" s="88"/>
      <c r="K1886" s="92">
        <v>1</v>
      </c>
      <c r="L1886" s="93">
        <v>498.69</v>
      </c>
      <c r="M1886" s="109">
        <v>498.69</v>
      </c>
    </row>
    <row r="1887" spans="1:13" ht="26.5" hidden="1" x14ac:dyDescent="0.35">
      <c r="A1887" s="114" t="str">
        <f t="shared" si="29"/>
        <v>6958067ZNGA561A</v>
      </c>
      <c r="B1887" s="88" t="s">
        <v>144</v>
      </c>
      <c r="C1887" s="89">
        <v>2305685</v>
      </c>
      <c r="D1887" s="88">
        <v>6958067</v>
      </c>
      <c r="E1887" s="88" t="s">
        <v>122</v>
      </c>
      <c r="F1887" s="88" t="s">
        <v>113</v>
      </c>
      <c r="G1887" s="91">
        <v>43206</v>
      </c>
      <c r="H1887" s="91">
        <v>43206</v>
      </c>
      <c r="I1887" s="88" t="s">
        <v>112</v>
      </c>
      <c r="J1887" s="88"/>
      <c r="K1887" s="92">
        <v>1</v>
      </c>
      <c r="L1887" s="93">
        <v>0</v>
      </c>
      <c r="M1887" s="109">
        <v>0</v>
      </c>
    </row>
    <row r="1888" spans="1:13" ht="26.5" hidden="1" x14ac:dyDescent="0.35">
      <c r="A1888" s="114" t="str">
        <f t="shared" si="29"/>
        <v>6959187ZNGA561A</v>
      </c>
      <c r="B1888" s="88" t="s">
        <v>144</v>
      </c>
      <c r="C1888" s="89">
        <v>2305727</v>
      </c>
      <c r="D1888" s="88">
        <v>6959187</v>
      </c>
      <c r="E1888" s="88" t="s">
        <v>122</v>
      </c>
      <c r="F1888" s="88" t="s">
        <v>113</v>
      </c>
      <c r="G1888" s="91">
        <v>43206</v>
      </c>
      <c r="H1888" s="91">
        <v>43206</v>
      </c>
      <c r="I1888" s="88" t="s">
        <v>112</v>
      </c>
      <c r="J1888" s="88"/>
      <c r="K1888" s="92">
        <v>1</v>
      </c>
      <c r="L1888" s="93">
        <v>0</v>
      </c>
      <c r="M1888" s="109">
        <v>0</v>
      </c>
    </row>
    <row r="1889" spans="1:13" ht="26.5" hidden="1" x14ac:dyDescent="0.35">
      <c r="A1889" s="114" t="str">
        <f t="shared" si="29"/>
        <v>6959195ZNGA562BC</v>
      </c>
      <c r="B1889" s="88" t="s">
        <v>144</v>
      </c>
      <c r="C1889" s="89">
        <v>2305728</v>
      </c>
      <c r="D1889" s="88">
        <v>6959195</v>
      </c>
      <c r="E1889" s="88" t="s">
        <v>122</v>
      </c>
      <c r="F1889" s="88" t="s">
        <v>118</v>
      </c>
      <c r="G1889" s="91">
        <v>43209</v>
      </c>
      <c r="H1889" s="91">
        <v>43209</v>
      </c>
      <c r="I1889" s="88" t="s">
        <v>41</v>
      </c>
      <c r="J1889" s="88"/>
      <c r="K1889" s="92">
        <v>1</v>
      </c>
      <c r="L1889" s="93">
        <v>498.69</v>
      </c>
      <c r="M1889" s="109">
        <v>498.69</v>
      </c>
    </row>
    <row r="1890" spans="1:13" hidden="1" x14ac:dyDescent="0.35">
      <c r="A1890" s="114" t="str">
        <f t="shared" si="29"/>
        <v>6964152ZNGA561A</v>
      </c>
      <c r="B1890" s="88" t="s">
        <v>144</v>
      </c>
      <c r="C1890" s="89">
        <v>2305735</v>
      </c>
      <c r="D1890" s="88">
        <v>6964152</v>
      </c>
      <c r="E1890" s="88" t="s">
        <v>116</v>
      </c>
      <c r="F1890" s="88" t="s">
        <v>113</v>
      </c>
      <c r="G1890" s="91">
        <v>43206</v>
      </c>
      <c r="H1890" s="91">
        <v>43206</v>
      </c>
      <c r="I1890" s="88" t="s">
        <v>112</v>
      </c>
      <c r="J1890" s="88"/>
      <c r="K1890" s="92">
        <v>1</v>
      </c>
      <c r="L1890" s="93">
        <v>0</v>
      </c>
      <c r="M1890" s="109">
        <v>0</v>
      </c>
    </row>
    <row r="1891" spans="1:13" hidden="1" x14ac:dyDescent="0.35">
      <c r="A1891" s="114" t="str">
        <f t="shared" si="29"/>
        <v>6971650ZNGA563BC</v>
      </c>
      <c r="B1891" s="88" t="s">
        <v>144</v>
      </c>
      <c r="C1891" s="89">
        <v>2306265</v>
      </c>
      <c r="D1891" s="88">
        <v>6971650</v>
      </c>
      <c r="E1891" s="88" t="s">
        <v>116</v>
      </c>
      <c r="F1891" s="88" t="s">
        <v>118</v>
      </c>
      <c r="G1891" s="91">
        <v>43206</v>
      </c>
      <c r="H1891" s="91">
        <v>43206</v>
      </c>
      <c r="I1891" s="88" t="s">
        <v>25</v>
      </c>
      <c r="J1891" s="88"/>
      <c r="K1891" s="92">
        <v>1</v>
      </c>
      <c r="L1891" s="93">
        <v>626.70000000000005</v>
      </c>
      <c r="M1891" s="109">
        <v>626.70000000000005</v>
      </c>
    </row>
    <row r="1892" spans="1:13" hidden="1" x14ac:dyDescent="0.35">
      <c r="A1892" s="114" t="str">
        <f t="shared" si="29"/>
        <v>6976459ZNGA563B</v>
      </c>
      <c r="B1892" s="88" t="s">
        <v>144</v>
      </c>
      <c r="C1892" s="89">
        <v>2306456</v>
      </c>
      <c r="D1892" s="88">
        <v>6976459</v>
      </c>
      <c r="E1892" s="88" t="s">
        <v>124</v>
      </c>
      <c r="F1892" s="88" t="s">
        <v>115</v>
      </c>
      <c r="G1892" s="91">
        <v>43208</v>
      </c>
      <c r="H1892" s="91">
        <v>43208</v>
      </c>
      <c r="I1892" s="88" t="s">
        <v>23</v>
      </c>
      <c r="J1892" s="88"/>
      <c r="K1892" s="92">
        <v>1</v>
      </c>
      <c r="L1892" s="93">
        <v>383.5</v>
      </c>
      <c r="M1892" s="109">
        <v>383.5</v>
      </c>
    </row>
    <row r="1893" spans="1:13" hidden="1" x14ac:dyDescent="0.35">
      <c r="A1893" s="114" t="str">
        <f t="shared" si="29"/>
        <v>6975242ZNGA561A</v>
      </c>
      <c r="B1893" s="88" t="s">
        <v>144</v>
      </c>
      <c r="C1893" s="89">
        <v>2306541</v>
      </c>
      <c r="D1893" s="88">
        <v>6975242</v>
      </c>
      <c r="E1893" s="88" t="s">
        <v>145</v>
      </c>
      <c r="F1893" s="88" t="s">
        <v>113</v>
      </c>
      <c r="G1893" s="91">
        <v>43206</v>
      </c>
      <c r="H1893" s="91">
        <v>43206</v>
      </c>
      <c r="I1893" s="88" t="s">
        <v>112</v>
      </c>
      <c r="J1893" s="88"/>
      <c r="K1893" s="92">
        <v>1</v>
      </c>
      <c r="L1893" s="93">
        <v>0</v>
      </c>
      <c r="M1893" s="109">
        <v>0</v>
      </c>
    </row>
    <row r="1894" spans="1:13" hidden="1" x14ac:dyDescent="0.35">
      <c r="A1894" s="114" t="str">
        <f t="shared" si="29"/>
        <v>6975302ZNGA561C</v>
      </c>
      <c r="B1894" s="88" t="s">
        <v>144</v>
      </c>
      <c r="C1894" s="89">
        <v>2306542</v>
      </c>
      <c r="D1894" s="88">
        <v>6975302</v>
      </c>
      <c r="E1894" s="88" t="s">
        <v>120</v>
      </c>
      <c r="F1894" s="88" t="s">
        <v>118</v>
      </c>
      <c r="G1894" s="91">
        <v>43211</v>
      </c>
      <c r="H1894" s="91">
        <v>43211</v>
      </c>
      <c r="I1894" s="88" t="s">
        <v>89</v>
      </c>
      <c r="J1894" s="88"/>
      <c r="K1894" s="92">
        <v>1</v>
      </c>
      <c r="L1894" s="93">
        <v>205.64</v>
      </c>
      <c r="M1894" s="109">
        <v>205.64</v>
      </c>
    </row>
    <row r="1895" spans="1:13" hidden="1" x14ac:dyDescent="0.35">
      <c r="A1895" s="114" t="str">
        <f t="shared" si="29"/>
        <v>6975302ZNGA564B</v>
      </c>
      <c r="B1895" s="88" t="s">
        <v>144</v>
      </c>
      <c r="C1895" s="89">
        <v>2306542</v>
      </c>
      <c r="D1895" s="88">
        <v>6975302</v>
      </c>
      <c r="E1895" s="88" t="s">
        <v>145</v>
      </c>
      <c r="F1895" s="88" t="s">
        <v>115</v>
      </c>
      <c r="G1895" s="91">
        <v>43206</v>
      </c>
      <c r="H1895" s="91">
        <v>43206</v>
      </c>
      <c r="I1895" s="88" t="s">
        <v>19</v>
      </c>
      <c r="J1895" s="88"/>
      <c r="K1895" s="92">
        <v>1</v>
      </c>
      <c r="L1895" s="93">
        <v>625.48</v>
      </c>
      <c r="M1895" s="109">
        <v>625.48</v>
      </c>
    </row>
    <row r="1896" spans="1:13" hidden="1" x14ac:dyDescent="0.35">
      <c r="A1896" s="114" t="str">
        <f t="shared" si="29"/>
        <v>6979508ZNGA562BC</v>
      </c>
      <c r="B1896" s="88" t="s">
        <v>144</v>
      </c>
      <c r="C1896" s="89">
        <v>2306841</v>
      </c>
      <c r="D1896" s="88">
        <v>6979508</v>
      </c>
      <c r="E1896" s="88" t="s">
        <v>121</v>
      </c>
      <c r="F1896" s="88" t="s">
        <v>118</v>
      </c>
      <c r="G1896" s="91">
        <v>43209</v>
      </c>
      <c r="H1896" s="91">
        <v>43209</v>
      </c>
      <c r="I1896" s="88" t="s">
        <v>41</v>
      </c>
      <c r="J1896" s="88"/>
      <c r="K1896" s="92">
        <v>1</v>
      </c>
      <c r="L1896" s="93">
        <v>498.69</v>
      </c>
      <c r="M1896" s="109">
        <v>498.69</v>
      </c>
    </row>
    <row r="1897" spans="1:13" hidden="1" x14ac:dyDescent="0.35">
      <c r="A1897" s="114" t="str">
        <f t="shared" si="29"/>
        <v>6981083ZNGA561BC</v>
      </c>
      <c r="B1897" s="88" t="s">
        <v>144</v>
      </c>
      <c r="C1897" s="89">
        <v>2306845</v>
      </c>
      <c r="D1897" s="88">
        <v>6981083</v>
      </c>
      <c r="E1897" s="88" t="s">
        <v>145</v>
      </c>
      <c r="F1897" s="88" t="s">
        <v>118</v>
      </c>
      <c r="G1897" s="91">
        <v>43207</v>
      </c>
      <c r="H1897" s="91">
        <v>43207</v>
      </c>
      <c r="I1897" s="88" t="s">
        <v>29</v>
      </c>
      <c r="J1897" s="88"/>
      <c r="K1897" s="92">
        <v>1</v>
      </c>
      <c r="L1897" s="93">
        <v>433.57</v>
      </c>
      <c r="M1897" s="109">
        <v>433.57</v>
      </c>
    </row>
    <row r="1898" spans="1:13" hidden="1" x14ac:dyDescent="0.35">
      <c r="A1898" s="114" t="str">
        <f t="shared" si="29"/>
        <v>6980039Z999</v>
      </c>
      <c r="B1898" s="88" t="s">
        <v>144</v>
      </c>
      <c r="C1898" s="89">
        <v>2306932</v>
      </c>
      <c r="D1898" s="88">
        <v>6980039</v>
      </c>
      <c r="E1898" s="88" t="s">
        <v>121</v>
      </c>
      <c r="F1898" s="88" t="s">
        <v>115</v>
      </c>
      <c r="G1898" s="91">
        <v>43210</v>
      </c>
      <c r="H1898" s="91">
        <v>43210</v>
      </c>
      <c r="I1898" s="88" t="s">
        <v>35</v>
      </c>
      <c r="J1898" s="88"/>
      <c r="K1898" s="92">
        <v>1</v>
      </c>
      <c r="L1898" s="93">
        <v>0</v>
      </c>
      <c r="M1898" s="109">
        <v>0</v>
      </c>
    </row>
    <row r="1899" spans="1:13" hidden="1" x14ac:dyDescent="0.35">
      <c r="A1899" s="114" t="str">
        <f t="shared" si="29"/>
        <v>6980039ZNGA563B</v>
      </c>
      <c r="B1899" s="88" t="s">
        <v>144</v>
      </c>
      <c r="C1899" s="89">
        <v>2306932</v>
      </c>
      <c r="D1899" s="88">
        <v>6980039</v>
      </c>
      <c r="E1899" s="88" t="s">
        <v>121</v>
      </c>
      <c r="F1899" s="88" t="s">
        <v>115</v>
      </c>
      <c r="G1899" s="91">
        <v>43210</v>
      </c>
      <c r="H1899" s="91">
        <v>43210</v>
      </c>
      <c r="I1899" s="88" t="s">
        <v>23</v>
      </c>
      <c r="J1899" s="88"/>
      <c r="K1899" s="92">
        <v>-1</v>
      </c>
      <c r="L1899" s="93">
        <v>383.5</v>
      </c>
      <c r="M1899" s="109">
        <v>-383.5</v>
      </c>
    </row>
    <row r="1900" spans="1:13" hidden="1" x14ac:dyDescent="0.35">
      <c r="A1900" s="114" t="str">
        <f t="shared" si="29"/>
        <v>6980039ZNGA563BC</v>
      </c>
      <c r="B1900" s="88" t="s">
        <v>144</v>
      </c>
      <c r="C1900" s="89">
        <v>2306932</v>
      </c>
      <c r="D1900" s="88">
        <v>6980039</v>
      </c>
      <c r="E1900" s="88" t="s">
        <v>121</v>
      </c>
      <c r="F1900" s="88" t="s">
        <v>118</v>
      </c>
      <c r="G1900" s="91">
        <v>43209</v>
      </c>
      <c r="H1900" s="91">
        <v>43209</v>
      </c>
      <c r="I1900" s="88" t="s">
        <v>25</v>
      </c>
      <c r="J1900" s="88"/>
      <c r="K1900" s="92">
        <v>1</v>
      </c>
      <c r="L1900" s="93">
        <v>626.70000000000005</v>
      </c>
      <c r="M1900" s="109">
        <v>626.70000000000005</v>
      </c>
    </row>
    <row r="1901" spans="1:13" hidden="1" x14ac:dyDescent="0.35">
      <c r="A1901" s="114" t="str">
        <f t="shared" si="29"/>
        <v>6981483ZNGA561A</v>
      </c>
      <c r="B1901" s="88" t="s">
        <v>144</v>
      </c>
      <c r="C1901" s="89">
        <v>2306998</v>
      </c>
      <c r="D1901" s="88">
        <v>6981483</v>
      </c>
      <c r="E1901" s="88" t="s">
        <v>119</v>
      </c>
      <c r="F1901" s="88" t="s">
        <v>113</v>
      </c>
      <c r="G1901" s="91">
        <v>43208</v>
      </c>
      <c r="H1901" s="91">
        <v>43208</v>
      </c>
      <c r="I1901" s="88" t="s">
        <v>112</v>
      </c>
      <c r="J1901" s="88"/>
      <c r="K1901" s="92">
        <v>1</v>
      </c>
      <c r="L1901" s="93">
        <v>0</v>
      </c>
      <c r="M1901" s="109">
        <v>0</v>
      </c>
    </row>
    <row r="1902" spans="1:13" hidden="1" x14ac:dyDescent="0.35">
      <c r="A1902" s="114" t="str">
        <f t="shared" si="29"/>
        <v>6981496ZNGA563BC</v>
      </c>
      <c r="B1902" s="88" t="s">
        <v>144</v>
      </c>
      <c r="C1902" s="89">
        <v>2306999</v>
      </c>
      <c r="D1902" s="88">
        <v>6981496</v>
      </c>
      <c r="E1902" s="88" t="s">
        <v>119</v>
      </c>
      <c r="F1902" s="88" t="s">
        <v>118</v>
      </c>
      <c r="G1902" s="91">
        <v>43208</v>
      </c>
      <c r="H1902" s="91">
        <v>43208</v>
      </c>
      <c r="I1902" s="88" t="s">
        <v>25</v>
      </c>
      <c r="J1902" s="88"/>
      <c r="K1902" s="92">
        <v>1</v>
      </c>
      <c r="L1902" s="93">
        <v>626.70000000000005</v>
      </c>
      <c r="M1902" s="109">
        <v>626.70000000000005</v>
      </c>
    </row>
    <row r="1903" spans="1:13" ht="26.5" hidden="1" x14ac:dyDescent="0.35">
      <c r="A1903" s="114" t="str">
        <f t="shared" si="29"/>
        <v>6977075ZNGA562BC</v>
      </c>
      <c r="B1903" s="88" t="s">
        <v>144</v>
      </c>
      <c r="C1903" s="89">
        <v>2307134</v>
      </c>
      <c r="D1903" s="88">
        <v>6977075</v>
      </c>
      <c r="E1903" s="88" t="s">
        <v>122</v>
      </c>
      <c r="F1903" s="88" t="s">
        <v>118</v>
      </c>
      <c r="G1903" s="91">
        <v>43209</v>
      </c>
      <c r="H1903" s="91">
        <v>43209</v>
      </c>
      <c r="I1903" s="88" t="s">
        <v>41</v>
      </c>
      <c r="J1903" s="88"/>
      <c r="K1903" s="92">
        <v>1</v>
      </c>
      <c r="L1903" s="93">
        <v>498.69</v>
      </c>
      <c r="M1903" s="109">
        <v>498.69</v>
      </c>
    </row>
    <row r="1904" spans="1:13" ht="26.5" hidden="1" x14ac:dyDescent="0.35">
      <c r="A1904" s="114" t="str">
        <f t="shared" si="29"/>
        <v>6977056ZNGA561A</v>
      </c>
      <c r="B1904" s="88" t="s">
        <v>144</v>
      </c>
      <c r="C1904" s="89">
        <v>2307135</v>
      </c>
      <c r="D1904" s="88">
        <v>6977056</v>
      </c>
      <c r="E1904" s="88" t="s">
        <v>122</v>
      </c>
      <c r="F1904" s="88" t="s">
        <v>113</v>
      </c>
      <c r="G1904" s="91">
        <v>43207</v>
      </c>
      <c r="H1904" s="91">
        <v>43207</v>
      </c>
      <c r="I1904" s="88" t="s">
        <v>112</v>
      </c>
      <c r="J1904" s="88"/>
      <c r="K1904" s="92">
        <v>1</v>
      </c>
      <c r="L1904" s="93">
        <v>0</v>
      </c>
      <c r="M1904" s="109">
        <v>0</v>
      </c>
    </row>
    <row r="1905" spans="1:13" hidden="1" x14ac:dyDescent="0.35">
      <c r="A1905" s="114" t="str">
        <f t="shared" si="29"/>
        <v>6992619ZNGA561A</v>
      </c>
      <c r="B1905" s="88" t="s">
        <v>144</v>
      </c>
      <c r="C1905" s="89">
        <v>2307852</v>
      </c>
      <c r="D1905" s="88">
        <v>6992619</v>
      </c>
      <c r="E1905" s="88" t="s">
        <v>124</v>
      </c>
      <c r="F1905" s="88" t="s">
        <v>113</v>
      </c>
      <c r="G1905" s="91">
        <v>43206</v>
      </c>
      <c r="H1905" s="91">
        <v>43206</v>
      </c>
      <c r="I1905" s="88" t="s">
        <v>112</v>
      </c>
      <c r="J1905" s="88"/>
      <c r="K1905" s="92">
        <v>1</v>
      </c>
      <c r="L1905" s="93">
        <v>0</v>
      </c>
      <c r="M1905" s="109">
        <v>0</v>
      </c>
    </row>
    <row r="1906" spans="1:13" hidden="1" x14ac:dyDescent="0.35">
      <c r="A1906" s="114" t="str">
        <f t="shared" si="29"/>
        <v>6992918ZNGA562BC</v>
      </c>
      <c r="B1906" s="88" t="s">
        <v>144</v>
      </c>
      <c r="C1906" s="89">
        <v>2308059</v>
      </c>
      <c r="D1906" s="88">
        <v>6992918</v>
      </c>
      <c r="E1906" s="88" t="s">
        <v>145</v>
      </c>
      <c r="F1906" s="88" t="s">
        <v>118</v>
      </c>
      <c r="G1906" s="91">
        <v>43208</v>
      </c>
      <c r="H1906" s="91">
        <v>43208</v>
      </c>
      <c r="I1906" s="88" t="s">
        <v>41</v>
      </c>
      <c r="J1906" s="88"/>
      <c r="K1906" s="92">
        <v>1</v>
      </c>
      <c r="L1906" s="93">
        <v>498.69</v>
      </c>
      <c r="M1906" s="109">
        <v>498.69</v>
      </c>
    </row>
    <row r="1907" spans="1:13" hidden="1" x14ac:dyDescent="0.35">
      <c r="A1907" s="114" t="str">
        <f t="shared" si="29"/>
        <v>7000303ZNGA561A</v>
      </c>
      <c r="B1907" s="88" t="s">
        <v>144</v>
      </c>
      <c r="C1907" s="89">
        <v>2308735</v>
      </c>
      <c r="D1907" s="88">
        <v>7000303</v>
      </c>
      <c r="E1907" s="88" t="s">
        <v>124</v>
      </c>
      <c r="F1907" s="88" t="s">
        <v>113</v>
      </c>
      <c r="G1907" s="91">
        <v>43210</v>
      </c>
      <c r="H1907" s="91">
        <v>43210</v>
      </c>
      <c r="I1907" s="88" t="s">
        <v>112</v>
      </c>
      <c r="J1907" s="88"/>
      <c r="K1907" s="92">
        <v>1</v>
      </c>
      <c r="L1907" s="93">
        <v>0</v>
      </c>
      <c r="M1907" s="109">
        <v>0</v>
      </c>
    </row>
    <row r="1908" spans="1:13" hidden="1" x14ac:dyDescent="0.35">
      <c r="A1908" s="114" t="str">
        <f t="shared" si="29"/>
        <v>6993119ZNGA561A</v>
      </c>
      <c r="B1908" s="88" t="s">
        <v>144</v>
      </c>
      <c r="C1908" s="89">
        <v>2308922</v>
      </c>
      <c r="D1908" s="88">
        <v>6993119</v>
      </c>
      <c r="E1908" s="88" t="s">
        <v>145</v>
      </c>
      <c r="F1908" s="88" t="s">
        <v>113</v>
      </c>
      <c r="G1908" s="91">
        <v>43208</v>
      </c>
      <c r="H1908" s="91">
        <v>43208</v>
      </c>
      <c r="I1908" s="88" t="s">
        <v>112</v>
      </c>
      <c r="J1908" s="88"/>
      <c r="K1908" s="92">
        <v>1</v>
      </c>
      <c r="L1908" s="93">
        <v>0</v>
      </c>
      <c r="M1908" s="109">
        <v>0</v>
      </c>
    </row>
    <row r="1909" spans="1:13" ht="52.5" hidden="1" x14ac:dyDescent="0.35">
      <c r="A1909" s="114" t="str">
        <f t="shared" si="29"/>
        <v>6993135NGA Outside Boundary Remediation/Build</v>
      </c>
      <c r="B1909" s="88" t="s">
        <v>144</v>
      </c>
      <c r="C1909" s="89">
        <v>2308923</v>
      </c>
      <c r="D1909" s="88">
        <v>6993135</v>
      </c>
      <c r="E1909" s="88" t="s">
        <v>120</v>
      </c>
      <c r="F1909" s="88" t="s">
        <v>127</v>
      </c>
      <c r="G1909" s="91">
        <v>43210</v>
      </c>
      <c r="H1909" s="91">
        <v>43210</v>
      </c>
      <c r="I1909" s="88" t="s">
        <v>126</v>
      </c>
      <c r="J1909" s="88"/>
      <c r="K1909" s="92">
        <v>1</v>
      </c>
      <c r="L1909" s="93">
        <v>0</v>
      </c>
      <c r="M1909" s="109">
        <v>0</v>
      </c>
    </row>
    <row r="1910" spans="1:13" hidden="1" x14ac:dyDescent="0.35">
      <c r="A1910" s="114" t="str">
        <f t="shared" si="29"/>
        <v>6993135ZNGA561B</v>
      </c>
      <c r="B1910" s="88" t="s">
        <v>144</v>
      </c>
      <c r="C1910" s="89">
        <v>2308923</v>
      </c>
      <c r="D1910" s="88">
        <v>6993135</v>
      </c>
      <c r="E1910" s="88" t="s">
        <v>120</v>
      </c>
      <c r="F1910" s="88" t="s">
        <v>115</v>
      </c>
      <c r="G1910" s="91">
        <v>43210</v>
      </c>
      <c r="H1910" s="91">
        <v>43210</v>
      </c>
      <c r="I1910" s="88" t="s">
        <v>15</v>
      </c>
      <c r="J1910" s="88"/>
      <c r="K1910" s="92">
        <v>1</v>
      </c>
      <c r="L1910" s="93">
        <v>194.94</v>
      </c>
      <c r="M1910" s="109">
        <v>194.94</v>
      </c>
    </row>
    <row r="1911" spans="1:13" hidden="1" x14ac:dyDescent="0.35">
      <c r="A1911" s="114" t="str">
        <f t="shared" si="29"/>
        <v>6924757ZNGA561A</v>
      </c>
      <c r="B1911" s="88" t="s">
        <v>144</v>
      </c>
      <c r="C1911" s="89">
        <v>2309213</v>
      </c>
      <c r="D1911" s="88">
        <v>6924757</v>
      </c>
      <c r="E1911" s="88" t="s">
        <v>111</v>
      </c>
      <c r="F1911" s="88" t="s">
        <v>113</v>
      </c>
      <c r="G1911" s="91">
        <v>43207</v>
      </c>
      <c r="H1911" s="91">
        <v>43207</v>
      </c>
      <c r="I1911" s="88" t="s">
        <v>112</v>
      </c>
      <c r="J1911" s="88"/>
      <c r="K1911" s="92">
        <v>1</v>
      </c>
      <c r="L1911" s="93">
        <v>0</v>
      </c>
      <c r="M1911" s="109">
        <v>0</v>
      </c>
    </row>
    <row r="1912" spans="1:13" hidden="1" x14ac:dyDescent="0.35">
      <c r="A1912" s="114" t="str">
        <f t="shared" si="29"/>
        <v>6924847ZNGA560BC</v>
      </c>
      <c r="B1912" s="88" t="s">
        <v>144</v>
      </c>
      <c r="C1912" s="89">
        <v>2309214</v>
      </c>
      <c r="D1912" s="88">
        <v>6924847</v>
      </c>
      <c r="E1912" s="88" t="s">
        <v>111</v>
      </c>
      <c r="F1912" s="88" t="s">
        <v>118</v>
      </c>
      <c r="G1912" s="91">
        <v>43208</v>
      </c>
      <c r="H1912" s="91">
        <v>43208</v>
      </c>
      <c r="I1912" s="88" t="s">
        <v>80</v>
      </c>
      <c r="J1912" s="88"/>
      <c r="K1912" s="92">
        <v>1</v>
      </c>
      <c r="L1912" s="93">
        <v>414.92</v>
      </c>
      <c r="M1912" s="109">
        <v>414.92</v>
      </c>
    </row>
    <row r="1913" spans="1:13" hidden="1" x14ac:dyDescent="0.35">
      <c r="A1913" s="114" t="str">
        <f t="shared" si="29"/>
        <v>6915731ZNGA563BC</v>
      </c>
      <c r="B1913" s="88" t="s">
        <v>144</v>
      </c>
      <c r="C1913" s="89">
        <v>2309329</v>
      </c>
      <c r="D1913" s="88">
        <v>6915731</v>
      </c>
      <c r="E1913" s="88" t="s">
        <v>120</v>
      </c>
      <c r="F1913" s="88" t="s">
        <v>118</v>
      </c>
      <c r="G1913" s="91">
        <v>43211</v>
      </c>
      <c r="H1913" s="91">
        <v>43211</v>
      </c>
      <c r="I1913" s="88" t="s">
        <v>25</v>
      </c>
      <c r="J1913" s="88"/>
      <c r="K1913" s="92">
        <v>1</v>
      </c>
      <c r="L1913" s="93">
        <v>626.70000000000005</v>
      </c>
      <c r="M1913" s="109">
        <v>626.70000000000005</v>
      </c>
    </row>
    <row r="1914" spans="1:13" hidden="1" x14ac:dyDescent="0.35">
      <c r="A1914" s="114" t="str">
        <f t="shared" si="29"/>
        <v>7016582ZNGA561A</v>
      </c>
      <c r="B1914" s="88" t="s">
        <v>144</v>
      </c>
      <c r="C1914" s="89">
        <v>2309770</v>
      </c>
      <c r="D1914" s="88">
        <v>7016582</v>
      </c>
      <c r="E1914" s="88" t="s">
        <v>123</v>
      </c>
      <c r="F1914" s="88" t="s">
        <v>113</v>
      </c>
      <c r="G1914" s="91">
        <v>43206</v>
      </c>
      <c r="H1914" s="91">
        <v>43206</v>
      </c>
      <c r="I1914" s="88" t="s">
        <v>112</v>
      </c>
      <c r="J1914" s="88"/>
      <c r="K1914" s="92">
        <v>1</v>
      </c>
      <c r="L1914" s="93">
        <v>0</v>
      </c>
      <c r="M1914" s="109">
        <v>0</v>
      </c>
    </row>
    <row r="1915" spans="1:13" hidden="1" x14ac:dyDescent="0.35">
      <c r="A1915" s="114" t="str">
        <f t="shared" si="29"/>
        <v>7016592ZNGA561C</v>
      </c>
      <c r="B1915" s="88" t="s">
        <v>144</v>
      </c>
      <c r="C1915" s="89">
        <v>2309771</v>
      </c>
      <c r="D1915" s="88">
        <v>7016592</v>
      </c>
      <c r="E1915" s="88" t="s">
        <v>123</v>
      </c>
      <c r="F1915" s="88" t="s">
        <v>118</v>
      </c>
      <c r="G1915" s="91">
        <v>43207</v>
      </c>
      <c r="H1915" s="91">
        <v>43207</v>
      </c>
      <c r="I1915" s="88" t="s">
        <v>89</v>
      </c>
      <c r="J1915" s="88"/>
      <c r="K1915" s="92">
        <v>1</v>
      </c>
      <c r="L1915" s="93">
        <v>205.64</v>
      </c>
      <c r="M1915" s="109">
        <v>205.64</v>
      </c>
    </row>
    <row r="1916" spans="1:13" hidden="1" x14ac:dyDescent="0.35">
      <c r="A1916" s="114" t="str">
        <f t="shared" si="29"/>
        <v>7016592ZNGA563B</v>
      </c>
      <c r="B1916" s="88" t="s">
        <v>144</v>
      </c>
      <c r="C1916" s="89">
        <v>2309771</v>
      </c>
      <c r="D1916" s="88">
        <v>7016592</v>
      </c>
      <c r="E1916" s="88" t="s">
        <v>123</v>
      </c>
      <c r="F1916" s="88" t="s">
        <v>115</v>
      </c>
      <c r="G1916" s="91">
        <v>43207</v>
      </c>
      <c r="H1916" s="91">
        <v>43207</v>
      </c>
      <c r="I1916" s="88" t="s">
        <v>23</v>
      </c>
      <c r="J1916" s="88"/>
      <c r="K1916" s="92">
        <v>1</v>
      </c>
      <c r="L1916" s="93">
        <v>383.5</v>
      </c>
      <c r="M1916" s="109">
        <v>383.5</v>
      </c>
    </row>
    <row r="1917" spans="1:13" hidden="1" x14ac:dyDescent="0.35">
      <c r="A1917" s="114" t="str">
        <f t="shared" si="29"/>
        <v>7021446ZNGA563BC</v>
      </c>
      <c r="B1917" s="88" t="s">
        <v>144</v>
      </c>
      <c r="C1917" s="89">
        <v>2310348</v>
      </c>
      <c r="D1917" s="88">
        <v>7021446</v>
      </c>
      <c r="E1917" s="88" t="s">
        <v>117</v>
      </c>
      <c r="F1917" s="88" t="s">
        <v>118</v>
      </c>
      <c r="G1917" s="91">
        <v>43209</v>
      </c>
      <c r="H1917" s="91">
        <v>43209</v>
      </c>
      <c r="I1917" s="88" t="s">
        <v>25</v>
      </c>
      <c r="J1917" s="88"/>
      <c r="K1917" s="92">
        <v>1</v>
      </c>
      <c r="L1917" s="93">
        <v>626.70000000000005</v>
      </c>
      <c r="M1917" s="109">
        <v>626.70000000000005</v>
      </c>
    </row>
    <row r="1918" spans="1:13" hidden="1" x14ac:dyDescent="0.35">
      <c r="A1918" s="114" t="str">
        <f t="shared" si="29"/>
        <v>7021439ZNGA561A</v>
      </c>
      <c r="B1918" s="88" t="s">
        <v>144</v>
      </c>
      <c r="C1918" s="89">
        <v>2310349</v>
      </c>
      <c r="D1918" s="88">
        <v>7021439</v>
      </c>
      <c r="E1918" s="88" t="s">
        <v>117</v>
      </c>
      <c r="F1918" s="88" t="s">
        <v>113</v>
      </c>
      <c r="G1918" s="91">
        <v>43208</v>
      </c>
      <c r="H1918" s="91">
        <v>43208</v>
      </c>
      <c r="I1918" s="88" t="s">
        <v>112</v>
      </c>
      <c r="J1918" s="88"/>
      <c r="K1918" s="92">
        <v>1</v>
      </c>
      <c r="L1918" s="93">
        <v>0</v>
      </c>
      <c r="M1918" s="109">
        <v>0</v>
      </c>
    </row>
    <row r="1919" spans="1:13" hidden="1" x14ac:dyDescent="0.35">
      <c r="A1919" s="114" t="str">
        <f t="shared" si="29"/>
        <v>7021036ZNGA564BC</v>
      </c>
      <c r="B1919" s="88" t="s">
        <v>144</v>
      </c>
      <c r="C1919" s="89">
        <v>2310354</v>
      </c>
      <c r="D1919" s="88">
        <v>7021036</v>
      </c>
      <c r="E1919" s="88" t="s">
        <v>117</v>
      </c>
      <c r="F1919" s="88" t="s">
        <v>115</v>
      </c>
      <c r="G1919" s="91">
        <v>43211</v>
      </c>
      <c r="H1919" s="91">
        <v>43211</v>
      </c>
      <c r="I1919" s="88" t="s">
        <v>95</v>
      </c>
      <c r="J1919" s="88"/>
      <c r="K1919" s="92">
        <v>1</v>
      </c>
      <c r="L1919" s="93">
        <v>881.69</v>
      </c>
      <c r="M1919" s="109">
        <v>881.69</v>
      </c>
    </row>
    <row r="1920" spans="1:13" hidden="1" x14ac:dyDescent="0.35">
      <c r="A1920" s="114" t="str">
        <f t="shared" si="29"/>
        <v>7021034ZNGA561A</v>
      </c>
      <c r="B1920" s="88" t="s">
        <v>144</v>
      </c>
      <c r="C1920" s="89">
        <v>2310355</v>
      </c>
      <c r="D1920" s="88">
        <v>7021034</v>
      </c>
      <c r="E1920" s="88" t="s">
        <v>117</v>
      </c>
      <c r="F1920" s="88" t="s">
        <v>113</v>
      </c>
      <c r="G1920" s="91">
        <v>43211</v>
      </c>
      <c r="H1920" s="91">
        <v>43211</v>
      </c>
      <c r="I1920" s="88" t="s">
        <v>112</v>
      </c>
      <c r="J1920" s="88"/>
      <c r="K1920" s="92">
        <v>1</v>
      </c>
      <c r="L1920" s="93">
        <v>0</v>
      </c>
      <c r="M1920" s="109">
        <v>0</v>
      </c>
    </row>
    <row r="1921" spans="1:13" hidden="1" x14ac:dyDescent="0.35">
      <c r="A1921" s="114" t="str">
        <f t="shared" si="29"/>
        <v>7020241ZNGA561A</v>
      </c>
      <c r="B1921" s="88" t="s">
        <v>144</v>
      </c>
      <c r="C1921" s="89">
        <v>2310360</v>
      </c>
      <c r="D1921" s="88">
        <v>7020241</v>
      </c>
      <c r="E1921" s="88" t="s">
        <v>117</v>
      </c>
      <c r="F1921" s="88" t="s">
        <v>113</v>
      </c>
      <c r="G1921" s="91">
        <v>43209</v>
      </c>
      <c r="H1921" s="91">
        <v>43209</v>
      </c>
      <c r="I1921" s="88" t="s">
        <v>112</v>
      </c>
      <c r="J1921" s="88"/>
      <c r="K1921" s="92">
        <v>1</v>
      </c>
      <c r="L1921" s="93">
        <v>0</v>
      </c>
      <c r="M1921" s="109">
        <v>0</v>
      </c>
    </row>
    <row r="1922" spans="1:13" hidden="1" x14ac:dyDescent="0.35">
      <c r="A1922" s="114" t="str">
        <f t="shared" si="29"/>
        <v>7020259ZNGA561BC</v>
      </c>
      <c r="B1922" s="88" t="s">
        <v>144</v>
      </c>
      <c r="C1922" s="89">
        <v>2310361</v>
      </c>
      <c r="D1922" s="88">
        <v>7020259</v>
      </c>
      <c r="E1922" s="88" t="s">
        <v>117</v>
      </c>
      <c r="F1922" s="88" t="s">
        <v>118</v>
      </c>
      <c r="G1922" s="91">
        <v>43209</v>
      </c>
      <c r="H1922" s="91">
        <v>43209</v>
      </c>
      <c r="I1922" s="88" t="s">
        <v>29</v>
      </c>
      <c r="J1922" s="88"/>
      <c r="K1922" s="92">
        <v>1</v>
      </c>
      <c r="L1922" s="93">
        <v>433.57</v>
      </c>
      <c r="M1922" s="109">
        <v>433.57</v>
      </c>
    </row>
    <row r="1923" spans="1:13" hidden="1" x14ac:dyDescent="0.35">
      <c r="A1923" s="114" t="str">
        <f t="shared" ref="A1923:A1986" si="30">CONCATENATE(D1923,I1923)</f>
        <v>7025820ZNGA561BC</v>
      </c>
      <c r="B1923" s="88" t="s">
        <v>144</v>
      </c>
      <c r="C1923" s="89">
        <v>2310533</v>
      </c>
      <c r="D1923" s="88">
        <v>7025820</v>
      </c>
      <c r="E1923" s="88" t="s">
        <v>121</v>
      </c>
      <c r="F1923" s="88" t="s">
        <v>118</v>
      </c>
      <c r="G1923" s="91">
        <v>43207</v>
      </c>
      <c r="H1923" s="91">
        <v>43207</v>
      </c>
      <c r="I1923" s="88" t="s">
        <v>29</v>
      </c>
      <c r="J1923" s="88"/>
      <c r="K1923" s="92">
        <v>1</v>
      </c>
      <c r="L1923" s="93">
        <v>433.57</v>
      </c>
      <c r="M1923" s="109">
        <v>433.57</v>
      </c>
    </row>
    <row r="1924" spans="1:13" hidden="1" x14ac:dyDescent="0.35">
      <c r="A1924" s="114" t="str">
        <f t="shared" si="30"/>
        <v>7025739ZNGA561A</v>
      </c>
      <c r="B1924" s="88" t="s">
        <v>144</v>
      </c>
      <c r="C1924" s="89">
        <v>2310534</v>
      </c>
      <c r="D1924" s="88">
        <v>7025739</v>
      </c>
      <c r="E1924" s="88" t="s">
        <v>121</v>
      </c>
      <c r="F1924" s="88" t="s">
        <v>113</v>
      </c>
      <c r="G1924" s="91">
        <v>43207</v>
      </c>
      <c r="H1924" s="91">
        <v>43207</v>
      </c>
      <c r="I1924" s="88" t="s">
        <v>112</v>
      </c>
      <c r="J1924" s="88"/>
      <c r="K1924" s="92">
        <v>1</v>
      </c>
      <c r="L1924" s="93">
        <v>0</v>
      </c>
      <c r="M1924" s="109">
        <v>0</v>
      </c>
    </row>
    <row r="1925" spans="1:13" hidden="1" x14ac:dyDescent="0.35">
      <c r="A1925" s="114" t="str">
        <f t="shared" si="30"/>
        <v>7027500ZNGA561A</v>
      </c>
      <c r="B1925" s="88" t="s">
        <v>144</v>
      </c>
      <c r="C1925" s="89">
        <v>2310575</v>
      </c>
      <c r="D1925" s="88">
        <v>7027500</v>
      </c>
      <c r="E1925" s="88" t="s">
        <v>123</v>
      </c>
      <c r="F1925" s="88" t="s">
        <v>113</v>
      </c>
      <c r="G1925" s="91">
        <v>43207</v>
      </c>
      <c r="H1925" s="91">
        <v>43207</v>
      </c>
      <c r="I1925" s="88" t="s">
        <v>112</v>
      </c>
      <c r="J1925" s="88"/>
      <c r="K1925" s="92">
        <v>1</v>
      </c>
      <c r="L1925" s="93">
        <v>0</v>
      </c>
      <c r="M1925" s="109">
        <v>0</v>
      </c>
    </row>
    <row r="1926" spans="1:13" hidden="1" x14ac:dyDescent="0.35">
      <c r="A1926" s="114" t="str">
        <f t="shared" si="30"/>
        <v>7039380ZNGA561A</v>
      </c>
      <c r="B1926" s="88" t="s">
        <v>144</v>
      </c>
      <c r="C1926" s="89">
        <v>2312318</v>
      </c>
      <c r="D1926" s="88">
        <v>7039380</v>
      </c>
      <c r="E1926" s="88" t="s">
        <v>111</v>
      </c>
      <c r="F1926" s="88" t="s">
        <v>113</v>
      </c>
      <c r="G1926" s="91">
        <v>43207</v>
      </c>
      <c r="H1926" s="91">
        <v>43207</v>
      </c>
      <c r="I1926" s="88" t="s">
        <v>112</v>
      </c>
      <c r="J1926" s="88"/>
      <c r="K1926" s="92">
        <v>1</v>
      </c>
      <c r="L1926" s="93">
        <v>0</v>
      </c>
      <c r="M1926" s="109">
        <v>0</v>
      </c>
    </row>
    <row r="1927" spans="1:13" hidden="1" x14ac:dyDescent="0.35">
      <c r="A1927" s="114" t="str">
        <f t="shared" si="30"/>
        <v>7039387NGA552</v>
      </c>
      <c r="B1927" s="88" t="s">
        <v>144</v>
      </c>
      <c r="C1927" s="89">
        <v>2312319</v>
      </c>
      <c r="D1927" s="88">
        <v>7039387</v>
      </c>
      <c r="E1927" s="88" t="s">
        <v>111</v>
      </c>
      <c r="F1927" s="88" t="s">
        <v>118</v>
      </c>
      <c r="G1927" s="91">
        <v>43207</v>
      </c>
      <c r="H1927" s="91">
        <v>43207</v>
      </c>
      <c r="I1927" s="88" t="s">
        <v>77</v>
      </c>
      <c r="J1927" s="88"/>
      <c r="K1927" s="92">
        <v>1</v>
      </c>
      <c r="L1927" s="93">
        <v>307.79000000000002</v>
      </c>
      <c r="M1927" s="109">
        <v>307.79000000000002</v>
      </c>
    </row>
    <row r="1928" spans="1:13" hidden="1" x14ac:dyDescent="0.35">
      <c r="A1928" s="114" t="str">
        <f t="shared" si="30"/>
        <v>7056694ZNGA563BC</v>
      </c>
      <c r="B1928" s="88" t="s">
        <v>144</v>
      </c>
      <c r="C1928" s="89">
        <v>2312329</v>
      </c>
      <c r="D1928" s="88">
        <v>7056694</v>
      </c>
      <c r="E1928" s="88" t="s">
        <v>117</v>
      </c>
      <c r="F1928" s="88" t="s">
        <v>118</v>
      </c>
      <c r="G1928" s="91">
        <v>43209</v>
      </c>
      <c r="H1928" s="91">
        <v>43209</v>
      </c>
      <c r="I1928" s="88" t="s">
        <v>25</v>
      </c>
      <c r="J1928" s="88"/>
      <c r="K1928" s="92">
        <v>1</v>
      </c>
      <c r="L1928" s="93">
        <v>626.70000000000005</v>
      </c>
      <c r="M1928" s="109">
        <v>626.70000000000005</v>
      </c>
    </row>
    <row r="1929" spans="1:13" hidden="1" x14ac:dyDescent="0.35">
      <c r="A1929" s="114" t="str">
        <f t="shared" si="30"/>
        <v>7056688ZNGA561A</v>
      </c>
      <c r="B1929" s="88" t="s">
        <v>144</v>
      </c>
      <c r="C1929" s="89">
        <v>2312330</v>
      </c>
      <c r="D1929" s="88">
        <v>7056688</v>
      </c>
      <c r="E1929" s="88" t="s">
        <v>117</v>
      </c>
      <c r="F1929" s="88" t="s">
        <v>113</v>
      </c>
      <c r="G1929" s="91">
        <v>43208</v>
      </c>
      <c r="H1929" s="91">
        <v>43208</v>
      </c>
      <c r="I1929" s="88" t="s">
        <v>112</v>
      </c>
      <c r="J1929" s="88"/>
      <c r="K1929" s="92">
        <v>1</v>
      </c>
      <c r="L1929" s="93">
        <v>0</v>
      </c>
      <c r="M1929" s="109">
        <v>0</v>
      </c>
    </row>
    <row r="1930" spans="1:13" hidden="1" x14ac:dyDescent="0.35">
      <c r="A1930" s="114" t="str">
        <f t="shared" si="30"/>
        <v>7057511ZNGA563BC</v>
      </c>
      <c r="B1930" s="88" t="s">
        <v>144</v>
      </c>
      <c r="C1930" s="89">
        <v>2312406</v>
      </c>
      <c r="D1930" s="88">
        <v>7057511</v>
      </c>
      <c r="E1930" s="88" t="s">
        <v>121</v>
      </c>
      <c r="F1930" s="88" t="s">
        <v>118</v>
      </c>
      <c r="G1930" s="91">
        <v>43209</v>
      </c>
      <c r="H1930" s="91">
        <v>43209</v>
      </c>
      <c r="I1930" s="88" t="s">
        <v>25</v>
      </c>
      <c r="J1930" s="88"/>
      <c r="K1930" s="92">
        <v>1</v>
      </c>
      <c r="L1930" s="93">
        <v>626.70000000000005</v>
      </c>
      <c r="M1930" s="109">
        <v>626.70000000000005</v>
      </c>
    </row>
    <row r="1931" spans="1:13" hidden="1" x14ac:dyDescent="0.35">
      <c r="A1931" s="114" t="str">
        <f t="shared" si="30"/>
        <v>7057490ZNGA561A</v>
      </c>
      <c r="B1931" s="88" t="s">
        <v>144</v>
      </c>
      <c r="C1931" s="89">
        <v>2312407</v>
      </c>
      <c r="D1931" s="88">
        <v>7057490</v>
      </c>
      <c r="E1931" s="88" t="s">
        <v>121</v>
      </c>
      <c r="F1931" s="88" t="s">
        <v>113</v>
      </c>
      <c r="G1931" s="91">
        <v>43208</v>
      </c>
      <c r="H1931" s="91">
        <v>43208</v>
      </c>
      <c r="I1931" s="88" t="s">
        <v>112</v>
      </c>
      <c r="J1931" s="88"/>
      <c r="K1931" s="92">
        <v>1</v>
      </c>
      <c r="L1931" s="93">
        <v>0</v>
      </c>
      <c r="M1931" s="109">
        <v>0</v>
      </c>
    </row>
    <row r="1932" spans="1:13" hidden="1" x14ac:dyDescent="0.35">
      <c r="A1932" s="114" t="str">
        <f t="shared" si="30"/>
        <v>7045951ZNGA561A</v>
      </c>
      <c r="B1932" s="88" t="s">
        <v>144</v>
      </c>
      <c r="C1932" s="89">
        <v>2313287</v>
      </c>
      <c r="D1932" s="88">
        <v>7045951</v>
      </c>
      <c r="E1932" s="88" t="s">
        <v>121</v>
      </c>
      <c r="F1932" s="88" t="s">
        <v>113</v>
      </c>
      <c r="G1932" s="91">
        <v>43210</v>
      </c>
      <c r="H1932" s="91">
        <v>43210</v>
      </c>
      <c r="I1932" s="88" t="s">
        <v>112</v>
      </c>
      <c r="J1932" s="88"/>
      <c r="K1932" s="92">
        <v>1</v>
      </c>
      <c r="L1932" s="93">
        <v>0</v>
      </c>
      <c r="M1932" s="109">
        <v>0</v>
      </c>
    </row>
    <row r="1933" spans="1:13" hidden="1" x14ac:dyDescent="0.35">
      <c r="A1933" s="114" t="str">
        <f t="shared" si="30"/>
        <v>7045956ZNGA563B</v>
      </c>
      <c r="B1933" s="88" t="s">
        <v>144</v>
      </c>
      <c r="C1933" s="89">
        <v>2313288</v>
      </c>
      <c r="D1933" s="88">
        <v>7045956</v>
      </c>
      <c r="E1933" s="88" t="s">
        <v>121</v>
      </c>
      <c r="F1933" s="88" t="s">
        <v>115</v>
      </c>
      <c r="G1933" s="91">
        <v>43210</v>
      </c>
      <c r="H1933" s="91">
        <v>43210</v>
      </c>
      <c r="I1933" s="88" t="s">
        <v>23</v>
      </c>
      <c r="J1933" s="88"/>
      <c r="K1933" s="92">
        <v>1</v>
      </c>
      <c r="L1933" s="93">
        <v>383.5</v>
      </c>
      <c r="M1933" s="109">
        <v>383.5</v>
      </c>
    </row>
    <row r="1934" spans="1:13" hidden="1" x14ac:dyDescent="0.35">
      <c r="A1934" s="114" t="str">
        <f t="shared" si="30"/>
        <v>7066976ZNGA561A</v>
      </c>
      <c r="B1934" s="88" t="s">
        <v>144</v>
      </c>
      <c r="C1934" s="89">
        <v>2313510</v>
      </c>
      <c r="D1934" s="88">
        <v>7066976</v>
      </c>
      <c r="E1934" s="88" t="s">
        <v>116</v>
      </c>
      <c r="F1934" s="88" t="s">
        <v>113</v>
      </c>
      <c r="G1934" s="91">
        <v>43209</v>
      </c>
      <c r="H1934" s="91">
        <v>43209</v>
      </c>
      <c r="I1934" s="88" t="s">
        <v>112</v>
      </c>
      <c r="J1934" s="88"/>
      <c r="K1934" s="92">
        <v>1</v>
      </c>
      <c r="L1934" s="93">
        <v>0</v>
      </c>
      <c r="M1934" s="109">
        <v>0</v>
      </c>
    </row>
    <row r="1935" spans="1:13" hidden="1" x14ac:dyDescent="0.35">
      <c r="A1935" s="114" t="str">
        <f t="shared" si="30"/>
        <v>6985851ZNGA561A</v>
      </c>
      <c r="B1935" s="88" t="s">
        <v>144</v>
      </c>
      <c r="C1935" s="89">
        <v>2313524</v>
      </c>
      <c r="D1935" s="88">
        <v>6985851</v>
      </c>
      <c r="E1935" s="88" t="s">
        <v>120</v>
      </c>
      <c r="F1935" s="88" t="s">
        <v>113</v>
      </c>
      <c r="G1935" s="91">
        <v>43210</v>
      </c>
      <c r="H1935" s="91">
        <v>43210</v>
      </c>
      <c r="I1935" s="88" t="s">
        <v>112</v>
      </c>
      <c r="J1935" s="88"/>
      <c r="K1935" s="92">
        <v>1</v>
      </c>
      <c r="L1935" s="93">
        <v>0</v>
      </c>
      <c r="M1935" s="109">
        <v>0</v>
      </c>
    </row>
    <row r="1936" spans="1:13" hidden="1" x14ac:dyDescent="0.35">
      <c r="A1936" s="114" t="str">
        <f t="shared" si="30"/>
        <v>7066772ZNGA561A</v>
      </c>
      <c r="B1936" s="88" t="s">
        <v>144</v>
      </c>
      <c r="C1936" s="89">
        <v>2313845</v>
      </c>
      <c r="D1936" s="88">
        <v>7066772</v>
      </c>
      <c r="E1936" s="88" t="s">
        <v>117</v>
      </c>
      <c r="F1936" s="88" t="s">
        <v>113</v>
      </c>
      <c r="G1936" s="91">
        <v>43208</v>
      </c>
      <c r="H1936" s="91">
        <v>43208</v>
      </c>
      <c r="I1936" s="88" t="s">
        <v>112</v>
      </c>
      <c r="J1936" s="88"/>
      <c r="K1936" s="92">
        <v>1</v>
      </c>
      <c r="L1936" s="93">
        <v>0</v>
      </c>
      <c r="M1936" s="109">
        <v>0</v>
      </c>
    </row>
    <row r="1937" spans="1:13" hidden="1" x14ac:dyDescent="0.35">
      <c r="A1937" s="114" t="str">
        <f t="shared" si="30"/>
        <v>7066845ZNGA563BC</v>
      </c>
      <c r="B1937" s="88" t="s">
        <v>144</v>
      </c>
      <c r="C1937" s="89">
        <v>2313846</v>
      </c>
      <c r="D1937" s="88">
        <v>7066845</v>
      </c>
      <c r="E1937" s="88" t="s">
        <v>117</v>
      </c>
      <c r="F1937" s="88" t="s">
        <v>118</v>
      </c>
      <c r="G1937" s="91">
        <v>43209</v>
      </c>
      <c r="H1937" s="91">
        <v>43209</v>
      </c>
      <c r="I1937" s="88" t="s">
        <v>25</v>
      </c>
      <c r="J1937" s="88"/>
      <c r="K1937" s="92">
        <v>1</v>
      </c>
      <c r="L1937" s="93">
        <v>626.70000000000005</v>
      </c>
      <c r="M1937" s="109">
        <v>626.70000000000005</v>
      </c>
    </row>
    <row r="1938" spans="1:13" hidden="1" x14ac:dyDescent="0.35">
      <c r="A1938" s="114" t="str">
        <f t="shared" si="30"/>
        <v>7075233ZNGA561A</v>
      </c>
      <c r="B1938" s="88" t="s">
        <v>144</v>
      </c>
      <c r="C1938" s="89">
        <v>2314204</v>
      </c>
      <c r="D1938" s="88">
        <v>7075233</v>
      </c>
      <c r="E1938" s="88" t="s">
        <v>116</v>
      </c>
      <c r="F1938" s="88" t="s">
        <v>113</v>
      </c>
      <c r="G1938" s="91">
        <v>43209</v>
      </c>
      <c r="H1938" s="91">
        <v>43209</v>
      </c>
      <c r="I1938" s="88" t="s">
        <v>112</v>
      </c>
      <c r="J1938" s="88"/>
      <c r="K1938" s="92">
        <v>1</v>
      </c>
      <c r="L1938" s="93">
        <v>0</v>
      </c>
      <c r="M1938" s="109">
        <v>0</v>
      </c>
    </row>
    <row r="1939" spans="1:13" hidden="1" x14ac:dyDescent="0.35">
      <c r="A1939" s="114" t="str">
        <f t="shared" si="30"/>
        <v>7069440ZNGA563B</v>
      </c>
      <c r="B1939" s="88" t="s">
        <v>144</v>
      </c>
      <c r="C1939" s="89">
        <v>2314371</v>
      </c>
      <c r="D1939" s="88">
        <v>7069440</v>
      </c>
      <c r="E1939" s="88" t="s">
        <v>116</v>
      </c>
      <c r="F1939" s="88" t="s">
        <v>115</v>
      </c>
      <c r="G1939" s="91">
        <v>43210</v>
      </c>
      <c r="H1939" s="91">
        <v>43210</v>
      </c>
      <c r="I1939" s="88" t="s">
        <v>23</v>
      </c>
      <c r="J1939" s="88"/>
      <c r="K1939" s="92">
        <v>1</v>
      </c>
      <c r="L1939" s="93">
        <v>383.5</v>
      </c>
      <c r="M1939" s="109">
        <v>383.5</v>
      </c>
    </row>
    <row r="1940" spans="1:13" hidden="1" x14ac:dyDescent="0.35">
      <c r="A1940" s="114" t="str">
        <f t="shared" si="30"/>
        <v>7069432ZNGA561A</v>
      </c>
      <c r="B1940" s="88" t="s">
        <v>144</v>
      </c>
      <c r="C1940" s="89">
        <v>2314372</v>
      </c>
      <c r="D1940" s="88">
        <v>7069432</v>
      </c>
      <c r="E1940" s="88" t="s">
        <v>116</v>
      </c>
      <c r="F1940" s="88" t="s">
        <v>113</v>
      </c>
      <c r="G1940" s="91">
        <v>43210</v>
      </c>
      <c r="H1940" s="91">
        <v>43210</v>
      </c>
      <c r="I1940" s="88" t="s">
        <v>112</v>
      </c>
      <c r="J1940" s="88"/>
      <c r="K1940" s="92">
        <v>1</v>
      </c>
      <c r="L1940" s="93">
        <v>0</v>
      </c>
      <c r="M1940" s="109">
        <v>0</v>
      </c>
    </row>
    <row r="1941" spans="1:13" hidden="1" x14ac:dyDescent="0.35">
      <c r="A1941" s="114" t="str">
        <f t="shared" si="30"/>
        <v>7080381ZNGA561A</v>
      </c>
      <c r="B1941" s="88" t="s">
        <v>144</v>
      </c>
      <c r="C1941" s="89">
        <v>2314791</v>
      </c>
      <c r="D1941" s="88">
        <v>7080381</v>
      </c>
      <c r="E1941" s="88" t="s">
        <v>116</v>
      </c>
      <c r="F1941" s="88" t="s">
        <v>113</v>
      </c>
      <c r="G1941" s="91">
        <v>43208</v>
      </c>
      <c r="H1941" s="91">
        <v>43208</v>
      </c>
      <c r="I1941" s="88" t="s">
        <v>112</v>
      </c>
      <c r="J1941" s="88"/>
      <c r="K1941" s="92">
        <v>1</v>
      </c>
      <c r="L1941" s="93">
        <v>0</v>
      </c>
      <c r="M1941" s="109">
        <v>0</v>
      </c>
    </row>
    <row r="1942" spans="1:13" hidden="1" x14ac:dyDescent="0.35">
      <c r="A1942" s="114" t="str">
        <f t="shared" si="30"/>
        <v>7080866ZNGA561A</v>
      </c>
      <c r="B1942" s="88" t="s">
        <v>144</v>
      </c>
      <c r="C1942" s="89">
        <v>2315034</v>
      </c>
      <c r="D1942" s="88">
        <v>7080866</v>
      </c>
      <c r="E1942" s="88" t="s">
        <v>124</v>
      </c>
      <c r="F1942" s="88" t="s">
        <v>113</v>
      </c>
      <c r="G1942" s="91">
        <v>43209</v>
      </c>
      <c r="H1942" s="91">
        <v>43209</v>
      </c>
      <c r="I1942" s="88" t="s">
        <v>112</v>
      </c>
      <c r="J1942" s="88"/>
      <c r="K1942" s="92">
        <v>1</v>
      </c>
      <c r="L1942" s="93">
        <v>0</v>
      </c>
      <c r="M1942" s="109">
        <v>0</v>
      </c>
    </row>
    <row r="1943" spans="1:13" hidden="1" x14ac:dyDescent="0.35">
      <c r="A1943" s="114" t="str">
        <f t="shared" si="30"/>
        <v>7091305NGA-750</v>
      </c>
      <c r="B1943" s="88" t="s">
        <v>144</v>
      </c>
      <c r="C1943" s="89">
        <v>2315967</v>
      </c>
      <c r="D1943" s="88">
        <v>7091305</v>
      </c>
      <c r="E1943" s="88" t="s">
        <v>120</v>
      </c>
      <c r="F1943" s="88" t="s">
        <v>118</v>
      </c>
      <c r="G1943" s="91">
        <v>43210</v>
      </c>
      <c r="H1943" s="91">
        <v>43210</v>
      </c>
      <c r="I1943" s="88" t="s">
        <v>85</v>
      </c>
      <c r="J1943" s="88"/>
      <c r="K1943" s="92">
        <v>1</v>
      </c>
      <c r="L1943" s="93">
        <v>22.61</v>
      </c>
      <c r="M1943" s="109">
        <v>22.61</v>
      </c>
    </row>
    <row r="1944" spans="1:13" hidden="1" x14ac:dyDescent="0.35">
      <c r="A1944" s="114" t="str">
        <f t="shared" si="30"/>
        <v>7091305NGA-762</v>
      </c>
      <c r="B1944" s="88" t="s">
        <v>144</v>
      </c>
      <c r="C1944" s="89">
        <v>2315967</v>
      </c>
      <c r="D1944" s="88">
        <v>7091305</v>
      </c>
      <c r="E1944" s="88" t="s">
        <v>120</v>
      </c>
      <c r="F1944" s="88" t="s">
        <v>118</v>
      </c>
      <c r="G1944" s="91">
        <v>43210</v>
      </c>
      <c r="H1944" s="91">
        <v>43210</v>
      </c>
      <c r="I1944" s="88" t="s">
        <v>107</v>
      </c>
      <c r="J1944" s="88"/>
      <c r="K1944" s="92">
        <v>1</v>
      </c>
      <c r="L1944" s="93">
        <v>60.72</v>
      </c>
      <c r="M1944" s="109">
        <v>60.72</v>
      </c>
    </row>
    <row r="1945" spans="1:13" hidden="1" x14ac:dyDescent="0.35">
      <c r="A1945" s="114" t="str">
        <f t="shared" si="30"/>
        <v>7093952ZNGA563BC</v>
      </c>
      <c r="B1945" s="88" t="s">
        <v>144</v>
      </c>
      <c r="C1945" s="89">
        <v>2315991</v>
      </c>
      <c r="D1945" s="88">
        <v>7093952</v>
      </c>
      <c r="E1945" s="88" t="s">
        <v>121</v>
      </c>
      <c r="F1945" s="88" t="s">
        <v>118</v>
      </c>
      <c r="G1945" s="91">
        <v>43210</v>
      </c>
      <c r="H1945" s="91">
        <v>43210</v>
      </c>
      <c r="I1945" s="88" t="s">
        <v>25</v>
      </c>
      <c r="J1945" s="88"/>
      <c r="K1945" s="92">
        <v>1</v>
      </c>
      <c r="L1945" s="93">
        <v>626.70000000000005</v>
      </c>
      <c r="M1945" s="109">
        <v>626.70000000000005</v>
      </c>
    </row>
    <row r="1946" spans="1:13" hidden="1" x14ac:dyDescent="0.35">
      <c r="A1946" s="114" t="str">
        <f t="shared" si="30"/>
        <v>7093943ZNGA561A</v>
      </c>
      <c r="B1946" s="88" t="s">
        <v>144</v>
      </c>
      <c r="C1946" s="89">
        <v>2315992</v>
      </c>
      <c r="D1946" s="88">
        <v>7093943</v>
      </c>
      <c r="E1946" s="88" t="s">
        <v>121</v>
      </c>
      <c r="F1946" s="88" t="s">
        <v>113</v>
      </c>
      <c r="G1946" s="91">
        <v>43209</v>
      </c>
      <c r="H1946" s="91">
        <v>43209</v>
      </c>
      <c r="I1946" s="88" t="s">
        <v>112</v>
      </c>
      <c r="J1946" s="88"/>
      <c r="K1946" s="92">
        <v>1</v>
      </c>
      <c r="L1946" s="93">
        <v>0</v>
      </c>
      <c r="M1946" s="109">
        <v>0</v>
      </c>
    </row>
    <row r="1947" spans="1:13" hidden="1" x14ac:dyDescent="0.35">
      <c r="A1947" s="114" t="str">
        <f t="shared" si="30"/>
        <v>7093972ZNGA561A</v>
      </c>
      <c r="B1947" s="88" t="s">
        <v>144</v>
      </c>
      <c r="C1947" s="89">
        <v>2315994</v>
      </c>
      <c r="D1947" s="88">
        <v>7093972</v>
      </c>
      <c r="E1947" s="88" t="s">
        <v>120</v>
      </c>
      <c r="F1947" s="88" t="s">
        <v>113</v>
      </c>
      <c r="G1947" s="91">
        <v>43209</v>
      </c>
      <c r="H1947" s="91">
        <v>43209</v>
      </c>
      <c r="I1947" s="88" t="s">
        <v>112</v>
      </c>
      <c r="J1947" s="88"/>
      <c r="K1947" s="92">
        <v>1</v>
      </c>
      <c r="L1947" s="93">
        <v>0</v>
      </c>
      <c r="M1947" s="109">
        <v>0</v>
      </c>
    </row>
    <row r="1948" spans="1:13" hidden="1" x14ac:dyDescent="0.35">
      <c r="A1948" s="114" t="str">
        <f t="shared" si="30"/>
        <v>7076643ZNGA561A</v>
      </c>
      <c r="B1948" s="88" t="s">
        <v>144</v>
      </c>
      <c r="C1948" s="89">
        <v>2316137</v>
      </c>
      <c r="D1948" s="88">
        <v>7076643</v>
      </c>
      <c r="E1948" s="88" t="s">
        <v>111</v>
      </c>
      <c r="F1948" s="88" t="s">
        <v>113</v>
      </c>
      <c r="G1948" s="91">
        <v>43211</v>
      </c>
      <c r="H1948" s="91">
        <v>43211</v>
      </c>
      <c r="I1948" s="88" t="s">
        <v>112</v>
      </c>
      <c r="J1948" s="88"/>
      <c r="K1948" s="92">
        <v>1</v>
      </c>
      <c r="L1948" s="93">
        <v>0</v>
      </c>
      <c r="M1948" s="109">
        <v>0</v>
      </c>
    </row>
    <row r="1949" spans="1:13" hidden="1" x14ac:dyDescent="0.35">
      <c r="A1949" s="114" t="str">
        <f t="shared" si="30"/>
        <v>7076651ZNGA561B</v>
      </c>
      <c r="B1949" s="88" t="s">
        <v>144</v>
      </c>
      <c r="C1949" s="89">
        <v>2316138</v>
      </c>
      <c r="D1949" s="88">
        <v>7076651</v>
      </c>
      <c r="E1949" s="88" t="s">
        <v>111</v>
      </c>
      <c r="F1949" s="88" t="s">
        <v>115</v>
      </c>
      <c r="G1949" s="91">
        <v>43211</v>
      </c>
      <c r="H1949" s="91">
        <v>43211</v>
      </c>
      <c r="I1949" s="88" t="s">
        <v>15</v>
      </c>
      <c r="J1949" s="88"/>
      <c r="K1949" s="92">
        <v>1</v>
      </c>
      <c r="L1949" s="93">
        <v>194.94</v>
      </c>
      <c r="M1949" s="109">
        <v>194.94</v>
      </c>
    </row>
    <row r="1950" spans="1:13" ht="26.5" hidden="1" x14ac:dyDescent="0.35">
      <c r="A1950" s="114" t="str">
        <f t="shared" si="30"/>
        <v>7099523ZNGA561A</v>
      </c>
      <c r="B1950" s="88" t="s">
        <v>144</v>
      </c>
      <c r="C1950" s="89">
        <v>2316510</v>
      </c>
      <c r="D1950" s="88">
        <v>7099523</v>
      </c>
      <c r="E1950" s="88" t="s">
        <v>122</v>
      </c>
      <c r="F1950" s="88" t="s">
        <v>113</v>
      </c>
      <c r="G1950" s="91">
        <v>43209</v>
      </c>
      <c r="H1950" s="91">
        <v>43209</v>
      </c>
      <c r="I1950" s="88" t="s">
        <v>112</v>
      </c>
      <c r="J1950" s="88"/>
      <c r="K1950" s="92">
        <v>1</v>
      </c>
      <c r="L1950" s="93">
        <v>0</v>
      </c>
      <c r="M1950" s="109">
        <v>0</v>
      </c>
    </row>
    <row r="1951" spans="1:13" hidden="1" x14ac:dyDescent="0.35">
      <c r="A1951" s="114" t="str">
        <f t="shared" si="30"/>
        <v>7124148ZNGA563BC</v>
      </c>
      <c r="B1951" s="88" t="s">
        <v>144</v>
      </c>
      <c r="C1951" s="89">
        <v>2318407</v>
      </c>
      <c r="D1951" s="88">
        <v>7124148</v>
      </c>
      <c r="E1951" s="88" t="s">
        <v>121</v>
      </c>
      <c r="F1951" s="88" t="s">
        <v>118</v>
      </c>
      <c r="G1951" s="91">
        <v>43211</v>
      </c>
      <c r="H1951" s="91">
        <v>43211</v>
      </c>
      <c r="I1951" s="88" t="s">
        <v>25</v>
      </c>
      <c r="J1951" s="88"/>
      <c r="K1951" s="92">
        <v>1</v>
      </c>
      <c r="L1951" s="93">
        <v>626.70000000000005</v>
      </c>
      <c r="M1951" s="109">
        <v>626.70000000000005</v>
      </c>
    </row>
    <row r="1952" spans="1:13" hidden="1" x14ac:dyDescent="0.35">
      <c r="A1952" s="114" t="str">
        <f t="shared" si="30"/>
        <v>7124134ZNGA561A</v>
      </c>
      <c r="B1952" s="88" t="s">
        <v>144</v>
      </c>
      <c r="C1952" s="89">
        <v>2318408</v>
      </c>
      <c r="D1952" s="88">
        <v>7124134</v>
      </c>
      <c r="E1952" s="88" t="s">
        <v>121</v>
      </c>
      <c r="F1952" s="88" t="s">
        <v>113</v>
      </c>
      <c r="G1952" s="91">
        <v>43211</v>
      </c>
      <c r="H1952" s="91">
        <v>43211</v>
      </c>
      <c r="I1952" s="88" t="s">
        <v>112</v>
      </c>
      <c r="J1952" s="88"/>
      <c r="K1952" s="92">
        <v>1</v>
      </c>
      <c r="L1952" s="93">
        <v>0</v>
      </c>
      <c r="M1952" s="109">
        <v>0</v>
      </c>
    </row>
    <row r="1953" spans="1:13" hidden="1" x14ac:dyDescent="0.35">
      <c r="A1953" s="114" t="str">
        <f t="shared" si="30"/>
        <v>7125024ZNGA564B</v>
      </c>
      <c r="B1953" s="88" t="s">
        <v>144</v>
      </c>
      <c r="C1953" s="89">
        <v>2318663</v>
      </c>
      <c r="D1953" s="88">
        <v>7125024</v>
      </c>
      <c r="E1953" s="88" t="s">
        <v>120</v>
      </c>
      <c r="F1953" s="88" t="s">
        <v>115</v>
      </c>
      <c r="G1953" s="91">
        <v>43210</v>
      </c>
      <c r="H1953" s="91">
        <v>43210</v>
      </c>
      <c r="I1953" s="88" t="s">
        <v>19</v>
      </c>
      <c r="J1953" s="88"/>
      <c r="K1953" s="92">
        <v>1</v>
      </c>
      <c r="L1953" s="93">
        <v>625.48</v>
      </c>
      <c r="M1953" s="109">
        <v>625.48</v>
      </c>
    </row>
    <row r="1954" spans="1:13" hidden="1" x14ac:dyDescent="0.35">
      <c r="A1954" s="114" t="str">
        <f t="shared" si="30"/>
        <v>7125011ZNGA561A</v>
      </c>
      <c r="B1954" s="88" t="s">
        <v>144</v>
      </c>
      <c r="C1954" s="89">
        <v>2318664</v>
      </c>
      <c r="D1954" s="88">
        <v>7125011</v>
      </c>
      <c r="E1954" s="88" t="s">
        <v>120</v>
      </c>
      <c r="F1954" s="88" t="s">
        <v>113</v>
      </c>
      <c r="G1954" s="91">
        <v>43210</v>
      </c>
      <c r="H1954" s="91">
        <v>43210</v>
      </c>
      <c r="I1954" s="88" t="s">
        <v>112</v>
      </c>
      <c r="J1954" s="88"/>
      <c r="K1954" s="92">
        <v>1</v>
      </c>
      <c r="L1954" s="93">
        <v>0</v>
      </c>
      <c r="M1954" s="109">
        <v>0</v>
      </c>
    </row>
    <row r="1955" spans="1:13" hidden="1" x14ac:dyDescent="0.35">
      <c r="A1955" s="114" t="str">
        <f t="shared" si="30"/>
        <v>7127591ZNGA561A</v>
      </c>
      <c r="B1955" s="88" t="s">
        <v>144</v>
      </c>
      <c r="C1955" s="89">
        <v>2318762</v>
      </c>
      <c r="D1955" s="88">
        <v>7127591</v>
      </c>
      <c r="E1955" s="88" t="s">
        <v>117</v>
      </c>
      <c r="F1955" s="88" t="s">
        <v>113</v>
      </c>
      <c r="G1955" s="91">
        <v>43210</v>
      </c>
      <c r="H1955" s="91">
        <v>43210</v>
      </c>
      <c r="I1955" s="88" t="s">
        <v>112</v>
      </c>
      <c r="J1955" s="88"/>
      <c r="K1955" s="92">
        <v>1</v>
      </c>
      <c r="L1955" s="93">
        <v>0</v>
      </c>
      <c r="M1955" s="109">
        <v>0</v>
      </c>
    </row>
    <row r="1956" spans="1:13" ht="39.5" hidden="1" x14ac:dyDescent="0.35">
      <c r="A1956" s="114" t="str">
        <f t="shared" si="30"/>
        <v/>
      </c>
      <c r="B1956" s="93"/>
      <c r="C1956" s="93"/>
      <c r="D1956" s="93"/>
      <c r="E1956" s="93"/>
      <c r="F1956" s="93"/>
      <c r="G1956" s="93"/>
      <c r="H1956" s="93"/>
      <c r="I1956" s="93"/>
      <c r="J1956" s="93"/>
      <c r="K1956" s="93"/>
      <c r="L1956" s="105" t="s">
        <v>110</v>
      </c>
      <c r="M1956" s="109">
        <v>28369.32</v>
      </c>
    </row>
    <row r="1957" spans="1:13" ht="26" hidden="1" x14ac:dyDescent="0.35">
      <c r="A1957" s="114" t="str">
        <f t="shared" si="30"/>
        <v>Req IDPayment Code</v>
      </c>
      <c r="B1957" s="103" t="s">
        <v>143</v>
      </c>
      <c r="C1957" s="103" t="s">
        <v>142</v>
      </c>
      <c r="D1957" s="103" t="s">
        <v>141</v>
      </c>
      <c r="E1957" s="103" t="s">
        <v>140</v>
      </c>
      <c r="F1957" s="103" t="s">
        <v>139</v>
      </c>
      <c r="G1957" s="103" t="s">
        <v>138</v>
      </c>
      <c r="H1957" s="103" t="s">
        <v>137</v>
      </c>
      <c r="I1957" s="103" t="s">
        <v>136</v>
      </c>
      <c r="J1957" s="103" t="s">
        <v>135</v>
      </c>
      <c r="K1957" s="103" t="s">
        <v>134</v>
      </c>
      <c r="L1957" s="103" t="s">
        <v>133</v>
      </c>
      <c r="M1957" s="110" t="s">
        <v>132</v>
      </c>
    </row>
    <row r="1958" spans="1:13" ht="26.5" hidden="1" x14ac:dyDescent="0.35">
      <c r="A1958" s="114" t="str">
        <f t="shared" si="30"/>
        <v>1454383N-F03MAT</v>
      </c>
      <c r="B1958" s="88" t="s">
        <v>593</v>
      </c>
      <c r="C1958" s="89">
        <v>2028243</v>
      </c>
      <c r="D1958" s="106">
        <v>1454383</v>
      </c>
      <c r="E1958" s="88" t="s">
        <v>116</v>
      </c>
      <c r="F1958" s="88" t="s">
        <v>127</v>
      </c>
      <c r="G1958" s="91">
        <v>43217</v>
      </c>
      <c r="H1958" s="91">
        <v>43217</v>
      </c>
      <c r="I1958" s="88" t="s">
        <v>131</v>
      </c>
      <c r="J1958" s="88"/>
      <c r="K1958" s="92">
        <v>-330</v>
      </c>
      <c r="L1958" s="93">
        <v>1</v>
      </c>
      <c r="M1958" s="109">
        <v>-330</v>
      </c>
    </row>
    <row r="1959" spans="1:13" ht="26.5" hidden="1" x14ac:dyDescent="0.35">
      <c r="A1959" s="114" t="str">
        <f t="shared" si="30"/>
        <v>1454383NGA-F03577</v>
      </c>
      <c r="B1959" s="88" t="s">
        <v>593</v>
      </c>
      <c r="C1959" s="89">
        <v>2028243</v>
      </c>
      <c r="D1959" s="106">
        <v>1454383</v>
      </c>
      <c r="E1959" s="88" t="s">
        <v>116</v>
      </c>
      <c r="F1959" s="88" t="s">
        <v>127</v>
      </c>
      <c r="G1959" s="91">
        <v>43217</v>
      </c>
      <c r="H1959" s="91">
        <v>43217</v>
      </c>
      <c r="I1959" s="88" t="s">
        <v>130</v>
      </c>
      <c r="J1959" s="88"/>
      <c r="K1959" s="92">
        <v>-64</v>
      </c>
      <c r="L1959" s="93">
        <v>11.93</v>
      </c>
      <c r="M1959" s="109">
        <v>-763.52</v>
      </c>
    </row>
    <row r="1960" spans="1:13" ht="26.5" hidden="1" x14ac:dyDescent="0.35">
      <c r="A1960" s="114" t="str">
        <f t="shared" si="30"/>
        <v>1454383Z999</v>
      </c>
      <c r="B1960" s="88" t="s">
        <v>593</v>
      </c>
      <c r="C1960" s="89">
        <v>2028243</v>
      </c>
      <c r="D1960" s="88">
        <v>1454383</v>
      </c>
      <c r="E1960" s="88" t="s">
        <v>116</v>
      </c>
      <c r="F1960" s="88" t="s">
        <v>127</v>
      </c>
      <c r="G1960" s="91">
        <v>43217</v>
      </c>
      <c r="H1960" s="91">
        <v>43217</v>
      </c>
      <c r="I1960" s="88" t="s">
        <v>35</v>
      </c>
      <c r="J1960" s="88"/>
      <c r="K1960" s="92">
        <v>1</v>
      </c>
      <c r="L1960" s="93">
        <v>0</v>
      </c>
      <c r="M1960" s="109">
        <v>0</v>
      </c>
    </row>
    <row r="1961" spans="1:13" hidden="1" x14ac:dyDescent="0.35">
      <c r="A1961" s="114" t="str">
        <f t="shared" si="30"/>
        <v>5578952ZNGA563BC</v>
      </c>
      <c r="B1961" s="88" t="s">
        <v>593</v>
      </c>
      <c r="C1961" s="89">
        <v>2233013</v>
      </c>
      <c r="D1961" s="88">
        <v>5578952</v>
      </c>
      <c r="E1961" s="88" t="s">
        <v>119</v>
      </c>
      <c r="F1961" s="88" t="s">
        <v>118</v>
      </c>
      <c r="G1961" s="91">
        <v>43217</v>
      </c>
      <c r="H1961" s="91">
        <v>43217</v>
      </c>
      <c r="I1961" s="88" t="s">
        <v>25</v>
      </c>
      <c r="J1961" s="88"/>
      <c r="K1961" s="92">
        <v>1</v>
      </c>
      <c r="L1961" s="93">
        <v>626.70000000000005</v>
      </c>
      <c r="M1961" s="109">
        <v>626.70000000000005</v>
      </c>
    </row>
    <row r="1962" spans="1:13" hidden="1" x14ac:dyDescent="0.35">
      <c r="A1962" s="114" t="str">
        <f t="shared" si="30"/>
        <v>5582187ZNGA564BC</v>
      </c>
      <c r="B1962" s="88" t="s">
        <v>593</v>
      </c>
      <c r="C1962" s="89">
        <v>2233426</v>
      </c>
      <c r="D1962" s="88">
        <v>5582187</v>
      </c>
      <c r="E1962" s="88" t="s">
        <v>117</v>
      </c>
      <c r="F1962" s="88" t="s">
        <v>118</v>
      </c>
      <c r="G1962" s="91">
        <v>43213</v>
      </c>
      <c r="H1962" s="91">
        <v>43213</v>
      </c>
      <c r="I1962" s="88" t="s">
        <v>95</v>
      </c>
      <c r="J1962" s="88"/>
      <c r="K1962" s="92">
        <v>1</v>
      </c>
      <c r="L1962" s="93">
        <v>881.69</v>
      </c>
      <c r="M1962" s="109">
        <v>881.69</v>
      </c>
    </row>
    <row r="1963" spans="1:13" hidden="1" x14ac:dyDescent="0.35">
      <c r="A1963" s="114" t="str">
        <f t="shared" si="30"/>
        <v>5881506ZNGA561A</v>
      </c>
      <c r="B1963" s="88" t="s">
        <v>593</v>
      </c>
      <c r="C1963" s="89">
        <v>2248129</v>
      </c>
      <c r="D1963" s="88">
        <v>5881506</v>
      </c>
      <c r="E1963" s="88" t="s">
        <v>111</v>
      </c>
      <c r="F1963" s="88" t="s">
        <v>113</v>
      </c>
      <c r="G1963" s="91">
        <v>43213</v>
      </c>
      <c r="H1963" s="91">
        <v>43213</v>
      </c>
      <c r="I1963" s="88" t="s">
        <v>112</v>
      </c>
      <c r="J1963" s="88"/>
      <c r="K1963" s="92">
        <v>1</v>
      </c>
      <c r="L1963" s="93">
        <v>0</v>
      </c>
      <c r="M1963" s="109">
        <v>0</v>
      </c>
    </row>
    <row r="1964" spans="1:13" hidden="1" x14ac:dyDescent="0.35">
      <c r="A1964" s="114" t="str">
        <f t="shared" si="30"/>
        <v>5881521ZNGA563BC</v>
      </c>
      <c r="B1964" s="88" t="s">
        <v>593</v>
      </c>
      <c r="C1964" s="89">
        <v>2248130</v>
      </c>
      <c r="D1964" s="88">
        <v>5881521</v>
      </c>
      <c r="E1964" s="88" t="s">
        <v>111</v>
      </c>
      <c r="F1964" s="88" t="s">
        <v>118</v>
      </c>
      <c r="G1964" s="91">
        <v>43214</v>
      </c>
      <c r="H1964" s="91">
        <v>43214</v>
      </c>
      <c r="I1964" s="88" t="s">
        <v>25</v>
      </c>
      <c r="J1964" s="88"/>
      <c r="K1964" s="92">
        <v>1</v>
      </c>
      <c r="L1964" s="93">
        <v>626.70000000000005</v>
      </c>
      <c r="M1964" s="109">
        <v>626.70000000000005</v>
      </c>
    </row>
    <row r="1965" spans="1:13" hidden="1" x14ac:dyDescent="0.35">
      <c r="A1965" s="114" t="str">
        <f t="shared" si="30"/>
        <v>6084941ZNGA561A</v>
      </c>
      <c r="B1965" s="88" t="s">
        <v>593</v>
      </c>
      <c r="C1965" s="89">
        <v>2257577</v>
      </c>
      <c r="D1965" s="88">
        <v>6084941</v>
      </c>
      <c r="E1965" s="88" t="s">
        <v>121</v>
      </c>
      <c r="F1965" s="88" t="s">
        <v>113</v>
      </c>
      <c r="G1965" s="91">
        <v>43220</v>
      </c>
      <c r="H1965" s="91">
        <v>43220</v>
      </c>
      <c r="I1965" s="88" t="s">
        <v>112</v>
      </c>
      <c r="J1965" s="88"/>
      <c r="K1965" s="92">
        <v>1</v>
      </c>
      <c r="L1965" s="93">
        <v>0</v>
      </c>
      <c r="M1965" s="109">
        <v>0</v>
      </c>
    </row>
    <row r="1966" spans="1:13" hidden="1" x14ac:dyDescent="0.35">
      <c r="A1966" s="114" t="str">
        <f t="shared" si="30"/>
        <v>6104432ZNGA562B</v>
      </c>
      <c r="B1966" s="88" t="s">
        <v>593</v>
      </c>
      <c r="C1966" s="89">
        <v>2258944</v>
      </c>
      <c r="D1966" s="88">
        <v>6104432</v>
      </c>
      <c r="E1966" s="88" t="s">
        <v>116</v>
      </c>
      <c r="F1966" s="88" t="s">
        <v>115</v>
      </c>
      <c r="G1966" s="91">
        <v>43216</v>
      </c>
      <c r="H1966" s="91">
        <v>43216</v>
      </c>
      <c r="I1966" s="88" t="s">
        <v>20</v>
      </c>
      <c r="J1966" s="88"/>
      <c r="K1966" s="92">
        <v>-1</v>
      </c>
      <c r="L1966" s="93">
        <v>254.64</v>
      </c>
      <c r="M1966" s="109">
        <v>-254.64</v>
      </c>
    </row>
    <row r="1967" spans="1:13" hidden="1" x14ac:dyDescent="0.35">
      <c r="A1967" s="114" t="str">
        <f t="shared" si="30"/>
        <v>6265091Z999</v>
      </c>
      <c r="B1967" s="88" t="s">
        <v>593</v>
      </c>
      <c r="C1967" s="89">
        <v>2268554</v>
      </c>
      <c r="D1967" s="88">
        <v>6265091</v>
      </c>
      <c r="E1967" s="88" t="s">
        <v>111</v>
      </c>
      <c r="F1967" s="88" t="s">
        <v>115</v>
      </c>
      <c r="G1967" s="91">
        <v>43213</v>
      </c>
      <c r="H1967" s="91">
        <v>43213</v>
      </c>
      <c r="I1967" s="88" t="s">
        <v>35</v>
      </c>
      <c r="J1967" s="88"/>
      <c r="K1967" s="92">
        <v>1</v>
      </c>
      <c r="L1967" s="93">
        <v>0</v>
      </c>
      <c r="M1967" s="109">
        <v>0</v>
      </c>
    </row>
    <row r="1968" spans="1:13" hidden="1" x14ac:dyDescent="0.35">
      <c r="A1968" s="114" t="str">
        <f t="shared" si="30"/>
        <v>6265091ZNGA563B</v>
      </c>
      <c r="B1968" s="88" t="s">
        <v>593</v>
      </c>
      <c r="C1968" s="89">
        <v>2268554</v>
      </c>
      <c r="D1968" s="88">
        <v>6265091</v>
      </c>
      <c r="E1968" s="88" t="s">
        <v>111</v>
      </c>
      <c r="F1968" s="88" t="s">
        <v>115</v>
      </c>
      <c r="G1968" s="91">
        <v>43213</v>
      </c>
      <c r="H1968" s="91">
        <v>43213</v>
      </c>
      <c r="I1968" s="88" t="s">
        <v>23</v>
      </c>
      <c r="J1968" s="88"/>
      <c r="K1968" s="92">
        <v>-1</v>
      </c>
      <c r="L1968" s="93">
        <v>383.5</v>
      </c>
      <c r="M1968" s="109">
        <v>-383.5</v>
      </c>
    </row>
    <row r="1969" spans="1:13" ht="52.5" hidden="1" x14ac:dyDescent="0.35">
      <c r="A1969" s="114" t="str">
        <f t="shared" si="30"/>
        <v>6263402NGA Outside Boundary Remediation/Build</v>
      </c>
      <c r="B1969" s="88" t="s">
        <v>593</v>
      </c>
      <c r="C1969" s="89">
        <v>2274473</v>
      </c>
      <c r="D1969" s="88">
        <v>6263402</v>
      </c>
      <c r="E1969" s="88" t="s">
        <v>119</v>
      </c>
      <c r="F1969" s="88" t="s">
        <v>127</v>
      </c>
      <c r="G1969" s="91">
        <v>43220</v>
      </c>
      <c r="H1969" s="91">
        <v>43220</v>
      </c>
      <c r="I1969" s="88" t="s">
        <v>126</v>
      </c>
      <c r="J1969" s="88"/>
      <c r="K1969" s="92">
        <v>1</v>
      </c>
      <c r="L1969" s="93">
        <v>0</v>
      </c>
      <c r="M1969" s="109">
        <v>0</v>
      </c>
    </row>
    <row r="1970" spans="1:13" hidden="1" x14ac:dyDescent="0.35">
      <c r="A1970" s="114" t="str">
        <f t="shared" si="30"/>
        <v>6648583ZNGA561BC</v>
      </c>
      <c r="B1970" s="88" t="s">
        <v>593</v>
      </c>
      <c r="C1970" s="89">
        <v>2286778</v>
      </c>
      <c r="D1970" s="88">
        <v>6648583</v>
      </c>
      <c r="E1970" s="88" t="s">
        <v>120</v>
      </c>
      <c r="F1970" s="88" t="s">
        <v>118</v>
      </c>
      <c r="G1970" s="91">
        <v>43213</v>
      </c>
      <c r="H1970" s="91">
        <v>43213</v>
      </c>
      <c r="I1970" s="88" t="s">
        <v>29</v>
      </c>
      <c r="J1970" s="88"/>
      <c r="K1970" s="92">
        <v>1</v>
      </c>
      <c r="L1970" s="93">
        <v>433.57</v>
      </c>
      <c r="M1970" s="109">
        <v>433.57</v>
      </c>
    </row>
    <row r="1971" spans="1:13" ht="52.5" hidden="1" x14ac:dyDescent="0.35">
      <c r="A1971" s="114" t="str">
        <f t="shared" si="30"/>
        <v>6665210NGA Outside Boundary Remediation/Build</v>
      </c>
      <c r="B1971" s="88" t="s">
        <v>593</v>
      </c>
      <c r="C1971" s="89">
        <v>2287506</v>
      </c>
      <c r="D1971" s="88">
        <v>6665210</v>
      </c>
      <c r="E1971" s="88" t="s">
        <v>116</v>
      </c>
      <c r="F1971" s="88" t="s">
        <v>127</v>
      </c>
      <c r="G1971" s="91">
        <v>43216</v>
      </c>
      <c r="H1971" s="91">
        <v>43216</v>
      </c>
      <c r="I1971" s="88" t="s">
        <v>126</v>
      </c>
      <c r="J1971" s="88"/>
      <c r="K1971" s="92">
        <v>1</v>
      </c>
      <c r="L1971" s="93">
        <v>0</v>
      </c>
      <c r="M1971" s="109">
        <v>0</v>
      </c>
    </row>
    <row r="1972" spans="1:13" hidden="1" x14ac:dyDescent="0.35">
      <c r="A1972" s="114" t="str">
        <f t="shared" si="30"/>
        <v>6665210ZNGA561BC</v>
      </c>
      <c r="B1972" s="88" t="s">
        <v>593</v>
      </c>
      <c r="C1972" s="89">
        <v>2287506</v>
      </c>
      <c r="D1972" s="88">
        <v>6665210</v>
      </c>
      <c r="E1972" s="88" t="s">
        <v>116</v>
      </c>
      <c r="F1972" s="88" t="s">
        <v>118</v>
      </c>
      <c r="G1972" s="91">
        <v>43220</v>
      </c>
      <c r="H1972" s="91">
        <v>43220</v>
      </c>
      <c r="I1972" s="88" t="s">
        <v>29</v>
      </c>
      <c r="J1972" s="88"/>
      <c r="K1972" s="92">
        <v>1</v>
      </c>
      <c r="L1972" s="93">
        <v>433.57</v>
      </c>
      <c r="M1972" s="109">
        <v>433.57</v>
      </c>
    </row>
    <row r="1973" spans="1:13" ht="26.5" hidden="1" x14ac:dyDescent="0.35">
      <c r="A1973" s="114" t="str">
        <f t="shared" si="30"/>
        <v>6717082NGA-F02577</v>
      </c>
      <c r="B1973" s="88" t="s">
        <v>593</v>
      </c>
      <c r="C1973" s="89">
        <v>2289428</v>
      </c>
      <c r="D1973" s="88">
        <v>6717082</v>
      </c>
      <c r="E1973" s="88" t="s">
        <v>119</v>
      </c>
      <c r="F1973" s="88" t="s">
        <v>127</v>
      </c>
      <c r="G1973" s="91">
        <v>43213</v>
      </c>
      <c r="H1973" s="91">
        <v>43213</v>
      </c>
      <c r="I1973" s="88" t="s">
        <v>129</v>
      </c>
      <c r="J1973" s="88"/>
      <c r="K1973" s="92">
        <v>80</v>
      </c>
      <c r="L1973" s="93">
        <v>11.93</v>
      </c>
      <c r="M1973" s="109">
        <v>954.4</v>
      </c>
    </row>
    <row r="1974" spans="1:13" hidden="1" x14ac:dyDescent="0.35">
      <c r="A1974" s="114" t="str">
        <f t="shared" si="30"/>
        <v>6904745NGA-511</v>
      </c>
      <c r="B1974" s="88" t="s">
        <v>593</v>
      </c>
      <c r="C1974" s="89">
        <v>2301303</v>
      </c>
      <c r="D1974" s="88">
        <v>6904745</v>
      </c>
      <c r="E1974" s="88" t="s">
        <v>119</v>
      </c>
      <c r="F1974" s="88" t="s">
        <v>118</v>
      </c>
      <c r="G1974" s="91">
        <v>43217</v>
      </c>
      <c r="H1974" s="91">
        <v>43217</v>
      </c>
      <c r="I1974" s="88" t="s">
        <v>51</v>
      </c>
      <c r="J1974" s="88"/>
      <c r="K1974" s="92">
        <v>1</v>
      </c>
      <c r="L1974" s="93">
        <v>225.02</v>
      </c>
      <c r="M1974" s="109">
        <v>225.02</v>
      </c>
    </row>
    <row r="1975" spans="1:13" ht="26.5" hidden="1" x14ac:dyDescent="0.35">
      <c r="A1975" s="114" t="str">
        <f t="shared" si="30"/>
        <v>6898008ZNGA563BC</v>
      </c>
      <c r="B1975" s="88" t="s">
        <v>593</v>
      </c>
      <c r="C1975" s="89">
        <v>2302068</v>
      </c>
      <c r="D1975" s="88">
        <v>6898008</v>
      </c>
      <c r="E1975" s="88" t="s">
        <v>122</v>
      </c>
      <c r="F1975" s="88" t="s">
        <v>118</v>
      </c>
      <c r="G1975" s="91">
        <v>43217</v>
      </c>
      <c r="H1975" s="91">
        <v>43217</v>
      </c>
      <c r="I1975" s="88" t="s">
        <v>25</v>
      </c>
      <c r="J1975" s="88"/>
      <c r="K1975" s="92">
        <v>1</v>
      </c>
      <c r="L1975" s="93">
        <v>626.70000000000005</v>
      </c>
      <c r="M1975" s="109">
        <v>626.70000000000005</v>
      </c>
    </row>
    <row r="1976" spans="1:13" ht="26.5" hidden="1" x14ac:dyDescent="0.35">
      <c r="A1976" s="114" t="str">
        <f t="shared" si="30"/>
        <v>6897984ZNGA561A</v>
      </c>
      <c r="B1976" s="88" t="s">
        <v>593</v>
      </c>
      <c r="C1976" s="89">
        <v>2302069</v>
      </c>
      <c r="D1976" s="88">
        <v>6897984</v>
      </c>
      <c r="E1976" s="88" t="s">
        <v>122</v>
      </c>
      <c r="F1976" s="88" t="s">
        <v>113</v>
      </c>
      <c r="G1976" s="91">
        <v>43217</v>
      </c>
      <c r="H1976" s="91">
        <v>43217</v>
      </c>
      <c r="I1976" s="88" t="s">
        <v>112</v>
      </c>
      <c r="J1976" s="88"/>
      <c r="K1976" s="92">
        <v>1</v>
      </c>
      <c r="L1976" s="93">
        <v>0</v>
      </c>
      <c r="M1976" s="109">
        <v>0</v>
      </c>
    </row>
    <row r="1977" spans="1:13" ht="26.5" hidden="1" x14ac:dyDescent="0.35">
      <c r="A1977" s="114" t="str">
        <f t="shared" si="30"/>
        <v>6928328ZNGA563BC</v>
      </c>
      <c r="B1977" s="88" t="s">
        <v>593</v>
      </c>
      <c r="C1977" s="89">
        <v>2303276</v>
      </c>
      <c r="D1977" s="88">
        <v>6928328</v>
      </c>
      <c r="E1977" s="88" t="s">
        <v>122</v>
      </c>
      <c r="F1977" s="88" t="s">
        <v>118</v>
      </c>
      <c r="G1977" s="91">
        <v>43214</v>
      </c>
      <c r="H1977" s="91">
        <v>43214</v>
      </c>
      <c r="I1977" s="88" t="s">
        <v>25</v>
      </c>
      <c r="J1977" s="88"/>
      <c r="K1977" s="92">
        <v>1</v>
      </c>
      <c r="L1977" s="93">
        <v>626.70000000000005</v>
      </c>
      <c r="M1977" s="109">
        <v>626.70000000000005</v>
      </c>
    </row>
    <row r="1978" spans="1:13" hidden="1" x14ac:dyDescent="0.35">
      <c r="A1978" s="114" t="str">
        <f t="shared" si="30"/>
        <v>6934320ZNGA563BC</v>
      </c>
      <c r="B1978" s="88" t="s">
        <v>593</v>
      </c>
      <c r="C1978" s="89">
        <v>2303580</v>
      </c>
      <c r="D1978" s="88">
        <v>6934320</v>
      </c>
      <c r="E1978" s="88" t="s">
        <v>123</v>
      </c>
      <c r="F1978" s="88" t="s">
        <v>118</v>
      </c>
      <c r="G1978" s="91">
        <v>43218</v>
      </c>
      <c r="H1978" s="91">
        <v>43218</v>
      </c>
      <c r="I1978" s="88" t="s">
        <v>25</v>
      </c>
      <c r="J1978" s="88"/>
      <c r="K1978" s="92">
        <v>1</v>
      </c>
      <c r="L1978" s="93">
        <v>626.70000000000005</v>
      </c>
      <c r="M1978" s="109">
        <v>626.70000000000005</v>
      </c>
    </row>
    <row r="1979" spans="1:13" hidden="1" x14ac:dyDescent="0.35">
      <c r="A1979" s="114" t="str">
        <f t="shared" si="30"/>
        <v>6929378Z999</v>
      </c>
      <c r="B1979" s="88" t="s">
        <v>593</v>
      </c>
      <c r="C1979" s="89">
        <v>2303975</v>
      </c>
      <c r="D1979" s="88">
        <v>6929378</v>
      </c>
      <c r="E1979" s="88" t="s">
        <v>124</v>
      </c>
      <c r="F1979" s="88" t="s">
        <v>115</v>
      </c>
      <c r="G1979" s="91">
        <v>43213</v>
      </c>
      <c r="H1979" s="91">
        <v>43213</v>
      </c>
      <c r="I1979" s="88" t="s">
        <v>35</v>
      </c>
      <c r="J1979" s="88"/>
      <c r="K1979" s="92">
        <v>1</v>
      </c>
      <c r="L1979" s="93">
        <v>0</v>
      </c>
      <c r="M1979" s="109">
        <v>0</v>
      </c>
    </row>
    <row r="1980" spans="1:13" hidden="1" x14ac:dyDescent="0.35">
      <c r="A1980" s="114" t="str">
        <f t="shared" si="30"/>
        <v>6929378ZNGA563B</v>
      </c>
      <c r="B1980" s="88" t="s">
        <v>593</v>
      </c>
      <c r="C1980" s="89">
        <v>2303975</v>
      </c>
      <c r="D1980" s="88">
        <v>6929378</v>
      </c>
      <c r="E1980" s="88" t="s">
        <v>124</v>
      </c>
      <c r="F1980" s="88" t="s">
        <v>115</v>
      </c>
      <c r="G1980" s="91">
        <v>43213</v>
      </c>
      <c r="H1980" s="91">
        <v>43213</v>
      </c>
      <c r="I1980" s="88" t="s">
        <v>23</v>
      </c>
      <c r="J1980" s="88"/>
      <c r="K1980" s="92">
        <v>-1</v>
      </c>
      <c r="L1980" s="93">
        <v>383.5</v>
      </c>
      <c r="M1980" s="109">
        <v>-383.5</v>
      </c>
    </row>
    <row r="1981" spans="1:13" hidden="1" x14ac:dyDescent="0.35">
      <c r="A1981" s="114" t="str">
        <f t="shared" si="30"/>
        <v>6951483ZNGA563BC</v>
      </c>
      <c r="B1981" s="88" t="s">
        <v>593</v>
      </c>
      <c r="C1981" s="89">
        <v>2304511</v>
      </c>
      <c r="D1981" s="88">
        <v>6951483</v>
      </c>
      <c r="E1981" s="88" t="s">
        <v>123</v>
      </c>
      <c r="F1981" s="88" t="s">
        <v>118</v>
      </c>
      <c r="G1981" s="91">
        <v>43214</v>
      </c>
      <c r="H1981" s="91">
        <v>43214</v>
      </c>
      <c r="I1981" s="88" t="s">
        <v>25</v>
      </c>
      <c r="J1981" s="88"/>
      <c r="K1981" s="92">
        <v>1</v>
      </c>
      <c r="L1981" s="93">
        <v>626.70000000000005</v>
      </c>
      <c r="M1981" s="109">
        <v>626.70000000000005</v>
      </c>
    </row>
    <row r="1982" spans="1:13" ht="26.5" hidden="1" x14ac:dyDescent="0.35">
      <c r="A1982" s="114" t="str">
        <f t="shared" si="30"/>
        <v>6950400ZNGA561A</v>
      </c>
      <c r="B1982" s="88" t="s">
        <v>593</v>
      </c>
      <c r="C1982" s="89">
        <v>2304863</v>
      </c>
      <c r="D1982" s="88">
        <v>6950400</v>
      </c>
      <c r="E1982" s="88" t="s">
        <v>122</v>
      </c>
      <c r="F1982" s="88" t="s">
        <v>113</v>
      </c>
      <c r="G1982" s="91">
        <v>43216</v>
      </c>
      <c r="H1982" s="91">
        <v>43216</v>
      </c>
      <c r="I1982" s="88" t="s">
        <v>112</v>
      </c>
      <c r="J1982" s="88"/>
      <c r="K1982" s="92">
        <v>1</v>
      </c>
      <c r="L1982" s="93">
        <v>0</v>
      </c>
      <c r="M1982" s="109">
        <v>0</v>
      </c>
    </row>
    <row r="1983" spans="1:13" ht="26.5" hidden="1" x14ac:dyDescent="0.35">
      <c r="A1983" s="114" t="str">
        <f t="shared" si="30"/>
        <v>6950470ZNGA563BC</v>
      </c>
      <c r="B1983" s="88" t="s">
        <v>593</v>
      </c>
      <c r="C1983" s="89">
        <v>2304864</v>
      </c>
      <c r="D1983" s="88">
        <v>6950470</v>
      </c>
      <c r="E1983" s="88" t="s">
        <v>122</v>
      </c>
      <c r="F1983" s="88" t="s">
        <v>118</v>
      </c>
      <c r="G1983" s="91">
        <v>43216</v>
      </c>
      <c r="H1983" s="91">
        <v>43216</v>
      </c>
      <c r="I1983" s="88" t="s">
        <v>25</v>
      </c>
      <c r="J1983" s="88"/>
      <c r="K1983" s="92">
        <v>1</v>
      </c>
      <c r="L1983" s="93">
        <v>626.70000000000005</v>
      </c>
      <c r="M1983" s="109">
        <v>626.70000000000005</v>
      </c>
    </row>
    <row r="1984" spans="1:13" hidden="1" x14ac:dyDescent="0.35">
      <c r="A1984" s="114" t="str">
        <f t="shared" si="30"/>
        <v>6976459Z999</v>
      </c>
      <c r="B1984" s="88" t="s">
        <v>593</v>
      </c>
      <c r="C1984" s="89">
        <v>2306456</v>
      </c>
      <c r="D1984" s="88">
        <v>6976459</v>
      </c>
      <c r="E1984" s="88" t="s">
        <v>124</v>
      </c>
      <c r="F1984" s="88" t="s">
        <v>115</v>
      </c>
      <c r="G1984" s="91">
        <v>43217</v>
      </c>
      <c r="H1984" s="91">
        <v>43217</v>
      </c>
      <c r="I1984" s="88" t="s">
        <v>35</v>
      </c>
      <c r="J1984" s="88"/>
      <c r="K1984" s="92">
        <v>1</v>
      </c>
      <c r="L1984" s="93">
        <v>0</v>
      </c>
      <c r="M1984" s="109">
        <v>0</v>
      </c>
    </row>
    <row r="1985" spans="1:13" hidden="1" x14ac:dyDescent="0.35">
      <c r="A1985" s="114" t="str">
        <f t="shared" si="30"/>
        <v>6976459ZNGA563B</v>
      </c>
      <c r="B1985" s="88" t="s">
        <v>593</v>
      </c>
      <c r="C1985" s="89">
        <v>2306456</v>
      </c>
      <c r="D1985" s="88">
        <v>6976459</v>
      </c>
      <c r="E1985" s="88" t="s">
        <v>124</v>
      </c>
      <c r="F1985" s="88" t="s">
        <v>115</v>
      </c>
      <c r="G1985" s="91">
        <v>43217</v>
      </c>
      <c r="H1985" s="91">
        <v>43217</v>
      </c>
      <c r="I1985" s="88" t="s">
        <v>23</v>
      </c>
      <c r="J1985" s="88"/>
      <c r="K1985" s="92">
        <v>-1</v>
      </c>
      <c r="L1985" s="93">
        <v>383.5</v>
      </c>
      <c r="M1985" s="109">
        <v>-383.5</v>
      </c>
    </row>
    <row r="1986" spans="1:13" hidden="1" x14ac:dyDescent="0.35">
      <c r="A1986" s="114" t="str">
        <f t="shared" si="30"/>
        <v>6976459ZNGA563BC</v>
      </c>
      <c r="B1986" s="88" t="s">
        <v>593</v>
      </c>
      <c r="C1986" s="89">
        <v>2306456</v>
      </c>
      <c r="D1986" s="88">
        <v>6976459</v>
      </c>
      <c r="E1986" s="88" t="s">
        <v>124</v>
      </c>
      <c r="F1986" s="88" t="s">
        <v>118</v>
      </c>
      <c r="G1986" s="91">
        <v>43216</v>
      </c>
      <c r="H1986" s="91">
        <v>43216</v>
      </c>
      <c r="I1986" s="88" t="s">
        <v>25</v>
      </c>
      <c r="J1986" s="88"/>
      <c r="K1986" s="92">
        <v>1</v>
      </c>
      <c r="L1986" s="93">
        <v>626.70000000000005</v>
      </c>
      <c r="M1986" s="109">
        <v>626.70000000000005</v>
      </c>
    </row>
    <row r="1987" spans="1:13" hidden="1" x14ac:dyDescent="0.35">
      <c r="A1987" s="114" t="str">
        <f t="shared" ref="A1987:A2050" si="31">CONCATENATE(D1987,I1987)</f>
        <v>6980282ZNGA564BC</v>
      </c>
      <c r="B1987" s="88" t="s">
        <v>593</v>
      </c>
      <c r="C1987" s="89">
        <v>2307022</v>
      </c>
      <c r="D1987" s="88">
        <v>6980282</v>
      </c>
      <c r="E1987" s="88" t="s">
        <v>123</v>
      </c>
      <c r="F1987" s="88" t="s">
        <v>118</v>
      </c>
      <c r="G1987" s="91">
        <v>43214</v>
      </c>
      <c r="H1987" s="91">
        <v>43214</v>
      </c>
      <c r="I1987" s="88" t="s">
        <v>95</v>
      </c>
      <c r="J1987" s="88"/>
      <c r="K1987" s="92">
        <v>1</v>
      </c>
      <c r="L1987" s="93">
        <v>881.69</v>
      </c>
      <c r="M1987" s="109">
        <v>881.69</v>
      </c>
    </row>
    <row r="1988" spans="1:13" hidden="1" x14ac:dyDescent="0.35">
      <c r="A1988" s="114" t="str">
        <f t="shared" si="31"/>
        <v>6987690ZNGA561A</v>
      </c>
      <c r="B1988" s="88" t="s">
        <v>593</v>
      </c>
      <c r="C1988" s="89">
        <v>2307196</v>
      </c>
      <c r="D1988" s="88">
        <v>6987690</v>
      </c>
      <c r="E1988" s="88" t="s">
        <v>120</v>
      </c>
      <c r="F1988" s="88" t="s">
        <v>113</v>
      </c>
      <c r="G1988" s="91">
        <v>43217</v>
      </c>
      <c r="H1988" s="91">
        <v>43217</v>
      </c>
      <c r="I1988" s="88" t="s">
        <v>112</v>
      </c>
      <c r="J1988" s="88"/>
      <c r="K1988" s="92">
        <v>1</v>
      </c>
      <c r="L1988" s="93">
        <v>0</v>
      </c>
      <c r="M1988" s="109">
        <v>0</v>
      </c>
    </row>
    <row r="1989" spans="1:13" hidden="1" x14ac:dyDescent="0.35">
      <c r="A1989" s="114" t="str">
        <f t="shared" si="31"/>
        <v>6993135Z999</v>
      </c>
      <c r="B1989" s="88" t="s">
        <v>593</v>
      </c>
      <c r="C1989" s="89">
        <v>2308923</v>
      </c>
      <c r="D1989" s="88">
        <v>6993135</v>
      </c>
      <c r="E1989" s="88" t="s">
        <v>120</v>
      </c>
      <c r="F1989" s="88" t="s">
        <v>115</v>
      </c>
      <c r="G1989" s="91">
        <v>43220</v>
      </c>
      <c r="H1989" s="91">
        <v>43220</v>
      </c>
      <c r="I1989" s="88" t="s">
        <v>35</v>
      </c>
      <c r="J1989" s="88"/>
      <c r="K1989" s="92">
        <v>1</v>
      </c>
      <c r="L1989" s="93">
        <v>0</v>
      </c>
      <c r="M1989" s="109">
        <v>0</v>
      </c>
    </row>
    <row r="1990" spans="1:13" hidden="1" x14ac:dyDescent="0.35">
      <c r="A1990" s="114" t="str">
        <f t="shared" si="31"/>
        <v>6993135ZNGA561B</v>
      </c>
      <c r="B1990" s="88" t="s">
        <v>593</v>
      </c>
      <c r="C1990" s="89">
        <v>2308923</v>
      </c>
      <c r="D1990" s="88">
        <v>6993135</v>
      </c>
      <c r="E1990" s="88" t="s">
        <v>120</v>
      </c>
      <c r="F1990" s="88" t="s">
        <v>115</v>
      </c>
      <c r="G1990" s="91">
        <v>43220</v>
      </c>
      <c r="H1990" s="91">
        <v>43220</v>
      </c>
      <c r="I1990" s="88" t="s">
        <v>15</v>
      </c>
      <c r="J1990" s="88"/>
      <c r="K1990" s="92">
        <v>-1</v>
      </c>
      <c r="L1990" s="93">
        <v>194.94</v>
      </c>
      <c r="M1990" s="109">
        <v>-194.94</v>
      </c>
    </row>
    <row r="1991" spans="1:13" hidden="1" x14ac:dyDescent="0.35">
      <c r="A1991" s="114" t="str">
        <f t="shared" si="31"/>
        <v>6993135ZNGA561BC</v>
      </c>
      <c r="B1991" s="88" t="s">
        <v>593</v>
      </c>
      <c r="C1991" s="89">
        <v>2308923</v>
      </c>
      <c r="D1991" s="88">
        <v>6993135</v>
      </c>
      <c r="E1991" s="88" t="s">
        <v>120</v>
      </c>
      <c r="F1991" s="88" t="s">
        <v>118</v>
      </c>
      <c r="G1991" s="91">
        <v>43218</v>
      </c>
      <c r="H1991" s="91">
        <v>43218</v>
      </c>
      <c r="I1991" s="88" t="s">
        <v>29</v>
      </c>
      <c r="J1991" s="88"/>
      <c r="K1991" s="92">
        <v>1</v>
      </c>
      <c r="L1991" s="93">
        <v>433.57</v>
      </c>
      <c r="M1991" s="109">
        <v>433.57</v>
      </c>
    </row>
    <row r="1992" spans="1:13" hidden="1" x14ac:dyDescent="0.35">
      <c r="A1992" s="114" t="str">
        <f t="shared" si="31"/>
        <v>6915731Z999</v>
      </c>
      <c r="B1992" s="88" t="s">
        <v>593</v>
      </c>
      <c r="C1992" s="89">
        <v>2309329</v>
      </c>
      <c r="D1992" s="88">
        <v>6915731</v>
      </c>
      <c r="E1992" s="88" t="s">
        <v>120</v>
      </c>
      <c r="F1992" s="88" t="s">
        <v>115</v>
      </c>
      <c r="G1992" s="91">
        <v>43214</v>
      </c>
      <c r="H1992" s="91">
        <v>43214</v>
      </c>
      <c r="I1992" s="88" t="s">
        <v>35</v>
      </c>
      <c r="J1992" s="88"/>
      <c r="K1992" s="92">
        <v>1</v>
      </c>
      <c r="L1992" s="93">
        <v>0</v>
      </c>
      <c r="M1992" s="109">
        <v>0</v>
      </c>
    </row>
    <row r="1993" spans="1:13" hidden="1" x14ac:dyDescent="0.35">
      <c r="A1993" s="114" t="str">
        <f t="shared" si="31"/>
        <v>6915731ZNGA563B</v>
      </c>
      <c r="B1993" s="88" t="s">
        <v>593</v>
      </c>
      <c r="C1993" s="89">
        <v>2309329</v>
      </c>
      <c r="D1993" s="88">
        <v>6915731</v>
      </c>
      <c r="E1993" s="88" t="s">
        <v>120</v>
      </c>
      <c r="F1993" s="88" t="s">
        <v>115</v>
      </c>
      <c r="G1993" s="91">
        <v>43214</v>
      </c>
      <c r="H1993" s="91">
        <v>43214</v>
      </c>
      <c r="I1993" s="88" t="s">
        <v>23</v>
      </c>
      <c r="J1993" s="88"/>
      <c r="K1993" s="92">
        <v>-1</v>
      </c>
      <c r="L1993" s="93">
        <v>383.5</v>
      </c>
      <c r="M1993" s="109">
        <v>-383.5</v>
      </c>
    </row>
    <row r="1994" spans="1:13" hidden="1" x14ac:dyDescent="0.35">
      <c r="A1994" s="114" t="str">
        <f t="shared" si="31"/>
        <v>7005833ZNGA564BC</v>
      </c>
      <c r="B1994" s="88" t="s">
        <v>593</v>
      </c>
      <c r="C1994" s="89">
        <v>2309420</v>
      </c>
      <c r="D1994" s="88">
        <v>7005833</v>
      </c>
      <c r="E1994" s="88" t="s">
        <v>121</v>
      </c>
      <c r="F1994" s="88" t="s">
        <v>118</v>
      </c>
      <c r="G1994" s="91">
        <v>43217</v>
      </c>
      <c r="H1994" s="91">
        <v>43217</v>
      </c>
      <c r="I1994" s="88" t="s">
        <v>95</v>
      </c>
      <c r="J1994" s="88"/>
      <c r="K1994" s="92">
        <v>1</v>
      </c>
      <c r="L1994" s="93">
        <v>881.69</v>
      </c>
      <c r="M1994" s="109">
        <v>881.69</v>
      </c>
    </row>
    <row r="1995" spans="1:13" hidden="1" x14ac:dyDescent="0.35">
      <c r="A1995" s="114" t="str">
        <f t="shared" si="31"/>
        <v>7005819ZNGA561A</v>
      </c>
      <c r="B1995" s="88" t="s">
        <v>593</v>
      </c>
      <c r="C1995" s="89">
        <v>2309421</v>
      </c>
      <c r="D1995" s="88">
        <v>7005819</v>
      </c>
      <c r="E1995" s="88" t="s">
        <v>121</v>
      </c>
      <c r="F1995" s="88" t="s">
        <v>113</v>
      </c>
      <c r="G1995" s="91">
        <v>43213</v>
      </c>
      <c r="H1995" s="91">
        <v>43213</v>
      </c>
      <c r="I1995" s="88" t="s">
        <v>112</v>
      </c>
      <c r="J1995" s="88"/>
      <c r="K1995" s="92">
        <v>1</v>
      </c>
      <c r="L1995" s="93">
        <v>0</v>
      </c>
      <c r="M1995" s="109">
        <v>0</v>
      </c>
    </row>
    <row r="1996" spans="1:13" ht="52.5" hidden="1" x14ac:dyDescent="0.35">
      <c r="A1996" s="114" t="str">
        <f t="shared" si="31"/>
        <v>7016592ZNGA562B</v>
      </c>
      <c r="B1996" s="88" t="s">
        <v>593</v>
      </c>
      <c r="C1996" s="89">
        <v>2309771</v>
      </c>
      <c r="D1996" s="88">
        <v>7016592</v>
      </c>
      <c r="E1996" s="88" t="s">
        <v>123</v>
      </c>
      <c r="F1996" s="88" t="s">
        <v>115</v>
      </c>
      <c r="G1996" s="91">
        <v>43217</v>
      </c>
      <c r="H1996" s="91">
        <v>43217</v>
      </c>
      <c r="I1996" s="88" t="s">
        <v>20</v>
      </c>
      <c r="J1996" s="88" t="s">
        <v>128</v>
      </c>
      <c r="K1996" s="92">
        <v>1</v>
      </c>
      <c r="L1996" s="93">
        <v>254.64</v>
      </c>
      <c r="M1996" s="109">
        <v>254.64</v>
      </c>
    </row>
    <row r="1997" spans="1:13" hidden="1" x14ac:dyDescent="0.35">
      <c r="A1997" s="114" t="str">
        <f t="shared" si="31"/>
        <v>7016592ZNGA563B</v>
      </c>
      <c r="B1997" s="88" t="s">
        <v>593</v>
      </c>
      <c r="C1997" s="89">
        <v>2309771</v>
      </c>
      <c r="D1997" s="104">
        <v>7016592</v>
      </c>
      <c r="E1997" s="88" t="s">
        <v>123</v>
      </c>
      <c r="F1997" s="88" t="s">
        <v>115</v>
      </c>
      <c r="G1997" s="91">
        <v>43217</v>
      </c>
      <c r="H1997" s="91">
        <v>43217</v>
      </c>
      <c r="I1997" s="88" t="s">
        <v>23</v>
      </c>
      <c r="J1997" s="88"/>
      <c r="K1997" s="92">
        <v>-1</v>
      </c>
      <c r="L1997" s="93">
        <v>383.5</v>
      </c>
      <c r="M1997" s="109">
        <v>-383.5</v>
      </c>
    </row>
    <row r="1998" spans="1:13" hidden="1" x14ac:dyDescent="0.35">
      <c r="A1998" s="114" t="str">
        <f t="shared" si="31"/>
        <v>7020447ZNGA561A</v>
      </c>
      <c r="B1998" s="88" t="s">
        <v>593</v>
      </c>
      <c r="C1998" s="89">
        <v>2310284</v>
      </c>
      <c r="D1998" s="88">
        <v>7020447</v>
      </c>
      <c r="E1998" s="88" t="s">
        <v>117</v>
      </c>
      <c r="F1998" s="88" t="s">
        <v>113</v>
      </c>
      <c r="G1998" s="91">
        <v>43218</v>
      </c>
      <c r="H1998" s="91">
        <v>43218</v>
      </c>
      <c r="I1998" s="88" t="s">
        <v>112</v>
      </c>
      <c r="J1998" s="88"/>
      <c r="K1998" s="92">
        <v>1</v>
      </c>
      <c r="L1998" s="93">
        <v>0</v>
      </c>
      <c r="M1998" s="109">
        <v>0</v>
      </c>
    </row>
    <row r="1999" spans="1:13" hidden="1" x14ac:dyDescent="0.35">
      <c r="A1999" s="114" t="str">
        <f t="shared" si="31"/>
        <v>7020453ZNGA563B</v>
      </c>
      <c r="B1999" s="88" t="s">
        <v>593</v>
      </c>
      <c r="C1999" s="89">
        <v>2310285</v>
      </c>
      <c r="D1999" s="88">
        <v>7020453</v>
      </c>
      <c r="E1999" s="88" t="s">
        <v>117</v>
      </c>
      <c r="F1999" s="88" t="s">
        <v>115</v>
      </c>
      <c r="G1999" s="91">
        <v>43218</v>
      </c>
      <c r="H1999" s="91">
        <v>43218</v>
      </c>
      <c r="I1999" s="88" t="s">
        <v>23</v>
      </c>
      <c r="J1999" s="88"/>
      <c r="K1999" s="92">
        <v>1</v>
      </c>
      <c r="L1999" s="93">
        <v>383.5</v>
      </c>
      <c r="M1999" s="109">
        <v>383.5</v>
      </c>
    </row>
    <row r="2000" spans="1:13" hidden="1" x14ac:dyDescent="0.35">
      <c r="A2000" s="114" t="str">
        <f t="shared" si="31"/>
        <v>7005708N-561RSP</v>
      </c>
      <c r="B2000" s="88" t="s">
        <v>593</v>
      </c>
      <c r="C2000" s="89">
        <v>2311148</v>
      </c>
      <c r="D2000" s="88">
        <v>7005708</v>
      </c>
      <c r="E2000" s="88" t="s">
        <v>117</v>
      </c>
      <c r="F2000" s="88" t="s">
        <v>118</v>
      </c>
      <c r="G2000" s="91">
        <v>43214</v>
      </c>
      <c r="H2000" s="91">
        <v>43214</v>
      </c>
      <c r="I2000" s="88" t="s">
        <v>105</v>
      </c>
      <c r="J2000" s="88"/>
      <c r="K2000" s="92">
        <v>1</v>
      </c>
      <c r="L2000" s="93">
        <v>433.57</v>
      </c>
      <c r="M2000" s="109">
        <v>433.57</v>
      </c>
    </row>
    <row r="2001" spans="1:13" hidden="1" x14ac:dyDescent="0.35">
      <c r="A2001" s="114" t="str">
        <f t="shared" si="31"/>
        <v>7026670ZNGA561A</v>
      </c>
      <c r="B2001" s="88" t="s">
        <v>593</v>
      </c>
      <c r="C2001" s="89">
        <v>2311383</v>
      </c>
      <c r="D2001" s="88">
        <v>7026670</v>
      </c>
      <c r="E2001" s="88" t="s">
        <v>117</v>
      </c>
      <c r="F2001" s="88" t="s">
        <v>113</v>
      </c>
      <c r="G2001" s="91">
        <v>43218</v>
      </c>
      <c r="H2001" s="91">
        <v>43218</v>
      </c>
      <c r="I2001" s="88" t="s">
        <v>112</v>
      </c>
      <c r="J2001" s="88"/>
      <c r="K2001" s="92">
        <v>1</v>
      </c>
      <c r="L2001" s="93">
        <v>0</v>
      </c>
      <c r="M2001" s="109">
        <v>0</v>
      </c>
    </row>
    <row r="2002" spans="1:13" hidden="1" x14ac:dyDescent="0.35">
      <c r="A2002" s="114" t="str">
        <f t="shared" si="31"/>
        <v>7026680ZNGA564B</v>
      </c>
      <c r="B2002" s="88" t="s">
        <v>593</v>
      </c>
      <c r="C2002" s="89">
        <v>2311384</v>
      </c>
      <c r="D2002" s="88">
        <v>7026680</v>
      </c>
      <c r="E2002" s="88" t="s">
        <v>117</v>
      </c>
      <c r="F2002" s="88" t="s">
        <v>115</v>
      </c>
      <c r="G2002" s="91">
        <v>43218</v>
      </c>
      <c r="H2002" s="91">
        <v>43218</v>
      </c>
      <c r="I2002" s="88" t="s">
        <v>19</v>
      </c>
      <c r="J2002" s="88"/>
      <c r="K2002" s="92">
        <v>1</v>
      </c>
      <c r="L2002" s="93">
        <v>625.48</v>
      </c>
      <c r="M2002" s="109">
        <v>625.48</v>
      </c>
    </row>
    <row r="2003" spans="1:13" hidden="1" x14ac:dyDescent="0.35">
      <c r="A2003" s="114" t="str">
        <f t="shared" si="31"/>
        <v>7044093ZNGA563BC</v>
      </c>
      <c r="B2003" s="88" t="s">
        <v>593</v>
      </c>
      <c r="C2003" s="89">
        <v>2311831</v>
      </c>
      <c r="D2003" s="88">
        <v>7044093</v>
      </c>
      <c r="E2003" s="88" t="s">
        <v>123</v>
      </c>
      <c r="F2003" s="88" t="s">
        <v>118</v>
      </c>
      <c r="G2003" s="91">
        <v>43216</v>
      </c>
      <c r="H2003" s="91">
        <v>43216</v>
      </c>
      <c r="I2003" s="88" t="s">
        <v>25</v>
      </c>
      <c r="J2003" s="88"/>
      <c r="K2003" s="92">
        <v>1</v>
      </c>
      <c r="L2003" s="93">
        <v>626.70000000000005</v>
      </c>
      <c r="M2003" s="109">
        <v>626.70000000000005</v>
      </c>
    </row>
    <row r="2004" spans="1:13" hidden="1" x14ac:dyDescent="0.35">
      <c r="A2004" s="114" t="str">
        <f t="shared" si="31"/>
        <v>7044082ZNGA561A</v>
      </c>
      <c r="B2004" s="88" t="s">
        <v>593</v>
      </c>
      <c r="C2004" s="89">
        <v>2311832</v>
      </c>
      <c r="D2004" s="88">
        <v>7044082</v>
      </c>
      <c r="E2004" s="88" t="s">
        <v>123</v>
      </c>
      <c r="F2004" s="88" t="s">
        <v>113</v>
      </c>
      <c r="G2004" s="91">
        <v>43216</v>
      </c>
      <c r="H2004" s="91">
        <v>43216</v>
      </c>
      <c r="I2004" s="88" t="s">
        <v>112</v>
      </c>
      <c r="J2004" s="88"/>
      <c r="K2004" s="92">
        <v>1</v>
      </c>
      <c r="L2004" s="93">
        <v>0</v>
      </c>
      <c r="M2004" s="109">
        <v>0</v>
      </c>
    </row>
    <row r="2005" spans="1:13" hidden="1" x14ac:dyDescent="0.35">
      <c r="A2005" s="114" t="str">
        <f t="shared" si="31"/>
        <v>7040958ZNGA561A</v>
      </c>
      <c r="B2005" s="88" t="s">
        <v>593</v>
      </c>
      <c r="C2005" s="89">
        <v>2311922</v>
      </c>
      <c r="D2005" s="88">
        <v>7040958</v>
      </c>
      <c r="E2005" s="88" t="s">
        <v>119</v>
      </c>
      <c r="F2005" s="88" t="s">
        <v>113</v>
      </c>
      <c r="G2005" s="91">
        <v>43213</v>
      </c>
      <c r="H2005" s="91">
        <v>43213</v>
      </c>
      <c r="I2005" s="88" t="s">
        <v>112</v>
      </c>
      <c r="J2005" s="88"/>
      <c r="K2005" s="92">
        <v>1</v>
      </c>
      <c r="L2005" s="93">
        <v>0</v>
      </c>
      <c r="M2005" s="109">
        <v>0</v>
      </c>
    </row>
    <row r="2006" spans="1:13" hidden="1" x14ac:dyDescent="0.35">
      <c r="A2006" s="114" t="str">
        <f t="shared" si="31"/>
        <v>7040961ZNGA561B</v>
      </c>
      <c r="B2006" s="88" t="s">
        <v>593</v>
      </c>
      <c r="C2006" s="89">
        <v>2311923</v>
      </c>
      <c r="D2006" s="88">
        <v>7040961</v>
      </c>
      <c r="E2006" s="88" t="s">
        <v>119</v>
      </c>
      <c r="F2006" s="88" t="s">
        <v>115</v>
      </c>
      <c r="G2006" s="91">
        <v>43213</v>
      </c>
      <c r="H2006" s="91">
        <v>43213</v>
      </c>
      <c r="I2006" s="88" t="s">
        <v>15</v>
      </c>
      <c r="J2006" s="88"/>
      <c r="K2006" s="92">
        <v>1</v>
      </c>
      <c r="L2006" s="93">
        <v>194.94</v>
      </c>
      <c r="M2006" s="109">
        <v>194.94</v>
      </c>
    </row>
    <row r="2007" spans="1:13" hidden="1" x14ac:dyDescent="0.35">
      <c r="A2007" s="114" t="str">
        <f t="shared" si="31"/>
        <v>7039831ZNGA563BC</v>
      </c>
      <c r="B2007" s="88" t="s">
        <v>593</v>
      </c>
      <c r="C2007" s="89">
        <v>2311999</v>
      </c>
      <c r="D2007" s="88">
        <v>7039831</v>
      </c>
      <c r="E2007" s="88" t="s">
        <v>119</v>
      </c>
      <c r="F2007" s="88" t="s">
        <v>118</v>
      </c>
      <c r="G2007" s="91">
        <v>43217</v>
      </c>
      <c r="H2007" s="91">
        <v>43217</v>
      </c>
      <c r="I2007" s="88" t="s">
        <v>25</v>
      </c>
      <c r="J2007" s="88"/>
      <c r="K2007" s="92">
        <v>1</v>
      </c>
      <c r="L2007" s="93">
        <v>626.70000000000005</v>
      </c>
      <c r="M2007" s="109">
        <v>626.70000000000005</v>
      </c>
    </row>
    <row r="2008" spans="1:13" hidden="1" x14ac:dyDescent="0.35">
      <c r="A2008" s="114" t="str">
        <f t="shared" si="31"/>
        <v>7039823ZNGA561A</v>
      </c>
      <c r="B2008" s="88" t="s">
        <v>593</v>
      </c>
      <c r="C2008" s="89">
        <v>2312000</v>
      </c>
      <c r="D2008" s="88">
        <v>7039823</v>
      </c>
      <c r="E2008" s="88" t="s">
        <v>119</v>
      </c>
      <c r="F2008" s="88" t="s">
        <v>113</v>
      </c>
      <c r="G2008" s="91">
        <v>43213</v>
      </c>
      <c r="H2008" s="91">
        <v>43213</v>
      </c>
      <c r="I2008" s="88" t="s">
        <v>112</v>
      </c>
      <c r="J2008" s="88"/>
      <c r="K2008" s="92">
        <v>1</v>
      </c>
      <c r="L2008" s="93">
        <v>0</v>
      </c>
      <c r="M2008" s="109">
        <v>0</v>
      </c>
    </row>
    <row r="2009" spans="1:13" hidden="1" x14ac:dyDescent="0.35">
      <c r="A2009" s="114" t="str">
        <f t="shared" si="31"/>
        <v>7045956Z999</v>
      </c>
      <c r="B2009" s="88" t="s">
        <v>593</v>
      </c>
      <c r="C2009" s="89">
        <v>2313288</v>
      </c>
      <c r="D2009" s="88">
        <v>7045956</v>
      </c>
      <c r="E2009" s="88" t="s">
        <v>121</v>
      </c>
      <c r="F2009" s="88" t="s">
        <v>115</v>
      </c>
      <c r="G2009" s="91">
        <v>43217</v>
      </c>
      <c r="H2009" s="91">
        <v>43217</v>
      </c>
      <c r="I2009" s="88" t="s">
        <v>35</v>
      </c>
      <c r="J2009" s="88"/>
      <c r="K2009" s="92">
        <v>1</v>
      </c>
      <c r="L2009" s="93">
        <v>0</v>
      </c>
      <c r="M2009" s="109">
        <v>0</v>
      </c>
    </row>
    <row r="2010" spans="1:13" hidden="1" x14ac:dyDescent="0.35">
      <c r="A2010" s="114" t="str">
        <f t="shared" si="31"/>
        <v>7045956ZNGA563B</v>
      </c>
      <c r="B2010" s="88" t="s">
        <v>593</v>
      </c>
      <c r="C2010" s="89">
        <v>2313288</v>
      </c>
      <c r="D2010" s="88">
        <v>7045956</v>
      </c>
      <c r="E2010" s="88" t="s">
        <v>121</v>
      </c>
      <c r="F2010" s="88" t="s">
        <v>115</v>
      </c>
      <c r="G2010" s="91">
        <v>43217</v>
      </c>
      <c r="H2010" s="91">
        <v>43217</v>
      </c>
      <c r="I2010" s="88" t="s">
        <v>23</v>
      </c>
      <c r="J2010" s="88"/>
      <c r="K2010" s="92">
        <v>-1</v>
      </c>
      <c r="L2010" s="93">
        <v>383.5</v>
      </c>
      <c r="M2010" s="109">
        <v>-383.5</v>
      </c>
    </row>
    <row r="2011" spans="1:13" hidden="1" x14ac:dyDescent="0.35">
      <c r="A2011" s="114" t="str">
        <f t="shared" si="31"/>
        <v>7045956ZNGA563BC</v>
      </c>
      <c r="B2011" s="88" t="s">
        <v>593</v>
      </c>
      <c r="C2011" s="89">
        <v>2313288</v>
      </c>
      <c r="D2011" s="88">
        <v>7045956</v>
      </c>
      <c r="E2011" s="88" t="s">
        <v>121</v>
      </c>
      <c r="F2011" s="88" t="s">
        <v>118</v>
      </c>
      <c r="G2011" s="91">
        <v>43216</v>
      </c>
      <c r="H2011" s="91">
        <v>43216</v>
      </c>
      <c r="I2011" s="88" t="s">
        <v>25</v>
      </c>
      <c r="J2011" s="88"/>
      <c r="K2011" s="92">
        <v>1</v>
      </c>
      <c r="L2011" s="93">
        <v>626.70000000000005</v>
      </c>
      <c r="M2011" s="109">
        <v>626.70000000000005</v>
      </c>
    </row>
    <row r="2012" spans="1:13" hidden="1" x14ac:dyDescent="0.35">
      <c r="A2012" s="114" t="str">
        <f t="shared" si="31"/>
        <v>6986221ZNGA561BC</v>
      </c>
      <c r="B2012" s="88" t="s">
        <v>593</v>
      </c>
      <c r="C2012" s="89">
        <v>2313523</v>
      </c>
      <c r="D2012" s="88">
        <v>6986221</v>
      </c>
      <c r="E2012" s="88" t="s">
        <v>120</v>
      </c>
      <c r="F2012" s="88" t="s">
        <v>118</v>
      </c>
      <c r="G2012" s="91">
        <v>43217</v>
      </c>
      <c r="H2012" s="91">
        <v>43217</v>
      </c>
      <c r="I2012" s="88" t="s">
        <v>29</v>
      </c>
      <c r="J2012" s="88"/>
      <c r="K2012" s="92">
        <v>1</v>
      </c>
      <c r="L2012" s="93">
        <v>433.57</v>
      </c>
      <c r="M2012" s="109">
        <v>433.57</v>
      </c>
    </row>
    <row r="2013" spans="1:13" ht="52.5" hidden="1" x14ac:dyDescent="0.35">
      <c r="A2013" s="114" t="str">
        <f t="shared" si="31"/>
        <v>7064463NGA Outside Boundary Remediation/Build</v>
      </c>
      <c r="B2013" s="88" t="s">
        <v>593</v>
      </c>
      <c r="C2013" s="89">
        <v>2313561</v>
      </c>
      <c r="D2013" s="88">
        <v>7064463</v>
      </c>
      <c r="E2013" s="88" t="s">
        <v>116</v>
      </c>
      <c r="F2013" s="88" t="s">
        <v>127</v>
      </c>
      <c r="G2013" s="91">
        <v>43214</v>
      </c>
      <c r="H2013" s="91">
        <v>43214</v>
      </c>
      <c r="I2013" s="88" t="s">
        <v>126</v>
      </c>
      <c r="J2013" s="88"/>
      <c r="K2013" s="92">
        <v>1</v>
      </c>
      <c r="L2013" s="93">
        <v>0</v>
      </c>
      <c r="M2013" s="109">
        <v>0</v>
      </c>
    </row>
    <row r="2014" spans="1:13" hidden="1" x14ac:dyDescent="0.35">
      <c r="A2014" s="114" t="str">
        <f t="shared" si="31"/>
        <v>7064463ZNGA563BC</v>
      </c>
      <c r="B2014" s="88" t="s">
        <v>593</v>
      </c>
      <c r="C2014" s="89">
        <v>2313561</v>
      </c>
      <c r="D2014" s="88">
        <v>7064463</v>
      </c>
      <c r="E2014" s="88" t="s">
        <v>116</v>
      </c>
      <c r="F2014" s="88" t="s">
        <v>118</v>
      </c>
      <c r="G2014" s="91">
        <v>43220</v>
      </c>
      <c r="H2014" s="91">
        <v>43220</v>
      </c>
      <c r="I2014" s="88" t="s">
        <v>25</v>
      </c>
      <c r="J2014" s="88"/>
      <c r="K2014" s="92">
        <v>1</v>
      </c>
      <c r="L2014" s="93">
        <v>626.70000000000005</v>
      </c>
      <c r="M2014" s="109">
        <v>626.70000000000005</v>
      </c>
    </row>
    <row r="2015" spans="1:13" hidden="1" x14ac:dyDescent="0.35">
      <c r="A2015" s="114" t="str">
        <f t="shared" si="31"/>
        <v>7069420ZNGA561A</v>
      </c>
      <c r="B2015" s="88" t="s">
        <v>593</v>
      </c>
      <c r="C2015" s="89">
        <v>2313911</v>
      </c>
      <c r="D2015" s="88">
        <v>7069420</v>
      </c>
      <c r="E2015" s="88" t="s">
        <v>120</v>
      </c>
      <c r="F2015" s="88" t="s">
        <v>113</v>
      </c>
      <c r="G2015" s="91">
        <v>43213</v>
      </c>
      <c r="H2015" s="91">
        <v>43213</v>
      </c>
      <c r="I2015" s="88" t="s">
        <v>112</v>
      </c>
      <c r="J2015" s="88"/>
      <c r="K2015" s="92">
        <v>1</v>
      </c>
      <c r="L2015" s="93">
        <v>0</v>
      </c>
      <c r="M2015" s="109">
        <v>0</v>
      </c>
    </row>
    <row r="2016" spans="1:13" hidden="1" x14ac:dyDescent="0.35">
      <c r="A2016" s="114" t="str">
        <f t="shared" si="31"/>
        <v>7069436ZNGA563B</v>
      </c>
      <c r="B2016" s="88" t="s">
        <v>593</v>
      </c>
      <c r="C2016" s="89">
        <v>2313912</v>
      </c>
      <c r="D2016" s="88">
        <v>7069436</v>
      </c>
      <c r="E2016" s="88" t="s">
        <v>120</v>
      </c>
      <c r="F2016" s="88" t="s">
        <v>115</v>
      </c>
      <c r="G2016" s="91">
        <v>43213</v>
      </c>
      <c r="H2016" s="91">
        <v>43213</v>
      </c>
      <c r="I2016" s="88" t="s">
        <v>23</v>
      </c>
      <c r="J2016" s="88"/>
      <c r="K2016" s="92">
        <v>1</v>
      </c>
      <c r="L2016" s="93">
        <v>383.5</v>
      </c>
      <c r="M2016" s="109">
        <v>383.5</v>
      </c>
    </row>
    <row r="2017" spans="1:13" hidden="1" x14ac:dyDescent="0.35">
      <c r="A2017" s="114" t="str">
        <f t="shared" si="31"/>
        <v>7062701ZNGA561A</v>
      </c>
      <c r="B2017" s="88" t="s">
        <v>593</v>
      </c>
      <c r="C2017" s="89">
        <v>2314004</v>
      </c>
      <c r="D2017" s="88">
        <v>7062701</v>
      </c>
      <c r="E2017" s="88" t="s">
        <v>121</v>
      </c>
      <c r="F2017" s="88" t="s">
        <v>113</v>
      </c>
      <c r="G2017" s="91">
        <v>43213</v>
      </c>
      <c r="H2017" s="91">
        <v>43213</v>
      </c>
      <c r="I2017" s="88" t="s">
        <v>112</v>
      </c>
      <c r="J2017" s="88"/>
      <c r="K2017" s="92">
        <v>1</v>
      </c>
      <c r="L2017" s="93">
        <v>0</v>
      </c>
      <c r="M2017" s="109">
        <v>0</v>
      </c>
    </row>
    <row r="2018" spans="1:13" hidden="1" x14ac:dyDescent="0.35">
      <c r="A2018" s="114" t="str">
        <f t="shared" si="31"/>
        <v>7062714ZNGA563BC</v>
      </c>
      <c r="B2018" s="88" t="s">
        <v>593</v>
      </c>
      <c r="C2018" s="89">
        <v>2314005</v>
      </c>
      <c r="D2018" s="88">
        <v>7062714</v>
      </c>
      <c r="E2018" s="88" t="s">
        <v>121</v>
      </c>
      <c r="F2018" s="88" t="s">
        <v>118</v>
      </c>
      <c r="G2018" s="91">
        <v>43218</v>
      </c>
      <c r="H2018" s="91">
        <v>43218</v>
      </c>
      <c r="I2018" s="88" t="s">
        <v>25</v>
      </c>
      <c r="J2018" s="88"/>
      <c r="K2018" s="92">
        <v>1</v>
      </c>
      <c r="L2018" s="93">
        <v>626.70000000000005</v>
      </c>
      <c r="M2018" s="109">
        <v>626.70000000000005</v>
      </c>
    </row>
    <row r="2019" spans="1:13" hidden="1" x14ac:dyDescent="0.35">
      <c r="A2019" s="114" t="str">
        <f t="shared" si="31"/>
        <v>7075288ZNGA561BC</v>
      </c>
      <c r="B2019" s="88" t="s">
        <v>593</v>
      </c>
      <c r="C2019" s="89">
        <v>2314203</v>
      </c>
      <c r="D2019" s="88">
        <v>7075288</v>
      </c>
      <c r="E2019" s="88" t="s">
        <v>116</v>
      </c>
      <c r="F2019" s="88" t="s">
        <v>118</v>
      </c>
      <c r="G2019" s="91">
        <v>43213</v>
      </c>
      <c r="H2019" s="91">
        <v>43213</v>
      </c>
      <c r="I2019" s="88" t="s">
        <v>29</v>
      </c>
      <c r="J2019" s="88"/>
      <c r="K2019" s="92">
        <v>1</v>
      </c>
      <c r="L2019" s="93">
        <v>433.57</v>
      </c>
      <c r="M2019" s="109">
        <v>433.57</v>
      </c>
    </row>
    <row r="2020" spans="1:13" hidden="1" x14ac:dyDescent="0.35">
      <c r="A2020" s="114" t="str">
        <f t="shared" si="31"/>
        <v>7069440Z999</v>
      </c>
      <c r="B2020" s="88" t="s">
        <v>593</v>
      </c>
      <c r="C2020" s="89">
        <v>2314371</v>
      </c>
      <c r="D2020" s="88">
        <v>7069440</v>
      </c>
      <c r="E2020" s="88" t="s">
        <v>116</v>
      </c>
      <c r="F2020" s="88" t="s">
        <v>115</v>
      </c>
      <c r="G2020" s="91">
        <v>43220</v>
      </c>
      <c r="H2020" s="91">
        <v>43220</v>
      </c>
      <c r="I2020" s="88" t="s">
        <v>35</v>
      </c>
      <c r="J2020" s="88"/>
      <c r="K2020" s="92">
        <v>1</v>
      </c>
      <c r="L2020" s="93">
        <v>0</v>
      </c>
      <c r="M2020" s="109">
        <v>0</v>
      </c>
    </row>
    <row r="2021" spans="1:13" hidden="1" x14ac:dyDescent="0.35">
      <c r="A2021" s="114" t="str">
        <f t="shared" si="31"/>
        <v>7069440ZNGA563B</v>
      </c>
      <c r="B2021" s="88" t="s">
        <v>593</v>
      </c>
      <c r="C2021" s="89">
        <v>2314371</v>
      </c>
      <c r="D2021" s="88">
        <v>7069440</v>
      </c>
      <c r="E2021" s="88" t="s">
        <v>116</v>
      </c>
      <c r="F2021" s="88" t="s">
        <v>115</v>
      </c>
      <c r="G2021" s="91">
        <v>43220</v>
      </c>
      <c r="H2021" s="91">
        <v>43220</v>
      </c>
      <c r="I2021" s="88" t="s">
        <v>23</v>
      </c>
      <c r="J2021" s="88"/>
      <c r="K2021" s="92">
        <v>-1</v>
      </c>
      <c r="L2021" s="93">
        <v>383.5</v>
      </c>
      <c r="M2021" s="109">
        <v>-383.5</v>
      </c>
    </row>
    <row r="2022" spans="1:13" hidden="1" x14ac:dyDescent="0.35">
      <c r="A2022" s="114" t="str">
        <f t="shared" si="31"/>
        <v>7069440ZNGA563BC</v>
      </c>
      <c r="B2022" s="88" t="s">
        <v>593</v>
      </c>
      <c r="C2022" s="89">
        <v>2314371</v>
      </c>
      <c r="D2022" s="88">
        <v>7069440</v>
      </c>
      <c r="E2022" s="88" t="s">
        <v>116</v>
      </c>
      <c r="F2022" s="88" t="s">
        <v>118</v>
      </c>
      <c r="G2022" s="91">
        <v>43217</v>
      </c>
      <c r="H2022" s="91">
        <v>43217</v>
      </c>
      <c r="I2022" s="88" t="s">
        <v>25</v>
      </c>
      <c r="J2022" s="88"/>
      <c r="K2022" s="92">
        <v>1</v>
      </c>
      <c r="L2022" s="93">
        <v>626.70000000000005</v>
      </c>
      <c r="M2022" s="109">
        <v>626.70000000000005</v>
      </c>
    </row>
    <row r="2023" spans="1:13" hidden="1" x14ac:dyDescent="0.35">
      <c r="A2023" s="114" t="str">
        <f t="shared" si="31"/>
        <v>7079343ZNGA561A</v>
      </c>
      <c r="B2023" s="88" t="s">
        <v>593</v>
      </c>
      <c r="C2023" s="89">
        <v>2314751</v>
      </c>
      <c r="D2023" s="88">
        <v>7079343</v>
      </c>
      <c r="E2023" s="88" t="s">
        <v>119</v>
      </c>
      <c r="F2023" s="88" t="s">
        <v>113</v>
      </c>
      <c r="G2023" s="91">
        <v>43216</v>
      </c>
      <c r="H2023" s="91">
        <v>43216</v>
      </c>
      <c r="I2023" s="88" t="s">
        <v>112</v>
      </c>
      <c r="J2023" s="88"/>
      <c r="K2023" s="92">
        <v>1</v>
      </c>
      <c r="L2023" s="93">
        <v>0</v>
      </c>
      <c r="M2023" s="109">
        <v>0</v>
      </c>
    </row>
    <row r="2024" spans="1:13" hidden="1" x14ac:dyDescent="0.35">
      <c r="A2024" s="114" t="str">
        <f t="shared" si="31"/>
        <v>7079361ZNGA563B</v>
      </c>
      <c r="B2024" s="88" t="s">
        <v>593</v>
      </c>
      <c r="C2024" s="89">
        <v>2314752</v>
      </c>
      <c r="D2024" s="88">
        <v>7079361</v>
      </c>
      <c r="E2024" s="88" t="s">
        <v>119</v>
      </c>
      <c r="F2024" s="88" t="s">
        <v>115</v>
      </c>
      <c r="G2024" s="91">
        <v>43220</v>
      </c>
      <c r="H2024" s="91">
        <v>43220</v>
      </c>
      <c r="I2024" s="88" t="s">
        <v>23</v>
      </c>
      <c r="J2024" s="88"/>
      <c r="K2024" s="92">
        <v>1</v>
      </c>
      <c r="L2024" s="93">
        <v>383.5</v>
      </c>
      <c r="M2024" s="109">
        <v>383.5</v>
      </c>
    </row>
    <row r="2025" spans="1:13" hidden="1" x14ac:dyDescent="0.35">
      <c r="A2025" s="114" t="str">
        <f t="shared" si="31"/>
        <v>7080393ZNGA562BC</v>
      </c>
      <c r="B2025" s="88" t="s">
        <v>593</v>
      </c>
      <c r="C2025" s="89">
        <v>2314792</v>
      </c>
      <c r="D2025" s="88">
        <v>7080393</v>
      </c>
      <c r="E2025" s="88" t="s">
        <v>116</v>
      </c>
      <c r="F2025" s="88" t="s">
        <v>118</v>
      </c>
      <c r="G2025" s="91">
        <v>43213</v>
      </c>
      <c r="H2025" s="91">
        <v>43213</v>
      </c>
      <c r="I2025" s="88" t="s">
        <v>41</v>
      </c>
      <c r="J2025" s="88"/>
      <c r="K2025" s="92">
        <v>1</v>
      </c>
      <c r="L2025" s="93">
        <v>498.69</v>
      </c>
      <c r="M2025" s="109">
        <v>498.69</v>
      </c>
    </row>
    <row r="2026" spans="1:13" hidden="1" x14ac:dyDescent="0.35">
      <c r="A2026" s="114" t="str">
        <f t="shared" si="31"/>
        <v>7091305NGA-750</v>
      </c>
      <c r="B2026" s="88" t="s">
        <v>593</v>
      </c>
      <c r="C2026" s="89">
        <v>2315967</v>
      </c>
      <c r="D2026" s="90">
        <v>7091305</v>
      </c>
      <c r="E2026" s="88" t="s">
        <v>117</v>
      </c>
      <c r="F2026" s="88" t="s">
        <v>118</v>
      </c>
      <c r="G2026" s="91">
        <v>43213</v>
      </c>
      <c r="H2026" s="91">
        <v>43213</v>
      </c>
      <c r="I2026" s="88" t="s">
        <v>85</v>
      </c>
      <c r="J2026" s="88"/>
      <c r="K2026" s="92">
        <v>-1</v>
      </c>
      <c r="L2026" s="93">
        <v>22.61</v>
      </c>
      <c r="M2026" s="109">
        <v>-22.61</v>
      </c>
    </row>
    <row r="2027" spans="1:13" hidden="1" x14ac:dyDescent="0.35">
      <c r="A2027" s="114" t="str">
        <f t="shared" si="31"/>
        <v>7091305NGA-762</v>
      </c>
      <c r="B2027" s="88" t="s">
        <v>593</v>
      </c>
      <c r="C2027" s="89">
        <v>2315967</v>
      </c>
      <c r="D2027" s="90">
        <v>7091305</v>
      </c>
      <c r="E2027" s="88" t="s">
        <v>117</v>
      </c>
      <c r="F2027" s="88" t="s">
        <v>118</v>
      </c>
      <c r="G2027" s="91">
        <v>43213</v>
      </c>
      <c r="H2027" s="91">
        <v>43213</v>
      </c>
      <c r="I2027" s="88" t="s">
        <v>107</v>
      </c>
      <c r="J2027" s="88"/>
      <c r="K2027" s="92">
        <v>-1</v>
      </c>
      <c r="L2027" s="93">
        <v>60.72</v>
      </c>
      <c r="M2027" s="109">
        <v>-60.72</v>
      </c>
    </row>
    <row r="2028" spans="1:13" hidden="1" x14ac:dyDescent="0.35">
      <c r="A2028" s="114" t="str">
        <f t="shared" si="31"/>
        <v>7093985ZNGA561BC</v>
      </c>
      <c r="B2028" s="88" t="s">
        <v>593</v>
      </c>
      <c r="C2028" s="89">
        <v>2315993</v>
      </c>
      <c r="D2028" s="88">
        <v>7093985</v>
      </c>
      <c r="E2028" s="88" t="s">
        <v>120</v>
      </c>
      <c r="F2028" s="88" t="s">
        <v>118</v>
      </c>
      <c r="G2028" s="91">
        <v>43213</v>
      </c>
      <c r="H2028" s="91">
        <v>43213</v>
      </c>
      <c r="I2028" s="88" t="s">
        <v>29</v>
      </c>
      <c r="J2028" s="88"/>
      <c r="K2028" s="92">
        <v>1</v>
      </c>
      <c r="L2028" s="93">
        <v>433.57</v>
      </c>
      <c r="M2028" s="109">
        <v>433.57</v>
      </c>
    </row>
    <row r="2029" spans="1:13" hidden="1" x14ac:dyDescent="0.35">
      <c r="A2029" s="114" t="str">
        <f t="shared" si="31"/>
        <v>7087588NGA-750</v>
      </c>
      <c r="B2029" s="88" t="s">
        <v>593</v>
      </c>
      <c r="C2029" s="89">
        <v>2316078</v>
      </c>
      <c r="D2029" s="88">
        <v>7087588</v>
      </c>
      <c r="E2029" s="88" t="s">
        <v>117</v>
      </c>
      <c r="F2029" s="88" t="s">
        <v>118</v>
      </c>
      <c r="G2029" s="91">
        <v>43213</v>
      </c>
      <c r="H2029" s="91">
        <v>43213</v>
      </c>
      <c r="I2029" s="88" t="s">
        <v>85</v>
      </c>
      <c r="J2029" s="88"/>
      <c r="K2029" s="92">
        <v>1</v>
      </c>
      <c r="L2029" s="93">
        <v>22.61</v>
      </c>
      <c r="M2029" s="109">
        <v>22.61</v>
      </c>
    </row>
    <row r="2030" spans="1:13" hidden="1" x14ac:dyDescent="0.35">
      <c r="A2030" s="114" t="str">
        <f t="shared" si="31"/>
        <v>7087588NGA-753</v>
      </c>
      <c r="B2030" s="88" t="s">
        <v>593</v>
      </c>
      <c r="C2030" s="89">
        <v>2316078</v>
      </c>
      <c r="D2030" s="88">
        <v>7087588</v>
      </c>
      <c r="E2030" s="88" t="s">
        <v>117</v>
      </c>
      <c r="F2030" s="88" t="s">
        <v>118</v>
      </c>
      <c r="G2030" s="91">
        <v>43213</v>
      </c>
      <c r="H2030" s="91">
        <v>43213</v>
      </c>
      <c r="I2030" s="88" t="s">
        <v>102</v>
      </c>
      <c r="J2030" s="88"/>
      <c r="K2030" s="92">
        <v>1</v>
      </c>
      <c r="L2030" s="93">
        <v>68.2</v>
      </c>
      <c r="M2030" s="109">
        <v>68.2</v>
      </c>
    </row>
    <row r="2031" spans="1:13" hidden="1" x14ac:dyDescent="0.35">
      <c r="A2031" s="114" t="str">
        <f t="shared" si="31"/>
        <v>7076651ZNGA561BC</v>
      </c>
      <c r="B2031" s="88" t="s">
        <v>593</v>
      </c>
      <c r="C2031" s="89">
        <v>2316138</v>
      </c>
      <c r="D2031" s="88">
        <v>7076651</v>
      </c>
      <c r="E2031" s="88" t="s">
        <v>111</v>
      </c>
      <c r="F2031" s="88" t="s">
        <v>118</v>
      </c>
      <c r="G2031" s="91">
        <v>43218</v>
      </c>
      <c r="H2031" s="91">
        <v>43218</v>
      </c>
      <c r="I2031" s="88" t="s">
        <v>29</v>
      </c>
      <c r="J2031" s="88"/>
      <c r="K2031" s="92">
        <v>1</v>
      </c>
      <c r="L2031" s="93">
        <v>433.57</v>
      </c>
      <c r="M2031" s="109">
        <v>433.57</v>
      </c>
    </row>
    <row r="2032" spans="1:13" hidden="1" x14ac:dyDescent="0.35">
      <c r="A2032" s="114" t="str">
        <f t="shared" si="31"/>
        <v>7085756ZNGA561B</v>
      </c>
      <c r="B2032" s="88" t="s">
        <v>593</v>
      </c>
      <c r="C2032" s="89">
        <v>2316405</v>
      </c>
      <c r="D2032" s="88">
        <v>7085756</v>
      </c>
      <c r="E2032" s="88" t="s">
        <v>117</v>
      </c>
      <c r="F2032" s="88" t="s">
        <v>115</v>
      </c>
      <c r="G2032" s="91">
        <v>43214</v>
      </c>
      <c r="H2032" s="91">
        <v>43214</v>
      </c>
      <c r="I2032" s="88" t="s">
        <v>15</v>
      </c>
      <c r="J2032" s="88"/>
      <c r="K2032" s="92">
        <v>1</v>
      </c>
      <c r="L2032" s="93">
        <v>194.94</v>
      </c>
      <c r="M2032" s="109">
        <v>194.94</v>
      </c>
    </row>
    <row r="2033" spans="1:13" hidden="1" x14ac:dyDescent="0.35">
      <c r="A2033" s="114" t="str">
        <f t="shared" si="31"/>
        <v>7085736ZNGA561A</v>
      </c>
      <c r="B2033" s="88" t="s">
        <v>593</v>
      </c>
      <c r="C2033" s="89">
        <v>2316406</v>
      </c>
      <c r="D2033" s="88">
        <v>7085736</v>
      </c>
      <c r="E2033" s="88" t="s">
        <v>117</v>
      </c>
      <c r="F2033" s="88" t="s">
        <v>113</v>
      </c>
      <c r="G2033" s="91">
        <v>43214</v>
      </c>
      <c r="H2033" s="91">
        <v>43214</v>
      </c>
      <c r="I2033" s="88" t="s">
        <v>112</v>
      </c>
      <c r="J2033" s="88"/>
      <c r="K2033" s="92">
        <v>1</v>
      </c>
      <c r="L2033" s="93">
        <v>0</v>
      </c>
      <c r="M2033" s="109">
        <v>0</v>
      </c>
    </row>
    <row r="2034" spans="1:13" ht="26.5" hidden="1" x14ac:dyDescent="0.35">
      <c r="A2034" s="114" t="str">
        <f t="shared" si="31"/>
        <v>7099532ZNGA563BC</v>
      </c>
      <c r="B2034" s="88" t="s">
        <v>593</v>
      </c>
      <c r="C2034" s="89">
        <v>2316511</v>
      </c>
      <c r="D2034" s="88">
        <v>7099532</v>
      </c>
      <c r="E2034" s="88" t="s">
        <v>122</v>
      </c>
      <c r="F2034" s="88" t="s">
        <v>118</v>
      </c>
      <c r="G2034" s="91">
        <v>43214</v>
      </c>
      <c r="H2034" s="91">
        <v>43214</v>
      </c>
      <c r="I2034" s="88" t="s">
        <v>25</v>
      </c>
      <c r="J2034" s="88"/>
      <c r="K2034" s="92">
        <v>1</v>
      </c>
      <c r="L2034" s="93">
        <v>626.70000000000005</v>
      </c>
      <c r="M2034" s="109">
        <v>626.70000000000005</v>
      </c>
    </row>
    <row r="2035" spans="1:13" hidden="1" x14ac:dyDescent="0.35">
      <c r="A2035" s="114" t="str">
        <f t="shared" si="31"/>
        <v>7099530ZNGA561A</v>
      </c>
      <c r="B2035" s="88" t="s">
        <v>593</v>
      </c>
      <c r="C2035" s="89">
        <v>2316955</v>
      </c>
      <c r="D2035" s="88">
        <v>7099530</v>
      </c>
      <c r="E2035" s="88" t="s">
        <v>111</v>
      </c>
      <c r="F2035" s="88" t="s">
        <v>113</v>
      </c>
      <c r="G2035" s="91">
        <v>43217</v>
      </c>
      <c r="H2035" s="91">
        <v>43217</v>
      </c>
      <c r="I2035" s="88" t="s">
        <v>112</v>
      </c>
      <c r="J2035" s="88"/>
      <c r="K2035" s="92">
        <v>1</v>
      </c>
      <c r="L2035" s="93">
        <v>0</v>
      </c>
      <c r="M2035" s="109">
        <v>0</v>
      </c>
    </row>
    <row r="2036" spans="1:13" hidden="1" x14ac:dyDescent="0.35">
      <c r="A2036" s="114" t="str">
        <f t="shared" si="31"/>
        <v>7099547ZNGA563BC</v>
      </c>
      <c r="B2036" s="88" t="s">
        <v>593</v>
      </c>
      <c r="C2036" s="89">
        <v>2316956</v>
      </c>
      <c r="D2036" s="88">
        <v>7099547</v>
      </c>
      <c r="E2036" s="88" t="s">
        <v>111</v>
      </c>
      <c r="F2036" s="88" t="s">
        <v>118</v>
      </c>
      <c r="G2036" s="91">
        <v>43217</v>
      </c>
      <c r="H2036" s="91">
        <v>43217</v>
      </c>
      <c r="I2036" s="88" t="s">
        <v>25</v>
      </c>
      <c r="J2036" s="88"/>
      <c r="K2036" s="92">
        <v>1</v>
      </c>
      <c r="L2036" s="93">
        <v>626.70000000000005</v>
      </c>
      <c r="M2036" s="109">
        <v>626.70000000000005</v>
      </c>
    </row>
    <row r="2037" spans="1:13" ht="26.5" hidden="1" x14ac:dyDescent="0.35">
      <c r="A2037" s="114" t="str">
        <f t="shared" si="31"/>
        <v>7100341ZNGA561B</v>
      </c>
      <c r="B2037" s="88" t="s">
        <v>593</v>
      </c>
      <c r="C2037" s="89">
        <v>2316957</v>
      </c>
      <c r="D2037" s="88">
        <v>7100341</v>
      </c>
      <c r="E2037" s="88" t="s">
        <v>122</v>
      </c>
      <c r="F2037" s="88" t="s">
        <v>115</v>
      </c>
      <c r="G2037" s="91">
        <v>43220</v>
      </c>
      <c r="H2037" s="91">
        <v>43220</v>
      </c>
      <c r="I2037" s="88" t="s">
        <v>15</v>
      </c>
      <c r="J2037" s="88"/>
      <c r="K2037" s="92">
        <v>1</v>
      </c>
      <c r="L2037" s="93">
        <v>194.94</v>
      </c>
      <c r="M2037" s="109">
        <v>194.94</v>
      </c>
    </row>
    <row r="2038" spans="1:13" ht="26.5" hidden="1" x14ac:dyDescent="0.35">
      <c r="A2038" s="114" t="str">
        <f t="shared" si="31"/>
        <v>7100330ZNGA561A</v>
      </c>
      <c r="B2038" s="88" t="s">
        <v>593</v>
      </c>
      <c r="C2038" s="89">
        <v>2316958</v>
      </c>
      <c r="D2038" s="88">
        <v>7100330</v>
      </c>
      <c r="E2038" s="88" t="s">
        <v>122</v>
      </c>
      <c r="F2038" s="88" t="s">
        <v>113</v>
      </c>
      <c r="G2038" s="91">
        <v>43217</v>
      </c>
      <c r="H2038" s="91">
        <v>43217</v>
      </c>
      <c r="I2038" s="88" t="s">
        <v>112</v>
      </c>
      <c r="J2038" s="88"/>
      <c r="K2038" s="92">
        <v>1</v>
      </c>
      <c r="L2038" s="93">
        <v>0</v>
      </c>
      <c r="M2038" s="109">
        <v>0</v>
      </c>
    </row>
    <row r="2039" spans="1:13" hidden="1" x14ac:dyDescent="0.35">
      <c r="A2039" s="114" t="str">
        <f t="shared" si="31"/>
        <v>7116658ZNGA562B</v>
      </c>
      <c r="B2039" s="88" t="s">
        <v>593</v>
      </c>
      <c r="C2039" s="89">
        <v>2317530</v>
      </c>
      <c r="D2039" s="88">
        <v>7116658</v>
      </c>
      <c r="E2039" s="88" t="s">
        <v>121</v>
      </c>
      <c r="F2039" s="88" t="s">
        <v>115</v>
      </c>
      <c r="G2039" s="91">
        <v>43217</v>
      </c>
      <c r="H2039" s="91">
        <v>43217</v>
      </c>
      <c r="I2039" s="88" t="s">
        <v>20</v>
      </c>
      <c r="J2039" s="88"/>
      <c r="K2039" s="92">
        <v>1</v>
      </c>
      <c r="L2039" s="93">
        <v>254.64</v>
      </c>
      <c r="M2039" s="109">
        <v>254.64</v>
      </c>
    </row>
    <row r="2040" spans="1:13" hidden="1" x14ac:dyDescent="0.35">
      <c r="A2040" s="114" t="str">
        <f t="shared" si="31"/>
        <v>7116645ZNGA561A</v>
      </c>
      <c r="B2040" s="88" t="s">
        <v>593</v>
      </c>
      <c r="C2040" s="89">
        <v>2317531</v>
      </c>
      <c r="D2040" s="88">
        <v>7116645</v>
      </c>
      <c r="E2040" s="88" t="s">
        <v>121</v>
      </c>
      <c r="F2040" s="88" t="s">
        <v>113</v>
      </c>
      <c r="G2040" s="91">
        <v>43217</v>
      </c>
      <c r="H2040" s="91">
        <v>43217</v>
      </c>
      <c r="I2040" s="88" t="s">
        <v>112</v>
      </c>
      <c r="J2040" s="88"/>
      <c r="K2040" s="92">
        <v>1</v>
      </c>
      <c r="L2040" s="93">
        <v>0</v>
      </c>
      <c r="M2040" s="109">
        <v>0</v>
      </c>
    </row>
    <row r="2041" spans="1:13" hidden="1" x14ac:dyDescent="0.35">
      <c r="A2041" s="114" t="str">
        <f t="shared" si="31"/>
        <v>7122153ZNGA561A</v>
      </c>
      <c r="B2041" s="88" t="s">
        <v>593</v>
      </c>
      <c r="C2041" s="89">
        <v>2318227</v>
      </c>
      <c r="D2041" s="88">
        <v>7122153</v>
      </c>
      <c r="E2041" s="88" t="s">
        <v>123</v>
      </c>
      <c r="F2041" s="88" t="s">
        <v>113</v>
      </c>
      <c r="G2041" s="91">
        <v>43217</v>
      </c>
      <c r="H2041" s="91">
        <v>43217</v>
      </c>
      <c r="I2041" s="88" t="s">
        <v>112</v>
      </c>
      <c r="J2041" s="88"/>
      <c r="K2041" s="92">
        <v>1</v>
      </c>
      <c r="L2041" s="93">
        <v>0</v>
      </c>
      <c r="M2041" s="109">
        <v>0</v>
      </c>
    </row>
    <row r="2042" spans="1:13" hidden="1" x14ac:dyDescent="0.35">
      <c r="A2042" s="114" t="str">
        <f t="shared" si="31"/>
        <v>7122170ZNGA563BC</v>
      </c>
      <c r="B2042" s="88" t="s">
        <v>593</v>
      </c>
      <c r="C2042" s="89">
        <v>2318228</v>
      </c>
      <c r="D2042" s="88">
        <v>7122170</v>
      </c>
      <c r="E2042" s="88" t="s">
        <v>123</v>
      </c>
      <c r="F2042" s="88" t="s">
        <v>118</v>
      </c>
      <c r="G2042" s="91">
        <v>43217</v>
      </c>
      <c r="H2042" s="91">
        <v>43217</v>
      </c>
      <c r="I2042" s="88" t="s">
        <v>25</v>
      </c>
      <c r="J2042" s="88"/>
      <c r="K2042" s="92">
        <v>1</v>
      </c>
      <c r="L2042" s="93">
        <v>626.70000000000005</v>
      </c>
      <c r="M2042" s="109">
        <v>626.70000000000005</v>
      </c>
    </row>
    <row r="2043" spans="1:13" hidden="1" x14ac:dyDescent="0.35">
      <c r="A2043" s="114" t="str">
        <f t="shared" si="31"/>
        <v>7118800ZNGA563B</v>
      </c>
      <c r="B2043" s="88" t="s">
        <v>593</v>
      </c>
      <c r="C2043" s="89">
        <v>2318235</v>
      </c>
      <c r="D2043" s="88">
        <v>7118800</v>
      </c>
      <c r="E2043" s="88" t="s">
        <v>117</v>
      </c>
      <c r="F2043" s="88" t="s">
        <v>115</v>
      </c>
      <c r="G2043" s="91">
        <v>43217</v>
      </c>
      <c r="H2043" s="91">
        <v>43217</v>
      </c>
      <c r="I2043" s="88" t="s">
        <v>23</v>
      </c>
      <c r="J2043" s="88"/>
      <c r="K2043" s="92">
        <v>1</v>
      </c>
      <c r="L2043" s="93">
        <v>383.5</v>
      </c>
      <c r="M2043" s="109">
        <v>383.5</v>
      </c>
    </row>
    <row r="2044" spans="1:13" hidden="1" x14ac:dyDescent="0.35">
      <c r="A2044" s="114" t="str">
        <f t="shared" si="31"/>
        <v>7118783ZNGA561A</v>
      </c>
      <c r="B2044" s="88" t="s">
        <v>593</v>
      </c>
      <c r="C2044" s="89">
        <v>2318236</v>
      </c>
      <c r="D2044" s="88">
        <v>7118783</v>
      </c>
      <c r="E2044" s="88" t="s">
        <v>117</v>
      </c>
      <c r="F2044" s="88" t="s">
        <v>113</v>
      </c>
      <c r="G2044" s="91">
        <v>43217</v>
      </c>
      <c r="H2044" s="91">
        <v>43217</v>
      </c>
      <c r="I2044" s="88" t="s">
        <v>112</v>
      </c>
      <c r="J2044" s="88"/>
      <c r="K2044" s="92">
        <v>1</v>
      </c>
      <c r="L2044" s="93">
        <v>0</v>
      </c>
      <c r="M2044" s="109">
        <v>0</v>
      </c>
    </row>
    <row r="2045" spans="1:13" hidden="1" x14ac:dyDescent="0.35">
      <c r="A2045" s="114" t="str">
        <f t="shared" si="31"/>
        <v>7119536ZNGA563BC</v>
      </c>
      <c r="B2045" s="88" t="s">
        <v>593</v>
      </c>
      <c r="C2045" s="89">
        <v>2318241</v>
      </c>
      <c r="D2045" s="88">
        <v>7119536</v>
      </c>
      <c r="E2045" s="88" t="s">
        <v>121</v>
      </c>
      <c r="F2045" s="88" t="s">
        <v>118</v>
      </c>
      <c r="G2045" s="91">
        <v>43217</v>
      </c>
      <c r="H2045" s="91">
        <v>43217</v>
      </c>
      <c r="I2045" s="88" t="s">
        <v>25</v>
      </c>
      <c r="J2045" s="88"/>
      <c r="K2045" s="92">
        <v>1</v>
      </c>
      <c r="L2045" s="93">
        <v>626.70000000000005</v>
      </c>
      <c r="M2045" s="109">
        <v>626.70000000000005</v>
      </c>
    </row>
    <row r="2046" spans="1:13" hidden="1" x14ac:dyDescent="0.35">
      <c r="A2046" s="114" t="str">
        <f t="shared" si="31"/>
        <v>7119527ZNGA561A</v>
      </c>
      <c r="B2046" s="88" t="s">
        <v>593</v>
      </c>
      <c r="C2046" s="89">
        <v>2318242</v>
      </c>
      <c r="D2046" s="88">
        <v>7119527</v>
      </c>
      <c r="E2046" s="88" t="s">
        <v>121</v>
      </c>
      <c r="F2046" s="88" t="s">
        <v>113</v>
      </c>
      <c r="G2046" s="91">
        <v>43216</v>
      </c>
      <c r="H2046" s="91">
        <v>43216</v>
      </c>
      <c r="I2046" s="88" t="s">
        <v>112</v>
      </c>
      <c r="J2046" s="88"/>
      <c r="K2046" s="92">
        <v>1</v>
      </c>
      <c r="L2046" s="93">
        <v>0</v>
      </c>
      <c r="M2046" s="109">
        <v>0</v>
      </c>
    </row>
    <row r="2047" spans="1:13" hidden="1" x14ac:dyDescent="0.35">
      <c r="A2047" s="114" t="str">
        <f t="shared" si="31"/>
        <v>7125024ZNGA564BC</v>
      </c>
      <c r="B2047" s="88" t="s">
        <v>593</v>
      </c>
      <c r="C2047" s="89">
        <v>2318663</v>
      </c>
      <c r="D2047" s="88">
        <v>7125024</v>
      </c>
      <c r="E2047" s="88" t="s">
        <v>120</v>
      </c>
      <c r="F2047" s="88" t="s">
        <v>118</v>
      </c>
      <c r="G2047" s="91">
        <v>43218</v>
      </c>
      <c r="H2047" s="91">
        <v>43218</v>
      </c>
      <c r="I2047" s="88" t="s">
        <v>95</v>
      </c>
      <c r="J2047" s="88"/>
      <c r="K2047" s="92">
        <v>1</v>
      </c>
      <c r="L2047" s="93">
        <v>881.69</v>
      </c>
      <c r="M2047" s="109">
        <v>881.69</v>
      </c>
    </row>
    <row r="2048" spans="1:13" hidden="1" x14ac:dyDescent="0.35">
      <c r="A2048" s="114" t="str">
        <f t="shared" si="31"/>
        <v>7127599ZNGA563BC</v>
      </c>
      <c r="B2048" s="88" t="s">
        <v>593</v>
      </c>
      <c r="C2048" s="89">
        <v>2318763</v>
      </c>
      <c r="D2048" s="88">
        <v>7127599</v>
      </c>
      <c r="E2048" s="88" t="s">
        <v>117</v>
      </c>
      <c r="F2048" s="88" t="s">
        <v>118</v>
      </c>
      <c r="G2048" s="91">
        <v>43213</v>
      </c>
      <c r="H2048" s="91">
        <v>43213</v>
      </c>
      <c r="I2048" s="88" t="s">
        <v>25</v>
      </c>
      <c r="J2048" s="88"/>
      <c r="K2048" s="92">
        <v>1</v>
      </c>
      <c r="L2048" s="93">
        <v>626.70000000000005</v>
      </c>
      <c r="M2048" s="109">
        <v>626.70000000000005</v>
      </c>
    </row>
    <row r="2049" spans="1:13" hidden="1" x14ac:dyDescent="0.35">
      <c r="A2049" s="114" t="str">
        <f t="shared" si="31"/>
        <v>7117462ZNGA561A</v>
      </c>
      <c r="B2049" s="88" t="s">
        <v>593</v>
      </c>
      <c r="C2049" s="89">
        <v>2319150</v>
      </c>
      <c r="D2049" s="88">
        <v>7117462</v>
      </c>
      <c r="E2049" s="88" t="s">
        <v>117</v>
      </c>
      <c r="F2049" s="88" t="s">
        <v>113</v>
      </c>
      <c r="G2049" s="91">
        <v>43213</v>
      </c>
      <c r="H2049" s="91">
        <v>43213</v>
      </c>
      <c r="I2049" s="88" t="s">
        <v>112</v>
      </c>
      <c r="J2049" s="88"/>
      <c r="K2049" s="92">
        <v>1</v>
      </c>
      <c r="L2049" s="93">
        <v>0</v>
      </c>
      <c r="M2049" s="109">
        <v>0</v>
      </c>
    </row>
    <row r="2050" spans="1:13" hidden="1" x14ac:dyDescent="0.35">
      <c r="A2050" s="114" t="str">
        <f t="shared" si="31"/>
        <v>7117482ZNGA561BC</v>
      </c>
      <c r="B2050" s="88" t="s">
        <v>593</v>
      </c>
      <c r="C2050" s="89">
        <v>2319151</v>
      </c>
      <c r="D2050" s="88">
        <v>7117482</v>
      </c>
      <c r="E2050" s="88" t="s">
        <v>117</v>
      </c>
      <c r="F2050" s="88" t="s">
        <v>118</v>
      </c>
      <c r="G2050" s="91">
        <v>43213</v>
      </c>
      <c r="H2050" s="91">
        <v>43213</v>
      </c>
      <c r="I2050" s="88" t="s">
        <v>29</v>
      </c>
      <c r="J2050" s="88"/>
      <c r="K2050" s="92">
        <v>1</v>
      </c>
      <c r="L2050" s="93">
        <v>433.57</v>
      </c>
      <c r="M2050" s="109">
        <v>433.57</v>
      </c>
    </row>
    <row r="2051" spans="1:13" ht="26.5" hidden="1" x14ac:dyDescent="0.35">
      <c r="A2051" s="114" t="str">
        <f t="shared" ref="A2051:A2114" si="32">CONCATENATE(D2051,I2051)</f>
        <v>7130768NGA-511</v>
      </c>
      <c r="B2051" s="88" t="s">
        <v>593</v>
      </c>
      <c r="C2051" s="89">
        <v>2319207</v>
      </c>
      <c r="D2051" s="88">
        <v>7130768</v>
      </c>
      <c r="E2051" s="88" t="s">
        <v>111</v>
      </c>
      <c r="F2051" s="88" t="s">
        <v>125</v>
      </c>
      <c r="G2051" s="91">
        <v>43220</v>
      </c>
      <c r="H2051" s="91">
        <v>43220</v>
      </c>
      <c r="I2051" s="88" t="s">
        <v>51</v>
      </c>
      <c r="J2051" s="88"/>
      <c r="K2051" s="92">
        <v>1</v>
      </c>
      <c r="L2051" s="93">
        <v>225.02</v>
      </c>
      <c r="M2051" s="109">
        <v>225.02</v>
      </c>
    </row>
    <row r="2052" spans="1:13" hidden="1" x14ac:dyDescent="0.35">
      <c r="A2052" s="114" t="str">
        <f t="shared" si="32"/>
        <v>7140397ZNGA561A</v>
      </c>
      <c r="B2052" s="88" t="s">
        <v>593</v>
      </c>
      <c r="C2052" s="89">
        <v>2319652</v>
      </c>
      <c r="D2052" s="88">
        <v>7140397</v>
      </c>
      <c r="E2052" s="88" t="s">
        <v>116</v>
      </c>
      <c r="F2052" s="88" t="s">
        <v>113</v>
      </c>
      <c r="G2052" s="91">
        <v>43213</v>
      </c>
      <c r="H2052" s="91">
        <v>43213</v>
      </c>
      <c r="I2052" s="88" t="s">
        <v>112</v>
      </c>
      <c r="J2052" s="88"/>
      <c r="K2052" s="92">
        <v>1</v>
      </c>
      <c r="L2052" s="93">
        <v>0</v>
      </c>
      <c r="M2052" s="109">
        <v>0</v>
      </c>
    </row>
    <row r="2053" spans="1:13" hidden="1" x14ac:dyDescent="0.35">
      <c r="A2053" s="114" t="str">
        <f t="shared" si="32"/>
        <v>7144288ZNGA561A</v>
      </c>
      <c r="B2053" s="88" t="s">
        <v>593</v>
      </c>
      <c r="C2053" s="89">
        <v>2320268</v>
      </c>
      <c r="D2053" s="88">
        <v>7144288</v>
      </c>
      <c r="E2053" s="88" t="s">
        <v>124</v>
      </c>
      <c r="F2053" s="88" t="s">
        <v>113</v>
      </c>
      <c r="G2053" s="91">
        <v>43213</v>
      </c>
      <c r="H2053" s="91">
        <v>43213</v>
      </c>
      <c r="I2053" s="88" t="s">
        <v>112</v>
      </c>
      <c r="J2053" s="88"/>
      <c r="K2053" s="92">
        <v>1</v>
      </c>
      <c r="L2053" s="93">
        <v>0</v>
      </c>
      <c r="M2053" s="109">
        <v>0</v>
      </c>
    </row>
    <row r="2054" spans="1:13" hidden="1" x14ac:dyDescent="0.35">
      <c r="A2054" s="114" t="str">
        <f t="shared" si="32"/>
        <v>7144299ZNGA563B</v>
      </c>
      <c r="B2054" s="88" t="s">
        <v>593</v>
      </c>
      <c r="C2054" s="89">
        <v>2320269</v>
      </c>
      <c r="D2054" s="88">
        <v>7144299</v>
      </c>
      <c r="E2054" s="88" t="s">
        <v>124</v>
      </c>
      <c r="F2054" s="88" t="s">
        <v>115</v>
      </c>
      <c r="G2054" s="91">
        <v>43213</v>
      </c>
      <c r="H2054" s="91">
        <v>43213</v>
      </c>
      <c r="I2054" s="88" t="s">
        <v>23</v>
      </c>
      <c r="J2054" s="88"/>
      <c r="K2054" s="92">
        <v>1</v>
      </c>
      <c r="L2054" s="93">
        <v>383.5</v>
      </c>
      <c r="M2054" s="109">
        <v>383.5</v>
      </c>
    </row>
    <row r="2055" spans="1:13" hidden="1" x14ac:dyDescent="0.35">
      <c r="A2055" s="114" t="str">
        <f t="shared" si="32"/>
        <v>7144503ZNGA561A</v>
      </c>
      <c r="B2055" s="88" t="s">
        <v>593</v>
      </c>
      <c r="C2055" s="89">
        <v>2320279</v>
      </c>
      <c r="D2055" s="88">
        <v>7144503</v>
      </c>
      <c r="E2055" s="88" t="s">
        <v>124</v>
      </c>
      <c r="F2055" s="88" t="s">
        <v>113</v>
      </c>
      <c r="G2055" s="91">
        <v>43217</v>
      </c>
      <c r="H2055" s="91">
        <v>43217</v>
      </c>
      <c r="I2055" s="88" t="s">
        <v>112</v>
      </c>
      <c r="J2055" s="88"/>
      <c r="K2055" s="92">
        <v>1</v>
      </c>
      <c r="L2055" s="93">
        <v>0</v>
      </c>
      <c r="M2055" s="109">
        <v>0</v>
      </c>
    </row>
    <row r="2056" spans="1:13" hidden="1" x14ac:dyDescent="0.35">
      <c r="A2056" s="114" t="str">
        <f t="shared" si="32"/>
        <v>7144514ZNGA562B</v>
      </c>
      <c r="B2056" s="88" t="s">
        <v>593</v>
      </c>
      <c r="C2056" s="89">
        <v>2320280</v>
      </c>
      <c r="D2056" s="88">
        <v>7144514</v>
      </c>
      <c r="E2056" s="88" t="s">
        <v>124</v>
      </c>
      <c r="F2056" s="88" t="s">
        <v>115</v>
      </c>
      <c r="G2056" s="91">
        <v>43217</v>
      </c>
      <c r="H2056" s="91">
        <v>43217</v>
      </c>
      <c r="I2056" s="88" t="s">
        <v>20</v>
      </c>
      <c r="J2056" s="88"/>
      <c r="K2056" s="92">
        <v>1</v>
      </c>
      <c r="L2056" s="93">
        <v>254.64</v>
      </c>
      <c r="M2056" s="109">
        <v>254.64</v>
      </c>
    </row>
    <row r="2057" spans="1:13" hidden="1" x14ac:dyDescent="0.35">
      <c r="A2057" s="114" t="str">
        <f t="shared" si="32"/>
        <v>7144619ZNGA563B</v>
      </c>
      <c r="B2057" s="88" t="s">
        <v>593</v>
      </c>
      <c r="C2057" s="89">
        <v>2320383</v>
      </c>
      <c r="D2057" s="88">
        <v>7144619</v>
      </c>
      <c r="E2057" s="88" t="s">
        <v>120</v>
      </c>
      <c r="F2057" s="88" t="s">
        <v>115</v>
      </c>
      <c r="G2057" s="91">
        <v>43218</v>
      </c>
      <c r="H2057" s="91">
        <v>43218</v>
      </c>
      <c r="I2057" s="88" t="s">
        <v>23</v>
      </c>
      <c r="J2057" s="88"/>
      <c r="K2057" s="92">
        <v>1</v>
      </c>
      <c r="L2057" s="93">
        <v>383.5</v>
      </c>
      <c r="M2057" s="109">
        <v>383.5</v>
      </c>
    </row>
    <row r="2058" spans="1:13" hidden="1" x14ac:dyDescent="0.35">
      <c r="A2058" s="114" t="str">
        <f t="shared" si="32"/>
        <v>7144611ZNGA561A</v>
      </c>
      <c r="B2058" s="88" t="s">
        <v>593</v>
      </c>
      <c r="C2058" s="89">
        <v>2320384</v>
      </c>
      <c r="D2058" s="88">
        <v>7144611</v>
      </c>
      <c r="E2058" s="88" t="s">
        <v>120</v>
      </c>
      <c r="F2058" s="88" t="s">
        <v>113</v>
      </c>
      <c r="G2058" s="91">
        <v>43218</v>
      </c>
      <c r="H2058" s="91">
        <v>43218</v>
      </c>
      <c r="I2058" s="88" t="s">
        <v>112</v>
      </c>
      <c r="J2058" s="88"/>
      <c r="K2058" s="92">
        <v>1</v>
      </c>
      <c r="L2058" s="93">
        <v>0</v>
      </c>
      <c r="M2058" s="109">
        <v>0</v>
      </c>
    </row>
    <row r="2059" spans="1:13" hidden="1" x14ac:dyDescent="0.35">
      <c r="A2059" s="114" t="str">
        <f t="shared" si="32"/>
        <v>7145111ZNGA561A</v>
      </c>
      <c r="B2059" s="88" t="s">
        <v>593</v>
      </c>
      <c r="C2059" s="89">
        <v>2320396</v>
      </c>
      <c r="D2059" s="88">
        <v>7145111</v>
      </c>
      <c r="E2059" s="88" t="s">
        <v>111</v>
      </c>
      <c r="F2059" s="88" t="s">
        <v>113</v>
      </c>
      <c r="G2059" s="91">
        <v>43216</v>
      </c>
      <c r="H2059" s="91">
        <v>43216</v>
      </c>
      <c r="I2059" s="88" t="s">
        <v>112</v>
      </c>
      <c r="J2059" s="88"/>
      <c r="K2059" s="92">
        <v>1</v>
      </c>
      <c r="L2059" s="93">
        <v>0</v>
      </c>
      <c r="M2059" s="109">
        <v>0</v>
      </c>
    </row>
    <row r="2060" spans="1:13" hidden="1" x14ac:dyDescent="0.35">
      <c r="A2060" s="114" t="str">
        <f t="shared" si="32"/>
        <v>7145120ZNGA563B</v>
      </c>
      <c r="B2060" s="88" t="s">
        <v>593</v>
      </c>
      <c r="C2060" s="89">
        <v>2320397</v>
      </c>
      <c r="D2060" s="88">
        <v>7145120</v>
      </c>
      <c r="E2060" s="88" t="s">
        <v>111</v>
      </c>
      <c r="F2060" s="88" t="s">
        <v>115</v>
      </c>
      <c r="G2060" s="91">
        <v>43216</v>
      </c>
      <c r="H2060" s="91">
        <v>43216</v>
      </c>
      <c r="I2060" s="88" t="s">
        <v>23</v>
      </c>
      <c r="J2060" s="88"/>
      <c r="K2060" s="92">
        <v>1</v>
      </c>
      <c r="L2060" s="93">
        <v>383.5</v>
      </c>
      <c r="M2060" s="109">
        <v>383.5</v>
      </c>
    </row>
    <row r="2061" spans="1:13" hidden="1" x14ac:dyDescent="0.35">
      <c r="A2061" s="114" t="str">
        <f t="shared" si="32"/>
        <v>7147224ZNGA561BC</v>
      </c>
      <c r="B2061" s="88" t="s">
        <v>593</v>
      </c>
      <c r="C2061" s="89">
        <v>2320415</v>
      </c>
      <c r="D2061" s="88">
        <v>7147224</v>
      </c>
      <c r="E2061" s="88" t="s">
        <v>121</v>
      </c>
      <c r="F2061" s="88" t="s">
        <v>118</v>
      </c>
      <c r="G2061" s="91">
        <v>43214</v>
      </c>
      <c r="H2061" s="91">
        <v>43214</v>
      </c>
      <c r="I2061" s="88" t="s">
        <v>29</v>
      </c>
      <c r="J2061" s="88"/>
      <c r="K2061" s="92">
        <v>1</v>
      </c>
      <c r="L2061" s="93">
        <v>433.57</v>
      </c>
      <c r="M2061" s="109">
        <v>433.57</v>
      </c>
    </row>
    <row r="2062" spans="1:13" hidden="1" x14ac:dyDescent="0.35">
      <c r="A2062" s="114" t="str">
        <f t="shared" si="32"/>
        <v>7147211ZNGA561A</v>
      </c>
      <c r="B2062" s="88" t="s">
        <v>593</v>
      </c>
      <c r="C2062" s="89">
        <v>2320416</v>
      </c>
      <c r="D2062" s="88">
        <v>7147211</v>
      </c>
      <c r="E2062" s="88" t="s">
        <v>121</v>
      </c>
      <c r="F2062" s="88" t="s">
        <v>113</v>
      </c>
      <c r="G2062" s="91">
        <v>43214</v>
      </c>
      <c r="H2062" s="91">
        <v>43214</v>
      </c>
      <c r="I2062" s="88" t="s">
        <v>112</v>
      </c>
      <c r="J2062" s="88"/>
      <c r="K2062" s="92">
        <v>1</v>
      </c>
      <c r="L2062" s="93">
        <v>0</v>
      </c>
      <c r="M2062" s="109">
        <v>0</v>
      </c>
    </row>
    <row r="2063" spans="1:13" hidden="1" x14ac:dyDescent="0.35">
      <c r="A2063" s="114" t="str">
        <f t="shared" si="32"/>
        <v>7153942ZNGA560B</v>
      </c>
      <c r="B2063" s="88" t="s">
        <v>593</v>
      </c>
      <c r="C2063" s="89">
        <v>2320738</v>
      </c>
      <c r="D2063" s="88">
        <v>7153942</v>
      </c>
      <c r="E2063" s="88" t="s">
        <v>119</v>
      </c>
      <c r="F2063" s="88" t="s">
        <v>115</v>
      </c>
      <c r="G2063" s="91">
        <v>43220</v>
      </c>
      <c r="H2063" s="91">
        <v>43220</v>
      </c>
      <c r="I2063" s="88" t="s">
        <v>2</v>
      </c>
      <c r="J2063" s="88"/>
      <c r="K2063" s="92">
        <v>1</v>
      </c>
      <c r="L2063" s="93">
        <v>187.32</v>
      </c>
      <c r="M2063" s="109">
        <v>187.32</v>
      </c>
    </row>
    <row r="2064" spans="1:13" hidden="1" x14ac:dyDescent="0.35">
      <c r="A2064" s="114" t="str">
        <f t="shared" si="32"/>
        <v>7153935ZNGA561A</v>
      </c>
      <c r="B2064" s="88" t="s">
        <v>593</v>
      </c>
      <c r="C2064" s="89">
        <v>2320739</v>
      </c>
      <c r="D2064" s="88">
        <v>7153935</v>
      </c>
      <c r="E2064" s="88" t="s">
        <v>119</v>
      </c>
      <c r="F2064" s="88" t="s">
        <v>113</v>
      </c>
      <c r="G2064" s="91">
        <v>43220</v>
      </c>
      <c r="H2064" s="91">
        <v>43220</v>
      </c>
      <c r="I2064" s="88" t="s">
        <v>112</v>
      </c>
      <c r="J2064" s="88"/>
      <c r="K2064" s="92">
        <v>1</v>
      </c>
      <c r="L2064" s="93">
        <v>0</v>
      </c>
      <c r="M2064" s="109">
        <v>0</v>
      </c>
    </row>
    <row r="2065" spans="1:13" hidden="1" x14ac:dyDescent="0.35">
      <c r="A2065" s="114" t="str">
        <f t="shared" si="32"/>
        <v>7145489ZNGA561B</v>
      </c>
      <c r="B2065" s="88" t="s">
        <v>593</v>
      </c>
      <c r="C2065" s="89">
        <v>2320807</v>
      </c>
      <c r="D2065" s="88">
        <v>7145489</v>
      </c>
      <c r="E2065" s="88" t="s">
        <v>123</v>
      </c>
      <c r="F2065" s="88" t="s">
        <v>115</v>
      </c>
      <c r="G2065" s="91">
        <v>43220</v>
      </c>
      <c r="H2065" s="91">
        <v>43220</v>
      </c>
      <c r="I2065" s="88" t="s">
        <v>15</v>
      </c>
      <c r="J2065" s="88"/>
      <c r="K2065" s="92">
        <v>1</v>
      </c>
      <c r="L2065" s="93">
        <v>194.94</v>
      </c>
      <c r="M2065" s="109">
        <v>194.94</v>
      </c>
    </row>
    <row r="2066" spans="1:13" hidden="1" x14ac:dyDescent="0.35">
      <c r="A2066" s="114" t="str">
        <f t="shared" si="32"/>
        <v>7145479ZNGA561A</v>
      </c>
      <c r="B2066" s="88" t="s">
        <v>593</v>
      </c>
      <c r="C2066" s="89">
        <v>2320808</v>
      </c>
      <c r="D2066" s="88">
        <v>7145479</v>
      </c>
      <c r="E2066" s="88" t="s">
        <v>123</v>
      </c>
      <c r="F2066" s="88" t="s">
        <v>113</v>
      </c>
      <c r="G2066" s="91">
        <v>43220</v>
      </c>
      <c r="H2066" s="91">
        <v>43220</v>
      </c>
      <c r="I2066" s="88" t="s">
        <v>112</v>
      </c>
      <c r="J2066" s="88"/>
      <c r="K2066" s="92">
        <v>1</v>
      </c>
      <c r="L2066" s="93">
        <v>0</v>
      </c>
      <c r="M2066" s="109">
        <v>0</v>
      </c>
    </row>
    <row r="2067" spans="1:13" hidden="1" x14ac:dyDescent="0.35">
      <c r="A2067" s="114" t="str">
        <f t="shared" si="32"/>
        <v>7156192ZNGA562BC</v>
      </c>
      <c r="B2067" s="88" t="s">
        <v>593</v>
      </c>
      <c r="C2067" s="89">
        <v>2321093</v>
      </c>
      <c r="D2067" s="88">
        <v>7156192</v>
      </c>
      <c r="E2067" s="88" t="s">
        <v>111</v>
      </c>
      <c r="F2067" s="88" t="s">
        <v>118</v>
      </c>
      <c r="G2067" s="91">
        <v>43216</v>
      </c>
      <c r="H2067" s="91">
        <v>43216</v>
      </c>
      <c r="I2067" s="88" t="s">
        <v>41</v>
      </c>
      <c r="J2067" s="88"/>
      <c r="K2067" s="92">
        <v>1</v>
      </c>
      <c r="L2067" s="93">
        <v>498.69</v>
      </c>
      <c r="M2067" s="109">
        <v>498.69</v>
      </c>
    </row>
    <row r="2068" spans="1:13" hidden="1" x14ac:dyDescent="0.35">
      <c r="A2068" s="114" t="str">
        <f t="shared" si="32"/>
        <v>7156189ZNGA561A</v>
      </c>
      <c r="B2068" s="88" t="s">
        <v>593</v>
      </c>
      <c r="C2068" s="89">
        <v>2321094</v>
      </c>
      <c r="D2068" s="88">
        <v>7156189</v>
      </c>
      <c r="E2068" s="88" t="s">
        <v>111</v>
      </c>
      <c r="F2068" s="88" t="s">
        <v>113</v>
      </c>
      <c r="G2068" s="91">
        <v>43216</v>
      </c>
      <c r="H2068" s="91">
        <v>43216</v>
      </c>
      <c r="I2068" s="88" t="s">
        <v>112</v>
      </c>
      <c r="J2068" s="88"/>
      <c r="K2068" s="92">
        <v>1</v>
      </c>
      <c r="L2068" s="93">
        <v>0</v>
      </c>
      <c r="M2068" s="109">
        <v>0</v>
      </c>
    </row>
    <row r="2069" spans="1:13" hidden="1" x14ac:dyDescent="0.35">
      <c r="A2069" s="114" t="str">
        <f t="shared" si="32"/>
        <v>7166665ZNGA564B</v>
      </c>
      <c r="B2069" s="88" t="s">
        <v>593</v>
      </c>
      <c r="C2069" s="89">
        <v>2322045</v>
      </c>
      <c r="D2069" s="88">
        <v>7166665</v>
      </c>
      <c r="E2069" s="88" t="s">
        <v>120</v>
      </c>
      <c r="F2069" s="88" t="s">
        <v>115</v>
      </c>
      <c r="G2069" s="91">
        <v>43216</v>
      </c>
      <c r="H2069" s="91">
        <v>43216</v>
      </c>
      <c r="I2069" s="88" t="s">
        <v>19</v>
      </c>
      <c r="J2069" s="88"/>
      <c r="K2069" s="92">
        <v>1</v>
      </c>
      <c r="L2069" s="93">
        <v>625.48</v>
      </c>
      <c r="M2069" s="109">
        <v>625.48</v>
      </c>
    </row>
    <row r="2070" spans="1:13" hidden="1" x14ac:dyDescent="0.35">
      <c r="A2070" s="114" t="str">
        <f t="shared" si="32"/>
        <v>7178789ZNGA563B</v>
      </c>
      <c r="B2070" s="88" t="s">
        <v>593</v>
      </c>
      <c r="C2070" s="89">
        <v>2322534</v>
      </c>
      <c r="D2070" s="88">
        <v>7178789</v>
      </c>
      <c r="E2070" s="88" t="s">
        <v>120</v>
      </c>
      <c r="F2070" s="88" t="s">
        <v>115</v>
      </c>
      <c r="G2070" s="91">
        <v>43214</v>
      </c>
      <c r="H2070" s="91">
        <v>43214</v>
      </c>
      <c r="I2070" s="88" t="s">
        <v>23</v>
      </c>
      <c r="J2070" s="88"/>
      <c r="K2070" s="92">
        <v>1</v>
      </c>
      <c r="L2070" s="93">
        <v>383.5</v>
      </c>
      <c r="M2070" s="109">
        <v>383.5</v>
      </c>
    </row>
    <row r="2071" spans="1:13" hidden="1" x14ac:dyDescent="0.35">
      <c r="A2071" s="114" t="str">
        <f t="shared" si="32"/>
        <v>7178785ZNGA561A</v>
      </c>
      <c r="B2071" s="88" t="s">
        <v>593</v>
      </c>
      <c r="C2071" s="89">
        <v>2322535</v>
      </c>
      <c r="D2071" s="88">
        <v>7178785</v>
      </c>
      <c r="E2071" s="88" t="s">
        <v>120</v>
      </c>
      <c r="F2071" s="88" t="s">
        <v>113</v>
      </c>
      <c r="G2071" s="91">
        <v>43214</v>
      </c>
      <c r="H2071" s="91">
        <v>43214</v>
      </c>
      <c r="I2071" s="88" t="s">
        <v>112</v>
      </c>
      <c r="J2071" s="88"/>
      <c r="K2071" s="92">
        <v>1</v>
      </c>
      <c r="L2071" s="93">
        <v>0</v>
      </c>
      <c r="M2071" s="109">
        <v>0</v>
      </c>
    </row>
    <row r="2072" spans="1:13" hidden="1" x14ac:dyDescent="0.35">
      <c r="A2072" s="114" t="str">
        <f t="shared" si="32"/>
        <v>7179655ZNGA561A</v>
      </c>
      <c r="B2072" s="88" t="s">
        <v>593</v>
      </c>
      <c r="C2072" s="89">
        <v>2322553</v>
      </c>
      <c r="D2072" s="88">
        <v>7179655</v>
      </c>
      <c r="E2072" s="88" t="s">
        <v>123</v>
      </c>
      <c r="F2072" s="88" t="s">
        <v>113</v>
      </c>
      <c r="G2072" s="91">
        <v>43214</v>
      </c>
      <c r="H2072" s="91">
        <v>43214</v>
      </c>
      <c r="I2072" s="88" t="s">
        <v>112</v>
      </c>
      <c r="J2072" s="88"/>
      <c r="K2072" s="92">
        <v>1</v>
      </c>
      <c r="L2072" s="93">
        <v>0</v>
      </c>
      <c r="M2072" s="109">
        <v>0</v>
      </c>
    </row>
    <row r="2073" spans="1:13" ht="26.5" hidden="1" x14ac:dyDescent="0.35">
      <c r="A2073" s="114" t="str">
        <f t="shared" si="32"/>
        <v>7178101ZNGA564B</v>
      </c>
      <c r="B2073" s="88" t="s">
        <v>593</v>
      </c>
      <c r="C2073" s="89">
        <v>2322809</v>
      </c>
      <c r="D2073" s="88">
        <v>7178101</v>
      </c>
      <c r="E2073" s="88" t="s">
        <v>122</v>
      </c>
      <c r="F2073" s="88" t="s">
        <v>115</v>
      </c>
      <c r="G2073" s="91">
        <v>43218</v>
      </c>
      <c r="H2073" s="91">
        <v>43218</v>
      </c>
      <c r="I2073" s="88" t="s">
        <v>19</v>
      </c>
      <c r="J2073" s="88"/>
      <c r="K2073" s="92">
        <v>1</v>
      </c>
      <c r="L2073" s="93">
        <v>625.48</v>
      </c>
      <c r="M2073" s="109">
        <v>625.48</v>
      </c>
    </row>
    <row r="2074" spans="1:13" ht="26.5" hidden="1" x14ac:dyDescent="0.35">
      <c r="A2074" s="114" t="str">
        <f t="shared" si="32"/>
        <v>7178088ZNGA561A</v>
      </c>
      <c r="B2074" s="88" t="s">
        <v>593</v>
      </c>
      <c r="C2074" s="89">
        <v>2322810</v>
      </c>
      <c r="D2074" s="88">
        <v>7178088</v>
      </c>
      <c r="E2074" s="88" t="s">
        <v>122</v>
      </c>
      <c r="F2074" s="88" t="s">
        <v>113</v>
      </c>
      <c r="G2074" s="91">
        <v>43217</v>
      </c>
      <c r="H2074" s="91">
        <v>43217</v>
      </c>
      <c r="I2074" s="88" t="s">
        <v>112</v>
      </c>
      <c r="J2074" s="88"/>
      <c r="K2074" s="92">
        <v>1</v>
      </c>
      <c r="L2074" s="93">
        <v>0</v>
      </c>
      <c r="M2074" s="109">
        <v>0</v>
      </c>
    </row>
    <row r="2075" spans="1:13" ht="26.5" hidden="1" x14ac:dyDescent="0.35">
      <c r="A2075" s="114" t="str">
        <f t="shared" si="32"/>
        <v>7179908ZNGA561BC</v>
      </c>
      <c r="B2075" s="88" t="s">
        <v>593</v>
      </c>
      <c r="C2075" s="89">
        <v>2322836</v>
      </c>
      <c r="D2075" s="88">
        <v>7179908</v>
      </c>
      <c r="E2075" s="88" t="s">
        <v>122</v>
      </c>
      <c r="F2075" s="88" t="s">
        <v>118</v>
      </c>
      <c r="G2075" s="91">
        <v>43216</v>
      </c>
      <c r="H2075" s="91">
        <v>43216</v>
      </c>
      <c r="I2075" s="88" t="s">
        <v>29</v>
      </c>
      <c r="J2075" s="88"/>
      <c r="K2075" s="92">
        <v>1</v>
      </c>
      <c r="L2075" s="93">
        <v>433.57</v>
      </c>
      <c r="M2075" s="109">
        <v>433.57</v>
      </c>
    </row>
    <row r="2076" spans="1:13" ht="26.5" hidden="1" x14ac:dyDescent="0.35">
      <c r="A2076" s="114" t="str">
        <f t="shared" si="32"/>
        <v>7179906ZNGA561A</v>
      </c>
      <c r="B2076" s="88" t="s">
        <v>593</v>
      </c>
      <c r="C2076" s="89">
        <v>2322837</v>
      </c>
      <c r="D2076" s="88">
        <v>7179906</v>
      </c>
      <c r="E2076" s="88" t="s">
        <v>122</v>
      </c>
      <c r="F2076" s="88" t="s">
        <v>113</v>
      </c>
      <c r="G2076" s="91">
        <v>43216</v>
      </c>
      <c r="H2076" s="91">
        <v>43216</v>
      </c>
      <c r="I2076" s="88" t="s">
        <v>112</v>
      </c>
      <c r="J2076" s="88"/>
      <c r="K2076" s="92">
        <v>1</v>
      </c>
      <c r="L2076" s="93">
        <v>0</v>
      </c>
      <c r="M2076" s="109">
        <v>0</v>
      </c>
    </row>
    <row r="2077" spans="1:13" hidden="1" x14ac:dyDescent="0.35">
      <c r="A2077" s="114" t="str">
        <f t="shared" si="32"/>
        <v>7174580NGA-750</v>
      </c>
      <c r="B2077" s="88" t="s">
        <v>593</v>
      </c>
      <c r="C2077" s="89">
        <v>2322847</v>
      </c>
      <c r="D2077" s="88">
        <v>7174580</v>
      </c>
      <c r="E2077" s="88" t="s">
        <v>117</v>
      </c>
      <c r="F2077" s="88" t="s">
        <v>118</v>
      </c>
      <c r="G2077" s="91">
        <v>43220</v>
      </c>
      <c r="H2077" s="91">
        <v>43220</v>
      </c>
      <c r="I2077" s="88" t="s">
        <v>85</v>
      </c>
      <c r="J2077" s="88"/>
      <c r="K2077" s="92">
        <v>1</v>
      </c>
      <c r="L2077" s="93">
        <v>22.61</v>
      </c>
      <c r="M2077" s="109">
        <v>22.61</v>
      </c>
    </row>
    <row r="2078" spans="1:13" hidden="1" x14ac:dyDescent="0.35">
      <c r="A2078" s="114" t="str">
        <f t="shared" si="32"/>
        <v>7189896ZNGA563BC</v>
      </c>
      <c r="B2078" s="88" t="s">
        <v>593</v>
      </c>
      <c r="C2078" s="89">
        <v>2323581</v>
      </c>
      <c r="D2078" s="88">
        <v>7189896</v>
      </c>
      <c r="E2078" s="88" t="s">
        <v>117</v>
      </c>
      <c r="F2078" s="88" t="s">
        <v>118</v>
      </c>
      <c r="G2078" s="91">
        <v>43217</v>
      </c>
      <c r="H2078" s="91">
        <v>43217</v>
      </c>
      <c r="I2078" s="88" t="s">
        <v>25</v>
      </c>
      <c r="J2078" s="88"/>
      <c r="K2078" s="92">
        <v>1</v>
      </c>
      <c r="L2078" s="93">
        <v>626.70000000000005</v>
      </c>
      <c r="M2078" s="109">
        <v>626.70000000000005</v>
      </c>
    </row>
    <row r="2079" spans="1:13" hidden="1" x14ac:dyDescent="0.35">
      <c r="A2079" s="114" t="str">
        <f t="shared" si="32"/>
        <v>7189885ZNGA561A</v>
      </c>
      <c r="B2079" s="88" t="s">
        <v>593</v>
      </c>
      <c r="C2079" s="89">
        <v>2323582</v>
      </c>
      <c r="D2079" s="88">
        <v>7189885</v>
      </c>
      <c r="E2079" s="88" t="s">
        <v>117</v>
      </c>
      <c r="F2079" s="88" t="s">
        <v>113</v>
      </c>
      <c r="G2079" s="91">
        <v>43216</v>
      </c>
      <c r="H2079" s="91">
        <v>43216</v>
      </c>
      <c r="I2079" s="88" t="s">
        <v>112</v>
      </c>
      <c r="J2079" s="88"/>
      <c r="K2079" s="92">
        <v>1</v>
      </c>
      <c r="L2079" s="93">
        <v>0</v>
      </c>
      <c r="M2079" s="109">
        <v>0</v>
      </c>
    </row>
    <row r="2080" spans="1:13" hidden="1" x14ac:dyDescent="0.35">
      <c r="A2080" s="114" t="str">
        <f t="shared" si="32"/>
        <v>7192181ZNGA561A</v>
      </c>
      <c r="B2080" s="88" t="s">
        <v>593</v>
      </c>
      <c r="C2080" s="89">
        <v>2323784</v>
      </c>
      <c r="D2080" s="88">
        <v>7192181</v>
      </c>
      <c r="E2080" s="88" t="s">
        <v>121</v>
      </c>
      <c r="F2080" s="88" t="s">
        <v>113</v>
      </c>
      <c r="G2080" s="91">
        <v>43217</v>
      </c>
      <c r="H2080" s="91">
        <v>43217</v>
      </c>
      <c r="I2080" s="88" t="s">
        <v>112</v>
      </c>
      <c r="J2080" s="88"/>
      <c r="K2080" s="92">
        <v>1</v>
      </c>
      <c r="L2080" s="93">
        <v>0</v>
      </c>
      <c r="M2080" s="109">
        <v>0</v>
      </c>
    </row>
    <row r="2081" spans="1:13" hidden="1" x14ac:dyDescent="0.35">
      <c r="A2081" s="114" t="str">
        <f t="shared" si="32"/>
        <v>7192193ZNGA563BC</v>
      </c>
      <c r="B2081" s="88" t="s">
        <v>593</v>
      </c>
      <c r="C2081" s="89">
        <v>2323785</v>
      </c>
      <c r="D2081" s="88">
        <v>7192193</v>
      </c>
      <c r="E2081" s="88" t="s">
        <v>121</v>
      </c>
      <c r="F2081" s="88" t="s">
        <v>118</v>
      </c>
      <c r="G2081" s="91">
        <v>43218</v>
      </c>
      <c r="H2081" s="91">
        <v>43218</v>
      </c>
      <c r="I2081" s="88" t="s">
        <v>25</v>
      </c>
      <c r="J2081" s="88"/>
      <c r="K2081" s="92">
        <v>1</v>
      </c>
      <c r="L2081" s="93">
        <v>626.70000000000005</v>
      </c>
      <c r="M2081" s="109">
        <v>626.70000000000005</v>
      </c>
    </row>
    <row r="2082" spans="1:13" hidden="1" x14ac:dyDescent="0.35">
      <c r="A2082" s="114" t="str">
        <f t="shared" si="32"/>
        <v>7192998ZNGA560BC</v>
      </c>
      <c r="B2082" s="88" t="s">
        <v>593</v>
      </c>
      <c r="C2082" s="89">
        <v>2323786</v>
      </c>
      <c r="D2082" s="88">
        <v>7192998</v>
      </c>
      <c r="E2082" s="88" t="s">
        <v>111</v>
      </c>
      <c r="F2082" s="88" t="s">
        <v>118</v>
      </c>
      <c r="G2082" s="91">
        <v>43217</v>
      </c>
      <c r="H2082" s="91">
        <v>43217</v>
      </c>
      <c r="I2082" s="88" t="s">
        <v>80</v>
      </c>
      <c r="J2082" s="88"/>
      <c r="K2082" s="92">
        <v>1</v>
      </c>
      <c r="L2082" s="93">
        <v>414.92</v>
      </c>
      <c r="M2082" s="109">
        <v>414.92</v>
      </c>
    </row>
    <row r="2083" spans="1:13" hidden="1" x14ac:dyDescent="0.35">
      <c r="A2083" s="114" t="str">
        <f t="shared" si="32"/>
        <v>7192955ZNGA561A</v>
      </c>
      <c r="B2083" s="88" t="s">
        <v>593</v>
      </c>
      <c r="C2083" s="89">
        <v>2323787</v>
      </c>
      <c r="D2083" s="88">
        <v>7192955</v>
      </c>
      <c r="E2083" s="88" t="s">
        <v>111</v>
      </c>
      <c r="F2083" s="88" t="s">
        <v>113</v>
      </c>
      <c r="G2083" s="91">
        <v>43217</v>
      </c>
      <c r="H2083" s="91">
        <v>43217</v>
      </c>
      <c r="I2083" s="88" t="s">
        <v>112</v>
      </c>
      <c r="J2083" s="88"/>
      <c r="K2083" s="92">
        <v>1</v>
      </c>
      <c r="L2083" s="93">
        <v>0</v>
      </c>
      <c r="M2083" s="109">
        <v>0</v>
      </c>
    </row>
    <row r="2084" spans="1:13" hidden="1" x14ac:dyDescent="0.35">
      <c r="A2084" s="114" t="str">
        <f t="shared" si="32"/>
        <v>7198122NGA-750</v>
      </c>
      <c r="B2084" s="88" t="s">
        <v>593</v>
      </c>
      <c r="C2084" s="89">
        <v>2323956</v>
      </c>
      <c r="D2084" s="88">
        <v>7198122</v>
      </c>
      <c r="E2084" s="88" t="s">
        <v>116</v>
      </c>
      <c r="F2084" s="88" t="s">
        <v>118</v>
      </c>
      <c r="G2084" s="91">
        <v>43217</v>
      </c>
      <c r="H2084" s="91">
        <v>43217</v>
      </c>
      <c r="I2084" s="88" t="s">
        <v>85</v>
      </c>
      <c r="J2084" s="88"/>
      <c r="K2084" s="92">
        <v>1</v>
      </c>
      <c r="L2084" s="93">
        <v>22.61</v>
      </c>
      <c r="M2084" s="109">
        <v>22.61</v>
      </c>
    </row>
    <row r="2085" spans="1:13" hidden="1" x14ac:dyDescent="0.35">
      <c r="A2085" s="114" t="str">
        <f t="shared" si="32"/>
        <v>7198122NGA-762</v>
      </c>
      <c r="B2085" s="88" t="s">
        <v>593</v>
      </c>
      <c r="C2085" s="89">
        <v>2323956</v>
      </c>
      <c r="D2085" s="88">
        <v>7198122</v>
      </c>
      <c r="E2085" s="88" t="s">
        <v>116</v>
      </c>
      <c r="F2085" s="88" t="s">
        <v>118</v>
      </c>
      <c r="G2085" s="91">
        <v>43217</v>
      </c>
      <c r="H2085" s="91">
        <v>43217</v>
      </c>
      <c r="I2085" s="88" t="s">
        <v>107</v>
      </c>
      <c r="J2085" s="88"/>
      <c r="K2085" s="92">
        <v>1</v>
      </c>
      <c r="L2085" s="93">
        <v>60.72</v>
      </c>
      <c r="M2085" s="109">
        <v>60.72</v>
      </c>
    </row>
    <row r="2086" spans="1:13" hidden="1" x14ac:dyDescent="0.35">
      <c r="A2086" s="114" t="str">
        <f t="shared" si="32"/>
        <v>7206282ZNGA561A</v>
      </c>
      <c r="B2086" s="88" t="s">
        <v>593</v>
      </c>
      <c r="C2086" s="89">
        <v>2324389</v>
      </c>
      <c r="D2086" s="88">
        <v>7206282</v>
      </c>
      <c r="E2086" s="88" t="s">
        <v>120</v>
      </c>
      <c r="F2086" s="88" t="s">
        <v>113</v>
      </c>
      <c r="G2086" s="91">
        <v>43218</v>
      </c>
      <c r="H2086" s="91">
        <v>43218</v>
      </c>
      <c r="I2086" s="88" t="s">
        <v>112</v>
      </c>
      <c r="J2086" s="88"/>
      <c r="K2086" s="92">
        <v>1</v>
      </c>
      <c r="L2086" s="93">
        <v>0</v>
      </c>
      <c r="M2086" s="109">
        <v>0</v>
      </c>
    </row>
    <row r="2087" spans="1:13" hidden="1" x14ac:dyDescent="0.35">
      <c r="A2087" s="114" t="str">
        <f t="shared" si="32"/>
        <v>7206290ZNGA563B</v>
      </c>
      <c r="B2087" s="88" t="s">
        <v>593</v>
      </c>
      <c r="C2087" s="89">
        <v>2324390</v>
      </c>
      <c r="D2087" s="88">
        <v>7206290</v>
      </c>
      <c r="E2087" s="88" t="s">
        <v>120</v>
      </c>
      <c r="F2087" s="88" t="s">
        <v>115</v>
      </c>
      <c r="G2087" s="91">
        <v>43218</v>
      </c>
      <c r="H2087" s="91">
        <v>43218</v>
      </c>
      <c r="I2087" s="88" t="s">
        <v>23</v>
      </c>
      <c r="J2087" s="88"/>
      <c r="K2087" s="92">
        <v>1</v>
      </c>
      <c r="L2087" s="93">
        <v>383.5</v>
      </c>
      <c r="M2087" s="109">
        <v>383.5</v>
      </c>
    </row>
    <row r="2088" spans="1:13" hidden="1" x14ac:dyDescent="0.35">
      <c r="A2088" s="114" t="str">
        <f t="shared" si="32"/>
        <v>7223919NGA-750</v>
      </c>
      <c r="B2088" s="88" t="s">
        <v>593</v>
      </c>
      <c r="C2088" s="89">
        <v>2325464</v>
      </c>
      <c r="D2088" s="88">
        <v>7223919</v>
      </c>
      <c r="E2088" s="88" t="s">
        <v>119</v>
      </c>
      <c r="F2088" s="88" t="s">
        <v>118</v>
      </c>
      <c r="G2088" s="91">
        <v>43220</v>
      </c>
      <c r="H2088" s="91">
        <v>43220</v>
      </c>
      <c r="I2088" s="88" t="s">
        <v>85</v>
      </c>
      <c r="J2088" s="88"/>
      <c r="K2088" s="92">
        <v>1</v>
      </c>
      <c r="L2088" s="93">
        <v>22.61</v>
      </c>
      <c r="M2088" s="109">
        <v>22.61</v>
      </c>
    </row>
    <row r="2089" spans="1:13" hidden="1" x14ac:dyDescent="0.35">
      <c r="A2089" s="114" t="str">
        <f t="shared" si="32"/>
        <v>7230897ZNGA561A</v>
      </c>
      <c r="B2089" s="88" t="s">
        <v>593</v>
      </c>
      <c r="C2089" s="89">
        <v>2325590</v>
      </c>
      <c r="D2089" s="88">
        <v>7230897</v>
      </c>
      <c r="E2089" s="88" t="s">
        <v>116</v>
      </c>
      <c r="F2089" s="88" t="s">
        <v>113</v>
      </c>
      <c r="G2089" s="91">
        <v>43218</v>
      </c>
      <c r="H2089" s="91">
        <v>43218</v>
      </c>
      <c r="I2089" s="88" t="s">
        <v>112</v>
      </c>
      <c r="J2089" s="88"/>
      <c r="K2089" s="92">
        <v>1</v>
      </c>
      <c r="L2089" s="93">
        <v>0</v>
      </c>
      <c r="M2089" s="109">
        <v>0</v>
      </c>
    </row>
    <row r="2090" spans="1:13" hidden="1" x14ac:dyDescent="0.35">
      <c r="A2090" s="114" t="str">
        <f t="shared" si="32"/>
        <v>7233109ZNGA563B</v>
      </c>
      <c r="B2090" s="88" t="s">
        <v>593</v>
      </c>
      <c r="C2090" s="89">
        <v>2325928</v>
      </c>
      <c r="D2090" s="88">
        <v>7233109</v>
      </c>
      <c r="E2090" s="88" t="s">
        <v>117</v>
      </c>
      <c r="F2090" s="88" t="s">
        <v>115</v>
      </c>
      <c r="G2090" s="91">
        <v>43220</v>
      </c>
      <c r="H2090" s="91">
        <v>43220</v>
      </c>
      <c r="I2090" s="88" t="s">
        <v>23</v>
      </c>
      <c r="J2090" s="88"/>
      <c r="K2090" s="92">
        <v>1</v>
      </c>
      <c r="L2090" s="93">
        <v>383.5</v>
      </c>
      <c r="M2090" s="109">
        <v>383.5</v>
      </c>
    </row>
    <row r="2091" spans="1:13" hidden="1" x14ac:dyDescent="0.35">
      <c r="A2091" s="114" t="str">
        <f t="shared" si="32"/>
        <v>7233093ZNGA561A</v>
      </c>
      <c r="B2091" s="88" t="s">
        <v>593</v>
      </c>
      <c r="C2091" s="89">
        <v>2325929</v>
      </c>
      <c r="D2091" s="88">
        <v>7233093</v>
      </c>
      <c r="E2091" s="88" t="s">
        <v>117</v>
      </c>
      <c r="F2091" s="88" t="s">
        <v>113</v>
      </c>
      <c r="G2091" s="91">
        <v>43220</v>
      </c>
      <c r="H2091" s="91">
        <v>43220</v>
      </c>
      <c r="I2091" s="88" t="s">
        <v>112</v>
      </c>
      <c r="J2091" s="88"/>
      <c r="K2091" s="92">
        <v>1</v>
      </c>
      <c r="L2091" s="93">
        <v>0</v>
      </c>
      <c r="M2091" s="109">
        <v>0</v>
      </c>
    </row>
    <row r="2092" spans="1:13" hidden="1" x14ac:dyDescent="0.35">
      <c r="A2092" s="114" t="str">
        <f t="shared" si="32"/>
        <v>7250346NGA-714</v>
      </c>
      <c r="B2092" s="88" t="s">
        <v>593</v>
      </c>
      <c r="C2092" s="89">
        <v>2326789</v>
      </c>
      <c r="D2092" s="88">
        <v>7250346</v>
      </c>
      <c r="E2092" s="88" t="s">
        <v>116</v>
      </c>
      <c r="F2092" s="88" t="s">
        <v>115</v>
      </c>
      <c r="G2092" s="91">
        <v>43220</v>
      </c>
      <c r="H2092" s="91">
        <v>43220</v>
      </c>
      <c r="I2092" s="88" t="s">
        <v>114</v>
      </c>
      <c r="J2092" s="88"/>
      <c r="K2092" s="92">
        <v>1</v>
      </c>
      <c r="L2092" s="93">
        <v>41.38</v>
      </c>
      <c r="M2092" s="109">
        <v>41.38</v>
      </c>
    </row>
    <row r="2093" spans="1:13" hidden="1" x14ac:dyDescent="0.35">
      <c r="A2093" s="114" t="str">
        <f t="shared" si="32"/>
        <v>7250359ZNGA561A</v>
      </c>
      <c r="B2093" s="88" t="s">
        <v>593</v>
      </c>
      <c r="C2093" s="89">
        <v>2326818</v>
      </c>
      <c r="D2093" s="88">
        <v>7250359</v>
      </c>
      <c r="E2093" s="88" t="s">
        <v>111</v>
      </c>
      <c r="F2093" s="88" t="s">
        <v>113</v>
      </c>
      <c r="G2093" s="91">
        <v>43220</v>
      </c>
      <c r="H2093" s="91">
        <v>43220</v>
      </c>
      <c r="I2093" s="88" t="s">
        <v>112</v>
      </c>
      <c r="J2093" s="88"/>
      <c r="K2093" s="92">
        <v>1</v>
      </c>
      <c r="L2093" s="93">
        <v>0</v>
      </c>
      <c r="M2093" s="109">
        <v>0</v>
      </c>
    </row>
    <row r="2094" spans="1:13" hidden="1" x14ac:dyDescent="0.35">
      <c r="A2094" s="114" t="str">
        <f t="shared" si="32"/>
        <v>7250384ZNGA563B</v>
      </c>
      <c r="B2094" s="88" t="s">
        <v>593</v>
      </c>
      <c r="C2094" s="89">
        <v>2326819</v>
      </c>
      <c r="D2094" s="88">
        <v>7250384</v>
      </c>
      <c r="E2094" s="88" t="s">
        <v>111</v>
      </c>
      <c r="F2094" s="88"/>
      <c r="G2094" s="91">
        <v>43220</v>
      </c>
      <c r="H2094" s="91">
        <v>43220</v>
      </c>
      <c r="I2094" s="88" t="s">
        <v>23</v>
      </c>
      <c r="J2094" s="88"/>
      <c r="K2094" s="92">
        <v>1</v>
      </c>
      <c r="L2094" s="93">
        <v>383.5</v>
      </c>
      <c r="M2094" s="109">
        <v>383.5</v>
      </c>
    </row>
    <row r="2095" spans="1:13" ht="39.5" hidden="1" x14ac:dyDescent="0.35">
      <c r="A2095" s="114" t="str">
        <f t="shared" si="32"/>
        <v/>
      </c>
      <c r="B2095" s="93"/>
      <c r="C2095" s="93"/>
      <c r="D2095" s="93"/>
      <c r="E2095" s="93"/>
      <c r="F2095" s="93"/>
      <c r="G2095" s="93"/>
      <c r="H2095" s="93"/>
      <c r="I2095" s="93"/>
      <c r="J2095" s="93"/>
      <c r="K2095" s="93"/>
      <c r="L2095" s="105" t="s">
        <v>110</v>
      </c>
      <c r="M2095" s="109">
        <v>28049.22</v>
      </c>
    </row>
    <row r="2096" spans="1:13" ht="26" hidden="1" x14ac:dyDescent="0.35">
      <c r="A2096" s="114" t="str">
        <f t="shared" si="32"/>
        <v>Req IDPayment Code</v>
      </c>
      <c r="B2096" s="103" t="s">
        <v>143</v>
      </c>
      <c r="C2096" s="103" t="s">
        <v>142</v>
      </c>
      <c r="D2096" s="103" t="s">
        <v>141</v>
      </c>
      <c r="E2096" s="103" t="s">
        <v>140</v>
      </c>
      <c r="F2096" s="103" t="s">
        <v>139</v>
      </c>
      <c r="G2096" s="103" t="s">
        <v>138</v>
      </c>
      <c r="H2096" s="103" t="s">
        <v>137</v>
      </c>
      <c r="I2096" s="103" t="s">
        <v>136</v>
      </c>
      <c r="J2096" s="103" t="s">
        <v>135</v>
      </c>
      <c r="K2096" s="103" t="s">
        <v>134</v>
      </c>
      <c r="L2096" s="103" t="s">
        <v>133</v>
      </c>
      <c r="M2096" s="110" t="s">
        <v>132</v>
      </c>
    </row>
    <row r="2097" spans="1:13" hidden="1" x14ac:dyDescent="0.35">
      <c r="A2097" s="114" t="str">
        <f t="shared" si="32"/>
        <v>5003392ZNGA562B</v>
      </c>
      <c r="B2097" s="88" t="s">
        <v>594</v>
      </c>
      <c r="C2097" s="89">
        <v>2203270</v>
      </c>
      <c r="D2097" s="88">
        <v>5003392</v>
      </c>
      <c r="E2097" s="88" t="s">
        <v>124</v>
      </c>
      <c r="F2097" s="88" t="s">
        <v>149</v>
      </c>
      <c r="G2097" s="91">
        <v>43225</v>
      </c>
      <c r="H2097" s="91">
        <v>43225</v>
      </c>
      <c r="I2097" s="88" t="s">
        <v>20</v>
      </c>
      <c r="J2097" s="88"/>
      <c r="K2097" s="92">
        <v>1</v>
      </c>
      <c r="L2097" s="93">
        <v>254.64</v>
      </c>
      <c r="M2097" s="109">
        <v>254.64</v>
      </c>
    </row>
    <row r="2098" spans="1:13" ht="52.5" hidden="1" x14ac:dyDescent="0.35">
      <c r="A2098" s="114" t="str">
        <f t="shared" si="32"/>
        <v>5123129NGA Outside Boundary Remediation/Build</v>
      </c>
      <c r="B2098" s="88" t="s">
        <v>594</v>
      </c>
      <c r="C2098" s="89">
        <v>2209827</v>
      </c>
      <c r="D2098" s="88">
        <v>5123129</v>
      </c>
      <c r="E2098" s="88" t="s">
        <v>120</v>
      </c>
      <c r="F2098" s="88" t="s">
        <v>127</v>
      </c>
      <c r="G2098" s="91">
        <v>43221</v>
      </c>
      <c r="H2098" s="91">
        <v>43221</v>
      </c>
      <c r="I2098" s="88" t="s">
        <v>126</v>
      </c>
      <c r="J2098" s="88"/>
      <c r="K2098" s="92">
        <v>1</v>
      </c>
      <c r="L2098" s="93">
        <v>0</v>
      </c>
      <c r="M2098" s="109">
        <v>0</v>
      </c>
    </row>
    <row r="2099" spans="1:13" ht="26.5" hidden="1" x14ac:dyDescent="0.35">
      <c r="A2099" s="114" t="str">
        <f t="shared" si="32"/>
        <v>6074609N-F02MAT</v>
      </c>
      <c r="B2099" s="88" t="s">
        <v>594</v>
      </c>
      <c r="C2099" s="89">
        <v>2257220</v>
      </c>
      <c r="D2099" s="88">
        <v>6074609</v>
      </c>
      <c r="E2099" s="88" t="s">
        <v>120</v>
      </c>
      <c r="F2099" s="88" t="s">
        <v>127</v>
      </c>
      <c r="G2099" s="91">
        <v>43223</v>
      </c>
      <c r="H2099" s="91">
        <v>43223</v>
      </c>
      <c r="I2099" s="88" t="s">
        <v>157</v>
      </c>
      <c r="J2099" s="88"/>
      <c r="K2099" s="92">
        <v>30</v>
      </c>
      <c r="L2099" s="93">
        <v>1</v>
      </c>
      <c r="M2099" s="109">
        <v>30</v>
      </c>
    </row>
    <row r="2100" spans="1:13" ht="26.5" hidden="1" x14ac:dyDescent="0.35">
      <c r="A2100" s="114" t="str">
        <f t="shared" si="32"/>
        <v>6074609NGA-F02577</v>
      </c>
      <c r="B2100" s="88" t="s">
        <v>594</v>
      </c>
      <c r="C2100" s="89">
        <v>2257220</v>
      </c>
      <c r="D2100" s="88">
        <v>6074609</v>
      </c>
      <c r="E2100" s="88" t="s">
        <v>120</v>
      </c>
      <c r="F2100" s="88" t="s">
        <v>127</v>
      </c>
      <c r="G2100" s="91">
        <v>43223</v>
      </c>
      <c r="H2100" s="91">
        <v>43223</v>
      </c>
      <c r="I2100" s="88" t="s">
        <v>129</v>
      </c>
      <c r="J2100" s="88"/>
      <c r="K2100" s="92">
        <v>44</v>
      </c>
      <c r="L2100" s="93">
        <v>11.93</v>
      </c>
      <c r="M2100" s="109">
        <v>524.91999999999996</v>
      </c>
    </row>
    <row r="2101" spans="1:13" hidden="1" x14ac:dyDescent="0.35">
      <c r="A2101" s="114" t="str">
        <f t="shared" si="32"/>
        <v>6084955ZNGA563BC</v>
      </c>
      <c r="B2101" s="88" t="s">
        <v>594</v>
      </c>
      <c r="C2101" s="89">
        <v>2257578</v>
      </c>
      <c r="D2101" s="88">
        <v>6084955</v>
      </c>
      <c r="E2101" s="88" t="s">
        <v>121</v>
      </c>
      <c r="F2101" s="88" t="s">
        <v>118</v>
      </c>
      <c r="G2101" s="91">
        <v>43221</v>
      </c>
      <c r="H2101" s="91">
        <v>43221</v>
      </c>
      <c r="I2101" s="88" t="s">
        <v>25</v>
      </c>
      <c r="J2101" s="88"/>
      <c r="K2101" s="92">
        <v>1</v>
      </c>
      <c r="L2101" s="93">
        <v>626.70000000000005</v>
      </c>
      <c r="M2101" s="109">
        <v>626.70000000000005</v>
      </c>
    </row>
    <row r="2102" spans="1:13" hidden="1" x14ac:dyDescent="0.35">
      <c r="A2102" s="114" t="str">
        <f t="shared" si="32"/>
        <v>6466975ZNGA561A</v>
      </c>
      <c r="B2102" s="88" t="s">
        <v>594</v>
      </c>
      <c r="C2102" s="89">
        <v>2278291</v>
      </c>
      <c r="D2102" s="88">
        <v>6466975</v>
      </c>
      <c r="E2102" s="88" t="s">
        <v>111</v>
      </c>
      <c r="F2102" s="88" t="s">
        <v>113</v>
      </c>
      <c r="G2102" s="91">
        <v>43225</v>
      </c>
      <c r="H2102" s="91">
        <v>43225</v>
      </c>
      <c r="I2102" s="88" t="s">
        <v>112</v>
      </c>
      <c r="J2102" s="88"/>
      <c r="K2102" s="92">
        <v>1</v>
      </c>
      <c r="L2102" s="93">
        <v>0</v>
      </c>
      <c r="M2102" s="109">
        <v>0</v>
      </c>
    </row>
    <row r="2103" spans="1:13" ht="26.5" hidden="1" x14ac:dyDescent="0.35">
      <c r="A2103" s="114" t="str">
        <f t="shared" si="32"/>
        <v>6665210N-F03MAT</v>
      </c>
      <c r="B2103" s="88" t="s">
        <v>594</v>
      </c>
      <c r="C2103" s="89">
        <v>2287506</v>
      </c>
      <c r="D2103" s="88">
        <v>6665210</v>
      </c>
      <c r="E2103" s="88" t="s">
        <v>116</v>
      </c>
      <c r="F2103" s="88" t="s">
        <v>127</v>
      </c>
      <c r="G2103" s="91">
        <v>43222</v>
      </c>
      <c r="H2103" s="91">
        <v>43222</v>
      </c>
      <c r="I2103" s="88" t="s">
        <v>131</v>
      </c>
      <c r="J2103" s="88"/>
      <c r="K2103" s="92">
        <v>200</v>
      </c>
      <c r="L2103" s="93">
        <v>1</v>
      </c>
      <c r="M2103" s="109">
        <v>200</v>
      </c>
    </row>
    <row r="2104" spans="1:13" ht="26.5" hidden="1" x14ac:dyDescent="0.35">
      <c r="A2104" s="114" t="str">
        <f t="shared" si="32"/>
        <v>6665210NGA-F03577</v>
      </c>
      <c r="B2104" s="88" t="s">
        <v>594</v>
      </c>
      <c r="C2104" s="89">
        <v>2287506</v>
      </c>
      <c r="D2104" s="88">
        <v>6665210</v>
      </c>
      <c r="E2104" s="88" t="s">
        <v>116</v>
      </c>
      <c r="F2104" s="88" t="s">
        <v>127</v>
      </c>
      <c r="G2104" s="91">
        <v>43222</v>
      </c>
      <c r="H2104" s="91">
        <v>43222</v>
      </c>
      <c r="I2104" s="88" t="s">
        <v>130</v>
      </c>
      <c r="J2104" s="88"/>
      <c r="K2104" s="92">
        <v>94</v>
      </c>
      <c r="L2104" s="93">
        <v>11.93</v>
      </c>
      <c r="M2104" s="109">
        <v>1121.42</v>
      </c>
    </row>
    <row r="2105" spans="1:13" hidden="1" x14ac:dyDescent="0.35">
      <c r="A2105" s="114" t="str">
        <f t="shared" si="32"/>
        <v>6624454N-561RSP</v>
      </c>
      <c r="B2105" s="88" t="s">
        <v>594</v>
      </c>
      <c r="C2105" s="89">
        <v>2296374</v>
      </c>
      <c r="D2105" s="88">
        <v>6624454</v>
      </c>
      <c r="E2105" s="88" t="s">
        <v>123</v>
      </c>
      <c r="F2105" s="88" t="s">
        <v>118</v>
      </c>
      <c r="G2105" s="91">
        <v>43225</v>
      </c>
      <c r="H2105" s="91">
        <v>43225</v>
      </c>
      <c r="I2105" s="88" t="s">
        <v>105</v>
      </c>
      <c r="J2105" s="88"/>
      <c r="K2105" s="92">
        <v>1</v>
      </c>
      <c r="L2105" s="93">
        <v>433.57</v>
      </c>
      <c r="M2105" s="109">
        <v>433.57</v>
      </c>
    </row>
    <row r="2106" spans="1:13" hidden="1" x14ac:dyDescent="0.35">
      <c r="A2106" s="114" t="str">
        <f t="shared" si="32"/>
        <v>6919458ZNGA564B</v>
      </c>
      <c r="B2106" s="88" t="s">
        <v>594</v>
      </c>
      <c r="C2106" s="89">
        <v>2302810</v>
      </c>
      <c r="D2106" s="88">
        <v>6919458</v>
      </c>
      <c r="E2106" s="88" t="s">
        <v>116</v>
      </c>
      <c r="F2106" s="88" t="s">
        <v>115</v>
      </c>
      <c r="G2106" s="91">
        <v>43224</v>
      </c>
      <c r="H2106" s="91">
        <v>43224</v>
      </c>
      <c r="I2106" s="88" t="s">
        <v>19</v>
      </c>
      <c r="J2106" s="88"/>
      <c r="K2106" s="92">
        <v>1</v>
      </c>
      <c r="L2106" s="93">
        <v>625.48</v>
      </c>
      <c r="M2106" s="109">
        <v>625.48</v>
      </c>
    </row>
    <row r="2107" spans="1:13" hidden="1" x14ac:dyDescent="0.35">
      <c r="A2107" s="114" t="str">
        <f t="shared" si="32"/>
        <v>6919312ZNGA561A</v>
      </c>
      <c r="B2107" s="88" t="s">
        <v>594</v>
      </c>
      <c r="C2107" s="89">
        <v>2302811</v>
      </c>
      <c r="D2107" s="88">
        <v>6919312</v>
      </c>
      <c r="E2107" s="88" t="s">
        <v>116</v>
      </c>
      <c r="F2107" s="88" t="s">
        <v>113</v>
      </c>
      <c r="G2107" s="91">
        <v>43224</v>
      </c>
      <c r="H2107" s="91">
        <v>43224</v>
      </c>
      <c r="I2107" s="88" t="s">
        <v>112</v>
      </c>
      <c r="J2107" s="88"/>
      <c r="K2107" s="92">
        <v>1</v>
      </c>
      <c r="L2107" s="93">
        <v>0</v>
      </c>
      <c r="M2107" s="109">
        <v>0</v>
      </c>
    </row>
    <row r="2108" spans="1:13" ht="26.5" hidden="1" x14ac:dyDescent="0.35">
      <c r="A2108" s="114" t="str">
        <f t="shared" si="32"/>
        <v>6928328Z999</v>
      </c>
      <c r="B2108" s="88" t="s">
        <v>594</v>
      </c>
      <c r="C2108" s="89">
        <v>2303276</v>
      </c>
      <c r="D2108" s="88">
        <v>6928328</v>
      </c>
      <c r="E2108" s="88" t="s">
        <v>122</v>
      </c>
      <c r="F2108" s="88" t="s">
        <v>115</v>
      </c>
      <c r="G2108" s="91">
        <v>43221</v>
      </c>
      <c r="H2108" s="91">
        <v>43221</v>
      </c>
      <c r="I2108" s="88" t="s">
        <v>35</v>
      </c>
      <c r="J2108" s="88"/>
      <c r="K2108" s="92">
        <v>1</v>
      </c>
      <c r="L2108" s="93">
        <v>0</v>
      </c>
      <c r="M2108" s="109">
        <v>0</v>
      </c>
    </row>
    <row r="2109" spans="1:13" ht="26.5" hidden="1" x14ac:dyDescent="0.35">
      <c r="A2109" s="114" t="str">
        <f t="shared" si="32"/>
        <v>6928328ZNGA563B</v>
      </c>
      <c r="B2109" s="88" t="s">
        <v>594</v>
      </c>
      <c r="C2109" s="89">
        <v>2303276</v>
      </c>
      <c r="D2109" s="88">
        <v>6928328</v>
      </c>
      <c r="E2109" s="88" t="s">
        <v>122</v>
      </c>
      <c r="F2109" s="88" t="s">
        <v>115</v>
      </c>
      <c r="G2109" s="91">
        <v>43221</v>
      </c>
      <c r="H2109" s="91">
        <v>43221</v>
      </c>
      <c r="I2109" s="88" t="s">
        <v>23</v>
      </c>
      <c r="J2109" s="88"/>
      <c r="K2109" s="92">
        <v>-1</v>
      </c>
      <c r="L2109" s="93">
        <v>383.5</v>
      </c>
      <c r="M2109" s="109">
        <v>-383.5</v>
      </c>
    </row>
    <row r="2110" spans="1:13" hidden="1" x14ac:dyDescent="0.35">
      <c r="A2110" s="114" t="str">
        <f t="shared" si="32"/>
        <v>6791207Z999</v>
      </c>
      <c r="B2110" s="88" t="s">
        <v>594</v>
      </c>
      <c r="C2110" s="89">
        <v>2303302</v>
      </c>
      <c r="D2110" s="88">
        <v>6791207</v>
      </c>
      <c r="E2110" s="88" t="s">
        <v>121</v>
      </c>
      <c r="F2110" s="88" t="s">
        <v>115</v>
      </c>
      <c r="G2110" s="91">
        <v>43222</v>
      </c>
      <c r="H2110" s="91">
        <v>43222</v>
      </c>
      <c r="I2110" s="88" t="s">
        <v>35</v>
      </c>
      <c r="J2110" s="88"/>
      <c r="K2110" s="92">
        <v>1</v>
      </c>
      <c r="L2110" s="93">
        <v>0</v>
      </c>
      <c r="M2110" s="109">
        <v>0</v>
      </c>
    </row>
    <row r="2111" spans="1:13" hidden="1" x14ac:dyDescent="0.35">
      <c r="A2111" s="114" t="str">
        <f t="shared" si="32"/>
        <v>6791207ZNGA561B</v>
      </c>
      <c r="B2111" s="88" t="s">
        <v>594</v>
      </c>
      <c r="C2111" s="89">
        <v>2303302</v>
      </c>
      <c r="D2111" s="88">
        <v>6791207</v>
      </c>
      <c r="E2111" s="88" t="s">
        <v>121</v>
      </c>
      <c r="F2111" s="88" t="s">
        <v>115</v>
      </c>
      <c r="G2111" s="91">
        <v>43222</v>
      </c>
      <c r="H2111" s="91">
        <v>43222</v>
      </c>
      <c r="I2111" s="88" t="s">
        <v>15</v>
      </c>
      <c r="J2111" s="88"/>
      <c r="K2111" s="92">
        <v>-1</v>
      </c>
      <c r="L2111" s="93">
        <v>194.94</v>
      </c>
      <c r="M2111" s="109">
        <v>-194.94</v>
      </c>
    </row>
    <row r="2112" spans="1:13" hidden="1" x14ac:dyDescent="0.35">
      <c r="A2112" s="114" t="str">
        <f t="shared" si="32"/>
        <v>6791207ZNGA561BC</v>
      </c>
      <c r="B2112" s="88" t="s">
        <v>594</v>
      </c>
      <c r="C2112" s="89">
        <v>2303302</v>
      </c>
      <c r="D2112" s="88">
        <v>6791207</v>
      </c>
      <c r="E2112" s="88" t="s">
        <v>121</v>
      </c>
      <c r="F2112" s="88" t="s">
        <v>118</v>
      </c>
      <c r="G2112" s="91">
        <v>43221</v>
      </c>
      <c r="H2112" s="91">
        <v>43221</v>
      </c>
      <c r="I2112" s="88" t="s">
        <v>29</v>
      </c>
      <c r="J2112" s="88"/>
      <c r="K2112" s="92">
        <v>1</v>
      </c>
      <c r="L2112" s="93">
        <v>433.57</v>
      </c>
      <c r="M2112" s="109">
        <v>433.57</v>
      </c>
    </row>
    <row r="2113" spans="1:13" hidden="1" x14ac:dyDescent="0.35">
      <c r="A2113" s="114" t="str">
        <f t="shared" si="32"/>
        <v>6954479ZNGA562BC</v>
      </c>
      <c r="B2113" s="88" t="s">
        <v>594</v>
      </c>
      <c r="C2113" s="89">
        <v>2304881</v>
      </c>
      <c r="D2113" s="88">
        <v>6954479</v>
      </c>
      <c r="E2113" s="88" t="s">
        <v>111</v>
      </c>
      <c r="F2113" s="88" t="s">
        <v>118</v>
      </c>
      <c r="G2113" s="91">
        <v>43221</v>
      </c>
      <c r="H2113" s="91">
        <v>43221</v>
      </c>
      <c r="I2113" s="88" t="s">
        <v>41</v>
      </c>
      <c r="J2113" s="88"/>
      <c r="K2113" s="92">
        <v>1</v>
      </c>
      <c r="L2113" s="93">
        <v>498.69</v>
      </c>
      <c r="M2113" s="109">
        <v>498.69</v>
      </c>
    </row>
    <row r="2114" spans="1:13" hidden="1" x14ac:dyDescent="0.35">
      <c r="A2114" s="114" t="str">
        <f t="shared" si="32"/>
        <v>6964161ZNGA560BC</v>
      </c>
      <c r="B2114" s="88" t="s">
        <v>594</v>
      </c>
      <c r="C2114" s="89">
        <v>2305736</v>
      </c>
      <c r="D2114" s="88">
        <v>6964161</v>
      </c>
      <c r="E2114" s="88" t="s">
        <v>116</v>
      </c>
      <c r="F2114" s="88" t="s">
        <v>118</v>
      </c>
      <c r="G2114" s="91">
        <v>43221</v>
      </c>
      <c r="H2114" s="91">
        <v>43221</v>
      </c>
      <c r="I2114" s="88" t="s">
        <v>80</v>
      </c>
      <c r="J2114" s="88"/>
      <c r="K2114" s="92">
        <v>1</v>
      </c>
      <c r="L2114" s="93">
        <v>414.92</v>
      </c>
      <c r="M2114" s="109">
        <v>414.92</v>
      </c>
    </row>
    <row r="2115" spans="1:13" hidden="1" x14ac:dyDescent="0.35">
      <c r="A2115" s="114" t="str">
        <f t="shared" ref="A2115:A2178" si="33">CONCATENATE(D2115,I2115)</f>
        <v>6987701ZNGA564BC</v>
      </c>
      <c r="B2115" s="88" t="s">
        <v>594</v>
      </c>
      <c r="C2115" s="89">
        <v>2307195</v>
      </c>
      <c r="D2115" s="88">
        <v>6987701</v>
      </c>
      <c r="E2115" s="88" t="s">
        <v>120</v>
      </c>
      <c r="F2115" s="88" t="s">
        <v>118</v>
      </c>
      <c r="G2115" s="91">
        <v>43224</v>
      </c>
      <c r="H2115" s="91">
        <v>43224</v>
      </c>
      <c r="I2115" s="88" t="s">
        <v>95</v>
      </c>
      <c r="J2115" s="88"/>
      <c r="K2115" s="92">
        <v>1</v>
      </c>
      <c r="L2115" s="93">
        <v>881.69</v>
      </c>
      <c r="M2115" s="109">
        <v>881.69</v>
      </c>
    </row>
    <row r="2116" spans="1:13" hidden="1" x14ac:dyDescent="0.35">
      <c r="A2116" s="114" t="str">
        <f t="shared" si="33"/>
        <v>7011962NGA-511</v>
      </c>
      <c r="B2116" s="88" t="s">
        <v>594</v>
      </c>
      <c r="C2116" s="89">
        <v>2309491</v>
      </c>
      <c r="D2116" s="88">
        <v>7011962</v>
      </c>
      <c r="E2116" s="88" t="s">
        <v>116</v>
      </c>
      <c r="F2116" s="88" t="s">
        <v>118</v>
      </c>
      <c r="G2116" s="91">
        <v>43222</v>
      </c>
      <c r="H2116" s="91">
        <v>43222</v>
      </c>
      <c r="I2116" s="88" t="s">
        <v>51</v>
      </c>
      <c r="J2116" s="88"/>
      <c r="K2116" s="92">
        <v>1</v>
      </c>
      <c r="L2116" s="93">
        <v>225.02</v>
      </c>
      <c r="M2116" s="109">
        <v>225.02</v>
      </c>
    </row>
    <row r="2117" spans="1:13" hidden="1" x14ac:dyDescent="0.35">
      <c r="A2117" s="114" t="str">
        <f t="shared" si="33"/>
        <v>7026680ZNGA564BC</v>
      </c>
      <c r="B2117" s="88" t="s">
        <v>594</v>
      </c>
      <c r="C2117" s="89">
        <v>2311384</v>
      </c>
      <c r="D2117" s="88">
        <v>7026680</v>
      </c>
      <c r="E2117" s="88" t="s">
        <v>117</v>
      </c>
      <c r="F2117" s="88" t="s">
        <v>118</v>
      </c>
      <c r="G2117" s="91">
        <v>43225</v>
      </c>
      <c r="H2117" s="91">
        <v>43225</v>
      </c>
      <c r="I2117" s="88" t="s">
        <v>95</v>
      </c>
      <c r="J2117" s="88"/>
      <c r="K2117" s="92">
        <v>1</v>
      </c>
      <c r="L2117" s="93">
        <v>881.69</v>
      </c>
      <c r="M2117" s="109">
        <v>881.69</v>
      </c>
    </row>
    <row r="2118" spans="1:13" hidden="1" x14ac:dyDescent="0.35">
      <c r="A2118" s="114" t="str">
        <f t="shared" si="33"/>
        <v>7040961Z999</v>
      </c>
      <c r="B2118" s="88" t="s">
        <v>594</v>
      </c>
      <c r="C2118" s="89">
        <v>2311923</v>
      </c>
      <c r="D2118" s="88">
        <v>7040961</v>
      </c>
      <c r="E2118" s="88" t="s">
        <v>119</v>
      </c>
      <c r="F2118" s="88" t="s">
        <v>115</v>
      </c>
      <c r="G2118" s="91">
        <v>43225</v>
      </c>
      <c r="H2118" s="91">
        <v>43225</v>
      </c>
      <c r="I2118" s="88" t="s">
        <v>35</v>
      </c>
      <c r="J2118" s="88"/>
      <c r="K2118" s="92">
        <v>1</v>
      </c>
      <c r="L2118" s="93">
        <v>0</v>
      </c>
      <c r="M2118" s="109">
        <v>0</v>
      </c>
    </row>
    <row r="2119" spans="1:13" hidden="1" x14ac:dyDescent="0.35">
      <c r="A2119" s="114" t="str">
        <f t="shared" si="33"/>
        <v>7040961ZNGA561B</v>
      </c>
      <c r="B2119" s="88" t="s">
        <v>594</v>
      </c>
      <c r="C2119" s="89">
        <v>2311923</v>
      </c>
      <c r="D2119" s="88">
        <v>7040961</v>
      </c>
      <c r="E2119" s="88" t="s">
        <v>119</v>
      </c>
      <c r="F2119" s="88" t="s">
        <v>115</v>
      </c>
      <c r="G2119" s="91">
        <v>43225</v>
      </c>
      <c r="H2119" s="91">
        <v>43225</v>
      </c>
      <c r="I2119" s="88" t="s">
        <v>15</v>
      </c>
      <c r="J2119" s="88"/>
      <c r="K2119" s="92">
        <v>-1</v>
      </c>
      <c r="L2119" s="93">
        <v>194.94</v>
      </c>
      <c r="M2119" s="109">
        <v>-194.94</v>
      </c>
    </row>
    <row r="2120" spans="1:13" hidden="1" x14ac:dyDescent="0.35">
      <c r="A2120" s="114" t="str">
        <f t="shared" si="33"/>
        <v>7040961ZNGA561BC</v>
      </c>
      <c r="B2120" s="88" t="s">
        <v>594</v>
      </c>
      <c r="C2120" s="89">
        <v>2311923</v>
      </c>
      <c r="D2120" s="88">
        <v>7040961</v>
      </c>
      <c r="E2120" s="88" t="s">
        <v>119</v>
      </c>
      <c r="F2120" s="88" t="s">
        <v>118</v>
      </c>
      <c r="G2120" s="91">
        <v>43221</v>
      </c>
      <c r="H2120" s="91">
        <v>43221</v>
      </c>
      <c r="I2120" s="88" t="s">
        <v>29</v>
      </c>
      <c r="J2120" s="88"/>
      <c r="K2120" s="92">
        <v>1</v>
      </c>
      <c r="L2120" s="93">
        <v>433.57</v>
      </c>
      <c r="M2120" s="109">
        <v>433.57</v>
      </c>
    </row>
    <row r="2121" spans="1:13" ht="52.5" hidden="1" x14ac:dyDescent="0.35">
      <c r="A2121" s="114" t="str">
        <f t="shared" si="33"/>
        <v>7037689NGA Outside Boundary Remediation/Build</v>
      </c>
      <c r="B2121" s="88" t="s">
        <v>594</v>
      </c>
      <c r="C2121" s="89">
        <v>2312588</v>
      </c>
      <c r="D2121" s="88">
        <v>7037689</v>
      </c>
      <c r="E2121" s="88" t="s">
        <v>117</v>
      </c>
      <c r="F2121" s="88" t="s">
        <v>127</v>
      </c>
      <c r="G2121" s="91">
        <v>43222</v>
      </c>
      <c r="H2121" s="91">
        <v>43222</v>
      </c>
      <c r="I2121" s="88" t="s">
        <v>126</v>
      </c>
      <c r="J2121" s="88"/>
      <c r="K2121" s="92">
        <v>1</v>
      </c>
      <c r="L2121" s="93">
        <v>0</v>
      </c>
      <c r="M2121" s="109">
        <v>0</v>
      </c>
    </row>
    <row r="2122" spans="1:13" hidden="1" x14ac:dyDescent="0.35">
      <c r="A2122" s="114" t="str">
        <f t="shared" si="33"/>
        <v>7037689ZNGA561B</v>
      </c>
      <c r="B2122" s="88" t="s">
        <v>594</v>
      </c>
      <c r="C2122" s="89">
        <v>2312588</v>
      </c>
      <c r="D2122" s="88">
        <v>7037689</v>
      </c>
      <c r="E2122" s="88" t="s">
        <v>117</v>
      </c>
      <c r="F2122" s="88" t="s">
        <v>115</v>
      </c>
      <c r="G2122" s="91">
        <v>43222</v>
      </c>
      <c r="H2122" s="91">
        <v>43222</v>
      </c>
      <c r="I2122" s="88" t="s">
        <v>15</v>
      </c>
      <c r="J2122" s="88"/>
      <c r="K2122" s="92">
        <v>1</v>
      </c>
      <c r="L2122" s="93">
        <v>194.94</v>
      </c>
      <c r="M2122" s="109">
        <v>194.94</v>
      </c>
    </row>
    <row r="2123" spans="1:13" hidden="1" x14ac:dyDescent="0.35">
      <c r="A2123" s="114" t="str">
        <f t="shared" si="33"/>
        <v>7066991ZNGA564BC</v>
      </c>
      <c r="B2123" s="88" t="s">
        <v>594</v>
      </c>
      <c r="C2123" s="89">
        <v>2313511</v>
      </c>
      <c r="D2123" s="88">
        <v>7066991</v>
      </c>
      <c r="E2123" s="88" t="s">
        <v>116</v>
      </c>
      <c r="F2123" s="88" t="s">
        <v>118</v>
      </c>
      <c r="G2123" s="91">
        <v>43224</v>
      </c>
      <c r="H2123" s="91">
        <v>43224</v>
      </c>
      <c r="I2123" s="88" t="s">
        <v>95</v>
      </c>
      <c r="J2123" s="88"/>
      <c r="K2123" s="92">
        <v>1</v>
      </c>
      <c r="L2123" s="93">
        <v>881.69</v>
      </c>
      <c r="M2123" s="109">
        <v>881.69</v>
      </c>
    </row>
    <row r="2124" spans="1:13" hidden="1" x14ac:dyDescent="0.35">
      <c r="A2124" s="114" t="str">
        <f t="shared" si="33"/>
        <v>7079361Z999</v>
      </c>
      <c r="B2124" s="88" t="s">
        <v>594</v>
      </c>
      <c r="C2124" s="89">
        <v>2314752</v>
      </c>
      <c r="D2124" s="88">
        <v>7079361</v>
      </c>
      <c r="E2124" s="88" t="s">
        <v>119</v>
      </c>
      <c r="F2124" s="88" t="s">
        <v>115</v>
      </c>
      <c r="G2124" s="91">
        <v>43225</v>
      </c>
      <c r="H2124" s="91">
        <v>43225</v>
      </c>
      <c r="I2124" s="88" t="s">
        <v>35</v>
      </c>
      <c r="J2124" s="88"/>
      <c r="K2124" s="92">
        <v>1</v>
      </c>
      <c r="L2124" s="93">
        <v>0</v>
      </c>
      <c r="M2124" s="109">
        <v>0</v>
      </c>
    </row>
    <row r="2125" spans="1:13" hidden="1" x14ac:dyDescent="0.35">
      <c r="A2125" s="114" t="str">
        <f t="shared" si="33"/>
        <v>7079361ZNGA563B</v>
      </c>
      <c r="B2125" s="88" t="s">
        <v>594</v>
      </c>
      <c r="C2125" s="89">
        <v>2314752</v>
      </c>
      <c r="D2125" s="88">
        <v>7079361</v>
      </c>
      <c r="E2125" s="88" t="s">
        <v>119</v>
      </c>
      <c r="F2125" s="88" t="s">
        <v>115</v>
      </c>
      <c r="G2125" s="91">
        <v>43225</v>
      </c>
      <c r="H2125" s="91">
        <v>43225</v>
      </c>
      <c r="I2125" s="88" t="s">
        <v>23</v>
      </c>
      <c r="J2125" s="88"/>
      <c r="K2125" s="92">
        <v>-1</v>
      </c>
      <c r="L2125" s="93">
        <v>383.5</v>
      </c>
      <c r="M2125" s="109">
        <v>-383.5</v>
      </c>
    </row>
    <row r="2126" spans="1:13" hidden="1" x14ac:dyDescent="0.35">
      <c r="A2126" s="114" t="str">
        <f t="shared" si="33"/>
        <v>7079361ZNGA563BC</v>
      </c>
      <c r="B2126" s="88" t="s">
        <v>594</v>
      </c>
      <c r="C2126" s="89">
        <v>2314752</v>
      </c>
      <c r="D2126" s="88">
        <v>7079361</v>
      </c>
      <c r="E2126" s="88" t="s">
        <v>119</v>
      </c>
      <c r="F2126" s="88" t="s">
        <v>118</v>
      </c>
      <c r="G2126" s="91">
        <v>43223</v>
      </c>
      <c r="H2126" s="91">
        <v>43223</v>
      </c>
      <c r="I2126" s="88" t="s">
        <v>25</v>
      </c>
      <c r="J2126" s="88"/>
      <c r="K2126" s="92">
        <v>1</v>
      </c>
      <c r="L2126" s="93">
        <v>626.70000000000005</v>
      </c>
      <c r="M2126" s="109">
        <v>626.70000000000005</v>
      </c>
    </row>
    <row r="2127" spans="1:13" hidden="1" x14ac:dyDescent="0.35">
      <c r="A2127" s="114" t="str">
        <f t="shared" si="33"/>
        <v>7082979ZNGA561A</v>
      </c>
      <c r="B2127" s="88" t="s">
        <v>594</v>
      </c>
      <c r="C2127" s="89">
        <v>2315414</v>
      </c>
      <c r="D2127" s="88">
        <v>7082979</v>
      </c>
      <c r="E2127" s="88" t="s">
        <v>121</v>
      </c>
      <c r="F2127" s="88" t="s">
        <v>113</v>
      </c>
      <c r="G2127" s="91">
        <v>43224</v>
      </c>
      <c r="H2127" s="91">
        <v>43224</v>
      </c>
      <c r="I2127" s="88" t="s">
        <v>112</v>
      </c>
      <c r="J2127" s="88"/>
      <c r="K2127" s="92">
        <v>1</v>
      </c>
      <c r="L2127" s="93">
        <v>0</v>
      </c>
      <c r="M2127" s="109">
        <v>0</v>
      </c>
    </row>
    <row r="2128" spans="1:13" hidden="1" x14ac:dyDescent="0.35">
      <c r="A2128" s="114" t="str">
        <f t="shared" si="33"/>
        <v>7083046ZNGA562BC</v>
      </c>
      <c r="B2128" s="88" t="s">
        <v>594</v>
      </c>
      <c r="C2128" s="89">
        <v>2315415</v>
      </c>
      <c r="D2128" s="88">
        <v>7083046</v>
      </c>
      <c r="E2128" s="88" t="s">
        <v>121</v>
      </c>
      <c r="F2128" s="88" t="s">
        <v>118</v>
      </c>
      <c r="G2128" s="91">
        <v>43224</v>
      </c>
      <c r="H2128" s="91">
        <v>43224</v>
      </c>
      <c r="I2128" s="88" t="s">
        <v>41</v>
      </c>
      <c r="J2128" s="88"/>
      <c r="K2128" s="92">
        <v>1</v>
      </c>
      <c r="L2128" s="93">
        <v>498.69</v>
      </c>
      <c r="M2128" s="109">
        <v>498.69</v>
      </c>
    </row>
    <row r="2129" spans="1:13" hidden="1" x14ac:dyDescent="0.35">
      <c r="A2129" s="114" t="str">
        <f t="shared" si="33"/>
        <v>7090012ZNGA563B</v>
      </c>
      <c r="B2129" s="88" t="s">
        <v>594</v>
      </c>
      <c r="C2129" s="89">
        <v>2316023</v>
      </c>
      <c r="D2129" s="88">
        <v>7090012</v>
      </c>
      <c r="E2129" s="88" t="s">
        <v>121</v>
      </c>
      <c r="F2129" s="88" t="s">
        <v>115</v>
      </c>
      <c r="G2129" s="91">
        <v>43224</v>
      </c>
      <c r="H2129" s="91">
        <v>43224</v>
      </c>
      <c r="I2129" s="88" t="s">
        <v>23</v>
      </c>
      <c r="J2129" s="88"/>
      <c r="K2129" s="92">
        <v>1</v>
      </c>
      <c r="L2129" s="93">
        <v>383.5</v>
      </c>
      <c r="M2129" s="109">
        <v>383.5</v>
      </c>
    </row>
    <row r="2130" spans="1:13" hidden="1" x14ac:dyDescent="0.35">
      <c r="A2130" s="114" t="str">
        <f t="shared" si="33"/>
        <v>7090001ZNGA561A</v>
      </c>
      <c r="B2130" s="88" t="s">
        <v>594</v>
      </c>
      <c r="C2130" s="89">
        <v>2316024</v>
      </c>
      <c r="D2130" s="88">
        <v>7090001</v>
      </c>
      <c r="E2130" s="88" t="s">
        <v>121</v>
      </c>
      <c r="F2130" s="88" t="s">
        <v>113</v>
      </c>
      <c r="G2130" s="91">
        <v>43224</v>
      </c>
      <c r="H2130" s="91">
        <v>43224</v>
      </c>
      <c r="I2130" s="88" t="s">
        <v>112</v>
      </c>
      <c r="J2130" s="88"/>
      <c r="K2130" s="92">
        <v>1</v>
      </c>
      <c r="L2130" s="93">
        <v>0</v>
      </c>
      <c r="M2130" s="109">
        <v>0</v>
      </c>
    </row>
    <row r="2131" spans="1:13" hidden="1" x14ac:dyDescent="0.35">
      <c r="A2131" s="114" t="str">
        <f t="shared" si="33"/>
        <v>7076651Z999</v>
      </c>
      <c r="B2131" s="88" t="s">
        <v>594</v>
      </c>
      <c r="C2131" s="89">
        <v>2316138</v>
      </c>
      <c r="D2131" s="88">
        <v>7076651</v>
      </c>
      <c r="E2131" s="88" t="s">
        <v>111</v>
      </c>
      <c r="F2131" s="88" t="s">
        <v>115</v>
      </c>
      <c r="G2131" s="91">
        <v>43221</v>
      </c>
      <c r="H2131" s="91">
        <v>43221</v>
      </c>
      <c r="I2131" s="88" t="s">
        <v>35</v>
      </c>
      <c r="J2131" s="88"/>
      <c r="K2131" s="92">
        <v>1</v>
      </c>
      <c r="L2131" s="93">
        <v>0</v>
      </c>
      <c r="M2131" s="109">
        <v>0</v>
      </c>
    </row>
    <row r="2132" spans="1:13" hidden="1" x14ac:dyDescent="0.35">
      <c r="A2132" s="114" t="str">
        <f t="shared" si="33"/>
        <v>7076651ZNGA561B</v>
      </c>
      <c r="B2132" s="88" t="s">
        <v>594</v>
      </c>
      <c r="C2132" s="89">
        <v>2316138</v>
      </c>
      <c r="D2132" s="88">
        <v>7076651</v>
      </c>
      <c r="E2132" s="88" t="s">
        <v>111</v>
      </c>
      <c r="F2132" s="88" t="s">
        <v>115</v>
      </c>
      <c r="G2132" s="91">
        <v>43221</v>
      </c>
      <c r="H2132" s="91">
        <v>43221</v>
      </c>
      <c r="I2132" s="88" t="s">
        <v>15</v>
      </c>
      <c r="J2132" s="88"/>
      <c r="K2132" s="92">
        <v>-1</v>
      </c>
      <c r="L2132" s="93">
        <v>194.94</v>
      </c>
      <c r="M2132" s="109">
        <v>-194.94</v>
      </c>
    </row>
    <row r="2133" spans="1:13" hidden="1" x14ac:dyDescent="0.35">
      <c r="A2133" s="114" t="str">
        <f t="shared" si="33"/>
        <v>7077636ZNGA561A</v>
      </c>
      <c r="B2133" s="88" t="s">
        <v>594</v>
      </c>
      <c r="C2133" s="89">
        <v>2316157</v>
      </c>
      <c r="D2133" s="88">
        <v>7077636</v>
      </c>
      <c r="E2133" s="88" t="s">
        <v>111</v>
      </c>
      <c r="F2133" s="88"/>
      <c r="G2133" s="91">
        <v>43221</v>
      </c>
      <c r="H2133" s="91">
        <v>43221</v>
      </c>
      <c r="I2133" s="88" t="s">
        <v>112</v>
      </c>
      <c r="J2133" s="88"/>
      <c r="K2133" s="92">
        <v>1</v>
      </c>
      <c r="L2133" s="93">
        <v>0</v>
      </c>
      <c r="M2133" s="109">
        <v>0</v>
      </c>
    </row>
    <row r="2134" spans="1:13" ht="52.5" hidden="1" x14ac:dyDescent="0.35">
      <c r="A2134" s="114" t="str">
        <f t="shared" si="33"/>
        <v>7077650NGA Outside Boundary Remediation/Build</v>
      </c>
      <c r="B2134" s="88" t="s">
        <v>594</v>
      </c>
      <c r="C2134" s="89">
        <v>2316158</v>
      </c>
      <c r="D2134" s="88">
        <v>7077650</v>
      </c>
      <c r="E2134" s="88" t="s">
        <v>111</v>
      </c>
      <c r="F2134" s="88" t="s">
        <v>127</v>
      </c>
      <c r="G2134" s="91">
        <v>43221</v>
      </c>
      <c r="H2134" s="91">
        <v>43221</v>
      </c>
      <c r="I2134" s="88" t="s">
        <v>126</v>
      </c>
      <c r="J2134" s="88"/>
      <c r="K2134" s="92">
        <v>1</v>
      </c>
      <c r="L2134" s="93">
        <v>0</v>
      </c>
      <c r="M2134" s="109">
        <v>0</v>
      </c>
    </row>
    <row r="2135" spans="1:13" hidden="1" x14ac:dyDescent="0.35">
      <c r="A2135" s="114" t="str">
        <f t="shared" si="33"/>
        <v>7077650ZNGA562B</v>
      </c>
      <c r="B2135" s="88" t="s">
        <v>594</v>
      </c>
      <c r="C2135" s="89">
        <v>2316158</v>
      </c>
      <c r="D2135" s="88">
        <v>7077650</v>
      </c>
      <c r="E2135" s="88" t="s">
        <v>111</v>
      </c>
      <c r="F2135" s="88"/>
      <c r="G2135" s="91">
        <v>43221</v>
      </c>
      <c r="H2135" s="91">
        <v>43221</v>
      </c>
      <c r="I2135" s="88" t="s">
        <v>20</v>
      </c>
      <c r="J2135" s="88"/>
      <c r="K2135" s="92">
        <v>1</v>
      </c>
      <c r="L2135" s="93">
        <v>254.64</v>
      </c>
      <c r="M2135" s="109">
        <v>254.64</v>
      </c>
    </row>
    <row r="2136" spans="1:13" hidden="1" x14ac:dyDescent="0.35">
      <c r="A2136" s="114" t="str">
        <f t="shared" si="33"/>
        <v>7085756Z999</v>
      </c>
      <c r="B2136" s="88" t="s">
        <v>594</v>
      </c>
      <c r="C2136" s="89">
        <v>2316405</v>
      </c>
      <c r="D2136" s="88">
        <v>7085756</v>
      </c>
      <c r="E2136" s="88" t="s">
        <v>117</v>
      </c>
      <c r="F2136" s="88" t="s">
        <v>115</v>
      </c>
      <c r="G2136" s="91">
        <v>43222</v>
      </c>
      <c r="H2136" s="91">
        <v>43222</v>
      </c>
      <c r="I2136" s="88" t="s">
        <v>35</v>
      </c>
      <c r="J2136" s="88"/>
      <c r="K2136" s="92">
        <v>1</v>
      </c>
      <c r="L2136" s="93">
        <v>0</v>
      </c>
      <c r="M2136" s="109">
        <v>0</v>
      </c>
    </row>
    <row r="2137" spans="1:13" hidden="1" x14ac:dyDescent="0.35">
      <c r="A2137" s="114" t="str">
        <f t="shared" si="33"/>
        <v>7085756ZNGA561B</v>
      </c>
      <c r="B2137" s="88" t="s">
        <v>594</v>
      </c>
      <c r="C2137" s="89">
        <v>2316405</v>
      </c>
      <c r="D2137" s="88">
        <v>7085756</v>
      </c>
      <c r="E2137" s="88" t="s">
        <v>117</v>
      </c>
      <c r="F2137" s="88" t="s">
        <v>115</v>
      </c>
      <c r="G2137" s="91">
        <v>43222</v>
      </c>
      <c r="H2137" s="91">
        <v>43222</v>
      </c>
      <c r="I2137" s="88" t="s">
        <v>15</v>
      </c>
      <c r="J2137" s="88"/>
      <c r="K2137" s="92">
        <v>-1</v>
      </c>
      <c r="L2137" s="93">
        <v>194.94</v>
      </c>
      <c r="M2137" s="109">
        <v>-194.94</v>
      </c>
    </row>
    <row r="2138" spans="1:13" hidden="1" x14ac:dyDescent="0.35">
      <c r="A2138" s="114" t="str">
        <f t="shared" si="33"/>
        <v>7085756ZNGA561BC</v>
      </c>
      <c r="B2138" s="88" t="s">
        <v>594</v>
      </c>
      <c r="C2138" s="89">
        <v>2316405</v>
      </c>
      <c r="D2138" s="88">
        <v>7085756</v>
      </c>
      <c r="E2138" s="88" t="s">
        <v>117</v>
      </c>
      <c r="F2138" s="88" t="s">
        <v>118</v>
      </c>
      <c r="G2138" s="91">
        <v>43221</v>
      </c>
      <c r="H2138" s="91">
        <v>43221</v>
      </c>
      <c r="I2138" s="88" t="s">
        <v>29</v>
      </c>
      <c r="J2138" s="88"/>
      <c r="K2138" s="92">
        <v>1</v>
      </c>
      <c r="L2138" s="93">
        <v>433.57</v>
      </c>
      <c r="M2138" s="109">
        <v>433.57</v>
      </c>
    </row>
    <row r="2139" spans="1:13" ht="26.5" hidden="1" x14ac:dyDescent="0.35">
      <c r="A2139" s="114" t="str">
        <f t="shared" si="33"/>
        <v>7100341Z999</v>
      </c>
      <c r="B2139" s="88" t="s">
        <v>594</v>
      </c>
      <c r="C2139" s="89">
        <v>2316957</v>
      </c>
      <c r="D2139" s="88">
        <v>7100341</v>
      </c>
      <c r="E2139" s="88" t="s">
        <v>122</v>
      </c>
      <c r="F2139" s="88" t="s">
        <v>115</v>
      </c>
      <c r="G2139" s="91">
        <v>43222</v>
      </c>
      <c r="H2139" s="91">
        <v>43222</v>
      </c>
      <c r="I2139" s="88" t="s">
        <v>35</v>
      </c>
      <c r="J2139" s="88"/>
      <c r="K2139" s="92">
        <v>1</v>
      </c>
      <c r="L2139" s="93">
        <v>0</v>
      </c>
      <c r="M2139" s="109">
        <v>0</v>
      </c>
    </row>
    <row r="2140" spans="1:13" ht="26.5" hidden="1" x14ac:dyDescent="0.35">
      <c r="A2140" s="114" t="str">
        <f t="shared" si="33"/>
        <v>7100341ZNGA561B</v>
      </c>
      <c r="B2140" s="88" t="s">
        <v>594</v>
      </c>
      <c r="C2140" s="89">
        <v>2316957</v>
      </c>
      <c r="D2140" s="88">
        <v>7100341</v>
      </c>
      <c r="E2140" s="88" t="s">
        <v>122</v>
      </c>
      <c r="F2140" s="88" t="s">
        <v>115</v>
      </c>
      <c r="G2140" s="91">
        <v>43222</v>
      </c>
      <c r="H2140" s="91">
        <v>43222</v>
      </c>
      <c r="I2140" s="88" t="s">
        <v>15</v>
      </c>
      <c r="J2140" s="88"/>
      <c r="K2140" s="92">
        <v>-1</v>
      </c>
      <c r="L2140" s="93">
        <v>194.94</v>
      </c>
      <c r="M2140" s="109">
        <v>-194.94</v>
      </c>
    </row>
    <row r="2141" spans="1:13" ht="26.5" hidden="1" x14ac:dyDescent="0.35">
      <c r="A2141" s="114" t="str">
        <f t="shared" si="33"/>
        <v>7100341ZNGA561BC</v>
      </c>
      <c r="B2141" s="88" t="s">
        <v>594</v>
      </c>
      <c r="C2141" s="89">
        <v>2316957</v>
      </c>
      <c r="D2141" s="88">
        <v>7100341</v>
      </c>
      <c r="E2141" s="88" t="s">
        <v>122</v>
      </c>
      <c r="F2141" s="88" t="s">
        <v>118</v>
      </c>
      <c r="G2141" s="91">
        <v>43221</v>
      </c>
      <c r="H2141" s="91">
        <v>43221</v>
      </c>
      <c r="I2141" s="88" t="s">
        <v>29</v>
      </c>
      <c r="J2141" s="88"/>
      <c r="K2141" s="92">
        <v>1</v>
      </c>
      <c r="L2141" s="93">
        <v>433.57</v>
      </c>
      <c r="M2141" s="109">
        <v>433.57</v>
      </c>
    </row>
    <row r="2142" spans="1:13" hidden="1" x14ac:dyDescent="0.35">
      <c r="A2142" s="114" t="str">
        <f t="shared" si="33"/>
        <v>7116658Z999</v>
      </c>
      <c r="B2142" s="88" t="s">
        <v>594</v>
      </c>
      <c r="C2142" s="89">
        <v>2317530</v>
      </c>
      <c r="D2142" s="88">
        <v>7116658</v>
      </c>
      <c r="E2142" s="88" t="s">
        <v>121</v>
      </c>
      <c r="F2142" s="88" t="s">
        <v>115</v>
      </c>
      <c r="G2142" s="91">
        <v>43224</v>
      </c>
      <c r="H2142" s="91">
        <v>43224</v>
      </c>
      <c r="I2142" s="88" t="s">
        <v>35</v>
      </c>
      <c r="J2142" s="88"/>
      <c r="K2142" s="92">
        <v>1</v>
      </c>
      <c r="L2142" s="93">
        <v>0</v>
      </c>
      <c r="M2142" s="109">
        <v>0</v>
      </c>
    </row>
    <row r="2143" spans="1:13" hidden="1" x14ac:dyDescent="0.35">
      <c r="A2143" s="114" t="str">
        <f t="shared" si="33"/>
        <v>7116658ZNGA562B</v>
      </c>
      <c r="B2143" s="88" t="s">
        <v>594</v>
      </c>
      <c r="C2143" s="89">
        <v>2317530</v>
      </c>
      <c r="D2143" s="88">
        <v>7116658</v>
      </c>
      <c r="E2143" s="88" t="s">
        <v>121</v>
      </c>
      <c r="F2143" s="88" t="s">
        <v>115</v>
      </c>
      <c r="G2143" s="91">
        <v>43224</v>
      </c>
      <c r="H2143" s="91">
        <v>43224</v>
      </c>
      <c r="I2143" s="88" t="s">
        <v>20</v>
      </c>
      <c r="J2143" s="88"/>
      <c r="K2143" s="92">
        <v>-1</v>
      </c>
      <c r="L2143" s="93">
        <v>254.64</v>
      </c>
      <c r="M2143" s="109">
        <v>-254.64</v>
      </c>
    </row>
    <row r="2144" spans="1:13" hidden="1" x14ac:dyDescent="0.35">
      <c r="A2144" s="114" t="str">
        <f t="shared" si="33"/>
        <v>7116658ZNGA562BC</v>
      </c>
      <c r="B2144" s="88" t="s">
        <v>594</v>
      </c>
      <c r="C2144" s="89">
        <v>2317530</v>
      </c>
      <c r="D2144" s="88">
        <v>7116658</v>
      </c>
      <c r="E2144" s="88" t="s">
        <v>121</v>
      </c>
      <c r="F2144" s="88" t="s">
        <v>118</v>
      </c>
      <c r="G2144" s="91">
        <v>43223</v>
      </c>
      <c r="H2144" s="91">
        <v>43223</v>
      </c>
      <c r="I2144" s="88" t="s">
        <v>41</v>
      </c>
      <c r="J2144" s="88"/>
      <c r="K2144" s="92">
        <v>1</v>
      </c>
      <c r="L2144" s="93">
        <v>498.69</v>
      </c>
      <c r="M2144" s="109">
        <v>498.69</v>
      </c>
    </row>
    <row r="2145" spans="1:13" hidden="1" x14ac:dyDescent="0.35">
      <c r="A2145" s="114" t="str">
        <f t="shared" si="33"/>
        <v>7123348ZNGA561A</v>
      </c>
      <c r="B2145" s="88" t="s">
        <v>594</v>
      </c>
      <c r="C2145" s="89">
        <v>2318298</v>
      </c>
      <c r="D2145" s="88">
        <v>7123348</v>
      </c>
      <c r="E2145" s="88" t="s">
        <v>124</v>
      </c>
      <c r="F2145" s="88" t="s">
        <v>113</v>
      </c>
      <c r="G2145" s="91">
        <v>43221</v>
      </c>
      <c r="H2145" s="91">
        <v>43221</v>
      </c>
      <c r="I2145" s="88" t="s">
        <v>112</v>
      </c>
      <c r="J2145" s="88"/>
      <c r="K2145" s="92">
        <v>1</v>
      </c>
      <c r="L2145" s="93">
        <v>0</v>
      </c>
      <c r="M2145" s="109">
        <v>0</v>
      </c>
    </row>
    <row r="2146" spans="1:13" hidden="1" x14ac:dyDescent="0.35">
      <c r="A2146" s="114" t="str">
        <f t="shared" si="33"/>
        <v>7125024Z999</v>
      </c>
      <c r="B2146" s="88" t="s">
        <v>594</v>
      </c>
      <c r="C2146" s="89">
        <v>2318663</v>
      </c>
      <c r="D2146" s="88">
        <v>7125024</v>
      </c>
      <c r="E2146" s="88" t="s">
        <v>120</v>
      </c>
      <c r="F2146" s="88" t="s">
        <v>115</v>
      </c>
      <c r="G2146" s="91">
        <v>43221</v>
      </c>
      <c r="H2146" s="91">
        <v>43221</v>
      </c>
      <c r="I2146" s="88" t="s">
        <v>35</v>
      </c>
      <c r="J2146" s="88"/>
      <c r="K2146" s="92">
        <v>1</v>
      </c>
      <c r="L2146" s="93">
        <v>0</v>
      </c>
      <c r="M2146" s="109">
        <v>0</v>
      </c>
    </row>
    <row r="2147" spans="1:13" hidden="1" x14ac:dyDescent="0.35">
      <c r="A2147" s="114" t="str">
        <f t="shared" si="33"/>
        <v>7125024ZNGA564B</v>
      </c>
      <c r="B2147" s="88" t="s">
        <v>594</v>
      </c>
      <c r="C2147" s="89">
        <v>2318663</v>
      </c>
      <c r="D2147" s="88">
        <v>7125024</v>
      </c>
      <c r="E2147" s="88" t="s">
        <v>120</v>
      </c>
      <c r="F2147" s="88" t="s">
        <v>115</v>
      </c>
      <c r="G2147" s="91">
        <v>43221</v>
      </c>
      <c r="H2147" s="91">
        <v>43221</v>
      </c>
      <c r="I2147" s="88" t="s">
        <v>19</v>
      </c>
      <c r="J2147" s="88"/>
      <c r="K2147" s="92">
        <v>-1</v>
      </c>
      <c r="L2147" s="93">
        <v>625.48</v>
      </c>
      <c r="M2147" s="109">
        <v>-625.48</v>
      </c>
    </row>
    <row r="2148" spans="1:13" ht="26.5" hidden="1" x14ac:dyDescent="0.35">
      <c r="A2148" s="114" t="str">
        <f t="shared" si="33"/>
        <v>7130984NGA-511</v>
      </c>
      <c r="B2148" s="88" t="s">
        <v>594</v>
      </c>
      <c r="C2148" s="89">
        <v>2320201</v>
      </c>
      <c r="D2148" s="88">
        <v>7130984</v>
      </c>
      <c r="E2148" s="88" t="s">
        <v>111</v>
      </c>
      <c r="F2148" s="88" t="s">
        <v>125</v>
      </c>
      <c r="G2148" s="91">
        <v>43221</v>
      </c>
      <c r="H2148" s="91">
        <v>43221</v>
      </c>
      <c r="I2148" s="88" t="s">
        <v>51</v>
      </c>
      <c r="J2148" s="88"/>
      <c r="K2148" s="92">
        <v>1</v>
      </c>
      <c r="L2148" s="93">
        <v>225.02</v>
      </c>
      <c r="M2148" s="109">
        <v>225.02</v>
      </c>
    </row>
    <row r="2149" spans="1:13" hidden="1" x14ac:dyDescent="0.35">
      <c r="A2149" s="114" t="str">
        <f t="shared" si="33"/>
        <v>7144514ZNGA562BC</v>
      </c>
      <c r="B2149" s="88" t="s">
        <v>594</v>
      </c>
      <c r="C2149" s="89">
        <v>2320280</v>
      </c>
      <c r="D2149" s="88">
        <v>7144514</v>
      </c>
      <c r="E2149" s="88" t="s">
        <v>124</v>
      </c>
      <c r="F2149" s="88" t="s">
        <v>118</v>
      </c>
      <c r="G2149" s="91">
        <v>43223</v>
      </c>
      <c r="H2149" s="91">
        <v>43223</v>
      </c>
      <c r="I2149" s="88" t="s">
        <v>41</v>
      </c>
      <c r="J2149" s="88"/>
      <c r="K2149" s="92">
        <v>1</v>
      </c>
      <c r="L2149" s="93">
        <v>498.69</v>
      </c>
      <c r="M2149" s="109">
        <v>498.69</v>
      </c>
    </row>
    <row r="2150" spans="1:13" hidden="1" x14ac:dyDescent="0.35">
      <c r="A2150" s="114" t="str">
        <f t="shared" si="33"/>
        <v>7145120Z999</v>
      </c>
      <c r="B2150" s="88" t="s">
        <v>594</v>
      </c>
      <c r="C2150" s="89">
        <v>2320397</v>
      </c>
      <c r="D2150" s="88">
        <v>7145120</v>
      </c>
      <c r="E2150" s="88" t="s">
        <v>111</v>
      </c>
      <c r="F2150" s="88" t="s">
        <v>115</v>
      </c>
      <c r="G2150" s="91">
        <v>43224</v>
      </c>
      <c r="H2150" s="91">
        <v>43224</v>
      </c>
      <c r="I2150" s="88" t="s">
        <v>35</v>
      </c>
      <c r="J2150" s="88"/>
      <c r="K2150" s="92">
        <v>1</v>
      </c>
      <c r="L2150" s="93">
        <v>0</v>
      </c>
      <c r="M2150" s="109">
        <v>0</v>
      </c>
    </row>
    <row r="2151" spans="1:13" hidden="1" x14ac:dyDescent="0.35">
      <c r="A2151" s="114" t="str">
        <f t="shared" si="33"/>
        <v>7145120ZNGA563B</v>
      </c>
      <c r="B2151" s="88" t="s">
        <v>594</v>
      </c>
      <c r="C2151" s="89">
        <v>2320397</v>
      </c>
      <c r="D2151" s="88">
        <v>7145120</v>
      </c>
      <c r="E2151" s="88" t="s">
        <v>111</v>
      </c>
      <c r="F2151" s="88" t="s">
        <v>115</v>
      </c>
      <c r="G2151" s="91">
        <v>43224</v>
      </c>
      <c r="H2151" s="91">
        <v>43224</v>
      </c>
      <c r="I2151" s="88" t="s">
        <v>23</v>
      </c>
      <c r="J2151" s="88"/>
      <c r="K2151" s="92">
        <v>-1</v>
      </c>
      <c r="L2151" s="93">
        <v>383.5</v>
      </c>
      <c r="M2151" s="109">
        <v>-383.5</v>
      </c>
    </row>
    <row r="2152" spans="1:13" hidden="1" x14ac:dyDescent="0.35">
      <c r="A2152" s="114" t="str">
        <f t="shared" si="33"/>
        <v>7145120ZNGA563BC</v>
      </c>
      <c r="B2152" s="88" t="s">
        <v>594</v>
      </c>
      <c r="C2152" s="89">
        <v>2320397</v>
      </c>
      <c r="D2152" s="88">
        <v>7145120</v>
      </c>
      <c r="E2152" s="88" t="s">
        <v>111</v>
      </c>
      <c r="F2152" s="88" t="s">
        <v>118</v>
      </c>
      <c r="G2152" s="91">
        <v>43223</v>
      </c>
      <c r="H2152" s="91">
        <v>43223</v>
      </c>
      <c r="I2152" s="88" t="s">
        <v>25</v>
      </c>
      <c r="J2152" s="88"/>
      <c r="K2152" s="92">
        <v>1</v>
      </c>
      <c r="L2152" s="93">
        <v>626.70000000000005</v>
      </c>
      <c r="M2152" s="109">
        <v>626.70000000000005</v>
      </c>
    </row>
    <row r="2153" spans="1:13" hidden="1" x14ac:dyDescent="0.35">
      <c r="A2153" s="114" t="str">
        <f t="shared" si="33"/>
        <v>7153942Z999</v>
      </c>
      <c r="B2153" s="88" t="s">
        <v>594</v>
      </c>
      <c r="C2153" s="89">
        <v>2320738</v>
      </c>
      <c r="D2153" s="88">
        <v>7153942</v>
      </c>
      <c r="E2153" s="88" t="s">
        <v>119</v>
      </c>
      <c r="F2153" s="88" t="s">
        <v>115</v>
      </c>
      <c r="G2153" s="91">
        <v>43225</v>
      </c>
      <c r="H2153" s="91">
        <v>43225</v>
      </c>
      <c r="I2153" s="88" t="s">
        <v>35</v>
      </c>
      <c r="J2153" s="88"/>
      <c r="K2153" s="92">
        <v>1</v>
      </c>
      <c r="L2153" s="93">
        <v>0</v>
      </c>
      <c r="M2153" s="109">
        <v>0</v>
      </c>
    </row>
    <row r="2154" spans="1:13" hidden="1" x14ac:dyDescent="0.35">
      <c r="A2154" s="114" t="str">
        <f t="shared" si="33"/>
        <v>7153942ZNGA560B</v>
      </c>
      <c r="B2154" s="88" t="s">
        <v>594</v>
      </c>
      <c r="C2154" s="89">
        <v>2320738</v>
      </c>
      <c r="D2154" s="88">
        <v>7153942</v>
      </c>
      <c r="E2154" s="88" t="s">
        <v>119</v>
      </c>
      <c r="F2154" s="88" t="s">
        <v>115</v>
      </c>
      <c r="G2154" s="91">
        <v>43225</v>
      </c>
      <c r="H2154" s="91">
        <v>43225</v>
      </c>
      <c r="I2154" s="88" t="s">
        <v>2</v>
      </c>
      <c r="J2154" s="88"/>
      <c r="K2154" s="92">
        <v>-1</v>
      </c>
      <c r="L2154" s="93">
        <v>187.32</v>
      </c>
      <c r="M2154" s="109">
        <v>-187.32</v>
      </c>
    </row>
    <row r="2155" spans="1:13" hidden="1" x14ac:dyDescent="0.35">
      <c r="A2155" s="114" t="str">
        <f t="shared" si="33"/>
        <v>7153942ZNGA560BC</v>
      </c>
      <c r="B2155" s="88" t="s">
        <v>594</v>
      </c>
      <c r="C2155" s="89">
        <v>2320738</v>
      </c>
      <c r="D2155" s="88">
        <v>7153942</v>
      </c>
      <c r="E2155" s="88" t="s">
        <v>119</v>
      </c>
      <c r="F2155" s="88" t="s">
        <v>118</v>
      </c>
      <c r="G2155" s="91">
        <v>43222</v>
      </c>
      <c r="H2155" s="91">
        <v>43222</v>
      </c>
      <c r="I2155" s="88" t="s">
        <v>80</v>
      </c>
      <c r="J2155" s="88"/>
      <c r="K2155" s="92">
        <v>1</v>
      </c>
      <c r="L2155" s="93">
        <v>414.92</v>
      </c>
      <c r="M2155" s="109">
        <v>414.92</v>
      </c>
    </row>
    <row r="2156" spans="1:13" hidden="1" x14ac:dyDescent="0.35">
      <c r="A2156" s="114" t="str">
        <f t="shared" si="33"/>
        <v>7162670ZNGA563B</v>
      </c>
      <c r="B2156" s="88" t="s">
        <v>594</v>
      </c>
      <c r="C2156" s="89">
        <v>2320942</v>
      </c>
      <c r="D2156" s="88">
        <v>7162670</v>
      </c>
      <c r="E2156" s="88" t="s">
        <v>123</v>
      </c>
      <c r="F2156" s="88" t="s">
        <v>115</v>
      </c>
      <c r="G2156" s="91">
        <v>43221</v>
      </c>
      <c r="H2156" s="91">
        <v>43221</v>
      </c>
      <c r="I2156" s="88" t="s">
        <v>23</v>
      </c>
      <c r="J2156" s="88"/>
      <c r="K2156" s="92">
        <v>1</v>
      </c>
      <c r="L2156" s="93">
        <v>383.5</v>
      </c>
      <c r="M2156" s="109">
        <v>383.5</v>
      </c>
    </row>
    <row r="2157" spans="1:13" hidden="1" x14ac:dyDescent="0.35">
      <c r="A2157" s="114" t="str">
        <f t="shared" si="33"/>
        <v>7162657ZNGA561A</v>
      </c>
      <c r="B2157" s="88" t="s">
        <v>594</v>
      </c>
      <c r="C2157" s="89">
        <v>2320943</v>
      </c>
      <c r="D2157" s="88">
        <v>7162657</v>
      </c>
      <c r="E2157" s="88" t="s">
        <v>123</v>
      </c>
      <c r="F2157" s="88" t="s">
        <v>113</v>
      </c>
      <c r="G2157" s="91">
        <v>43221</v>
      </c>
      <c r="H2157" s="91">
        <v>43221</v>
      </c>
      <c r="I2157" s="88" t="s">
        <v>112</v>
      </c>
      <c r="J2157" s="88"/>
      <c r="K2157" s="92">
        <v>1</v>
      </c>
      <c r="L2157" s="93">
        <v>0</v>
      </c>
      <c r="M2157" s="109">
        <v>0</v>
      </c>
    </row>
    <row r="2158" spans="1:13" hidden="1" x14ac:dyDescent="0.35">
      <c r="A2158" s="114" t="str">
        <f t="shared" si="33"/>
        <v>7164194ZNGA561BC</v>
      </c>
      <c r="B2158" s="88" t="s">
        <v>594</v>
      </c>
      <c r="C2158" s="89">
        <v>2321121</v>
      </c>
      <c r="D2158" s="88">
        <v>7164194</v>
      </c>
      <c r="E2158" s="88" t="s">
        <v>123</v>
      </c>
      <c r="F2158" s="88" t="s">
        <v>118</v>
      </c>
      <c r="G2158" s="91">
        <v>43223</v>
      </c>
      <c r="H2158" s="91">
        <v>43223</v>
      </c>
      <c r="I2158" s="88" t="s">
        <v>29</v>
      </c>
      <c r="J2158" s="88"/>
      <c r="K2158" s="92">
        <v>1</v>
      </c>
      <c r="L2158" s="93">
        <v>433.57</v>
      </c>
      <c r="M2158" s="109">
        <v>433.57</v>
      </c>
    </row>
    <row r="2159" spans="1:13" hidden="1" x14ac:dyDescent="0.35">
      <c r="A2159" s="114" t="str">
        <f t="shared" si="33"/>
        <v>7164183ZNGA561A</v>
      </c>
      <c r="B2159" s="88" t="s">
        <v>594</v>
      </c>
      <c r="C2159" s="89">
        <v>2321122</v>
      </c>
      <c r="D2159" s="88">
        <v>7164183</v>
      </c>
      <c r="E2159" s="88" t="s">
        <v>123</v>
      </c>
      <c r="F2159" s="88" t="s">
        <v>113</v>
      </c>
      <c r="G2159" s="91">
        <v>43223</v>
      </c>
      <c r="H2159" s="91">
        <v>43223</v>
      </c>
      <c r="I2159" s="88" t="s">
        <v>112</v>
      </c>
      <c r="J2159" s="88"/>
      <c r="K2159" s="92">
        <v>1</v>
      </c>
      <c r="L2159" s="93">
        <v>0</v>
      </c>
      <c r="M2159" s="109">
        <v>0</v>
      </c>
    </row>
    <row r="2160" spans="1:13" hidden="1" x14ac:dyDescent="0.35">
      <c r="A2160" s="114" t="str">
        <f t="shared" si="33"/>
        <v>7155339ZNGA561A</v>
      </c>
      <c r="B2160" s="88" t="s">
        <v>594</v>
      </c>
      <c r="C2160" s="89">
        <v>2321268</v>
      </c>
      <c r="D2160" s="88">
        <v>7155339</v>
      </c>
      <c r="E2160" s="88" t="s">
        <v>116</v>
      </c>
      <c r="F2160" s="88" t="s">
        <v>113</v>
      </c>
      <c r="G2160" s="91">
        <v>43222</v>
      </c>
      <c r="H2160" s="91">
        <v>43222</v>
      </c>
      <c r="I2160" s="88" t="s">
        <v>112</v>
      </c>
      <c r="J2160" s="88"/>
      <c r="K2160" s="92">
        <v>1</v>
      </c>
      <c r="L2160" s="93">
        <v>0</v>
      </c>
      <c r="M2160" s="109">
        <v>0</v>
      </c>
    </row>
    <row r="2161" spans="1:13" hidden="1" x14ac:dyDescent="0.35">
      <c r="A2161" s="114" t="str">
        <f t="shared" si="33"/>
        <v>7169321ZNGA561A</v>
      </c>
      <c r="B2161" s="88" t="s">
        <v>594</v>
      </c>
      <c r="C2161" s="89">
        <v>2321873</v>
      </c>
      <c r="D2161" s="88">
        <v>7169321</v>
      </c>
      <c r="E2161" s="88" t="s">
        <v>123</v>
      </c>
      <c r="F2161" s="88" t="s">
        <v>113</v>
      </c>
      <c r="G2161" s="91">
        <v>43221</v>
      </c>
      <c r="H2161" s="91">
        <v>43221</v>
      </c>
      <c r="I2161" s="88" t="s">
        <v>112</v>
      </c>
      <c r="J2161" s="88"/>
      <c r="K2161" s="92">
        <v>1</v>
      </c>
      <c r="L2161" s="93">
        <v>0</v>
      </c>
      <c r="M2161" s="109">
        <v>0</v>
      </c>
    </row>
    <row r="2162" spans="1:13" hidden="1" x14ac:dyDescent="0.35">
      <c r="A2162" s="114" t="str">
        <f t="shared" si="33"/>
        <v>7169332ZNGA564B</v>
      </c>
      <c r="B2162" s="88" t="s">
        <v>594</v>
      </c>
      <c r="C2162" s="89">
        <v>2321874</v>
      </c>
      <c r="D2162" s="88">
        <v>7169332</v>
      </c>
      <c r="E2162" s="88" t="s">
        <v>123</v>
      </c>
      <c r="F2162" s="88" t="s">
        <v>115</v>
      </c>
      <c r="G2162" s="91">
        <v>43221</v>
      </c>
      <c r="H2162" s="91">
        <v>43221</v>
      </c>
      <c r="I2162" s="88" t="s">
        <v>19</v>
      </c>
      <c r="J2162" s="88"/>
      <c r="K2162" s="92">
        <v>1</v>
      </c>
      <c r="L2162" s="93">
        <v>625.48</v>
      </c>
      <c r="M2162" s="109">
        <v>625.48</v>
      </c>
    </row>
    <row r="2163" spans="1:13" hidden="1" x14ac:dyDescent="0.35">
      <c r="A2163" s="114" t="str">
        <f t="shared" si="33"/>
        <v>7166665Z999</v>
      </c>
      <c r="B2163" s="88" t="s">
        <v>594</v>
      </c>
      <c r="C2163" s="89">
        <v>2322045</v>
      </c>
      <c r="D2163" s="88">
        <v>7166665</v>
      </c>
      <c r="E2163" s="88" t="s">
        <v>120</v>
      </c>
      <c r="F2163" s="88" t="s">
        <v>115</v>
      </c>
      <c r="G2163" s="91">
        <v>43222</v>
      </c>
      <c r="H2163" s="91">
        <v>43222</v>
      </c>
      <c r="I2163" s="88" t="s">
        <v>35</v>
      </c>
      <c r="J2163" s="88"/>
      <c r="K2163" s="92">
        <v>1</v>
      </c>
      <c r="L2163" s="93">
        <v>0</v>
      </c>
      <c r="M2163" s="109">
        <v>0</v>
      </c>
    </row>
    <row r="2164" spans="1:13" hidden="1" x14ac:dyDescent="0.35">
      <c r="A2164" s="114" t="str">
        <f t="shared" si="33"/>
        <v>7166665ZNGA564B</v>
      </c>
      <c r="B2164" s="88" t="s">
        <v>594</v>
      </c>
      <c r="C2164" s="89">
        <v>2322045</v>
      </c>
      <c r="D2164" s="88">
        <v>7166665</v>
      </c>
      <c r="E2164" s="88" t="s">
        <v>120</v>
      </c>
      <c r="F2164" s="88" t="s">
        <v>115</v>
      </c>
      <c r="G2164" s="91">
        <v>43222</v>
      </c>
      <c r="H2164" s="91">
        <v>43222</v>
      </c>
      <c r="I2164" s="88" t="s">
        <v>19</v>
      </c>
      <c r="J2164" s="88"/>
      <c r="K2164" s="92">
        <v>-1</v>
      </c>
      <c r="L2164" s="93">
        <v>625.48</v>
      </c>
      <c r="M2164" s="109">
        <v>-625.48</v>
      </c>
    </row>
    <row r="2165" spans="1:13" hidden="1" x14ac:dyDescent="0.35">
      <c r="A2165" s="114" t="str">
        <f t="shared" si="33"/>
        <v>7166665ZNGA564BC</v>
      </c>
      <c r="B2165" s="88" t="s">
        <v>594</v>
      </c>
      <c r="C2165" s="89">
        <v>2322045</v>
      </c>
      <c r="D2165" s="88">
        <v>7166665</v>
      </c>
      <c r="E2165" s="88" t="s">
        <v>120</v>
      </c>
      <c r="F2165" s="88" t="s">
        <v>118</v>
      </c>
      <c r="G2165" s="91">
        <v>43221</v>
      </c>
      <c r="H2165" s="91">
        <v>43221</v>
      </c>
      <c r="I2165" s="88" t="s">
        <v>95</v>
      </c>
      <c r="J2165" s="88"/>
      <c r="K2165" s="92">
        <v>1</v>
      </c>
      <c r="L2165" s="93">
        <v>881.69</v>
      </c>
      <c r="M2165" s="109">
        <v>881.69</v>
      </c>
    </row>
    <row r="2166" spans="1:13" hidden="1" x14ac:dyDescent="0.35">
      <c r="A2166" s="114" t="str">
        <f t="shared" si="33"/>
        <v>7178789Z999</v>
      </c>
      <c r="B2166" s="88" t="s">
        <v>594</v>
      </c>
      <c r="C2166" s="89">
        <v>2322534</v>
      </c>
      <c r="D2166" s="88">
        <v>7178789</v>
      </c>
      <c r="E2166" s="88" t="s">
        <v>120</v>
      </c>
      <c r="F2166" s="88" t="s">
        <v>115</v>
      </c>
      <c r="G2166" s="91">
        <v>43222</v>
      </c>
      <c r="H2166" s="91">
        <v>43222</v>
      </c>
      <c r="I2166" s="88" t="s">
        <v>35</v>
      </c>
      <c r="J2166" s="88"/>
      <c r="K2166" s="92">
        <v>1</v>
      </c>
      <c r="L2166" s="93">
        <v>0</v>
      </c>
      <c r="M2166" s="109">
        <v>0</v>
      </c>
    </row>
    <row r="2167" spans="1:13" hidden="1" x14ac:dyDescent="0.35">
      <c r="A2167" s="114" t="str">
        <f t="shared" si="33"/>
        <v>7178789ZNGA563B</v>
      </c>
      <c r="B2167" s="88" t="s">
        <v>594</v>
      </c>
      <c r="C2167" s="89">
        <v>2322534</v>
      </c>
      <c r="D2167" s="88">
        <v>7178789</v>
      </c>
      <c r="E2167" s="88" t="s">
        <v>120</v>
      </c>
      <c r="F2167" s="88" t="s">
        <v>115</v>
      </c>
      <c r="G2167" s="91">
        <v>43222</v>
      </c>
      <c r="H2167" s="91">
        <v>43222</v>
      </c>
      <c r="I2167" s="88" t="s">
        <v>23</v>
      </c>
      <c r="J2167" s="88"/>
      <c r="K2167" s="92">
        <v>-1</v>
      </c>
      <c r="L2167" s="93">
        <v>383.5</v>
      </c>
      <c r="M2167" s="109">
        <v>-383.5</v>
      </c>
    </row>
    <row r="2168" spans="1:13" hidden="1" x14ac:dyDescent="0.35">
      <c r="A2168" s="114" t="str">
        <f t="shared" si="33"/>
        <v>7178789ZNGA563BC</v>
      </c>
      <c r="B2168" s="88" t="s">
        <v>594</v>
      </c>
      <c r="C2168" s="89">
        <v>2322534</v>
      </c>
      <c r="D2168" s="88">
        <v>7178789</v>
      </c>
      <c r="E2168" s="88" t="s">
        <v>120</v>
      </c>
      <c r="F2168" s="88" t="s">
        <v>118</v>
      </c>
      <c r="G2168" s="91">
        <v>43221</v>
      </c>
      <c r="H2168" s="91">
        <v>43221</v>
      </c>
      <c r="I2168" s="88" t="s">
        <v>25</v>
      </c>
      <c r="J2168" s="88"/>
      <c r="K2168" s="92">
        <v>1</v>
      </c>
      <c r="L2168" s="93">
        <v>626.70000000000005</v>
      </c>
      <c r="M2168" s="109">
        <v>626.70000000000005</v>
      </c>
    </row>
    <row r="2169" spans="1:13" ht="52.5" hidden="1" x14ac:dyDescent="0.35">
      <c r="A2169" s="114" t="str">
        <f t="shared" si="33"/>
        <v>7179661NGA Outside Boundary Remediation/Build</v>
      </c>
      <c r="B2169" s="88" t="s">
        <v>594</v>
      </c>
      <c r="C2169" s="89">
        <v>2322552</v>
      </c>
      <c r="D2169" s="88">
        <v>7179661</v>
      </c>
      <c r="E2169" s="88" t="s">
        <v>123</v>
      </c>
      <c r="F2169" s="88" t="s">
        <v>127</v>
      </c>
      <c r="G2169" s="91">
        <v>43224</v>
      </c>
      <c r="H2169" s="91">
        <v>43224</v>
      </c>
      <c r="I2169" s="88" t="s">
        <v>126</v>
      </c>
      <c r="J2169" s="88"/>
      <c r="K2169" s="92">
        <v>1</v>
      </c>
      <c r="L2169" s="93">
        <v>0</v>
      </c>
      <c r="M2169" s="109">
        <v>0</v>
      </c>
    </row>
    <row r="2170" spans="1:13" hidden="1" x14ac:dyDescent="0.35">
      <c r="A2170" s="114" t="str">
        <f t="shared" si="33"/>
        <v>7179928ZNGA563BC</v>
      </c>
      <c r="B2170" s="88" t="s">
        <v>594</v>
      </c>
      <c r="C2170" s="89">
        <v>2322607</v>
      </c>
      <c r="D2170" s="88">
        <v>7179928</v>
      </c>
      <c r="E2170" s="88" t="s">
        <v>119</v>
      </c>
      <c r="F2170" s="88" t="s">
        <v>118</v>
      </c>
      <c r="G2170" s="91">
        <v>43221</v>
      </c>
      <c r="H2170" s="91">
        <v>43221</v>
      </c>
      <c r="I2170" s="88" t="s">
        <v>25</v>
      </c>
      <c r="J2170" s="88"/>
      <c r="K2170" s="92">
        <v>1</v>
      </c>
      <c r="L2170" s="93">
        <v>626.70000000000005</v>
      </c>
      <c r="M2170" s="109">
        <v>626.70000000000005</v>
      </c>
    </row>
    <row r="2171" spans="1:13" hidden="1" x14ac:dyDescent="0.35">
      <c r="A2171" s="114" t="str">
        <f t="shared" si="33"/>
        <v>7179926ZNGA561A</v>
      </c>
      <c r="B2171" s="88" t="s">
        <v>594</v>
      </c>
      <c r="C2171" s="89">
        <v>2322608</v>
      </c>
      <c r="D2171" s="88">
        <v>7179926</v>
      </c>
      <c r="E2171" s="88" t="s">
        <v>119</v>
      </c>
      <c r="F2171" s="88" t="s">
        <v>113</v>
      </c>
      <c r="G2171" s="91">
        <v>43221</v>
      </c>
      <c r="H2171" s="91">
        <v>43221</v>
      </c>
      <c r="I2171" s="88" t="s">
        <v>112</v>
      </c>
      <c r="J2171" s="88"/>
      <c r="K2171" s="92">
        <v>1</v>
      </c>
      <c r="L2171" s="93">
        <v>0</v>
      </c>
      <c r="M2171" s="109">
        <v>0</v>
      </c>
    </row>
    <row r="2172" spans="1:13" ht="26.5" hidden="1" x14ac:dyDescent="0.35">
      <c r="A2172" s="114" t="str">
        <f t="shared" si="33"/>
        <v>7178101ZNGA564BC</v>
      </c>
      <c r="B2172" s="88" t="s">
        <v>594</v>
      </c>
      <c r="C2172" s="89">
        <v>2322809</v>
      </c>
      <c r="D2172" s="88">
        <v>7178101</v>
      </c>
      <c r="E2172" s="88" t="s">
        <v>122</v>
      </c>
      <c r="F2172" s="88" t="s">
        <v>118</v>
      </c>
      <c r="G2172" s="91">
        <v>43224</v>
      </c>
      <c r="H2172" s="91">
        <v>43224</v>
      </c>
      <c r="I2172" s="88" t="s">
        <v>95</v>
      </c>
      <c r="J2172" s="88"/>
      <c r="K2172" s="92">
        <v>1</v>
      </c>
      <c r="L2172" s="93">
        <v>881.69</v>
      </c>
      <c r="M2172" s="109">
        <v>881.69</v>
      </c>
    </row>
    <row r="2173" spans="1:13" hidden="1" x14ac:dyDescent="0.35">
      <c r="A2173" s="114" t="str">
        <f t="shared" si="33"/>
        <v>7174580NGA-753</v>
      </c>
      <c r="B2173" s="88" t="s">
        <v>594</v>
      </c>
      <c r="C2173" s="89">
        <v>2322847</v>
      </c>
      <c r="D2173" s="88">
        <v>7174580</v>
      </c>
      <c r="E2173" s="88" t="s">
        <v>117</v>
      </c>
      <c r="F2173" s="88" t="s">
        <v>118</v>
      </c>
      <c r="G2173" s="91">
        <v>43222</v>
      </c>
      <c r="H2173" s="91">
        <v>43222</v>
      </c>
      <c r="I2173" s="88" t="s">
        <v>102</v>
      </c>
      <c r="J2173" s="88"/>
      <c r="K2173" s="92">
        <v>1</v>
      </c>
      <c r="L2173" s="93">
        <v>68.2</v>
      </c>
      <c r="M2173" s="109">
        <v>68.2</v>
      </c>
    </row>
    <row r="2174" spans="1:13" ht="26.5" hidden="1" x14ac:dyDescent="0.35">
      <c r="A2174" s="114" t="str">
        <f t="shared" si="33"/>
        <v>7169340NGA-511</v>
      </c>
      <c r="B2174" s="88" t="s">
        <v>594</v>
      </c>
      <c r="C2174" s="89">
        <v>2323447</v>
      </c>
      <c r="D2174" s="88">
        <v>7169340</v>
      </c>
      <c r="E2174" s="88" t="s">
        <v>116</v>
      </c>
      <c r="F2174" s="88" t="s">
        <v>125</v>
      </c>
      <c r="G2174" s="91">
        <v>43224</v>
      </c>
      <c r="H2174" s="91">
        <v>43224</v>
      </c>
      <c r="I2174" s="88" t="s">
        <v>51</v>
      </c>
      <c r="J2174" s="88"/>
      <c r="K2174" s="92">
        <v>1</v>
      </c>
      <c r="L2174" s="93">
        <v>225.02</v>
      </c>
      <c r="M2174" s="109">
        <v>225.02</v>
      </c>
    </row>
    <row r="2175" spans="1:13" hidden="1" x14ac:dyDescent="0.35">
      <c r="A2175" s="114" t="str">
        <f t="shared" si="33"/>
        <v>7177778ZNGA561A</v>
      </c>
      <c r="B2175" s="88" t="s">
        <v>594</v>
      </c>
      <c r="C2175" s="89">
        <v>2323674</v>
      </c>
      <c r="D2175" s="88">
        <v>7177778</v>
      </c>
      <c r="E2175" s="88" t="s">
        <v>121</v>
      </c>
      <c r="F2175" s="88" t="s">
        <v>113</v>
      </c>
      <c r="G2175" s="91">
        <v>43222</v>
      </c>
      <c r="H2175" s="91">
        <v>43222</v>
      </c>
      <c r="I2175" s="88" t="s">
        <v>112</v>
      </c>
      <c r="J2175" s="88"/>
      <c r="K2175" s="92">
        <v>1</v>
      </c>
      <c r="L2175" s="93">
        <v>0</v>
      </c>
      <c r="M2175" s="109">
        <v>0</v>
      </c>
    </row>
    <row r="2176" spans="1:13" hidden="1" x14ac:dyDescent="0.35">
      <c r="A2176" s="114" t="str">
        <f t="shared" si="33"/>
        <v>7177784ZNGA563BC</v>
      </c>
      <c r="B2176" s="88" t="s">
        <v>594</v>
      </c>
      <c r="C2176" s="89">
        <v>2323675</v>
      </c>
      <c r="D2176" s="88">
        <v>7177784</v>
      </c>
      <c r="E2176" s="88" t="s">
        <v>121</v>
      </c>
      <c r="F2176" s="88" t="s">
        <v>118</v>
      </c>
      <c r="G2176" s="91">
        <v>43225</v>
      </c>
      <c r="H2176" s="91">
        <v>43225</v>
      </c>
      <c r="I2176" s="88" t="s">
        <v>25</v>
      </c>
      <c r="J2176" s="88"/>
      <c r="K2176" s="92">
        <v>1</v>
      </c>
      <c r="L2176" s="93">
        <v>626.70000000000005</v>
      </c>
      <c r="M2176" s="109">
        <v>626.70000000000005</v>
      </c>
    </row>
    <row r="2177" spans="1:13" ht="26.5" hidden="1" x14ac:dyDescent="0.35">
      <c r="A2177" s="114" t="str">
        <f t="shared" si="33"/>
        <v>7177436ZNGA561A</v>
      </c>
      <c r="B2177" s="88" t="s">
        <v>594</v>
      </c>
      <c r="C2177" s="89">
        <v>2323690</v>
      </c>
      <c r="D2177" s="88">
        <v>7177436</v>
      </c>
      <c r="E2177" s="88" t="s">
        <v>122</v>
      </c>
      <c r="F2177" s="88" t="s">
        <v>113</v>
      </c>
      <c r="G2177" s="91">
        <v>43221</v>
      </c>
      <c r="H2177" s="91">
        <v>43221</v>
      </c>
      <c r="I2177" s="88" t="s">
        <v>112</v>
      </c>
      <c r="J2177" s="88"/>
      <c r="K2177" s="92">
        <v>1</v>
      </c>
      <c r="L2177" s="93">
        <v>0</v>
      </c>
      <c r="M2177" s="109">
        <v>0</v>
      </c>
    </row>
    <row r="2178" spans="1:13" ht="26.5" hidden="1" x14ac:dyDescent="0.35">
      <c r="A2178" s="114" t="str">
        <f t="shared" si="33"/>
        <v>7177444ZNGA561B</v>
      </c>
      <c r="B2178" s="88" t="s">
        <v>594</v>
      </c>
      <c r="C2178" s="89">
        <v>2323691</v>
      </c>
      <c r="D2178" s="88">
        <v>7177444</v>
      </c>
      <c r="E2178" s="88" t="s">
        <v>122</v>
      </c>
      <c r="F2178" s="88" t="s">
        <v>115</v>
      </c>
      <c r="G2178" s="91">
        <v>43221</v>
      </c>
      <c r="H2178" s="91">
        <v>43221</v>
      </c>
      <c r="I2178" s="88" t="s">
        <v>15</v>
      </c>
      <c r="J2178" s="88"/>
      <c r="K2178" s="92">
        <v>1</v>
      </c>
      <c r="L2178" s="93">
        <v>194.94</v>
      </c>
      <c r="M2178" s="109">
        <v>194.94</v>
      </c>
    </row>
    <row r="2179" spans="1:13" hidden="1" x14ac:dyDescent="0.35">
      <c r="A2179" s="114" t="str">
        <f t="shared" ref="A2179:A2242" si="34">CONCATENATE(D2179,I2179)</f>
        <v>7194204ZNGA561A</v>
      </c>
      <c r="B2179" s="88" t="s">
        <v>594</v>
      </c>
      <c r="C2179" s="89">
        <v>2323943</v>
      </c>
      <c r="D2179" s="88">
        <v>7194204</v>
      </c>
      <c r="E2179" s="88" t="s">
        <v>124</v>
      </c>
      <c r="F2179" s="88" t="s">
        <v>113</v>
      </c>
      <c r="G2179" s="91">
        <v>43224</v>
      </c>
      <c r="H2179" s="91">
        <v>43224</v>
      </c>
      <c r="I2179" s="88" t="s">
        <v>112</v>
      </c>
      <c r="J2179" s="88"/>
      <c r="K2179" s="92">
        <v>1</v>
      </c>
      <c r="L2179" s="93">
        <v>0</v>
      </c>
      <c r="M2179" s="109">
        <v>0</v>
      </c>
    </row>
    <row r="2180" spans="1:13" hidden="1" x14ac:dyDescent="0.35">
      <c r="A2180" s="114" t="str">
        <f t="shared" si="34"/>
        <v>7194227ZNGA561B</v>
      </c>
      <c r="B2180" s="88" t="s">
        <v>594</v>
      </c>
      <c r="C2180" s="89">
        <v>2323944</v>
      </c>
      <c r="D2180" s="88">
        <v>7194227</v>
      </c>
      <c r="E2180" s="88" t="s">
        <v>124</v>
      </c>
      <c r="F2180" s="88" t="s">
        <v>115</v>
      </c>
      <c r="G2180" s="91">
        <v>43224</v>
      </c>
      <c r="H2180" s="91">
        <v>43224</v>
      </c>
      <c r="I2180" s="88" t="s">
        <v>15</v>
      </c>
      <c r="J2180" s="88"/>
      <c r="K2180" s="92">
        <v>1</v>
      </c>
      <c r="L2180" s="93">
        <v>194.94</v>
      </c>
      <c r="M2180" s="109">
        <v>194.94</v>
      </c>
    </row>
    <row r="2181" spans="1:13" hidden="1" x14ac:dyDescent="0.35">
      <c r="A2181" s="114" t="str">
        <f t="shared" si="34"/>
        <v>7198956NGA-750</v>
      </c>
      <c r="B2181" s="88" t="s">
        <v>594</v>
      </c>
      <c r="C2181" s="89">
        <v>2323973</v>
      </c>
      <c r="D2181" s="88">
        <v>7198956</v>
      </c>
      <c r="E2181" s="88" t="s">
        <v>116</v>
      </c>
      <c r="F2181" s="88" t="s">
        <v>118</v>
      </c>
      <c r="G2181" s="91">
        <v>43225</v>
      </c>
      <c r="H2181" s="91">
        <v>43225</v>
      </c>
      <c r="I2181" s="88" t="s">
        <v>85</v>
      </c>
      <c r="J2181" s="88"/>
      <c r="K2181" s="92">
        <v>1</v>
      </c>
      <c r="L2181" s="93">
        <v>22.61</v>
      </c>
      <c r="M2181" s="109">
        <v>22.61</v>
      </c>
    </row>
    <row r="2182" spans="1:13" hidden="1" x14ac:dyDescent="0.35">
      <c r="A2182" s="114" t="str">
        <f t="shared" si="34"/>
        <v>7198956NGA-751</v>
      </c>
      <c r="B2182" s="88" t="s">
        <v>594</v>
      </c>
      <c r="C2182" s="89">
        <v>2323973</v>
      </c>
      <c r="D2182" s="88">
        <v>7198956</v>
      </c>
      <c r="E2182" s="88" t="s">
        <v>116</v>
      </c>
      <c r="F2182" s="88" t="s">
        <v>118</v>
      </c>
      <c r="G2182" s="91">
        <v>43225</v>
      </c>
      <c r="H2182" s="91">
        <v>43225</v>
      </c>
      <c r="I2182" s="88" t="s">
        <v>93</v>
      </c>
      <c r="J2182" s="88"/>
      <c r="K2182" s="92">
        <v>1</v>
      </c>
      <c r="L2182" s="93">
        <v>146.76</v>
      </c>
      <c r="M2182" s="109">
        <v>146.76</v>
      </c>
    </row>
    <row r="2183" spans="1:13" hidden="1" x14ac:dyDescent="0.35">
      <c r="A2183" s="114" t="str">
        <f t="shared" si="34"/>
        <v>7206290Z999</v>
      </c>
      <c r="B2183" s="88" t="s">
        <v>594</v>
      </c>
      <c r="C2183" s="89">
        <v>2324390</v>
      </c>
      <c r="D2183" s="88">
        <v>7206290</v>
      </c>
      <c r="E2183" s="88" t="s">
        <v>120</v>
      </c>
      <c r="F2183" s="88" t="s">
        <v>115</v>
      </c>
      <c r="G2183" s="91">
        <v>43223</v>
      </c>
      <c r="H2183" s="91">
        <v>43223</v>
      </c>
      <c r="I2183" s="88" t="s">
        <v>35</v>
      </c>
      <c r="J2183" s="88"/>
      <c r="K2183" s="92">
        <v>1</v>
      </c>
      <c r="L2183" s="93">
        <v>0</v>
      </c>
      <c r="M2183" s="109">
        <v>0</v>
      </c>
    </row>
    <row r="2184" spans="1:13" hidden="1" x14ac:dyDescent="0.35">
      <c r="A2184" s="114" t="str">
        <f t="shared" si="34"/>
        <v>7206290ZNGA563B</v>
      </c>
      <c r="B2184" s="88" t="s">
        <v>594</v>
      </c>
      <c r="C2184" s="89">
        <v>2324390</v>
      </c>
      <c r="D2184" s="88">
        <v>7206290</v>
      </c>
      <c r="E2184" s="88" t="s">
        <v>120</v>
      </c>
      <c r="F2184" s="88" t="s">
        <v>115</v>
      </c>
      <c r="G2184" s="91">
        <v>43223</v>
      </c>
      <c r="H2184" s="91">
        <v>43223</v>
      </c>
      <c r="I2184" s="88" t="s">
        <v>23</v>
      </c>
      <c r="J2184" s="88"/>
      <c r="K2184" s="92">
        <v>-1</v>
      </c>
      <c r="L2184" s="93">
        <v>383.5</v>
      </c>
      <c r="M2184" s="109">
        <v>-383.5</v>
      </c>
    </row>
    <row r="2185" spans="1:13" hidden="1" x14ac:dyDescent="0.35">
      <c r="A2185" s="114" t="str">
        <f t="shared" si="34"/>
        <v>7206290ZNGA563BC</v>
      </c>
      <c r="B2185" s="88" t="s">
        <v>594</v>
      </c>
      <c r="C2185" s="89">
        <v>2324390</v>
      </c>
      <c r="D2185" s="88">
        <v>7206290</v>
      </c>
      <c r="E2185" s="88" t="s">
        <v>120</v>
      </c>
      <c r="F2185" s="88" t="s">
        <v>118</v>
      </c>
      <c r="G2185" s="91">
        <v>43222</v>
      </c>
      <c r="H2185" s="91">
        <v>43222</v>
      </c>
      <c r="I2185" s="88" t="s">
        <v>25</v>
      </c>
      <c r="J2185" s="88"/>
      <c r="K2185" s="92">
        <v>1</v>
      </c>
      <c r="L2185" s="93">
        <v>626.70000000000005</v>
      </c>
      <c r="M2185" s="109">
        <v>626.70000000000005</v>
      </c>
    </row>
    <row r="2186" spans="1:13" hidden="1" x14ac:dyDescent="0.35">
      <c r="A2186" s="114" t="str">
        <f t="shared" si="34"/>
        <v>7193930ZNGA561A</v>
      </c>
      <c r="B2186" s="88" t="s">
        <v>594</v>
      </c>
      <c r="C2186" s="89">
        <v>2324407</v>
      </c>
      <c r="D2186" s="88">
        <v>7193930</v>
      </c>
      <c r="E2186" s="88" t="s">
        <v>117</v>
      </c>
      <c r="F2186" s="88" t="s">
        <v>113</v>
      </c>
      <c r="G2186" s="91">
        <v>43221</v>
      </c>
      <c r="H2186" s="91">
        <v>43221</v>
      </c>
      <c r="I2186" s="88" t="s">
        <v>112</v>
      </c>
      <c r="J2186" s="88"/>
      <c r="K2186" s="92">
        <v>1</v>
      </c>
      <c r="L2186" s="93">
        <v>0</v>
      </c>
      <c r="M2186" s="109">
        <v>0</v>
      </c>
    </row>
    <row r="2187" spans="1:13" hidden="1" x14ac:dyDescent="0.35">
      <c r="A2187" s="114" t="str">
        <f t="shared" si="34"/>
        <v>7193945ZNGA564BC</v>
      </c>
      <c r="B2187" s="88" t="s">
        <v>594</v>
      </c>
      <c r="C2187" s="89">
        <v>2324408</v>
      </c>
      <c r="D2187" s="88">
        <v>7193945</v>
      </c>
      <c r="E2187" s="88" t="s">
        <v>117</v>
      </c>
      <c r="F2187" s="88" t="s">
        <v>118</v>
      </c>
      <c r="G2187" s="91">
        <v>43224</v>
      </c>
      <c r="H2187" s="91">
        <v>43224</v>
      </c>
      <c r="I2187" s="88" t="s">
        <v>95</v>
      </c>
      <c r="J2187" s="88"/>
      <c r="K2187" s="92">
        <v>1</v>
      </c>
      <c r="L2187" s="93">
        <v>881.69</v>
      </c>
      <c r="M2187" s="109">
        <v>881.69</v>
      </c>
    </row>
    <row r="2188" spans="1:13" hidden="1" x14ac:dyDescent="0.35">
      <c r="A2188" s="114" t="str">
        <f t="shared" si="34"/>
        <v>7179557NGA-714</v>
      </c>
      <c r="B2188" s="88" t="s">
        <v>594</v>
      </c>
      <c r="C2188" s="89">
        <v>2324416</v>
      </c>
      <c r="D2188" s="88">
        <v>7179557</v>
      </c>
      <c r="E2188" s="88" t="s">
        <v>121</v>
      </c>
      <c r="F2188" s="88" t="s">
        <v>115</v>
      </c>
      <c r="G2188" s="91">
        <v>43222</v>
      </c>
      <c r="H2188" s="91">
        <v>43222</v>
      </c>
      <c r="I2188" s="88" t="s">
        <v>114</v>
      </c>
      <c r="J2188" s="88"/>
      <c r="K2188" s="92">
        <v>1</v>
      </c>
      <c r="L2188" s="93">
        <v>41.38</v>
      </c>
      <c r="M2188" s="109">
        <v>41.38</v>
      </c>
    </row>
    <row r="2189" spans="1:13" ht="26.5" hidden="1" x14ac:dyDescent="0.35">
      <c r="A2189" s="114" t="str">
        <f t="shared" si="34"/>
        <v>7195367ZNGA561A</v>
      </c>
      <c r="B2189" s="88" t="s">
        <v>594</v>
      </c>
      <c r="C2189" s="89">
        <v>2324539</v>
      </c>
      <c r="D2189" s="88">
        <v>7195367</v>
      </c>
      <c r="E2189" s="88" t="s">
        <v>122</v>
      </c>
      <c r="F2189" s="88" t="s">
        <v>113</v>
      </c>
      <c r="G2189" s="91">
        <v>43222</v>
      </c>
      <c r="H2189" s="91">
        <v>43222</v>
      </c>
      <c r="I2189" s="88" t="s">
        <v>112</v>
      </c>
      <c r="J2189" s="88"/>
      <c r="K2189" s="92">
        <v>1</v>
      </c>
      <c r="L2189" s="93">
        <v>0</v>
      </c>
      <c r="M2189" s="109">
        <v>0</v>
      </c>
    </row>
    <row r="2190" spans="1:13" ht="26.5" hidden="1" x14ac:dyDescent="0.35">
      <c r="A2190" s="114" t="str">
        <f t="shared" si="34"/>
        <v>7196011ZNGA561A</v>
      </c>
      <c r="B2190" s="88" t="s">
        <v>594</v>
      </c>
      <c r="C2190" s="89">
        <v>2324565</v>
      </c>
      <c r="D2190" s="88">
        <v>7196011</v>
      </c>
      <c r="E2190" s="88" t="s">
        <v>122</v>
      </c>
      <c r="F2190" s="88" t="s">
        <v>113</v>
      </c>
      <c r="G2190" s="91">
        <v>43222</v>
      </c>
      <c r="H2190" s="91">
        <v>43222</v>
      </c>
      <c r="I2190" s="88" t="s">
        <v>112</v>
      </c>
      <c r="J2190" s="88"/>
      <c r="K2190" s="92">
        <v>1</v>
      </c>
      <c r="L2190" s="93">
        <v>0</v>
      </c>
      <c r="M2190" s="109">
        <v>0</v>
      </c>
    </row>
    <row r="2191" spans="1:13" hidden="1" x14ac:dyDescent="0.35">
      <c r="A2191" s="114" t="str">
        <f t="shared" si="34"/>
        <v>7196538ZNGA561BC</v>
      </c>
      <c r="B2191" s="88" t="s">
        <v>594</v>
      </c>
      <c r="C2191" s="89">
        <v>2324569</v>
      </c>
      <c r="D2191" s="88">
        <v>7196538</v>
      </c>
      <c r="E2191" s="88" t="s">
        <v>121</v>
      </c>
      <c r="F2191" s="88" t="s">
        <v>118</v>
      </c>
      <c r="G2191" s="91">
        <v>43225</v>
      </c>
      <c r="H2191" s="91">
        <v>43225</v>
      </c>
      <c r="I2191" s="88" t="s">
        <v>29</v>
      </c>
      <c r="J2191" s="88"/>
      <c r="K2191" s="92">
        <v>1</v>
      </c>
      <c r="L2191" s="93">
        <v>433.57</v>
      </c>
      <c r="M2191" s="109">
        <v>433.57</v>
      </c>
    </row>
    <row r="2192" spans="1:13" hidden="1" x14ac:dyDescent="0.35">
      <c r="A2192" s="114" t="str">
        <f t="shared" si="34"/>
        <v>7196529ZNGA561A</v>
      </c>
      <c r="B2192" s="88" t="s">
        <v>594</v>
      </c>
      <c r="C2192" s="89">
        <v>2324570</v>
      </c>
      <c r="D2192" s="88">
        <v>7196529</v>
      </c>
      <c r="E2192" s="88" t="s">
        <v>121</v>
      </c>
      <c r="F2192" s="88" t="s">
        <v>113</v>
      </c>
      <c r="G2192" s="91">
        <v>43222</v>
      </c>
      <c r="H2192" s="91">
        <v>43222</v>
      </c>
      <c r="I2192" s="88" t="s">
        <v>112</v>
      </c>
      <c r="J2192" s="88"/>
      <c r="K2192" s="92">
        <v>1</v>
      </c>
      <c r="L2192" s="93">
        <v>0</v>
      </c>
      <c r="M2192" s="109">
        <v>0</v>
      </c>
    </row>
    <row r="2193" spans="1:13" hidden="1" x14ac:dyDescent="0.35">
      <c r="A2193" s="114" t="str">
        <f t="shared" si="34"/>
        <v>7211684ZNGA563BC</v>
      </c>
      <c r="B2193" s="88" t="s">
        <v>594</v>
      </c>
      <c r="C2193" s="89">
        <v>2324674</v>
      </c>
      <c r="D2193" s="88">
        <v>7211684</v>
      </c>
      <c r="E2193" s="88" t="s">
        <v>123</v>
      </c>
      <c r="F2193" s="88" t="s">
        <v>118</v>
      </c>
      <c r="G2193" s="91">
        <v>43225</v>
      </c>
      <c r="H2193" s="91">
        <v>43225</v>
      </c>
      <c r="I2193" s="88" t="s">
        <v>25</v>
      </c>
      <c r="J2193" s="88"/>
      <c r="K2193" s="92">
        <v>1</v>
      </c>
      <c r="L2193" s="93">
        <v>626.70000000000005</v>
      </c>
      <c r="M2193" s="109">
        <v>626.70000000000005</v>
      </c>
    </row>
    <row r="2194" spans="1:13" hidden="1" x14ac:dyDescent="0.35">
      <c r="A2194" s="114" t="str">
        <f t="shared" si="34"/>
        <v>7211678ZNGA561A</v>
      </c>
      <c r="B2194" s="88" t="s">
        <v>594</v>
      </c>
      <c r="C2194" s="89">
        <v>2324675</v>
      </c>
      <c r="D2194" s="88">
        <v>7211678</v>
      </c>
      <c r="E2194" s="88" t="s">
        <v>123</v>
      </c>
      <c r="F2194" s="88" t="s">
        <v>113</v>
      </c>
      <c r="G2194" s="91">
        <v>43223</v>
      </c>
      <c r="H2194" s="91">
        <v>43223</v>
      </c>
      <c r="I2194" s="88" t="s">
        <v>112</v>
      </c>
      <c r="J2194" s="88"/>
      <c r="K2194" s="92">
        <v>1</v>
      </c>
      <c r="L2194" s="93">
        <v>0</v>
      </c>
      <c r="M2194" s="109">
        <v>0</v>
      </c>
    </row>
    <row r="2195" spans="1:13" hidden="1" x14ac:dyDescent="0.35">
      <c r="A2195" s="114" t="str">
        <f t="shared" si="34"/>
        <v>7209564ZNGA564B</v>
      </c>
      <c r="B2195" s="88" t="s">
        <v>594</v>
      </c>
      <c r="C2195" s="89">
        <v>2324912</v>
      </c>
      <c r="D2195" s="88">
        <v>7209564</v>
      </c>
      <c r="E2195" s="88" t="s">
        <v>111</v>
      </c>
      <c r="F2195" s="88" t="s">
        <v>115</v>
      </c>
      <c r="G2195" s="91">
        <v>43223</v>
      </c>
      <c r="H2195" s="91">
        <v>43223</v>
      </c>
      <c r="I2195" s="88" t="s">
        <v>19</v>
      </c>
      <c r="J2195" s="88"/>
      <c r="K2195" s="92">
        <v>1</v>
      </c>
      <c r="L2195" s="93">
        <v>625.48</v>
      </c>
      <c r="M2195" s="109">
        <v>625.48</v>
      </c>
    </row>
    <row r="2196" spans="1:13" hidden="1" x14ac:dyDescent="0.35">
      <c r="A2196" s="114" t="str">
        <f t="shared" si="34"/>
        <v>7209557ZNGA561A</v>
      </c>
      <c r="B2196" s="88" t="s">
        <v>594</v>
      </c>
      <c r="C2196" s="89">
        <v>2324913</v>
      </c>
      <c r="D2196" s="88">
        <v>7209557</v>
      </c>
      <c r="E2196" s="88" t="s">
        <v>111</v>
      </c>
      <c r="F2196" s="88" t="s">
        <v>113</v>
      </c>
      <c r="G2196" s="91">
        <v>43223</v>
      </c>
      <c r="H2196" s="91">
        <v>43223</v>
      </c>
      <c r="I2196" s="88" t="s">
        <v>112</v>
      </c>
      <c r="J2196" s="88"/>
      <c r="K2196" s="92">
        <v>1</v>
      </c>
      <c r="L2196" s="93">
        <v>0</v>
      </c>
      <c r="M2196" s="109">
        <v>0</v>
      </c>
    </row>
    <row r="2197" spans="1:13" ht="26.5" hidden="1" x14ac:dyDescent="0.35">
      <c r="A2197" s="114" t="str">
        <f t="shared" si="34"/>
        <v>7156125NGA-511</v>
      </c>
      <c r="B2197" s="88" t="s">
        <v>594</v>
      </c>
      <c r="C2197" s="89">
        <v>2324961</v>
      </c>
      <c r="D2197" s="88">
        <v>7156125</v>
      </c>
      <c r="E2197" s="88" t="s">
        <v>117</v>
      </c>
      <c r="F2197" s="88" t="s">
        <v>125</v>
      </c>
      <c r="G2197" s="91">
        <v>43224</v>
      </c>
      <c r="H2197" s="91">
        <v>43224</v>
      </c>
      <c r="I2197" s="88" t="s">
        <v>51</v>
      </c>
      <c r="J2197" s="88"/>
      <c r="K2197" s="92">
        <v>1</v>
      </c>
      <c r="L2197" s="93">
        <v>225.02</v>
      </c>
      <c r="M2197" s="109">
        <v>225.02</v>
      </c>
    </row>
    <row r="2198" spans="1:13" hidden="1" x14ac:dyDescent="0.35">
      <c r="A2198" s="114" t="str">
        <f t="shared" si="34"/>
        <v>7223919NGA-751</v>
      </c>
      <c r="B2198" s="88" t="s">
        <v>594</v>
      </c>
      <c r="C2198" s="89">
        <v>2325464</v>
      </c>
      <c r="D2198" s="88">
        <v>7223919</v>
      </c>
      <c r="E2198" s="88" t="s">
        <v>119</v>
      </c>
      <c r="F2198" s="88" t="s">
        <v>118</v>
      </c>
      <c r="G2198" s="91">
        <v>43222</v>
      </c>
      <c r="H2198" s="91">
        <v>43222</v>
      </c>
      <c r="I2198" s="88" t="s">
        <v>93</v>
      </c>
      <c r="J2198" s="88"/>
      <c r="K2198" s="92">
        <v>1</v>
      </c>
      <c r="L2198" s="93">
        <v>146.76</v>
      </c>
      <c r="M2198" s="109">
        <v>146.76</v>
      </c>
    </row>
    <row r="2199" spans="1:13" hidden="1" x14ac:dyDescent="0.35">
      <c r="A2199" s="114" t="str">
        <f t="shared" si="34"/>
        <v>7218741ZNGA561A</v>
      </c>
      <c r="B2199" s="88" t="s">
        <v>594</v>
      </c>
      <c r="C2199" s="89">
        <v>2325531</v>
      </c>
      <c r="D2199" s="88">
        <v>7218741</v>
      </c>
      <c r="E2199" s="88" t="s">
        <v>111</v>
      </c>
      <c r="F2199" s="88" t="s">
        <v>113</v>
      </c>
      <c r="G2199" s="91">
        <v>43225</v>
      </c>
      <c r="H2199" s="91">
        <v>43225</v>
      </c>
      <c r="I2199" s="88" t="s">
        <v>112</v>
      </c>
      <c r="J2199" s="88"/>
      <c r="K2199" s="92">
        <v>1</v>
      </c>
      <c r="L2199" s="93">
        <v>0</v>
      </c>
      <c r="M2199" s="109">
        <v>0</v>
      </c>
    </row>
    <row r="2200" spans="1:13" ht="26.5" hidden="1" x14ac:dyDescent="0.35">
      <c r="A2200" s="114" t="str">
        <f t="shared" si="34"/>
        <v>7231204ZNGA561A</v>
      </c>
      <c r="B2200" s="88" t="s">
        <v>594</v>
      </c>
      <c r="C2200" s="89">
        <v>2325656</v>
      </c>
      <c r="D2200" s="88">
        <v>7231204</v>
      </c>
      <c r="E2200" s="88" t="s">
        <v>122</v>
      </c>
      <c r="F2200" s="88" t="s">
        <v>113</v>
      </c>
      <c r="G2200" s="91">
        <v>43221</v>
      </c>
      <c r="H2200" s="91">
        <v>43221</v>
      </c>
      <c r="I2200" s="88" t="s">
        <v>112</v>
      </c>
      <c r="J2200" s="88"/>
      <c r="K2200" s="92">
        <v>1</v>
      </c>
      <c r="L2200" s="93">
        <v>0</v>
      </c>
      <c r="M2200" s="109">
        <v>0</v>
      </c>
    </row>
    <row r="2201" spans="1:13" ht="26.5" hidden="1" x14ac:dyDescent="0.35">
      <c r="A2201" s="114" t="str">
        <f t="shared" si="34"/>
        <v>7231229ZNGA563BC</v>
      </c>
      <c r="B2201" s="88" t="s">
        <v>594</v>
      </c>
      <c r="C2201" s="89">
        <v>2325657</v>
      </c>
      <c r="D2201" s="88">
        <v>7231229</v>
      </c>
      <c r="E2201" s="88" t="s">
        <v>122</v>
      </c>
      <c r="F2201" s="88" t="s">
        <v>118</v>
      </c>
      <c r="G2201" s="91">
        <v>43224</v>
      </c>
      <c r="H2201" s="91">
        <v>43224</v>
      </c>
      <c r="I2201" s="88" t="s">
        <v>25</v>
      </c>
      <c r="J2201" s="88"/>
      <c r="K2201" s="92">
        <v>1</v>
      </c>
      <c r="L2201" s="93">
        <v>626.70000000000005</v>
      </c>
      <c r="M2201" s="109">
        <v>626.70000000000005</v>
      </c>
    </row>
    <row r="2202" spans="1:13" hidden="1" x14ac:dyDescent="0.35">
      <c r="A2202" s="114" t="str">
        <f t="shared" si="34"/>
        <v>7235214ZNGA560BC</v>
      </c>
      <c r="B2202" s="88" t="s">
        <v>594</v>
      </c>
      <c r="C2202" s="89">
        <v>2325795</v>
      </c>
      <c r="D2202" s="88">
        <v>7235214</v>
      </c>
      <c r="E2202" s="88" t="s">
        <v>119</v>
      </c>
      <c r="F2202" s="88" t="s">
        <v>118</v>
      </c>
      <c r="G2202" s="91">
        <v>43222</v>
      </c>
      <c r="H2202" s="91">
        <v>43222</v>
      </c>
      <c r="I2202" s="88" t="s">
        <v>80</v>
      </c>
      <c r="J2202" s="88"/>
      <c r="K2202" s="92">
        <v>1</v>
      </c>
      <c r="L2202" s="93">
        <v>414.92</v>
      </c>
      <c r="M2202" s="109">
        <v>414.92</v>
      </c>
    </row>
    <row r="2203" spans="1:13" hidden="1" x14ac:dyDescent="0.35">
      <c r="A2203" s="114" t="str">
        <f t="shared" si="34"/>
        <v>7235208ZNGA561A</v>
      </c>
      <c r="B2203" s="88" t="s">
        <v>594</v>
      </c>
      <c r="C2203" s="89">
        <v>2325796</v>
      </c>
      <c r="D2203" s="88">
        <v>7235208</v>
      </c>
      <c r="E2203" s="88" t="s">
        <v>119</v>
      </c>
      <c r="F2203" s="88" t="s">
        <v>113</v>
      </c>
      <c r="G2203" s="91">
        <v>43222</v>
      </c>
      <c r="H2203" s="91">
        <v>43222</v>
      </c>
      <c r="I2203" s="88" t="s">
        <v>112</v>
      </c>
      <c r="J2203" s="88"/>
      <c r="K2203" s="92">
        <v>1</v>
      </c>
      <c r="L2203" s="93">
        <v>0</v>
      </c>
      <c r="M2203" s="109">
        <v>0</v>
      </c>
    </row>
    <row r="2204" spans="1:13" hidden="1" x14ac:dyDescent="0.35">
      <c r="A2204" s="114" t="str">
        <f t="shared" si="34"/>
        <v>7234774ZNGA561A</v>
      </c>
      <c r="B2204" s="88" t="s">
        <v>594</v>
      </c>
      <c r="C2204" s="89">
        <v>2325942</v>
      </c>
      <c r="D2204" s="88">
        <v>7234774</v>
      </c>
      <c r="E2204" s="88" t="s">
        <v>120</v>
      </c>
      <c r="F2204" s="88" t="s">
        <v>113</v>
      </c>
      <c r="G2204" s="91">
        <v>43221</v>
      </c>
      <c r="H2204" s="91">
        <v>43221</v>
      </c>
      <c r="I2204" s="88" t="s">
        <v>112</v>
      </c>
      <c r="J2204" s="88"/>
      <c r="K2204" s="92">
        <v>1</v>
      </c>
      <c r="L2204" s="93">
        <v>0</v>
      </c>
      <c r="M2204" s="109">
        <v>0</v>
      </c>
    </row>
    <row r="2205" spans="1:13" hidden="1" x14ac:dyDescent="0.35">
      <c r="A2205" s="114" t="str">
        <f t="shared" si="34"/>
        <v>7234780ZNGA563BC</v>
      </c>
      <c r="B2205" s="88" t="s">
        <v>594</v>
      </c>
      <c r="C2205" s="89">
        <v>2325945</v>
      </c>
      <c r="D2205" s="88">
        <v>7234780</v>
      </c>
      <c r="E2205" s="88" t="s">
        <v>120</v>
      </c>
      <c r="F2205" s="88" t="s">
        <v>118</v>
      </c>
      <c r="G2205" s="91">
        <v>43222</v>
      </c>
      <c r="H2205" s="91">
        <v>43222</v>
      </c>
      <c r="I2205" s="88" t="s">
        <v>25</v>
      </c>
      <c r="J2205" s="88"/>
      <c r="K2205" s="92">
        <v>1</v>
      </c>
      <c r="L2205" s="93">
        <v>626.70000000000005</v>
      </c>
      <c r="M2205" s="109">
        <v>626.70000000000005</v>
      </c>
    </row>
    <row r="2206" spans="1:13" hidden="1" x14ac:dyDescent="0.35">
      <c r="A2206" s="114" t="str">
        <f t="shared" si="34"/>
        <v>7243466NGA-750</v>
      </c>
      <c r="B2206" s="88" t="s">
        <v>594</v>
      </c>
      <c r="C2206" s="89">
        <v>2326120</v>
      </c>
      <c r="D2206" s="88">
        <v>7243466</v>
      </c>
      <c r="E2206" s="88" t="s">
        <v>116</v>
      </c>
      <c r="F2206" s="88" t="s">
        <v>118</v>
      </c>
      <c r="G2206" s="91">
        <v>43221</v>
      </c>
      <c r="H2206" s="91">
        <v>43221</v>
      </c>
      <c r="I2206" s="88" t="s">
        <v>85</v>
      </c>
      <c r="J2206" s="88"/>
      <c r="K2206" s="92">
        <v>1</v>
      </c>
      <c r="L2206" s="93">
        <v>22.61</v>
      </c>
      <c r="M2206" s="109">
        <v>22.61</v>
      </c>
    </row>
    <row r="2207" spans="1:13" hidden="1" x14ac:dyDescent="0.35">
      <c r="A2207" s="114" t="str">
        <f t="shared" si="34"/>
        <v>7243466NGA-753</v>
      </c>
      <c r="B2207" s="88" t="s">
        <v>594</v>
      </c>
      <c r="C2207" s="89">
        <v>2326120</v>
      </c>
      <c r="D2207" s="88">
        <v>7243466</v>
      </c>
      <c r="E2207" s="88" t="s">
        <v>116</v>
      </c>
      <c r="F2207" s="88" t="s">
        <v>118</v>
      </c>
      <c r="G2207" s="91">
        <v>43222</v>
      </c>
      <c r="H2207" s="91">
        <v>43222</v>
      </c>
      <c r="I2207" s="88" t="s">
        <v>102</v>
      </c>
      <c r="J2207" s="88"/>
      <c r="K2207" s="92">
        <v>1</v>
      </c>
      <c r="L2207" s="93">
        <v>68.2</v>
      </c>
      <c r="M2207" s="109">
        <v>68.2</v>
      </c>
    </row>
    <row r="2208" spans="1:13" hidden="1" x14ac:dyDescent="0.35">
      <c r="A2208" s="114" t="str">
        <f t="shared" si="34"/>
        <v>7250384ZNGA563BC</v>
      </c>
      <c r="B2208" s="88" t="s">
        <v>594</v>
      </c>
      <c r="C2208" s="89">
        <v>2326819</v>
      </c>
      <c r="D2208" s="88">
        <v>7250384</v>
      </c>
      <c r="E2208" s="88" t="s">
        <v>111</v>
      </c>
      <c r="F2208" s="88" t="s">
        <v>118</v>
      </c>
      <c r="G2208" s="91">
        <v>43225</v>
      </c>
      <c r="H2208" s="91">
        <v>43225</v>
      </c>
      <c r="I2208" s="88" t="s">
        <v>25</v>
      </c>
      <c r="J2208" s="88"/>
      <c r="K2208" s="92">
        <v>1</v>
      </c>
      <c r="L2208" s="93">
        <v>626.70000000000005</v>
      </c>
      <c r="M2208" s="109">
        <v>626.70000000000005</v>
      </c>
    </row>
    <row r="2209" spans="1:13" ht="26.5" hidden="1" x14ac:dyDescent="0.35">
      <c r="A2209" s="114" t="str">
        <f t="shared" si="34"/>
        <v>7232349ZNGA561A</v>
      </c>
      <c r="B2209" s="88" t="s">
        <v>594</v>
      </c>
      <c r="C2209" s="89">
        <v>2326825</v>
      </c>
      <c r="D2209" s="88">
        <v>7232349</v>
      </c>
      <c r="E2209" s="88" t="s">
        <v>122</v>
      </c>
      <c r="F2209" s="88" t="s">
        <v>113</v>
      </c>
      <c r="G2209" s="91">
        <v>43224</v>
      </c>
      <c r="H2209" s="91">
        <v>43224</v>
      </c>
      <c r="I2209" s="88" t="s">
        <v>112</v>
      </c>
      <c r="J2209" s="88"/>
      <c r="K2209" s="92">
        <v>1</v>
      </c>
      <c r="L2209" s="93">
        <v>0</v>
      </c>
      <c r="M2209" s="109">
        <v>0</v>
      </c>
    </row>
    <row r="2210" spans="1:13" ht="26.5" hidden="1" x14ac:dyDescent="0.35">
      <c r="A2210" s="114" t="str">
        <f t="shared" si="34"/>
        <v>7235560ZNGA561BC</v>
      </c>
      <c r="B2210" s="88" t="s">
        <v>594</v>
      </c>
      <c r="C2210" s="89">
        <v>2326969</v>
      </c>
      <c r="D2210" s="88">
        <v>7235560</v>
      </c>
      <c r="E2210" s="88" t="s">
        <v>122</v>
      </c>
      <c r="F2210" s="88" t="s">
        <v>118</v>
      </c>
      <c r="G2210" s="91">
        <v>43223</v>
      </c>
      <c r="H2210" s="91">
        <v>43223</v>
      </c>
      <c r="I2210" s="88" t="s">
        <v>29</v>
      </c>
      <c r="J2210" s="88"/>
      <c r="K2210" s="92">
        <v>1</v>
      </c>
      <c r="L2210" s="93">
        <v>433.57</v>
      </c>
      <c r="M2210" s="109">
        <v>433.57</v>
      </c>
    </row>
    <row r="2211" spans="1:13" ht="26.5" hidden="1" x14ac:dyDescent="0.35">
      <c r="A2211" s="114" t="str">
        <f t="shared" si="34"/>
        <v>7235553ZNGA561A</v>
      </c>
      <c r="B2211" s="88" t="s">
        <v>594</v>
      </c>
      <c r="C2211" s="89">
        <v>2326970</v>
      </c>
      <c r="D2211" s="88">
        <v>7235553</v>
      </c>
      <c r="E2211" s="88" t="s">
        <v>122</v>
      </c>
      <c r="F2211" s="88" t="s">
        <v>113</v>
      </c>
      <c r="G2211" s="91">
        <v>43223</v>
      </c>
      <c r="H2211" s="91">
        <v>43223</v>
      </c>
      <c r="I2211" s="88" t="s">
        <v>112</v>
      </c>
      <c r="J2211" s="88"/>
      <c r="K2211" s="92">
        <v>1</v>
      </c>
      <c r="L2211" s="93">
        <v>0</v>
      </c>
      <c r="M2211" s="109">
        <v>0</v>
      </c>
    </row>
    <row r="2212" spans="1:13" ht="26.5" hidden="1" x14ac:dyDescent="0.35">
      <c r="A2212" s="114" t="str">
        <f t="shared" si="34"/>
        <v>7253944ZNGA563BC</v>
      </c>
      <c r="B2212" s="88" t="s">
        <v>594</v>
      </c>
      <c r="C2212" s="89">
        <v>2327018</v>
      </c>
      <c r="D2212" s="88">
        <v>7253944</v>
      </c>
      <c r="E2212" s="88" t="s">
        <v>122</v>
      </c>
      <c r="F2212" s="88" t="s">
        <v>118</v>
      </c>
      <c r="G2212" s="91">
        <v>43222</v>
      </c>
      <c r="H2212" s="91">
        <v>43222</v>
      </c>
      <c r="I2212" s="88" t="s">
        <v>25</v>
      </c>
      <c r="J2212" s="88"/>
      <c r="K2212" s="92">
        <v>1</v>
      </c>
      <c r="L2212" s="93">
        <v>626.70000000000005</v>
      </c>
      <c r="M2212" s="109">
        <v>626.70000000000005</v>
      </c>
    </row>
    <row r="2213" spans="1:13" ht="26.5" hidden="1" x14ac:dyDescent="0.35">
      <c r="A2213" s="114" t="str">
        <f t="shared" si="34"/>
        <v>7253930ZNGA561A</v>
      </c>
      <c r="B2213" s="88" t="s">
        <v>594</v>
      </c>
      <c r="C2213" s="89">
        <v>2327019</v>
      </c>
      <c r="D2213" s="88">
        <v>7253930</v>
      </c>
      <c r="E2213" s="88" t="s">
        <v>122</v>
      </c>
      <c r="F2213" s="88" t="s">
        <v>113</v>
      </c>
      <c r="G2213" s="91">
        <v>43221</v>
      </c>
      <c r="H2213" s="91">
        <v>43221</v>
      </c>
      <c r="I2213" s="88" t="s">
        <v>112</v>
      </c>
      <c r="J2213" s="88"/>
      <c r="K2213" s="92">
        <v>1</v>
      </c>
      <c r="L2213" s="93">
        <v>0</v>
      </c>
      <c r="M2213" s="109">
        <v>0</v>
      </c>
    </row>
    <row r="2214" spans="1:13" hidden="1" x14ac:dyDescent="0.35">
      <c r="A2214" s="114" t="str">
        <f t="shared" si="34"/>
        <v>7259310ZNGA561A</v>
      </c>
      <c r="B2214" s="88" t="s">
        <v>594</v>
      </c>
      <c r="C2214" s="89">
        <v>2328160</v>
      </c>
      <c r="D2214" s="88">
        <v>7259310</v>
      </c>
      <c r="E2214" s="88" t="s">
        <v>111</v>
      </c>
      <c r="F2214" s="88" t="s">
        <v>113</v>
      </c>
      <c r="G2214" s="91">
        <v>43224</v>
      </c>
      <c r="H2214" s="91">
        <v>43224</v>
      </c>
      <c r="I2214" s="88" t="s">
        <v>112</v>
      </c>
      <c r="J2214" s="88"/>
      <c r="K2214" s="92">
        <v>1</v>
      </c>
      <c r="L2214" s="93">
        <v>0</v>
      </c>
      <c r="M2214" s="109">
        <v>0</v>
      </c>
    </row>
    <row r="2215" spans="1:13" hidden="1" x14ac:dyDescent="0.35">
      <c r="A2215" s="114" t="str">
        <f t="shared" si="34"/>
        <v>7259314ZNGA563BC</v>
      </c>
      <c r="B2215" s="88" t="s">
        <v>594</v>
      </c>
      <c r="C2215" s="89">
        <v>2328161</v>
      </c>
      <c r="D2215" s="88">
        <v>7259314</v>
      </c>
      <c r="E2215" s="88" t="s">
        <v>111</v>
      </c>
      <c r="F2215" s="88" t="s">
        <v>118</v>
      </c>
      <c r="G2215" s="91">
        <v>43224</v>
      </c>
      <c r="H2215" s="91">
        <v>43224</v>
      </c>
      <c r="I2215" s="88" t="s">
        <v>25</v>
      </c>
      <c r="J2215" s="88"/>
      <c r="K2215" s="92">
        <v>1</v>
      </c>
      <c r="L2215" s="93">
        <v>626.70000000000005</v>
      </c>
      <c r="M2215" s="109">
        <v>626.70000000000005</v>
      </c>
    </row>
    <row r="2216" spans="1:13" hidden="1" x14ac:dyDescent="0.35">
      <c r="A2216" s="114" t="str">
        <f t="shared" si="34"/>
        <v>7256198ZNGA561A</v>
      </c>
      <c r="B2216" s="88" t="s">
        <v>594</v>
      </c>
      <c r="C2216" s="89">
        <v>2328881</v>
      </c>
      <c r="D2216" s="88">
        <v>7256198</v>
      </c>
      <c r="E2216" s="88" t="s">
        <v>120</v>
      </c>
      <c r="F2216" s="88" t="s">
        <v>113</v>
      </c>
      <c r="G2216" s="91">
        <v>43224</v>
      </c>
      <c r="H2216" s="91">
        <v>43224</v>
      </c>
      <c r="I2216" s="88" t="s">
        <v>112</v>
      </c>
      <c r="J2216" s="88"/>
      <c r="K2216" s="92">
        <v>1</v>
      </c>
      <c r="L2216" s="93">
        <v>0</v>
      </c>
      <c r="M2216" s="109">
        <v>0</v>
      </c>
    </row>
    <row r="2217" spans="1:13" hidden="1" x14ac:dyDescent="0.35">
      <c r="A2217" s="114" t="str">
        <f t="shared" si="34"/>
        <v>7256212ZNGA563B</v>
      </c>
      <c r="B2217" s="88" t="s">
        <v>594</v>
      </c>
      <c r="C2217" s="89">
        <v>2328882</v>
      </c>
      <c r="D2217" s="88">
        <v>7256212</v>
      </c>
      <c r="E2217" s="88" t="s">
        <v>120</v>
      </c>
      <c r="F2217" s="88" t="s">
        <v>115</v>
      </c>
      <c r="G2217" s="91">
        <v>43224</v>
      </c>
      <c r="H2217" s="91">
        <v>43224</v>
      </c>
      <c r="I2217" s="88" t="s">
        <v>23</v>
      </c>
      <c r="J2217" s="88"/>
      <c r="K2217" s="92">
        <v>1</v>
      </c>
      <c r="L2217" s="93">
        <v>383.5</v>
      </c>
      <c r="M2217" s="109">
        <v>383.5</v>
      </c>
    </row>
    <row r="2218" spans="1:13" ht="26.5" hidden="1" x14ac:dyDescent="0.35">
      <c r="A2218" s="114" t="str">
        <f t="shared" si="34"/>
        <v>7259603ZNGA561B</v>
      </c>
      <c r="B2218" s="88" t="s">
        <v>594</v>
      </c>
      <c r="C2218" s="89">
        <v>2329090</v>
      </c>
      <c r="D2218" s="88">
        <v>7259603</v>
      </c>
      <c r="E2218" s="88" t="s">
        <v>122</v>
      </c>
      <c r="F2218" s="88" t="s">
        <v>115</v>
      </c>
      <c r="G2218" s="91">
        <v>43225</v>
      </c>
      <c r="H2218" s="91">
        <v>43225</v>
      </c>
      <c r="I2218" s="88" t="s">
        <v>15</v>
      </c>
      <c r="J2218" s="88"/>
      <c r="K2218" s="92">
        <v>1</v>
      </c>
      <c r="L2218" s="93">
        <v>194.94</v>
      </c>
      <c r="M2218" s="109">
        <v>194.94</v>
      </c>
    </row>
    <row r="2219" spans="1:13" ht="26.5" hidden="1" x14ac:dyDescent="0.35">
      <c r="A2219" s="114" t="str">
        <f t="shared" si="34"/>
        <v>7259599ZNGA561A</v>
      </c>
      <c r="B2219" s="88" t="s">
        <v>594</v>
      </c>
      <c r="C2219" s="89">
        <v>2329091</v>
      </c>
      <c r="D2219" s="88">
        <v>7259599</v>
      </c>
      <c r="E2219" s="88" t="s">
        <v>122</v>
      </c>
      <c r="F2219" s="88" t="s">
        <v>113</v>
      </c>
      <c r="G2219" s="91">
        <v>43225</v>
      </c>
      <c r="H2219" s="91">
        <v>43225</v>
      </c>
      <c r="I2219" s="88" t="s">
        <v>112</v>
      </c>
      <c r="J2219" s="88"/>
      <c r="K2219" s="92">
        <v>1</v>
      </c>
      <c r="L2219" s="93">
        <v>0</v>
      </c>
      <c r="M2219" s="109">
        <v>0</v>
      </c>
    </row>
    <row r="2220" spans="1:13" hidden="1" x14ac:dyDescent="0.35">
      <c r="A2220" s="114" t="str">
        <f t="shared" si="34"/>
        <v>7290688ZNGA561A</v>
      </c>
      <c r="B2220" s="88" t="s">
        <v>594</v>
      </c>
      <c r="C2220" s="89">
        <v>2329236</v>
      </c>
      <c r="D2220" s="88">
        <v>7290688</v>
      </c>
      <c r="E2220" s="88" t="s">
        <v>124</v>
      </c>
      <c r="F2220" s="88" t="s">
        <v>113</v>
      </c>
      <c r="G2220" s="91">
        <v>43221</v>
      </c>
      <c r="H2220" s="91">
        <v>43221</v>
      </c>
      <c r="I2220" s="88" t="s">
        <v>112</v>
      </c>
      <c r="J2220" s="88"/>
      <c r="K2220" s="92">
        <v>1</v>
      </c>
      <c r="L2220" s="93">
        <v>0</v>
      </c>
      <c r="M2220" s="109">
        <v>0</v>
      </c>
    </row>
    <row r="2221" spans="1:13" hidden="1" x14ac:dyDescent="0.35">
      <c r="A2221" s="114" t="str">
        <f t="shared" si="34"/>
        <v>7290014NGA-750</v>
      </c>
      <c r="B2221" s="88" t="s">
        <v>594</v>
      </c>
      <c r="C2221" s="89">
        <v>2329385</v>
      </c>
      <c r="D2221" s="88">
        <v>7290014</v>
      </c>
      <c r="E2221" s="88" t="s">
        <v>120</v>
      </c>
      <c r="F2221" s="88" t="s">
        <v>118</v>
      </c>
      <c r="G2221" s="91">
        <v>43222</v>
      </c>
      <c r="H2221" s="91">
        <v>43222</v>
      </c>
      <c r="I2221" s="88" t="s">
        <v>85</v>
      </c>
      <c r="J2221" s="88"/>
      <c r="K2221" s="92">
        <v>1</v>
      </c>
      <c r="L2221" s="93">
        <v>22.61</v>
      </c>
      <c r="M2221" s="109">
        <v>22.61</v>
      </c>
    </row>
    <row r="2222" spans="1:13" hidden="1" x14ac:dyDescent="0.35">
      <c r="A2222" s="114" t="str">
        <f t="shared" si="34"/>
        <v>7290014NGA-751</v>
      </c>
      <c r="B2222" s="88" t="s">
        <v>594</v>
      </c>
      <c r="C2222" s="89">
        <v>2329385</v>
      </c>
      <c r="D2222" s="88">
        <v>7290014</v>
      </c>
      <c r="E2222" s="88" t="s">
        <v>120</v>
      </c>
      <c r="F2222" s="88" t="s">
        <v>118</v>
      </c>
      <c r="G2222" s="91">
        <v>43222</v>
      </c>
      <c r="H2222" s="91">
        <v>43222</v>
      </c>
      <c r="I2222" s="88" t="s">
        <v>93</v>
      </c>
      <c r="J2222" s="88"/>
      <c r="K2222" s="92">
        <v>1</v>
      </c>
      <c r="L2222" s="93">
        <v>146.76</v>
      </c>
      <c r="M2222" s="109">
        <v>146.76</v>
      </c>
    </row>
    <row r="2223" spans="1:13" ht="26.5" hidden="1" x14ac:dyDescent="0.35">
      <c r="A2223" s="114" t="str">
        <f t="shared" si="34"/>
        <v>7297142ZNGA563B</v>
      </c>
      <c r="B2223" s="88" t="s">
        <v>594</v>
      </c>
      <c r="C2223" s="89">
        <v>2329463</v>
      </c>
      <c r="D2223" s="88">
        <v>7297142</v>
      </c>
      <c r="E2223" s="88" t="s">
        <v>122</v>
      </c>
      <c r="F2223" s="88" t="s">
        <v>115</v>
      </c>
      <c r="G2223" s="91">
        <v>43223</v>
      </c>
      <c r="H2223" s="91">
        <v>43223</v>
      </c>
      <c r="I2223" s="88" t="s">
        <v>23</v>
      </c>
      <c r="J2223" s="88"/>
      <c r="K2223" s="92">
        <v>1</v>
      </c>
      <c r="L2223" s="93">
        <v>383.5</v>
      </c>
      <c r="M2223" s="109">
        <v>383.5</v>
      </c>
    </row>
    <row r="2224" spans="1:13" ht="26.5" hidden="1" x14ac:dyDescent="0.35">
      <c r="A2224" s="114" t="str">
        <f t="shared" si="34"/>
        <v>7297124ZNGA561A</v>
      </c>
      <c r="B2224" s="88" t="s">
        <v>594</v>
      </c>
      <c r="C2224" s="89">
        <v>2329464</v>
      </c>
      <c r="D2224" s="88">
        <v>7297124</v>
      </c>
      <c r="E2224" s="88" t="s">
        <v>122</v>
      </c>
      <c r="F2224" s="88" t="s">
        <v>113</v>
      </c>
      <c r="G2224" s="91">
        <v>43223</v>
      </c>
      <c r="H2224" s="91">
        <v>43223</v>
      </c>
      <c r="I2224" s="88" t="s">
        <v>112</v>
      </c>
      <c r="J2224" s="88"/>
      <c r="K2224" s="92">
        <v>1</v>
      </c>
      <c r="L2224" s="93">
        <v>0</v>
      </c>
      <c r="M2224" s="109">
        <v>0</v>
      </c>
    </row>
    <row r="2225" spans="1:13" hidden="1" x14ac:dyDescent="0.35">
      <c r="A2225" s="114" t="str">
        <f t="shared" si="34"/>
        <v>7291765ZNGA561A</v>
      </c>
      <c r="B2225" s="88" t="s">
        <v>594</v>
      </c>
      <c r="C2225" s="89">
        <v>2329533</v>
      </c>
      <c r="D2225" s="88">
        <v>7291765</v>
      </c>
      <c r="E2225" s="88" t="s">
        <v>111</v>
      </c>
      <c r="F2225" s="88" t="s">
        <v>113</v>
      </c>
      <c r="G2225" s="91">
        <v>43225</v>
      </c>
      <c r="H2225" s="91">
        <v>43225</v>
      </c>
      <c r="I2225" s="88" t="s">
        <v>112</v>
      </c>
      <c r="J2225" s="88"/>
      <c r="K2225" s="92">
        <v>1</v>
      </c>
      <c r="L2225" s="93">
        <v>0</v>
      </c>
      <c r="M2225" s="109">
        <v>0</v>
      </c>
    </row>
    <row r="2226" spans="1:13" hidden="1" x14ac:dyDescent="0.35">
      <c r="A2226" s="114" t="str">
        <f t="shared" si="34"/>
        <v>7291775ZNGA561B</v>
      </c>
      <c r="B2226" s="88" t="s">
        <v>594</v>
      </c>
      <c r="C2226" s="89">
        <v>2329534</v>
      </c>
      <c r="D2226" s="88">
        <v>7291775</v>
      </c>
      <c r="E2226" s="88" t="s">
        <v>111</v>
      </c>
      <c r="F2226" s="88" t="s">
        <v>115</v>
      </c>
      <c r="G2226" s="91">
        <v>43225</v>
      </c>
      <c r="H2226" s="91">
        <v>43225</v>
      </c>
      <c r="I2226" s="88" t="s">
        <v>15</v>
      </c>
      <c r="J2226" s="88"/>
      <c r="K2226" s="92">
        <v>1</v>
      </c>
      <c r="L2226" s="93">
        <v>194.94</v>
      </c>
      <c r="M2226" s="109">
        <v>194.94</v>
      </c>
    </row>
    <row r="2227" spans="1:13" hidden="1" x14ac:dyDescent="0.35">
      <c r="A2227" s="114" t="str">
        <f t="shared" si="34"/>
        <v>7298192NGA-750</v>
      </c>
      <c r="B2227" s="88" t="s">
        <v>594</v>
      </c>
      <c r="C2227" s="89">
        <v>2329595</v>
      </c>
      <c r="D2227" s="88">
        <v>7298192</v>
      </c>
      <c r="E2227" s="88" t="s">
        <v>111</v>
      </c>
      <c r="F2227" s="88" t="s">
        <v>115</v>
      </c>
      <c r="G2227" s="91">
        <v>43223</v>
      </c>
      <c r="H2227" s="91">
        <v>43223</v>
      </c>
      <c r="I2227" s="88" t="s">
        <v>85</v>
      </c>
      <c r="J2227" s="88"/>
      <c r="K2227" s="92">
        <v>1</v>
      </c>
      <c r="L2227" s="93">
        <v>22.61</v>
      </c>
      <c r="M2227" s="109">
        <v>22.61</v>
      </c>
    </row>
    <row r="2228" spans="1:13" hidden="1" x14ac:dyDescent="0.35">
      <c r="A2228" s="114" t="str">
        <f t="shared" si="34"/>
        <v>7300277ZNGA561A</v>
      </c>
      <c r="B2228" s="88" t="s">
        <v>594</v>
      </c>
      <c r="C2228" s="89">
        <v>2329698</v>
      </c>
      <c r="D2228" s="88">
        <v>7300277</v>
      </c>
      <c r="E2228" s="88" t="s">
        <v>119</v>
      </c>
      <c r="F2228" s="88" t="s">
        <v>113</v>
      </c>
      <c r="G2228" s="91">
        <v>43223</v>
      </c>
      <c r="H2228" s="91">
        <v>43223</v>
      </c>
      <c r="I2228" s="88" t="s">
        <v>112</v>
      </c>
      <c r="J2228" s="88"/>
      <c r="K2228" s="92">
        <v>1</v>
      </c>
      <c r="L2228" s="93">
        <v>0</v>
      </c>
      <c r="M2228" s="109">
        <v>0</v>
      </c>
    </row>
    <row r="2229" spans="1:13" hidden="1" x14ac:dyDescent="0.35">
      <c r="A2229" s="114" t="str">
        <f t="shared" si="34"/>
        <v>7301586ZNGA561A</v>
      </c>
      <c r="B2229" s="88" t="s">
        <v>594</v>
      </c>
      <c r="C2229" s="89">
        <v>2330030</v>
      </c>
      <c r="D2229" s="88">
        <v>7301586</v>
      </c>
      <c r="E2229" s="88" t="s">
        <v>124</v>
      </c>
      <c r="F2229" s="88" t="s">
        <v>113</v>
      </c>
      <c r="G2229" s="91">
        <v>43225</v>
      </c>
      <c r="H2229" s="91">
        <v>43225</v>
      </c>
      <c r="I2229" s="88" t="s">
        <v>112</v>
      </c>
      <c r="J2229" s="88"/>
      <c r="K2229" s="92">
        <v>1</v>
      </c>
      <c r="L2229" s="93">
        <v>0</v>
      </c>
      <c r="M2229" s="109">
        <v>0</v>
      </c>
    </row>
    <row r="2230" spans="1:13" ht="26.5" hidden="1" x14ac:dyDescent="0.35">
      <c r="A2230" s="114" t="str">
        <f t="shared" si="34"/>
        <v>7320147ZNGA561A</v>
      </c>
      <c r="B2230" s="88" t="s">
        <v>594</v>
      </c>
      <c r="C2230" s="89">
        <v>2331036</v>
      </c>
      <c r="D2230" s="88">
        <v>7320147</v>
      </c>
      <c r="E2230" s="88" t="s">
        <v>122</v>
      </c>
      <c r="F2230" s="88" t="s">
        <v>113</v>
      </c>
      <c r="G2230" s="91">
        <v>43224</v>
      </c>
      <c r="H2230" s="91">
        <v>43224</v>
      </c>
      <c r="I2230" s="88" t="s">
        <v>112</v>
      </c>
      <c r="J2230" s="88"/>
      <c r="K2230" s="92">
        <v>1</v>
      </c>
      <c r="L2230" s="93">
        <v>0</v>
      </c>
      <c r="M2230" s="109">
        <v>0</v>
      </c>
    </row>
    <row r="2231" spans="1:13" hidden="1" x14ac:dyDescent="0.35">
      <c r="A2231" s="114" t="str">
        <f t="shared" si="34"/>
        <v>7320348ZNGA561BC</v>
      </c>
      <c r="B2231" s="88" t="s">
        <v>594</v>
      </c>
      <c r="C2231" s="89">
        <v>2331061</v>
      </c>
      <c r="D2231" s="88">
        <v>7320348</v>
      </c>
      <c r="E2231" s="88" t="s">
        <v>117</v>
      </c>
      <c r="F2231" s="88" t="s">
        <v>118</v>
      </c>
      <c r="G2231" s="91">
        <v>43224</v>
      </c>
      <c r="H2231" s="91">
        <v>43224</v>
      </c>
      <c r="I2231" s="88" t="s">
        <v>29</v>
      </c>
      <c r="J2231" s="88"/>
      <c r="K2231" s="92">
        <v>1</v>
      </c>
      <c r="L2231" s="93">
        <v>433.57</v>
      </c>
      <c r="M2231" s="109">
        <v>433.57</v>
      </c>
    </row>
    <row r="2232" spans="1:13" hidden="1" x14ac:dyDescent="0.35">
      <c r="A2232" s="114" t="str">
        <f t="shared" si="34"/>
        <v>7324210ZNGA561A</v>
      </c>
      <c r="B2232" s="88" t="s">
        <v>594</v>
      </c>
      <c r="C2232" s="89">
        <v>2331149</v>
      </c>
      <c r="D2232" s="88">
        <v>7324210</v>
      </c>
      <c r="E2232" s="88" t="s">
        <v>124</v>
      </c>
      <c r="F2232" s="88" t="s">
        <v>113</v>
      </c>
      <c r="G2232" s="91">
        <v>43223</v>
      </c>
      <c r="H2232" s="91">
        <v>43223</v>
      </c>
      <c r="I2232" s="88" t="s">
        <v>112</v>
      </c>
      <c r="J2232" s="88"/>
      <c r="K2232" s="92">
        <v>1</v>
      </c>
      <c r="L2232" s="93">
        <v>0</v>
      </c>
      <c r="M2232" s="109">
        <v>0</v>
      </c>
    </row>
    <row r="2233" spans="1:13" hidden="1" x14ac:dyDescent="0.35">
      <c r="A2233" s="114" t="str">
        <f t="shared" si="34"/>
        <v>7331317ZNGA562BC</v>
      </c>
      <c r="B2233" s="88" t="s">
        <v>594</v>
      </c>
      <c r="C2233" s="89">
        <v>2332377</v>
      </c>
      <c r="D2233" s="88">
        <v>7331317</v>
      </c>
      <c r="E2233" s="88" t="s">
        <v>121</v>
      </c>
      <c r="F2233" s="88" t="s">
        <v>118</v>
      </c>
      <c r="G2233" s="91">
        <v>43224</v>
      </c>
      <c r="H2233" s="91">
        <v>43224</v>
      </c>
      <c r="I2233" s="88" t="s">
        <v>41</v>
      </c>
      <c r="J2233" s="88"/>
      <c r="K2233" s="92">
        <v>1</v>
      </c>
      <c r="L2233" s="93">
        <v>498.69</v>
      </c>
      <c r="M2233" s="109">
        <v>498.69</v>
      </c>
    </row>
    <row r="2234" spans="1:13" hidden="1" x14ac:dyDescent="0.35">
      <c r="A2234" s="114" t="str">
        <f t="shared" si="34"/>
        <v>7331306ZNGA561A</v>
      </c>
      <c r="B2234" s="88" t="s">
        <v>594</v>
      </c>
      <c r="C2234" s="89">
        <v>2332378</v>
      </c>
      <c r="D2234" s="88">
        <v>7331306</v>
      </c>
      <c r="E2234" s="88" t="s">
        <v>121</v>
      </c>
      <c r="F2234" s="88" t="s">
        <v>113</v>
      </c>
      <c r="G2234" s="91">
        <v>43223</v>
      </c>
      <c r="H2234" s="91">
        <v>43223</v>
      </c>
      <c r="I2234" s="88" t="s">
        <v>112</v>
      </c>
      <c r="J2234" s="88"/>
      <c r="K2234" s="92">
        <v>1</v>
      </c>
      <c r="L2234" s="93">
        <v>0</v>
      </c>
      <c r="M2234" s="109">
        <v>0</v>
      </c>
    </row>
    <row r="2235" spans="1:13" hidden="1" x14ac:dyDescent="0.35">
      <c r="A2235" s="114" t="str">
        <f t="shared" si="34"/>
        <v>7358443ZNGA561A</v>
      </c>
      <c r="B2235" s="88" t="s">
        <v>594</v>
      </c>
      <c r="C2235" s="89">
        <v>2334064</v>
      </c>
      <c r="D2235" s="88">
        <v>7358443</v>
      </c>
      <c r="E2235" s="88" t="s">
        <v>120</v>
      </c>
      <c r="F2235" s="88" t="s">
        <v>113</v>
      </c>
      <c r="G2235" s="91">
        <v>43225</v>
      </c>
      <c r="H2235" s="91">
        <v>43225</v>
      </c>
      <c r="I2235" s="88" t="s">
        <v>112</v>
      </c>
      <c r="J2235" s="88"/>
      <c r="K2235" s="92">
        <v>1</v>
      </c>
      <c r="L2235" s="93">
        <v>0</v>
      </c>
      <c r="M2235" s="109">
        <v>0</v>
      </c>
    </row>
    <row r="2236" spans="1:13" hidden="1" x14ac:dyDescent="0.35">
      <c r="A2236" s="114" t="str">
        <f t="shared" si="34"/>
        <v>7380473ZNGA561A</v>
      </c>
      <c r="B2236" s="88" t="s">
        <v>594</v>
      </c>
      <c r="C2236" s="89">
        <v>2335631</v>
      </c>
      <c r="D2236" s="88">
        <v>7380473</v>
      </c>
      <c r="E2236" s="88" t="s">
        <v>117</v>
      </c>
      <c r="F2236" s="88" t="s">
        <v>113</v>
      </c>
      <c r="G2236" s="91">
        <v>43225</v>
      </c>
      <c r="H2236" s="91">
        <v>43225</v>
      </c>
      <c r="I2236" s="88" t="s">
        <v>112</v>
      </c>
      <c r="J2236" s="88"/>
      <c r="K2236" s="92">
        <v>1</v>
      </c>
      <c r="L2236" s="93">
        <v>0</v>
      </c>
      <c r="M2236" s="109">
        <v>0</v>
      </c>
    </row>
    <row r="2237" spans="1:13" hidden="1" x14ac:dyDescent="0.35">
      <c r="A2237" s="114" t="str">
        <f t="shared" si="34"/>
        <v>7380495ZNGA564B</v>
      </c>
      <c r="B2237" s="88" t="s">
        <v>594</v>
      </c>
      <c r="C2237" s="89">
        <v>2335632</v>
      </c>
      <c r="D2237" s="88">
        <v>7380495</v>
      </c>
      <c r="E2237" s="88" t="s">
        <v>117</v>
      </c>
      <c r="F2237" s="88" t="s">
        <v>115</v>
      </c>
      <c r="G2237" s="91">
        <v>43225</v>
      </c>
      <c r="H2237" s="91">
        <v>43225</v>
      </c>
      <c r="I2237" s="88" t="s">
        <v>19</v>
      </c>
      <c r="J2237" s="88"/>
      <c r="K2237" s="92">
        <v>1</v>
      </c>
      <c r="L2237" s="93">
        <v>625.48</v>
      </c>
      <c r="M2237" s="109">
        <v>625.48</v>
      </c>
    </row>
    <row r="2238" spans="1:13" ht="39.5" hidden="1" x14ac:dyDescent="0.35">
      <c r="A2238" s="114" t="str">
        <f t="shared" si="34"/>
        <v/>
      </c>
      <c r="B2238" s="93"/>
      <c r="C2238" s="93"/>
      <c r="D2238" s="93"/>
      <c r="E2238" s="93"/>
      <c r="F2238" s="93"/>
      <c r="G2238" s="93"/>
      <c r="H2238" s="93"/>
      <c r="I2238" s="93"/>
      <c r="J2238" s="93"/>
      <c r="K2238" s="93"/>
      <c r="L2238" s="105" t="s">
        <v>110</v>
      </c>
      <c r="M2238" s="109">
        <v>25497.279999999999</v>
      </c>
    </row>
    <row r="2239" spans="1:13" hidden="1" x14ac:dyDescent="0.35">
      <c r="A2239" s="114" t="str">
        <f t="shared" si="34"/>
        <v>4670896NGA-F02577</v>
      </c>
      <c r="B2239" s="83" t="s">
        <v>182</v>
      </c>
      <c r="C2239" s="84">
        <v>2190116</v>
      </c>
      <c r="D2239" s="83">
        <v>4670896</v>
      </c>
      <c r="E2239" s="83" t="s">
        <v>111</v>
      </c>
      <c r="F2239" s="83" t="s">
        <v>127</v>
      </c>
      <c r="G2239" s="85">
        <v>43103</v>
      </c>
      <c r="H2239" s="85">
        <v>43103</v>
      </c>
      <c r="I2239" s="83" t="s">
        <v>129</v>
      </c>
      <c r="J2239" s="83"/>
      <c r="K2239" s="86">
        <v>36</v>
      </c>
      <c r="L2239" s="87">
        <v>11.93</v>
      </c>
      <c r="M2239" s="108">
        <v>429.48</v>
      </c>
    </row>
    <row r="2240" spans="1:13" hidden="1" x14ac:dyDescent="0.35">
      <c r="A2240" s="114" t="str">
        <f t="shared" si="34"/>
        <v>5003392ZNGA562BC</v>
      </c>
      <c r="B2240" s="88" t="s">
        <v>592</v>
      </c>
      <c r="C2240" s="89">
        <v>2203270</v>
      </c>
      <c r="D2240" s="88">
        <v>5003392</v>
      </c>
      <c r="E2240" s="88" t="s">
        <v>124</v>
      </c>
      <c r="F2240" s="88" t="s">
        <v>118</v>
      </c>
      <c r="G2240" s="91">
        <v>43229</v>
      </c>
      <c r="H2240" s="91">
        <v>43229</v>
      </c>
      <c r="I2240" s="88" t="s">
        <v>41</v>
      </c>
      <c r="J2240" s="88"/>
      <c r="K2240" s="92">
        <v>1</v>
      </c>
      <c r="L2240" s="93">
        <v>498.69</v>
      </c>
      <c r="M2240" s="109">
        <v>498.69</v>
      </c>
    </row>
    <row r="2241" spans="1:13" hidden="1" x14ac:dyDescent="0.35">
      <c r="A2241" s="114" t="str">
        <f t="shared" si="34"/>
        <v>5123129ZNGA564BC</v>
      </c>
      <c r="B2241" s="88" t="s">
        <v>592</v>
      </c>
      <c r="C2241" s="89">
        <v>2209827</v>
      </c>
      <c r="D2241" s="88">
        <v>5123129</v>
      </c>
      <c r="E2241" s="88" t="s">
        <v>120</v>
      </c>
      <c r="F2241" s="88" t="s">
        <v>118</v>
      </c>
      <c r="G2241" s="91">
        <v>43227</v>
      </c>
      <c r="H2241" s="91">
        <v>43227</v>
      </c>
      <c r="I2241" s="88" t="s">
        <v>95</v>
      </c>
      <c r="J2241" s="88"/>
      <c r="K2241" s="92">
        <v>1</v>
      </c>
      <c r="L2241" s="93">
        <v>881.69</v>
      </c>
      <c r="M2241" s="109">
        <v>881.69</v>
      </c>
    </row>
    <row r="2242" spans="1:13" ht="26.5" hidden="1" x14ac:dyDescent="0.35">
      <c r="A2242" s="114" t="str">
        <f t="shared" si="34"/>
        <v>5249695NGA-F02577</v>
      </c>
      <c r="B2242" s="88" t="s">
        <v>592</v>
      </c>
      <c r="C2242" s="89">
        <v>2216020</v>
      </c>
      <c r="D2242" s="90">
        <v>5249695</v>
      </c>
      <c r="E2242" s="88" t="s">
        <v>122</v>
      </c>
      <c r="F2242" s="88" t="s">
        <v>127</v>
      </c>
      <c r="G2242" s="91">
        <v>43228</v>
      </c>
      <c r="H2242" s="91">
        <v>43228</v>
      </c>
      <c r="I2242" s="88" t="s">
        <v>129</v>
      </c>
      <c r="J2242" s="88" t="s">
        <v>595</v>
      </c>
      <c r="K2242" s="92">
        <v>-40</v>
      </c>
      <c r="L2242" s="93">
        <v>11.93</v>
      </c>
      <c r="M2242" s="109">
        <v>-477.2</v>
      </c>
    </row>
    <row r="2243" spans="1:13" ht="52.5" hidden="1" x14ac:dyDescent="0.35">
      <c r="A2243" s="114" t="str">
        <f t="shared" ref="A2243:A2306" si="35">CONCATENATE(D2243,I2243)</f>
        <v>5430806NGA Outside Boundary Remediation/Build</v>
      </c>
      <c r="B2243" s="88" t="s">
        <v>592</v>
      </c>
      <c r="C2243" s="89">
        <v>2223461</v>
      </c>
      <c r="D2243" s="88">
        <v>5430806</v>
      </c>
      <c r="E2243" s="88" t="s">
        <v>122</v>
      </c>
      <c r="F2243" s="88" t="s">
        <v>127</v>
      </c>
      <c r="G2243" s="91">
        <v>43227</v>
      </c>
      <c r="H2243" s="91">
        <v>43227</v>
      </c>
      <c r="I2243" s="88" t="s">
        <v>126</v>
      </c>
      <c r="J2243" s="88"/>
      <c r="K2243" s="92">
        <v>1</v>
      </c>
      <c r="L2243" s="93">
        <v>0</v>
      </c>
      <c r="M2243" s="109">
        <v>0</v>
      </c>
    </row>
    <row r="2244" spans="1:13" ht="26.5" hidden="1" x14ac:dyDescent="0.35">
      <c r="A2244" s="114" t="str">
        <f t="shared" si="35"/>
        <v>5430806ZNGA561BC</v>
      </c>
      <c r="B2244" s="88" t="s">
        <v>592</v>
      </c>
      <c r="C2244" s="89">
        <v>2223461</v>
      </c>
      <c r="D2244" s="88">
        <v>5430806</v>
      </c>
      <c r="E2244" s="88" t="s">
        <v>122</v>
      </c>
      <c r="F2244" s="88" t="s">
        <v>118</v>
      </c>
      <c r="G2244" s="91">
        <v>43230</v>
      </c>
      <c r="H2244" s="91">
        <v>43230</v>
      </c>
      <c r="I2244" s="88" t="s">
        <v>29</v>
      </c>
      <c r="J2244" s="88"/>
      <c r="K2244" s="92">
        <v>1</v>
      </c>
      <c r="L2244" s="93">
        <v>433.57</v>
      </c>
      <c r="M2244" s="109">
        <v>433.57</v>
      </c>
    </row>
    <row r="2245" spans="1:13" hidden="1" x14ac:dyDescent="0.35">
      <c r="A2245" s="114" t="str">
        <f t="shared" si="35"/>
        <v>6345150NGA-714</v>
      </c>
      <c r="B2245" s="88" t="s">
        <v>592</v>
      </c>
      <c r="C2245" s="89">
        <v>2272725</v>
      </c>
      <c r="D2245" s="88">
        <v>6345150</v>
      </c>
      <c r="E2245" s="88" t="s">
        <v>120</v>
      </c>
      <c r="F2245" s="88" t="s">
        <v>115</v>
      </c>
      <c r="G2245" s="91">
        <v>43229</v>
      </c>
      <c r="H2245" s="91">
        <v>43229</v>
      </c>
      <c r="I2245" s="88" t="s">
        <v>114</v>
      </c>
      <c r="J2245" s="88"/>
      <c r="K2245" s="92">
        <v>-1</v>
      </c>
      <c r="L2245" s="93">
        <v>41.38</v>
      </c>
      <c r="M2245" s="109">
        <v>-41.38</v>
      </c>
    </row>
    <row r="2246" spans="1:13" hidden="1" x14ac:dyDescent="0.35">
      <c r="A2246" s="114" t="str">
        <f t="shared" si="35"/>
        <v>6263402N-F02MAT</v>
      </c>
      <c r="B2246" s="88" t="s">
        <v>592</v>
      </c>
      <c r="C2246" s="89">
        <v>2274473</v>
      </c>
      <c r="D2246" s="88">
        <v>6263402</v>
      </c>
      <c r="E2246" s="88" t="s">
        <v>119</v>
      </c>
      <c r="F2246" s="88" t="s">
        <v>118</v>
      </c>
      <c r="G2246" s="91">
        <v>43232</v>
      </c>
      <c r="H2246" s="91">
        <v>43232</v>
      </c>
      <c r="I2246" s="88" t="s">
        <v>157</v>
      </c>
      <c r="J2246" s="88"/>
      <c r="K2246" s="92">
        <v>73</v>
      </c>
      <c r="L2246" s="93">
        <v>1</v>
      </c>
      <c r="M2246" s="109">
        <v>73</v>
      </c>
    </row>
    <row r="2247" spans="1:13" hidden="1" x14ac:dyDescent="0.35">
      <c r="A2247" s="114" t="str">
        <f t="shared" si="35"/>
        <v>6263402NGA-F02577</v>
      </c>
      <c r="B2247" s="88" t="s">
        <v>592</v>
      </c>
      <c r="C2247" s="89">
        <v>2274473</v>
      </c>
      <c r="D2247" s="88">
        <v>6263402</v>
      </c>
      <c r="E2247" s="88" t="s">
        <v>119</v>
      </c>
      <c r="F2247" s="88" t="s">
        <v>118</v>
      </c>
      <c r="G2247" s="91">
        <v>43232</v>
      </c>
      <c r="H2247" s="91">
        <v>43232</v>
      </c>
      <c r="I2247" s="88" t="s">
        <v>129</v>
      </c>
      <c r="J2247" s="88"/>
      <c r="K2247" s="92">
        <v>64</v>
      </c>
      <c r="L2247" s="93">
        <v>11.93</v>
      </c>
      <c r="M2247" s="109">
        <v>763.52</v>
      </c>
    </row>
    <row r="2248" spans="1:13" hidden="1" x14ac:dyDescent="0.35">
      <c r="A2248" s="114" t="str">
        <f t="shared" si="35"/>
        <v>6415436NGA-714</v>
      </c>
      <c r="B2248" s="88" t="s">
        <v>592</v>
      </c>
      <c r="C2248" s="89">
        <v>2275863</v>
      </c>
      <c r="D2248" s="88">
        <v>6415436</v>
      </c>
      <c r="E2248" s="88" t="s">
        <v>116</v>
      </c>
      <c r="F2248" s="88" t="s">
        <v>115</v>
      </c>
      <c r="G2248" s="91">
        <v>43229</v>
      </c>
      <c r="H2248" s="91">
        <v>43229</v>
      </c>
      <c r="I2248" s="88" t="s">
        <v>114</v>
      </c>
      <c r="J2248" s="88"/>
      <c r="K2248" s="92">
        <v>-1</v>
      </c>
      <c r="L2248" s="93">
        <v>41.38</v>
      </c>
      <c r="M2248" s="109">
        <v>-41.38</v>
      </c>
    </row>
    <row r="2249" spans="1:13" hidden="1" x14ac:dyDescent="0.35">
      <c r="A2249" s="114" t="str">
        <f t="shared" si="35"/>
        <v>6467008ZNGA563BC</v>
      </c>
      <c r="B2249" s="88" t="s">
        <v>592</v>
      </c>
      <c r="C2249" s="89">
        <v>2278290</v>
      </c>
      <c r="D2249" s="88">
        <v>6467008</v>
      </c>
      <c r="E2249" s="88" t="s">
        <v>111</v>
      </c>
      <c r="F2249" s="88" t="s">
        <v>118</v>
      </c>
      <c r="G2249" s="91">
        <v>43232</v>
      </c>
      <c r="H2249" s="91">
        <v>43232</v>
      </c>
      <c r="I2249" s="88" t="s">
        <v>25</v>
      </c>
      <c r="J2249" s="88"/>
      <c r="K2249" s="92">
        <v>1</v>
      </c>
      <c r="L2249" s="93">
        <v>626.70000000000005</v>
      </c>
      <c r="M2249" s="109">
        <v>626.70000000000005</v>
      </c>
    </row>
    <row r="2250" spans="1:13" hidden="1" x14ac:dyDescent="0.35">
      <c r="A2250" s="114" t="str">
        <f t="shared" si="35"/>
        <v>6715390ZNGA563BC</v>
      </c>
      <c r="B2250" s="88" t="s">
        <v>592</v>
      </c>
      <c r="C2250" s="89">
        <v>2289926</v>
      </c>
      <c r="D2250" s="88">
        <v>6715390</v>
      </c>
      <c r="E2250" s="88" t="s">
        <v>117</v>
      </c>
      <c r="F2250" s="88" t="s">
        <v>118</v>
      </c>
      <c r="G2250" s="91">
        <v>43230</v>
      </c>
      <c r="H2250" s="91">
        <v>43230</v>
      </c>
      <c r="I2250" s="88" t="s">
        <v>25</v>
      </c>
      <c r="J2250" s="88"/>
      <c r="K2250" s="92">
        <v>1</v>
      </c>
      <c r="L2250" s="93">
        <v>626.70000000000005</v>
      </c>
      <c r="M2250" s="109">
        <v>626.70000000000005</v>
      </c>
    </row>
    <row r="2251" spans="1:13" hidden="1" x14ac:dyDescent="0.35">
      <c r="A2251" s="114" t="str">
        <f t="shared" si="35"/>
        <v>6736702ZNGA561A</v>
      </c>
      <c r="B2251" s="88" t="s">
        <v>592</v>
      </c>
      <c r="C2251" s="89">
        <v>2291516</v>
      </c>
      <c r="D2251" s="88">
        <v>6736702</v>
      </c>
      <c r="E2251" s="88" t="s">
        <v>123</v>
      </c>
      <c r="F2251" s="88" t="s">
        <v>113</v>
      </c>
      <c r="G2251" s="91">
        <v>43231</v>
      </c>
      <c r="H2251" s="91">
        <v>43231</v>
      </c>
      <c r="I2251" s="88" t="s">
        <v>112</v>
      </c>
      <c r="J2251" s="88"/>
      <c r="K2251" s="92">
        <v>1</v>
      </c>
      <c r="L2251" s="93">
        <v>0</v>
      </c>
      <c r="M2251" s="109">
        <v>0</v>
      </c>
    </row>
    <row r="2252" spans="1:13" ht="52.5" x14ac:dyDescent="0.35">
      <c r="A2252" s="114" t="str">
        <f t="shared" si="35"/>
        <v>6736711NGA Outside Boundary Remediation/Build</v>
      </c>
      <c r="B2252" s="88" t="s">
        <v>592</v>
      </c>
      <c r="C2252" s="89">
        <v>2291517</v>
      </c>
      <c r="D2252" s="88">
        <v>6736711</v>
      </c>
      <c r="E2252" s="88" t="s">
        <v>123</v>
      </c>
      <c r="F2252" s="88" t="s">
        <v>127</v>
      </c>
      <c r="G2252" s="91">
        <v>43231</v>
      </c>
      <c r="H2252" s="91">
        <v>43231</v>
      </c>
      <c r="I2252" s="88" t="s">
        <v>126</v>
      </c>
      <c r="J2252" s="88"/>
      <c r="K2252" s="92">
        <v>1</v>
      </c>
      <c r="L2252" s="93">
        <v>0</v>
      </c>
      <c r="M2252" s="109">
        <v>0</v>
      </c>
    </row>
    <row r="2253" spans="1:13" x14ac:dyDescent="0.35">
      <c r="A2253" s="114" t="str">
        <f t="shared" si="35"/>
        <v>6736711ZNGA563BC</v>
      </c>
      <c r="B2253" s="88" t="s">
        <v>592</v>
      </c>
      <c r="C2253" s="89">
        <v>2291517</v>
      </c>
      <c r="D2253" s="88">
        <v>6736711</v>
      </c>
      <c r="E2253" s="88" t="s">
        <v>123</v>
      </c>
      <c r="F2253" s="88" t="s">
        <v>118</v>
      </c>
      <c r="G2253" s="91">
        <v>43232</v>
      </c>
      <c r="H2253" s="91">
        <v>43232</v>
      </c>
      <c r="I2253" s="88" t="s">
        <v>25</v>
      </c>
      <c r="J2253" s="88"/>
      <c r="K2253" s="92">
        <v>1</v>
      </c>
      <c r="L2253" s="93">
        <v>626.70000000000005</v>
      </c>
      <c r="M2253" s="109">
        <v>626.70000000000005</v>
      </c>
    </row>
    <row r="2254" spans="1:13" hidden="1" x14ac:dyDescent="0.35">
      <c r="A2254" s="114" t="str">
        <f t="shared" si="35"/>
        <v>6779006X392N</v>
      </c>
      <c r="B2254" s="88" t="s">
        <v>592</v>
      </c>
      <c r="C2254" s="89">
        <v>2293527</v>
      </c>
      <c r="D2254" s="90">
        <v>6779006</v>
      </c>
      <c r="E2254" s="88" t="s">
        <v>111</v>
      </c>
      <c r="F2254" s="88" t="s">
        <v>118</v>
      </c>
      <c r="G2254" s="91">
        <v>43231</v>
      </c>
      <c r="H2254" s="91">
        <v>43231</v>
      </c>
      <c r="I2254" s="88" t="s">
        <v>148</v>
      </c>
      <c r="J2254" s="88"/>
      <c r="K2254" s="92">
        <v>-12.03</v>
      </c>
      <c r="L2254" s="93">
        <v>11.79</v>
      </c>
      <c r="M2254" s="109">
        <v>-141.83000000000001</v>
      </c>
    </row>
    <row r="2255" spans="1:13" hidden="1" x14ac:dyDescent="0.35">
      <c r="A2255" s="114" t="str">
        <f t="shared" si="35"/>
        <v>6795264X392N</v>
      </c>
      <c r="B2255" s="88" t="s">
        <v>592</v>
      </c>
      <c r="C2255" s="89">
        <v>2294509</v>
      </c>
      <c r="D2255" s="90">
        <v>6795264</v>
      </c>
      <c r="E2255" s="88" t="s">
        <v>145</v>
      </c>
      <c r="F2255" s="88" t="s">
        <v>118</v>
      </c>
      <c r="G2255" s="91">
        <v>43231</v>
      </c>
      <c r="H2255" s="91">
        <v>43231</v>
      </c>
      <c r="I2255" s="88" t="s">
        <v>148</v>
      </c>
      <c r="J2255" s="88"/>
      <c r="K2255" s="92">
        <v>-12.03</v>
      </c>
      <c r="L2255" s="93">
        <v>11.79</v>
      </c>
      <c r="M2255" s="109">
        <v>-141.83000000000001</v>
      </c>
    </row>
    <row r="2256" spans="1:13" hidden="1" x14ac:dyDescent="0.35">
      <c r="A2256" s="114" t="str">
        <f t="shared" si="35"/>
        <v>6844592NGA-750</v>
      </c>
      <c r="B2256" s="88" t="s">
        <v>592</v>
      </c>
      <c r="C2256" s="89">
        <v>2298265</v>
      </c>
      <c r="D2256" s="88">
        <v>6844592</v>
      </c>
      <c r="E2256" s="88" t="s">
        <v>120</v>
      </c>
      <c r="F2256" s="88" t="s">
        <v>118</v>
      </c>
      <c r="G2256" s="91">
        <v>43232</v>
      </c>
      <c r="H2256" s="91">
        <v>43232</v>
      </c>
      <c r="I2256" s="88" t="s">
        <v>85</v>
      </c>
      <c r="J2256" s="88"/>
      <c r="K2256" s="92">
        <v>1</v>
      </c>
      <c r="L2256" s="93">
        <v>22.61</v>
      </c>
      <c r="M2256" s="109">
        <v>22.61</v>
      </c>
    </row>
    <row r="2257" spans="1:13" hidden="1" x14ac:dyDescent="0.35">
      <c r="A2257" s="114" t="str">
        <f t="shared" si="35"/>
        <v>6844592NGA-751</v>
      </c>
      <c r="B2257" s="88" t="s">
        <v>592</v>
      </c>
      <c r="C2257" s="89">
        <v>2298265</v>
      </c>
      <c r="D2257" s="88">
        <v>6844592</v>
      </c>
      <c r="E2257" s="88" t="s">
        <v>120</v>
      </c>
      <c r="F2257" s="88" t="s">
        <v>118</v>
      </c>
      <c r="G2257" s="91">
        <v>43232</v>
      </c>
      <c r="H2257" s="91">
        <v>43232</v>
      </c>
      <c r="I2257" s="88" t="s">
        <v>93</v>
      </c>
      <c r="J2257" s="88"/>
      <c r="K2257" s="92">
        <v>1</v>
      </c>
      <c r="L2257" s="93">
        <v>146.76</v>
      </c>
      <c r="M2257" s="109">
        <v>146.76</v>
      </c>
    </row>
    <row r="2258" spans="1:13" hidden="1" x14ac:dyDescent="0.35">
      <c r="A2258" s="114" t="str">
        <f t="shared" si="35"/>
        <v>6895889X392N</v>
      </c>
      <c r="B2258" s="88" t="s">
        <v>592</v>
      </c>
      <c r="C2258" s="89">
        <v>2300270</v>
      </c>
      <c r="D2258" s="90">
        <v>6895889</v>
      </c>
      <c r="E2258" s="88" t="s">
        <v>121</v>
      </c>
      <c r="F2258" s="88" t="s">
        <v>118</v>
      </c>
      <c r="G2258" s="91">
        <v>43231</v>
      </c>
      <c r="H2258" s="91">
        <v>43231</v>
      </c>
      <c r="I2258" s="88" t="s">
        <v>148</v>
      </c>
      <c r="J2258" s="88"/>
      <c r="K2258" s="92">
        <v>-12.03</v>
      </c>
      <c r="L2258" s="93">
        <v>11.79</v>
      </c>
      <c r="M2258" s="109">
        <v>-141.83000000000001</v>
      </c>
    </row>
    <row r="2259" spans="1:13" hidden="1" x14ac:dyDescent="0.35">
      <c r="A2259" s="114" t="str">
        <f t="shared" si="35"/>
        <v>6852601ZNGA561BC</v>
      </c>
      <c r="B2259" s="88" t="s">
        <v>592</v>
      </c>
      <c r="C2259" s="89">
        <v>2300899</v>
      </c>
      <c r="D2259" s="88">
        <v>6852601</v>
      </c>
      <c r="E2259" s="88" t="s">
        <v>120</v>
      </c>
      <c r="F2259" s="88" t="s">
        <v>118</v>
      </c>
      <c r="G2259" s="91">
        <v>43230</v>
      </c>
      <c r="H2259" s="91">
        <v>43230</v>
      </c>
      <c r="I2259" s="88" t="s">
        <v>29</v>
      </c>
      <c r="J2259" s="88"/>
      <c r="K2259" s="92">
        <v>1</v>
      </c>
      <c r="L2259" s="93">
        <v>433.57</v>
      </c>
      <c r="M2259" s="109">
        <v>433.57</v>
      </c>
    </row>
    <row r="2260" spans="1:13" hidden="1" x14ac:dyDescent="0.35">
      <c r="A2260" s="114" t="str">
        <f t="shared" si="35"/>
        <v>6926791NGA-714</v>
      </c>
      <c r="B2260" s="88" t="s">
        <v>592</v>
      </c>
      <c r="C2260" s="89">
        <v>2303626</v>
      </c>
      <c r="D2260" s="88">
        <v>6926791</v>
      </c>
      <c r="E2260" s="88" t="s">
        <v>119</v>
      </c>
      <c r="F2260" s="88" t="s">
        <v>115</v>
      </c>
      <c r="G2260" s="91">
        <v>43227</v>
      </c>
      <c r="H2260" s="91">
        <v>43227</v>
      </c>
      <c r="I2260" s="88" t="s">
        <v>114</v>
      </c>
      <c r="J2260" s="88"/>
      <c r="K2260" s="92">
        <v>1</v>
      </c>
      <c r="L2260" s="93">
        <v>41.38</v>
      </c>
      <c r="M2260" s="109">
        <v>41.38</v>
      </c>
    </row>
    <row r="2261" spans="1:13" hidden="1" x14ac:dyDescent="0.35">
      <c r="A2261" s="114" t="str">
        <f t="shared" si="35"/>
        <v>6926778ZNGA561A</v>
      </c>
      <c r="B2261" s="88" t="s">
        <v>592</v>
      </c>
      <c r="C2261" s="89">
        <v>2303627</v>
      </c>
      <c r="D2261" s="88">
        <v>6926778</v>
      </c>
      <c r="E2261" s="88" t="s">
        <v>119</v>
      </c>
      <c r="F2261" s="88"/>
      <c r="G2261" s="91">
        <v>43227</v>
      </c>
      <c r="H2261" s="91">
        <v>43227</v>
      </c>
      <c r="I2261" s="88" t="s">
        <v>112</v>
      </c>
      <c r="J2261" s="88"/>
      <c r="K2261" s="92">
        <v>1</v>
      </c>
      <c r="L2261" s="93">
        <v>0</v>
      </c>
      <c r="M2261" s="109">
        <v>0</v>
      </c>
    </row>
    <row r="2262" spans="1:13" hidden="1" x14ac:dyDescent="0.35">
      <c r="A2262" s="114" t="str">
        <f t="shared" si="35"/>
        <v>6933108ZNGA563BC</v>
      </c>
      <c r="B2262" s="88" t="s">
        <v>592</v>
      </c>
      <c r="C2262" s="89">
        <v>2304499</v>
      </c>
      <c r="D2262" s="88">
        <v>6933108</v>
      </c>
      <c r="E2262" s="88" t="s">
        <v>120</v>
      </c>
      <c r="F2262" s="88" t="s">
        <v>118</v>
      </c>
      <c r="G2262" s="91">
        <v>43227</v>
      </c>
      <c r="H2262" s="91">
        <v>43227</v>
      </c>
      <c r="I2262" s="88" t="s">
        <v>25</v>
      </c>
      <c r="J2262" s="88"/>
      <c r="K2262" s="92">
        <v>1</v>
      </c>
      <c r="L2262" s="93">
        <v>626.70000000000005</v>
      </c>
      <c r="M2262" s="109">
        <v>626.70000000000005</v>
      </c>
    </row>
    <row r="2263" spans="1:13" hidden="1" x14ac:dyDescent="0.35">
      <c r="A2263" s="114" t="str">
        <f t="shared" si="35"/>
        <v>6933104ZNGA561A</v>
      </c>
      <c r="B2263" s="88" t="s">
        <v>592</v>
      </c>
      <c r="C2263" s="89">
        <v>2304500</v>
      </c>
      <c r="D2263" s="88">
        <v>6933104</v>
      </c>
      <c r="E2263" s="88" t="s">
        <v>120</v>
      </c>
      <c r="F2263" s="88" t="s">
        <v>113</v>
      </c>
      <c r="G2263" s="91">
        <v>43227</v>
      </c>
      <c r="H2263" s="91">
        <v>43227</v>
      </c>
      <c r="I2263" s="88" t="s">
        <v>112</v>
      </c>
      <c r="J2263" s="88"/>
      <c r="K2263" s="92">
        <v>1</v>
      </c>
      <c r="L2263" s="93">
        <v>0</v>
      </c>
      <c r="M2263" s="109">
        <v>0</v>
      </c>
    </row>
    <row r="2264" spans="1:13" hidden="1" x14ac:dyDescent="0.35">
      <c r="A2264" s="114" t="str">
        <f t="shared" si="35"/>
        <v>7011496ZNGA561A</v>
      </c>
      <c r="B2264" s="88" t="s">
        <v>592</v>
      </c>
      <c r="C2264" s="89">
        <v>2309593</v>
      </c>
      <c r="D2264" s="88">
        <v>7011496</v>
      </c>
      <c r="E2264" s="88" t="s">
        <v>119</v>
      </c>
      <c r="F2264" s="88" t="s">
        <v>113</v>
      </c>
      <c r="G2264" s="91">
        <v>43229</v>
      </c>
      <c r="H2264" s="91">
        <v>43229</v>
      </c>
      <c r="I2264" s="88" t="s">
        <v>112</v>
      </c>
      <c r="J2264" s="88"/>
      <c r="K2264" s="92">
        <v>1</v>
      </c>
      <c r="L2264" s="93">
        <v>0</v>
      </c>
      <c r="M2264" s="109">
        <v>0</v>
      </c>
    </row>
    <row r="2265" spans="1:13" hidden="1" x14ac:dyDescent="0.35">
      <c r="A2265" s="114" t="str">
        <f t="shared" si="35"/>
        <v>7020453Z999</v>
      </c>
      <c r="B2265" s="88" t="s">
        <v>592</v>
      </c>
      <c r="C2265" s="89">
        <v>2310285</v>
      </c>
      <c r="D2265" s="88">
        <v>7020453</v>
      </c>
      <c r="E2265" s="88" t="s">
        <v>117</v>
      </c>
      <c r="F2265" s="88" t="s">
        <v>115</v>
      </c>
      <c r="G2265" s="91">
        <v>43229</v>
      </c>
      <c r="H2265" s="91">
        <v>43229</v>
      </c>
      <c r="I2265" s="88" t="s">
        <v>35</v>
      </c>
      <c r="J2265" s="88"/>
      <c r="K2265" s="92">
        <v>1</v>
      </c>
      <c r="L2265" s="93">
        <v>0</v>
      </c>
      <c r="M2265" s="109">
        <v>0</v>
      </c>
    </row>
    <row r="2266" spans="1:13" hidden="1" x14ac:dyDescent="0.35">
      <c r="A2266" s="114" t="str">
        <f t="shared" si="35"/>
        <v>7020453ZNGA563B</v>
      </c>
      <c r="B2266" s="88" t="s">
        <v>592</v>
      </c>
      <c r="C2266" s="89">
        <v>2310285</v>
      </c>
      <c r="D2266" s="88">
        <v>7020453</v>
      </c>
      <c r="E2266" s="88" t="s">
        <v>117</v>
      </c>
      <c r="F2266" s="88" t="s">
        <v>115</v>
      </c>
      <c r="G2266" s="91">
        <v>43229</v>
      </c>
      <c r="H2266" s="91">
        <v>43229</v>
      </c>
      <c r="I2266" s="88" t="s">
        <v>23</v>
      </c>
      <c r="J2266" s="88"/>
      <c r="K2266" s="92">
        <v>-1</v>
      </c>
      <c r="L2266" s="93">
        <v>383.5</v>
      </c>
      <c r="M2266" s="109">
        <v>-383.5</v>
      </c>
    </row>
    <row r="2267" spans="1:13" hidden="1" x14ac:dyDescent="0.35">
      <c r="A2267" s="114" t="str">
        <f t="shared" si="35"/>
        <v>7020453ZNGA563BC</v>
      </c>
      <c r="B2267" s="88" t="s">
        <v>592</v>
      </c>
      <c r="C2267" s="89">
        <v>2310285</v>
      </c>
      <c r="D2267" s="88">
        <v>7020453</v>
      </c>
      <c r="E2267" s="88" t="s">
        <v>117</v>
      </c>
      <c r="F2267" s="88" t="s">
        <v>118</v>
      </c>
      <c r="G2267" s="91">
        <v>43227</v>
      </c>
      <c r="H2267" s="91">
        <v>43227</v>
      </c>
      <c r="I2267" s="88" t="s">
        <v>25</v>
      </c>
      <c r="J2267" s="88"/>
      <c r="K2267" s="92">
        <v>1</v>
      </c>
      <c r="L2267" s="93">
        <v>626.70000000000005</v>
      </c>
      <c r="M2267" s="109">
        <v>626.70000000000005</v>
      </c>
    </row>
    <row r="2268" spans="1:13" hidden="1" x14ac:dyDescent="0.35">
      <c r="A2268" s="114" t="str">
        <f t="shared" si="35"/>
        <v>7026680Z999</v>
      </c>
      <c r="B2268" s="88" t="s">
        <v>592</v>
      </c>
      <c r="C2268" s="89">
        <v>2311384</v>
      </c>
      <c r="D2268" s="88">
        <v>7026680</v>
      </c>
      <c r="E2268" s="88" t="s">
        <v>117</v>
      </c>
      <c r="F2268" s="88" t="s">
        <v>115</v>
      </c>
      <c r="G2268" s="91">
        <v>43227</v>
      </c>
      <c r="H2268" s="91">
        <v>43227</v>
      </c>
      <c r="I2268" s="88" t="s">
        <v>35</v>
      </c>
      <c r="J2268" s="88"/>
      <c r="K2268" s="92">
        <v>1</v>
      </c>
      <c r="L2268" s="93">
        <v>0</v>
      </c>
      <c r="M2268" s="109">
        <v>0</v>
      </c>
    </row>
    <row r="2269" spans="1:13" hidden="1" x14ac:dyDescent="0.35">
      <c r="A2269" s="114" t="str">
        <f t="shared" si="35"/>
        <v>7026680ZNGA564B</v>
      </c>
      <c r="B2269" s="88" t="s">
        <v>592</v>
      </c>
      <c r="C2269" s="89">
        <v>2311384</v>
      </c>
      <c r="D2269" s="88">
        <v>7026680</v>
      </c>
      <c r="E2269" s="88" t="s">
        <v>117</v>
      </c>
      <c r="F2269" s="88" t="s">
        <v>115</v>
      </c>
      <c r="G2269" s="91">
        <v>43227</v>
      </c>
      <c r="H2269" s="91">
        <v>43227</v>
      </c>
      <c r="I2269" s="88" t="s">
        <v>19</v>
      </c>
      <c r="J2269" s="88"/>
      <c r="K2269" s="92">
        <v>-1</v>
      </c>
      <c r="L2269" s="93">
        <v>625.48</v>
      </c>
      <c r="M2269" s="109">
        <v>-625.48</v>
      </c>
    </row>
    <row r="2270" spans="1:13" hidden="1" x14ac:dyDescent="0.35">
      <c r="A2270" s="114" t="str">
        <f t="shared" si="35"/>
        <v>7021123ZNGA561A</v>
      </c>
      <c r="B2270" s="88" t="s">
        <v>592</v>
      </c>
      <c r="C2270" s="89">
        <v>2311412</v>
      </c>
      <c r="D2270" s="88">
        <v>7021123</v>
      </c>
      <c r="E2270" s="88" t="s">
        <v>116</v>
      </c>
      <c r="F2270" s="88" t="s">
        <v>113</v>
      </c>
      <c r="G2270" s="91">
        <v>43230</v>
      </c>
      <c r="H2270" s="91">
        <v>43230</v>
      </c>
      <c r="I2270" s="88" t="s">
        <v>112</v>
      </c>
      <c r="J2270" s="88"/>
      <c r="K2270" s="92">
        <v>1</v>
      </c>
      <c r="L2270" s="93">
        <v>0</v>
      </c>
      <c r="M2270" s="109">
        <v>0</v>
      </c>
    </row>
    <row r="2271" spans="1:13" hidden="1" x14ac:dyDescent="0.35">
      <c r="A2271" s="114" t="str">
        <f t="shared" si="35"/>
        <v>7037689Z999</v>
      </c>
      <c r="B2271" s="88" t="s">
        <v>592</v>
      </c>
      <c r="C2271" s="89">
        <v>2312588</v>
      </c>
      <c r="D2271" s="88">
        <v>7037689</v>
      </c>
      <c r="E2271" s="88" t="s">
        <v>117</v>
      </c>
      <c r="F2271" s="88" t="s">
        <v>115</v>
      </c>
      <c r="G2271" s="91">
        <v>43231</v>
      </c>
      <c r="H2271" s="91">
        <v>43231</v>
      </c>
      <c r="I2271" s="88" t="s">
        <v>35</v>
      </c>
      <c r="J2271" s="88"/>
      <c r="K2271" s="92">
        <v>1</v>
      </c>
      <c r="L2271" s="93">
        <v>0</v>
      </c>
      <c r="M2271" s="109">
        <v>0</v>
      </c>
    </row>
    <row r="2272" spans="1:13" hidden="1" x14ac:dyDescent="0.35">
      <c r="A2272" s="114" t="str">
        <f t="shared" si="35"/>
        <v>7037689ZNGA561B</v>
      </c>
      <c r="B2272" s="88" t="s">
        <v>592</v>
      </c>
      <c r="C2272" s="89">
        <v>2312588</v>
      </c>
      <c r="D2272" s="88">
        <v>7037689</v>
      </c>
      <c r="E2272" s="88" t="s">
        <v>117</v>
      </c>
      <c r="F2272" s="88" t="s">
        <v>115</v>
      </c>
      <c r="G2272" s="91">
        <v>43231</v>
      </c>
      <c r="H2272" s="91">
        <v>43231</v>
      </c>
      <c r="I2272" s="88" t="s">
        <v>15</v>
      </c>
      <c r="J2272" s="88"/>
      <c r="K2272" s="92">
        <v>-1</v>
      </c>
      <c r="L2272" s="93">
        <v>194.94</v>
      </c>
      <c r="M2272" s="109">
        <v>-194.94</v>
      </c>
    </row>
    <row r="2273" spans="1:13" hidden="1" x14ac:dyDescent="0.35">
      <c r="A2273" s="114" t="str">
        <f t="shared" si="35"/>
        <v>7037689ZNGA561BC</v>
      </c>
      <c r="B2273" s="88" t="s">
        <v>592</v>
      </c>
      <c r="C2273" s="89">
        <v>2312588</v>
      </c>
      <c r="D2273" s="88">
        <v>7037689</v>
      </c>
      <c r="E2273" s="88" t="s">
        <v>117</v>
      </c>
      <c r="F2273" s="88" t="s">
        <v>118</v>
      </c>
      <c r="G2273" s="91">
        <v>43229</v>
      </c>
      <c r="H2273" s="91">
        <v>43229</v>
      </c>
      <c r="I2273" s="88" t="s">
        <v>29</v>
      </c>
      <c r="J2273" s="88"/>
      <c r="K2273" s="92">
        <v>1</v>
      </c>
      <c r="L2273" s="93">
        <v>433.57</v>
      </c>
      <c r="M2273" s="109">
        <v>433.57</v>
      </c>
    </row>
    <row r="2274" spans="1:13" hidden="1" x14ac:dyDescent="0.35">
      <c r="A2274" s="114" t="str">
        <f t="shared" si="35"/>
        <v>7069436ZNGA563BC</v>
      </c>
      <c r="B2274" s="88" t="s">
        <v>592</v>
      </c>
      <c r="C2274" s="89">
        <v>2313912</v>
      </c>
      <c r="D2274" s="88">
        <v>7069436</v>
      </c>
      <c r="E2274" s="88" t="s">
        <v>120</v>
      </c>
      <c r="F2274" s="88" t="s">
        <v>118</v>
      </c>
      <c r="G2274" s="91">
        <v>43230</v>
      </c>
      <c r="H2274" s="91">
        <v>43230</v>
      </c>
      <c r="I2274" s="88" t="s">
        <v>25</v>
      </c>
      <c r="J2274" s="88"/>
      <c r="K2274" s="92">
        <v>1</v>
      </c>
      <c r="L2274" s="93">
        <v>626.70000000000005</v>
      </c>
      <c r="M2274" s="109">
        <v>626.70000000000005</v>
      </c>
    </row>
    <row r="2275" spans="1:13" hidden="1" x14ac:dyDescent="0.35">
      <c r="A2275" s="114" t="str">
        <f t="shared" si="35"/>
        <v>7090012Z999</v>
      </c>
      <c r="B2275" s="88" t="s">
        <v>592</v>
      </c>
      <c r="C2275" s="89">
        <v>2316023</v>
      </c>
      <c r="D2275" s="88">
        <v>7090012</v>
      </c>
      <c r="E2275" s="88" t="s">
        <v>121</v>
      </c>
      <c r="F2275" s="88" t="s">
        <v>115</v>
      </c>
      <c r="G2275" s="91">
        <v>43231</v>
      </c>
      <c r="H2275" s="91">
        <v>43231</v>
      </c>
      <c r="I2275" s="88" t="s">
        <v>35</v>
      </c>
      <c r="J2275" s="88"/>
      <c r="K2275" s="92">
        <v>1</v>
      </c>
      <c r="L2275" s="93">
        <v>0</v>
      </c>
      <c r="M2275" s="109">
        <v>0</v>
      </c>
    </row>
    <row r="2276" spans="1:13" hidden="1" x14ac:dyDescent="0.35">
      <c r="A2276" s="114" t="str">
        <f t="shared" si="35"/>
        <v>7090012ZNGA563B</v>
      </c>
      <c r="B2276" s="88" t="s">
        <v>592</v>
      </c>
      <c r="C2276" s="89">
        <v>2316023</v>
      </c>
      <c r="D2276" s="88">
        <v>7090012</v>
      </c>
      <c r="E2276" s="88" t="s">
        <v>121</v>
      </c>
      <c r="F2276" s="88" t="s">
        <v>115</v>
      </c>
      <c r="G2276" s="91">
        <v>43231</v>
      </c>
      <c r="H2276" s="91">
        <v>43231</v>
      </c>
      <c r="I2276" s="88" t="s">
        <v>23</v>
      </c>
      <c r="J2276" s="88"/>
      <c r="K2276" s="92">
        <v>-1</v>
      </c>
      <c r="L2276" s="93">
        <v>383.5</v>
      </c>
      <c r="M2276" s="109">
        <v>-383.5</v>
      </c>
    </row>
    <row r="2277" spans="1:13" hidden="1" x14ac:dyDescent="0.35">
      <c r="A2277" s="114" t="str">
        <f t="shared" si="35"/>
        <v>7090012ZNGA563BC</v>
      </c>
      <c r="B2277" s="88" t="s">
        <v>592</v>
      </c>
      <c r="C2277" s="89">
        <v>2316023</v>
      </c>
      <c r="D2277" s="88">
        <v>7090012</v>
      </c>
      <c r="E2277" s="88" t="s">
        <v>121</v>
      </c>
      <c r="F2277" s="88" t="s">
        <v>118</v>
      </c>
      <c r="G2277" s="91">
        <v>43229</v>
      </c>
      <c r="H2277" s="91">
        <v>43229</v>
      </c>
      <c r="I2277" s="88" t="s">
        <v>25</v>
      </c>
      <c r="J2277" s="88"/>
      <c r="K2277" s="92">
        <v>1</v>
      </c>
      <c r="L2277" s="93">
        <v>626.70000000000005</v>
      </c>
      <c r="M2277" s="109">
        <v>626.70000000000005</v>
      </c>
    </row>
    <row r="2278" spans="1:13" hidden="1" x14ac:dyDescent="0.35">
      <c r="A2278" s="114" t="str">
        <f t="shared" si="35"/>
        <v>7091293NGA-750</v>
      </c>
      <c r="B2278" s="88" t="s">
        <v>592</v>
      </c>
      <c r="C2278" s="89">
        <v>2316076</v>
      </c>
      <c r="D2278" s="88">
        <v>7091293</v>
      </c>
      <c r="E2278" s="88" t="s">
        <v>117</v>
      </c>
      <c r="F2278" s="88" t="s">
        <v>118</v>
      </c>
      <c r="G2278" s="91">
        <v>43227</v>
      </c>
      <c r="H2278" s="91">
        <v>43227</v>
      </c>
      <c r="I2278" s="88" t="s">
        <v>85</v>
      </c>
      <c r="J2278" s="88"/>
      <c r="K2278" s="92">
        <v>1</v>
      </c>
      <c r="L2278" s="93">
        <v>22.61</v>
      </c>
      <c r="M2278" s="109">
        <v>22.61</v>
      </c>
    </row>
    <row r="2279" spans="1:13" hidden="1" x14ac:dyDescent="0.35">
      <c r="A2279" s="114" t="str">
        <f t="shared" si="35"/>
        <v>7091293NGA-753</v>
      </c>
      <c r="B2279" s="88" t="s">
        <v>592</v>
      </c>
      <c r="C2279" s="89">
        <v>2316076</v>
      </c>
      <c r="D2279" s="88">
        <v>7091293</v>
      </c>
      <c r="E2279" s="88" t="s">
        <v>117</v>
      </c>
      <c r="F2279" s="88" t="s">
        <v>118</v>
      </c>
      <c r="G2279" s="91">
        <v>43229</v>
      </c>
      <c r="H2279" s="91">
        <v>43229</v>
      </c>
      <c r="I2279" s="88" t="s">
        <v>102</v>
      </c>
      <c r="J2279" s="88"/>
      <c r="K2279" s="92">
        <v>1</v>
      </c>
      <c r="L2279" s="93">
        <v>68.2</v>
      </c>
      <c r="M2279" s="109">
        <v>68.2</v>
      </c>
    </row>
    <row r="2280" spans="1:13" hidden="1" x14ac:dyDescent="0.35">
      <c r="A2280" s="114" t="str">
        <f t="shared" si="35"/>
        <v>7089440NGA-750</v>
      </c>
      <c r="B2280" s="88" t="s">
        <v>592</v>
      </c>
      <c r="C2280" s="89">
        <v>2316077</v>
      </c>
      <c r="D2280" s="88">
        <v>7089440</v>
      </c>
      <c r="E2280" s="88" t="s">
        <v>111</v>
      </c>
      <c r="F2280" s="88" t="s">
        <v>118</v>
      </c>
      <c r="G2280" s="91">
        <v>43229</v>
      </c>
      <c r="H2280" s="91">
        <v>43229</v>
      </c>
      <c r="I2280" s="88" t="s">
        <v>85</v>
      </c>
      <c r="J2280" s="88"/>
      <c r="K2280" s="92">
        <v>1</v>
      </c>
      <c r="L2280" s="93">
        <v>22.61</v>
      </c>
      <c r="M2280" s="109">
        <v>22.61</v>
      </c>
    </row>
    <row r="2281" spans="1:13" hidden="1" x14ac:dyDescent="0.35">
      <c r="A2281" s="114" t="str">
        <f t="shared" si="35"/>
        <v>7089440NGA-753</v>
      </c>
      <c r="B2281" s="88" t="s">
        <v>592</v>
      </c>
      <c r="C2281" s="89">
        <v>2316077</v>
      </c>
      <c r="D2281" s="88">
        <v>7089440</v>
      </c>
      <c r="E2281" s="88" t="s">
        <v>111</v>
      </c>
      <c r="F2281" s="88" t="s">
        <v>118</v>
      </c>
      <c r="G2281" s="91">
        <v>43231</v>
      </c>
      <c r="H2281" s="91">
        <v>43231</v>
      </c>
      <c r="I2281" s="88" t="s">
        <v>102</v>
      </c>
      <c r="J2281" s="88"/>
      <c r="K2281" s="92">
        <v>1</v>
      </c>
      <c r="L2281" s="93">
        <v>68.2</v>
      </c>
      <c r="M2281" s="109">
        <v>68.2</v>
      </c>
    </row>
    <row r="2282" spans="1:13" hidden="1" x14ac:dyDescent="0.35">
      <c r="A2282" s="114" t="str">
        <f t="shared" si="35"/>
        <v>7076893ZNGA561A</v>
      </c>
      <c r="B2282" s="88" t="s">
        <v>592</v>
      </c>
      <c r="C2282" s="89">
        <v>2316141</v>
      </c>
      <c r="D2282" s="88">
        <v>7076893</v>
      </c>
      <c r="E2282" s="88" t="s">
        <v>121</v>
      </c>
      <c r="F2282" s="88" t="s">
        <v>113</v>
      </c>
      <c r="G2282" s="91">
        <v>43232</v>
      </c>
      <c r="H2282" s="91">
        <v>43232</v>
      </c>
      <c r="I2282" s="88" t="s">
        <v>112</v>
      </c>
      <c r="J2282" s="88"/>
      <c r="K2282" s="92">
        <v>1</v>
      </c>
      <c r="L2282" s="93">
        <v>0</v>
      </c>
      <c r="M2282" s="109">
        <v>0</v>
      </c>
    </row>
    <row r="2283" spans="1:13" hidden="1" x14ac:dyDescent="0.35">
      <c r="A2283" s="114" t="str">
        <f t="shared" si="35"/>
        <v>7076902ZNGA561B</v>
      </c>
      <c r="B2283" s="88" t="s">
        <v>592</v>
      </c>
      <c r="C2283" s="89">
        <v>2316142</v>
      </c>
      <c r="D2283" s="88">
        <v>7076902</v>
      </c>
      <c r="E2283" s="88" t="s">
        <v>121</v>
      </c>
      <c r="F2283" s="88" t="s">
        <v>115</v>
      </c>
      <c r="G2283" s="91">
        <v>43232</v>
      </c>
      <c r="H2283" s="91">
        <v>43232</v>
      </c>
      <c r="I2283" s="88" t="s">
        <v>15</v>
      </c>
      <c r="J2283" s="88"/>
      <c r="K2283" s="92">
        <v>1</v>
      </c>
      <c r="L2283" s="93">
        <v>194.94</v>
      </c>
      <c r="M2283" s="109">
        <v>194.94</v>
      </c>
    </row>
    <row r="2284" spans="1:13" hidden="1" x14ac:dyDescent="0.35">
      <c r="A2284" s="114" t="str">
        <f t="shared" si="35"/>
        <v>7102526ZNGA561A</v>
      </c>
      <c r="B2284" s="88" t="s">
        <v>592</v>
      </c>
      <c r="C2284" s="89">
        <v>2316772</v>
      </c>
      <c r="D2284" s="88">
        <v>7102526</v>
      </c>
      <c r="E2284" s="88" t="s">
        <v>596</v>
      </c>
      <c r="F2284" s="88" t="s">
        <v>113</v>
      </c>
      <c r="G2284" s="91">
        <v>43231</v>
      </c>
      <c r="H2284" s="91">
        <v>43231</v>
      </c>
      <c r="I2284" s="88" t="s">
        <v>112</v>
      </c>
      <c r="J2284" s="88"/>
      <c r="K2284" s="92">
        <v>1</v>
      </c>
      <c r="L2284" s="93">
        <v>0</v>
      </c>
      <c r="M2284" s="109">
        <v>0</v>
      </c>
    </row>
    <row r="2285" spans="1:13" hidden="1" x14ac:dyDescent="0.35">
      <c r="A2285" s="114" t="str">
        <f t="shared" si="35"/>
        <v>7121871NGA-714</v>
      </c>
      <c r="B2285" s="88" t="s">
        <v>592</v>
      </c>
      <c r="C2285" s="89">
        <v>2318184</v>
      </c>
      <c r="D2285" s="88">
        <v>7121871</v>
      </c>
      <c r="E2285" s="88" t="s">
        <v>116</v>
      </c>
      <c r="F2285" s="88" t="s">
        <v>115</v>
      </c>
      <c r="G2285" s="91">
        <v>43231</v>
      </c>
      <c r="H2285" s="91">
        <v>43231</v>
      </c>
      <c r="I2285" s="88" t="s">
        <v>114</v>
      </c>
      <c r="J2285" s="88"/>
      <c r="K2285" s="92">
        <v>1</v>
      </c>
      <c r="L2285" s="93">
        <v>41.38</v>
      </c>
      <c r="M2285" s="109">
        <v>41.38</v>
      </c>
    </row>
    <row r="2286" spans="1:13" hidden="1" x14ac:dyDescent="0.35">
      <c r="A2286" s="114" t="str">
        <f t="shared" si="35"/>
        <v>7129210ZNGA561A</v>
      </c>
      <c r="B2286" s="88" t="s">
        <v>592</v>
      </c>
      <c r="C2286" s="89">
        <v>2319009</v>
      </c>
      <c r="D2286" s="88">
        <v>7129210</v>
      </c>
      <c r="E2286" s="88" t="s">
        <v>597</v>
      </c>
      <c r="F2286" s="88" t="s">
        <v>113</v>
      </c>
      <c r="G2286" s="91">
        <v>43231</v>
      </c>
      <c r="H2286" s="91">
        <v>43231</v>
      </c>
      <c r="I2286" s="88" t="s">
        <v>112</v>
      </c>
      <c r="J2286" s="88"/>
      <c r="K2286" s="92">
        <v>1</v>
      </c>
      <c r="L2286" s="93">
        <v>0</v>
      </c>
      <c r="M2286" s="109">
        <v>0</v>
      </c>
    </row>
    <row r="2287" spans="1:13" hidden="1" x14ac:dyDescent="0.35">
      <c r="A2287" s="114" t="str">
        <f t="shared" si="35"/>
        <v>7130144ZNGA561A</v>
      </c>
      <c r="B2287" s="88" t="s">
        <v>592</v>
      </c>
      <c r="C2287" s="89">
        <v>2319298</v>
      </c>
      <c r="D2287" s="88">
        <v>7130144</v>
      </c>
      <c r="E2287" s="88" t="s">
        <v>121</v>
      </c>
      <c r="F2287" s="88" t="s">
        <v>113</v>
      </c>
      <c r="G2287" s="91">
        <v>43227</v>
      </c>
      <c r="H2287" s="91">
        <v>43227</v>
      </c>
      <c r="I2287" s="88" t="s">
        <v>112</v>
      </c>
      <c r="J2287" s="88"/>
      <c r="K2287" s="92">
        <v>1</v>
      </c>
      <c r="L2287" s="93">
        <v>0</v>
      </c>
      <c r="M2287" s="109">
        <v>0</v>
      </c>
    </row>
    <row r="2288" spans="1:13" hidden="1" x14ac:dyDescent="0.35">
      <c r="A2288" s="114" t="str">
        <f t="shared" si="35"/>
        <v>7144619Z999</v>
      </c>
      <c r="B2288" s="88" t="s">
        <v>592</v>
      </c>
      <c r="C2288" s="89">
        <v>2320383</v>
      </c>
      <c r="D2288" s="88">
        <v>7144619</v>
      </c>
      <c r="E2288" s="88" t="s">
        <v>120</v>
      </c>
      <c r="F2288" s="88" t="s">
        <v>115</v>
      </c>
      <c r="G2288" s="91">
        <v>43230</v>
      </c>
      <c r="H2288" s="91">
        <v>43230</v>
      </c>
      <c r="I2288" s="88" t="s">
        <v>35</v>
      </c>
      <c r="J2288" s="88"/>
      <c r="K2288" s="92">
        <v>1</v>
      </c>
      <c r="L2288" s="93">
        <v>0</v>
      </c>
      <c r="M2288" s="109">
        <v>0</v>
      </c>
    </row>
    <row r="2289" spans="1:13" hidden="1" x14ac:dyDescent="0.35">
      <c r="A2289" s="114" t="str">
        <f t="shared" si="35"/>
        <v>7144619ZNGA563B</v>
      </c>
      <c r="B2289" s="88" t="s">
        <v>592</v>
      </c>
      <c r="C2289" s="89">
        <v>2320383</v>
      </c>
      <c r="D2289" s="88">
        <v>7144619</v>
      </c>
      <c r="E2289" s="88" t="s">
        <v>120</v>
      </c>
      <c r="F2289" s="88" t="s">
        <v>115</v>
      </c>
      <c r="G2289" s="91">
        <v>43230</v>
      </c>
      <c r="H2289" s="91">
        <v>43230</v>
      </c>
      <c r="I2289" s="88" t="s">
        <v>23</v>
      </c>
      <c r="J2289" s="88"/>
      <c r="K2289" s="92">
        <v>-1</v>
      </c>
      <c r="L2289" s="93">
        <v>383.5</v>
      </c>
      <c r="M2289" s="109">
        <v>-383.5</v>
      </c>
    </row>
    <row r="2290" spans="1:13" hidden="1" x14ac:dyDescent="0.35">
      <c r="A2290" s="114" t="str">
        <f t="shared" si="35"/>
        <v>7144619ZNGA563BC</v>
      </c>
      <c r="B2290" s="88" t="s">
        <v>592</v>
      </c>
      <c r="C2290" s="89">
        <v>2320383</v>
      </c>
      <c r="D2290" s="88">
        <v>7144619</v>
      </c>
      <c r="E2290" s="88" t="s">
        <v>120</v>
      </c>
      <c r="F2290" s="88" t="s">
        <v>118</v>
      </c>
      <c r="G2290" s="91">
        <v>43227</v>
      </c>
      <c r="H2290" s="91">
        <v>43227</v>
      </c>
      <c r="I2290" s="88" t="s">
        <v>25</v>
      </c>
      <c r="J2290" s="88"/>
      <c r="K2290" s="92">
        <v>1</v>
      </c>
      <c r="L2290" s="93">
        <v>626.70000000000005</v>
      </c>
      <c r="M2290" s="109">
        <v>626.70000000000005</v>
      </c>
    </row>
    <row r="2291" spans="1:13" hidden="1" x14ac:dyDescent="0.35">
      <c r="A2291" s="114" t="str">
        <f t="shared" si="35"/>
        <v>7162670Z999</v>
      </c>
      <c r="B2291" s="88" t="s">
        <v>592</v>
      </c>
      <c r="C2291" s="89">
        <v>2320942</v>
      </c>
      <c r="D2291" s="88">
        <v>7162670</v>
      </c>
      <c r="E2291" s="88" t="s">
        <v>123</v>
      </c>
      <c r="F2291" s="88" t="s">
        <v>115</v>
      </c>
      <c r="G2291" s="91">
        <v>43231</v>
      </c>
      <c r="H2291" s="91">
        <v>43231</v>
      </c>
      <c r="I2291" s="88" t="s">
        <v>35</v>
      </c>
      <c r="J2291" s="88"/>
      <c r="K2291" s="92">
        <v>1</v>
      </c>
      <c r="L2291" s="93">
        <v>0</v>
      </c>
      <c r="M2291" s="109">
        <v>0</v>
      </c>
    </row>
    <row r="2292" spans="1:13" hidden="1" x14ac:dyDescent="0.35">
      <c r="A2292" s="114" t="str">
        <f t="shared" si="35"/>
        <v>7162670ZNGA563B</v>
      </c>
      <c r="B2292" s="88" t="s">
        <v>592</v>
      </c>
      <c r="C2292" s="89">
        <v>2320942</v>
      </c>
      <c r="D2292" s="88">
        <v>7162670</v>
      </c>
      <c r="E2292" s="88" t="s">
        <v>123</v>
      </c>
      <c r="F2292" s="88" t="s">
        <v>115</v>
      </c>
      <c r="G2292" s="91">
        <v>43231</v>
      </c>
      <c r="H2292" s="91">
        <v>43231</v>
      </c>
      <c r="I2292" s="88" t="s">
        <v>23</v>
      </c>
      <c r="J2292" s="88"/>
      <c r="K2292" s="92">
        <v>-1</v>
      </c>
      <c r="L2292" s="93">
        <v>383.5</v>
      </c>
      <c r="M2292" s="109">
        <v>-383.5</v>
      </c>
    </row>
    <row r="2293" spans="1:13" hidden="1" x14ac:dyDescent="0.35">
      <c r="A2293" s="114" t="str">
        <f t="shared" si="35"/>
        <v>7162670ZNGA563BC</v>
      </c>
      <c r="B2293" s="88" t="s">
        <v>592</v>
      </c>
      <c r="C2293" s="89">
        <v>2320942</v>
      </c>
      <c r="D2293" s="88">
        <v>7162670</v>
      </c>
      <c r="E2293" s="88" t="s">
        <v>123</v>
      </c>
      <c r="F2293" s="88"/>
      <c r="G2293" s="91">
        <v>43228</v>
      </c>
      <c r="H2293" s="91">
        <v>43228</v>
      </c>
      <c r="I2293" s="88" t="s">
        <v>25</v>
      </c>
      <c r="J2293" s="88"/>
      <c r="K2293" s="92">
        <v>1</v>
      </c>
      <c r="L2293" s="93">
        <v>626.70000000000005</v>
      </c>
      <c r="M2293" s="109">
        <v>626.70000000000005</v>
      </c>
    </row>
    <row r="2294" spans="1:13" hidden="1" x14ac:dyDescent="0.35">
      <c r="A2294" s="114" t="str">
        <f t="shared" si="35"/>
        <v>7164123ZNGA561A</v>
      </c>
      <c r="B2294" s="88" t="s">
        <v>592</v>
      </c>
      <c r="C2294" s="89">
        <v>2321112</v>
      </c>
      <c r="D2294" s="88">
        <v>7164123</v>
      </c>
      <c r="E2294" s="88" t="s">
        <v>596</v>
      </c>
      <c r="F2294" s="88" t="s">
        <v>113</v>
      </c>
      <c r="G2294" s="91">
        <v>43231</v>
      </c>
      <c r="H2294" s="91">
        <v>43231</v>
      </c>
      <c r="I2294" s="88" t="s">
        <v>112</v>
      </c>
      <c r="J2294" s="88"/>
      <c r="K2294" s="92">
        <v>1</v>
      </c>
      <c r="L2294" s="93">
        <v>0</v>
      </c>
      <c r="M2294" s="109">
        <v>0</v>
      </c>
    </row>
    <row r="2295" spans="1:13" hidden="1" x14ac:dyDescent="0.35">
      <c r="A2295" s="114" t="str">
        <f t="shared" si="35"/>
        <v>7155346ZNGA562BC</v>
      </c>
      <c r="B2295" s="88" t="s">
        <v>592</v>
      </c>
      <c r="C2295" s="89">
        <v>2321269</v>
      </c>
      <c r="D2295" s="88">
        <v>7155346</v>
      </c>
      <c r="E2295" s="88" t="s">
        <v>116</v>
      </c>
      <c r="F2295" s="88" t="s">
        <v>118</v>
      </c>
      <c r="G2295" s="91">
        <v>43227</v>
      </c>
      <c r="H2295" s="91">
        <v>43227</v>
      </c>
      <c r="I2295" s="88" t="s">
        <v>41</v>
      </c>
      <c r="J2295" s="88"/>
      <c r="K2295" s="92">
        <v>1</v>
      </c>
      <c r="L2295" s="93">
        <v>498.69</v>
      </c>
      <c r="M2295" s="109">
        <v>498.69</v>
      </c>
    </row>
    <row r="2296" spans="1:13" hidden="1" x14ac:dyDescent="0.35">
      <c r="A2296" s="114" t="str">
        <f t="shared" si="35"/>
        <v>7169332Z999</v>
      </c>
      <c r="B2296" s="88" t="s">
        <v>592</v>
      </c>
      <c r="C2296" s="89">
        <v>2321874</v>
      </c>
      <c r="D2296" s="88">
        <v>7169332</v>
      </c>
      <c r="E2296" s="88" t="s">
        <v>123</v>
      </c>
      <c r="F2296" s="88" t="s">
        <v>115</v>
      </c>
      <c r="G2296" s="91">
        <v>43231</v>
      </c>
      <c r="H2296" s="91">
        <v>43231</v>
      </c>
      <c r="I2296" s="88" t="s">
        <v>35</v>
      </c>
      <c r="J2296" s="88"/>
      <c r="K2296" s="92">
        <v>1</v>
      </c>
      <c r="L2296" s="93">
        <v>0</v>
      </c>
      <c r="M2296" s="109">
        <v>0</v>
      </c>
    </row>
    <row r="2297" spans="1:13" hidden="1" x14ac:dyDescent="0.35">
      <c r="A2297" s="114" t="str">
        <f t="shared" si="35"/>
        <v>7169332ZNGA564B</v>
      </c>
      <c r="B2297" s="88" t="s">
        <v>592</v>
      </c>
      <c r="C2297" s="89">
        <v>2321874</v>
      </c>
      <c r="D2297" s="88">
        <v>7169332</v>
      </c>
      <c r="E2297" s="88" t="s">
        <v>123</v>
      </c>
      <c r="F2297" s="88" t="s">
        <v>115</v>
      </c>
      <c r="G2297" s="91">
        <v>43231</v>
      </c>
      <c r="H2297" s="91">
        <v>43231</v>
      </c>
      <c r="I2297" s="88" t="s">
        <v>19</v>
      </c>
      <c r="J2297" s="88"/>
      <c r="K2297" s="92">
        <v>-1</v>
      </c>
      <c r="L2297" s="93">
        <v>625.48</v>
      </c>
      <c r="M2297" s="109">
        <v>-625.48</v>
      </c>
    </row>
    <row r="2298" spans="1:13" hidden="1" x14ac:dyDescent="0.35">
      <c r="A2298" s="114" t="str">
        <f t="shared" si="35"/>
        <v>7169332ZNGA564BC</v>
      </c>
      <c r="B2298" s="88" t="s">
        <v>592</v>
      </c>
      <c r="C2298" s="89">
        <v>2321874</v>
      </c>
      <c r="D2298" s="88">
        <v>7169332</v>
      </c>
      <c r="E2298" s="88" t="s">
        <v>123</v>
      </c>
      <c r="F2298" s="88" t="s">
        <v>118</v>
      </c>
      <c r="G2298" s="91">
        <v>43228</v>
      </c>
      <c r="H2298" s="91">
        <v>43228</v>
      </c>
      <c r="I2298" s="88" t="s">
        <v>95</v>
      </c>
      <c r="J2298" s="88"/>
      <c r="K2298" s="92">
        <v>1</v>
      </c>
      <c r="L2298" s="93">
        <v>881.69</v>
      </c>
      <c r="M2298" s="109">
        <v>881.69</v>
      </c>
    </row>
    <row r="2299" spans="1:13" hidden="1" x14ac:dyDescent="0.35">
      <c r="A2299" s="114" t="str">
        <f t="shared" si="35"/>
        <v>7169791ZNGA561A</v>
      </c>
      <c r="B2299" s="88" t="s">
        <v>592</v>
      </c>
      <c r="C2299" s="89">
        <v>2321917</v>
      </c>
      <c r="D2299" s="88">
        <v>7169791</v>
      </c>
      <c r="E2299" s="88" t="s">
        <v>123</v>
      </c>
      <c r="F2299" s="88" t="s">
        <v>113</v>
      </c>
      <c r="G2299" s="91">
        <v>43228</v>
      </c>
      <c r="H2299" s="91">
        <v>43228</v>
      </c>
      <c r="I2299" s="88" t="s">
        <v>112</v>
      </c>
      <c r="J2299" s="88"/>
      <c r="K2299" s="92">
        <v>1</v>
      </c>
      <c r="L2299" s="93">
        <v>0</v>
      </c>
      <c r="M2299" s="109">
        <v>0</v>
      </c>
    </row>
    <row r="2300" spans="1:13" hidden="1" x14ac:dyDescent="0.35">
      <c r="A2300" s="114" t="str">
        <f t="shared" si="35"/>
        <v>7169812ZNGA563BC</v>
      </c>
      <c r="B2300" s="88" t="s">
        <v>592</v>
      </c>
      <c r="C2300" s="89">
        <v>2321918</v>
      </c>
      <c r="D2300" s="88">
        <v>7169812</v>
      </c>
      <c r="E2300" s="88" t="s">
        <v>123</v>
      </c>
      <c r="F2300" s="88" t="s">
        <v>118</v>
      </c>
      <c r="G2300" s="91">
        <v>43232</v>
      </c>
      <c r="H2300" s="91">
        <v>43232</v>
      </c>
      <c r="I2300" s="88" t="s">
        <v>25</v>
      </c>
      <c r="J2300" s="88"/>
      <c r="K2300" s="92">
        <v>1</v>
      </c>
      <c r="L2300" s="93">
        <v>626.70000000000005</v>
      </c>
      <c r="M2300" s="109">
        <v>626.70000000000005</v>
      </c>
    </row>
    <row r="2301" spans="1:13" hidden="1" x14ac:dyDescent="0.35">
      <c r="A2301" s="114" t="str">
        <f t="shared" si="35"/>
        <v>7173202ZNGA561A</v>
      </c>
      <c r="B2301" s="88" t="s">
        <v>592</v>
      </c>
      <c r="C2301" s="89">
        <v>2322281</v>
      </c>
      <c r="D2301" s="88">
        <v>7173202</v>
      </c>
      <c r="E2301" s="88" t="s">
        <v>597</v>
      </c>
      <c r="F2301" s="88" t="s">
        <v>113</v>
      </c>
      <c r="G2301" s="91">
        <v>43230</v>
      </c>
      <c r="H2301" s="91">
        <v>43230</v>
      </c>
      <c r="I2301" s="88" t="s">
        <v>112</v>
      </c>
      <c r="J2301" s="88"/>
      <c r="K2301" s="92">
        <v>1</v>
      </c>
      <c r="L2301" s="93">
        <v>0</v>
      </c>
      <c r="M2301" s="109">
        <v>0</v>
      </c>
    </row>
    <row r="2302" spans="1:13" hidden="1" x14ac:dyDescent="0.35">
      <c r="A2302" s="114" t="str">
        <f t="shared" si="35"/>
        <v>7145396ZNGA561A</v>
      </c>
      <c r="B2302" s="88" t="s">
        <v>592</v>
      </c>
      <c r="C2302" s="89">
        <v>2322414</v>
      </c>
      <c r="D2302" s="88">
        <v>7145396</v>
      </c>
      <c r="E2302" s="88" t="s">
        <v>117</v>
      </c>
      <c r="F2302" s="88" t="s">
        <v>113</v>
      </c>
      <c r="G2302" s="91">
        <v>43227</v>
      </c>
      <c r="H2302" s="91">
        <v>43227</v>
      </c>
      <c r="I2302" s="88" t="s">
        <v>112</v>
      </c>
      <c r="J2302" s="88"/>
      <c r="K2302" s="92">
        <v>1</v>
      </c>
      <c r="L2302" s="93">
        <v>0</v>
      </c>
      <c r="M2302" s="109">
        <v>0</v>
      </c>
    </row>
    <row r="2303" spans="1:13" hidden="1" x14ac:dyDescent="0.35">
      <c r="A2303" s="114" t="str">
        <f t="shared" si="35"/>
        <v>7179661ZNGA563BC</v>
      </c>
      <c r="B2303" s="88" t="s">
        <v>592</v>
      </c>
      <c r="C2303" s="89">
        <v>2322552</v>
      </c>
      <c r="D2303" s="88">
        <v>7179661</v>
      </c>
      <c r="E2303" s="88" t="s">
        <v>123</v>
      </c>
      <c r="F2303" s="88" t="s">
        <v>118</v>
      </c>
      <c r="G2303" s="91">
        <v>43227</v>
      </c>
      <c r="H2303" s="91">
        <v>43227</v>
      </c>
      <c r="I2303" s="88" t="s">
        <v>25</v>
      </c>
      <c r="J2303" s="88"/>
      <c r="K2303" s="92">
        <v>1</v>
      </c>
      <c r="L2303" s="93">
        <v>626.70000000000005</v>
      </c>
      <c r="M2303" s="109">
        <v>626.70000000000005</v>
      </c>
    </row>
    <row r="2304" spans="1:13" hidden="1" x14ac:dyDescent="0.35">
      <c r="A2304" s="114" t="str">
        <f t="shared" si="35"/>
        <v>7178947ZNGA561A</v>
      </c>
      <c r="B2304" s="88" t="s">
        <v>592</v>
      </c>
      <c r="C2304" s="89">
        <v>2322724</v>
      </c>
      <c r="D2304" s="88">
        <v>7178947</v>
      </c>
      <c r="E2304" s="88" t="s">
        <v>596</v>
      </c>
      <c r="F2304" s="88" t="s">
        <v>113</v>
      </c>
      <c r="G2304" s="91">
        <v>43232</v>
      </c>
      <c r="H2304" s="91">
        <v>43232</v>
      </c>
      <c r="I2304" s="88" t="s">
        <v>112</v>
      </c>
      <c r="J2304" s="88"/>
      <c r="K2304" s="92">
        <v>1</v>
      </c>
      <c r="L2304" s="93">
        <v>0</v>
      </c>
      <c r="M2304" s="109">
        <v>0</v>
      </c>
    </row>
    <row r="2305" spans="1:13" hidden="1" x14ac:dyDescent="0.35">
      <c r="A2305" s="114" t="str">
        <f t="shared" si="35"/>
        <v>7178947ZNGA561A</v>
      </c>
      <c r="B2305" s="88" t="s">
        <v>592</v>
      </c>
      <c r="C2305" s="89">
        <v>2322724</v>
      </c>
      <c r="D2305" s="88">
        <v>7178947</v>
      </c>
      <c r="E2305" s="88" t="s">
        <v>596</v>
      </c>
      <c r="F2305" s="88" t="s">
        <v>113</v>
      </c>
      <c r="G2305" s="91">
        <v>43230</v>
      </c>
      <c r="H2305" s="91">
        <v>43230</v>
      </c>
      <c r="I2305" s="88" t="s">
        <v>112</v>
      </c>
      <c r="J2305" s="88"/>
      <c r="K2305" s="92">
        <v>1</v>
      </c>
      <c r="L2305" s="93">
        <v>0</v>
      </c>
      <c r="M2305" s="109">
        <v>0</v>
      </c>
    </row>
    <row r="2306" spans="1:13" ht="26.5" hidden="1" x14ac:dyDescent="0.35">
      <c r="A2306" s="114" t="str">
        <f t="shared" si="35"/>
        <v>7178101Z999</v>
      </c>
      <c r="B2306" s="88" t="s">
        <v>592</v>
      </c>
      <c r="C2306" s="89">
        <v>2322809</v>
      </c>
      <c r="D2306" s="88">
        <v>7178101</v>
      </c>
      <c r="E2306" s="88" t="s">
        <v>122</v>
      </c>
      <c r="F2306" s="88" t="s">
        <v>115</v>
      </c>
      <c r="G2306" s="91">
        <v>43227</v>
      </c>
      <c r="H2306" s="91">
        <v>43227</v>
      </c>
      <c r="I2306" s="88" t="s">
        <v>35</v>
      </c>
      <c r="J2306" s="88"/>
      <c r="K2306" s="92">
        <v>1</v>
      </c>
      <c r="L2306" s="93">
        <v>0</v>
      </c>
      <c r="M2306" s="109">
        <v>0</v>
      </c>
    </row>
    <row r="2307" spans="1:13" ht="26.5" hidden="1" x14ac:dyDescent="0.35">
      <c r="A2307" s="114" t="str">
        <f t="shared" ref="A2307:A2370" si="36">CONCATENATE(D2307,I2307)</f>
        <v>7178101ZNGA564B</v>
      </c>
      <c r="B2307" s="88" t="s">
        <v>592</v>
      </c>
      <c r="C2307" s="89">
        <v>2322809</v>
      </c>
      <c r="D2307" s="88">
        <v>7178101</v>
      </c>
      <c r="E2307" s="88" t="s">
        <v>122</v>
      </c>
      <c r="F2307" s="88" t="s">
        <v>115</v>
      </c>
      <c r="G2307" s="91">
        <v>43227</v>
      </c>
      <c r="H2307" s="91">
        <v>43227</v>
      </c>
      <c r="I2307" s="88" t="s">
        <v>19</v>
      </c>
      <c r="J2307" s="88"/>
      <c r="K2307" s="92">
        <v>-1</v>
      </c>
      <c r="L2307" s="93">
        <v>625.48</v>
      </c>
      <c r="M2307" s="109">
        <v>-625.48</v>
      </c>
    </row>
    <row r="2308" spans="1:13" ht="26.5" hidden="1" x14ac:dyDescent="0.35">
      <c r="A2308" s="114" t="str">
        <f t="shared" si="36"/>
        <v>7177444ZNGA561C</v>
      </c>
      <c r="B2308" s="88" t="s">
        <v>592</v>
      </c>
      <c r="C2308" s="89">
        <v>2323691</v>
      </c>
      <c r="D2308" s="88">
        <v>7177444</v>
      </c>
      <c r="E2308" s="88" t="s">
        <v>122</v>
      </c>
      <c r="F2308" s="88" t="s">
        <v>118</v>
      </c>
      <c r="G2308" s="91">
        <v>43230</v>
      </c>
      <c r="H2308" s="91">
        <v>43230</v>
      </c>
      <c r="I2308" s="88" t="s">
        <v>89</v>
      </c>
      <c r="J2308" s="88"/>
      <c r="K2308" s="92">
        <v>1</v>
      </c>
      <c r="L2308" s="93">
        <v>205.64</v>
      </c>
      <c r="M2308" s="109">
        <v>205.64</v>
      </c>
    </row>
    <row r="2309" spans="1:13" hidden="1" x14ac:dyDescent="0.35">
      <c r="A2309" s="114" t="str">
        <f t="shared" si="36"/>
        <v>7190033ZNGA562BC</v>
      </c>
      <c r="B2309" s="88" t="s">
        <v>592</v>
      </c>
      <c r="C2309" s="89">
        <v>2324418</v>
      </c>
      <c r="D2309" s="88">
        <v>7190033</v>
      </c>
      <c r="E2309" s="88" t="s">
        <v>120</v>
      </c>
      <c r="F2309" s="88" t="s">
        <v>118</v>
      </c>
      <c r="G2309" s="91">
        <v>43231</v>
      </c>
      <c r="H2309" s="91">
        <v>43231</v>
      </c>
      <c r="I2309" s="88" t="s">
        <v>41</v>
      </c>
      <c r="J2309" s="88"/>
      <c r="K2309" s="92">
        <v>1</v>
      </c>
      <c r="L2309" s="93">
        <v>498.69</v>
      </c>
      <c r="M2309" s="109">
        <v>498.69</v>
      </c>
    </row>
    <row r="2310" spans="1:13" hidden="1" x14ac:dyDescent="0.35">
      <c r="A2310" s="114" t="str">
        <f t="shared" si="36"/>
        <v>7209564Z999</v>
      </c>
      <c r="B2310" s="88" t="s">
        <v>592</v>
      </c>
      <c r="C2310" s="89">
        <v>2324912</v>
      </c>
      <c r="D2310" s="88">
        <v>7209564</v>
      </c>
      <c r="E2310" s="88" t="s">
        <v>111</v>
      </c>
      <c r="F2310" s="88" t="s">
        <v>115</v>
      </c>
      <c r="G2310" s="91">
        <v>43230</v>
      </c>
      <c r="H2310" s="91">
        <v>43230</v>
      </c>
      <c r="I2310" s="88" t="s">
        <v>35</v>
      </c>
      <c r="J2310" s="88"/>
      <c r="K2310" s="92">
        <v>1</v>
      </c>
      <c r="L2310" s="93">
        <v>0</v>
      </c>
      <c r="M2310" s="109">
        <v>0</v>
      </c>
    </row>
    <row r="2311" spans="1:13" hidden="1" x14ac:dyDescent="0.35">
      <c r="A2311" s="114" t="str">
        <f t="shared" si="36"/>
        <v>7209564ZNGA564B</v>
      </c>
      <c r="B2311" s="88" t="s">
        <v>592</v>
      </c>
      <c r="C2311" s="89">
        <v>2324912</v>
      </c>
      <c r="D2311" s="88">
        <v>7209564</v>
      </c>
      <c r="E2311" s="88" t="s">
        <v>111</v>
      </c>
      <c r="F2311" s="88" t="s">
        <v>115</v>
      </c>
      <c r="G2311" s="91">
        <v>43230</v>
      </c>
      <c r="H2311" s="91">
        <v>43230</v>
      </c>
      <c r="I2311" s="88" t="s">
        <v>19</v>
      </c>
      <c r="J2311" s="88"/>
      <c r="K2311" s="92">
        <v>-1</v>
      </c>
      <c r="L2311" s="93">
        <v>625.48</v>
      </c>
      <c r="M2311" s="109">
        <v>-625.48</v>
      </c>
    </row>
    <row r="2312" spans="1:13" hidden="1" x14ac:dyDescent="0.35">
      <c r="A2312" s="114" t="str">
        <f t="shared" si="36"/>
        <v>7209564ZNGA564BC</v>
      </c>
      <c r="B2312" s="88" t="s">
        <v>592</v>
      </c>
      <c r="C2312" s="89">
        <v>2324912</v>
      </c>
      <c r="D2312" s="88">
        <v>7209564</v>
      </c>
      <c r="E2312" s="88" t="s">
        <v>111</v>
      </c>
      <c r="F2312" s="88" t="s">
        <v>118</v>
      </c>
      <c r="G2312" s="91">
        <v>43228</v>
      </c>
      <c r="H2312" s="91">
        <v>43228</v>
      </c>
      <c r="I2312" s="88" t="s">
        <v>95</v>
      </c>
      <c r="J2312" s="88"/>
      <c r="K2312" s="92">
        <v>1</v>
      </c>
      <c r="L2312" s="93">
        <v>881.69</v>
      </c>
      <c r="M2312" s="109">
        <v>881.69</v>
      </c>
    </row>
    <row r="2313" spans="1:13" hidden="1" x14ac:dyDescent="0.35">
      <c r="A2313" s="114" t="str">
        <f t="shared" si="36"/>
        <v>7218757ZNGA563B</v>
      </c>
      <c r="B2313" s="88" t="s">
        <v>592</v>
      </c>
      <c r="C2313" s="89">
        <v>2325532</v>
      </c>
      <c r="D2313" s="88">
        <v>7218757</v>
      </c>
      <c r="E2313" s="88" t="s">
        <v>111</v>
      </c>
      <c r="F2313" s="88" t="s">
        <v>115</v>
      </c>
      <c r="G2313" s="91">
        <v>43227</v>
      </c>
      <c r="H2313" s="91">
        <v>43227</v>
      </c>
      <c r="I2313" s="88" t="s">
        <v>23</v>
      </c>
      <c r="J2313" s="88"/>
      <c r="K2313" s="92">
        <v>1</v>
      </c>
      <c r="L2313" s="93">
        <v>383.5</v>
      </c>
      <c r="M2313" s="109">
        <v>383.5</v>
      </c>
    </row>
    <row r="2314" spans="1:13" hidden="1" x14ac:dyDescent="0.35">
      <c r="A2314" s="114" t="str">
        <f t="shared" si="36"/>
        <v>7222188ZNGA561A</v>
      </c>
      <c r="B2314" s="88" t="s">
        <v>592</v>
      </c>
      <c r="C2314" s="89">
        <v>2325533</v>
      </c>
      <c r="D2314" s="88">
        <v>7222188</v>
      </c>
      <c r="E2314" s="88" t="s">
        <v>111</v>
      </c>
      <c r="F2314" s="88" t="s">
        <v>113</v>
      </c>
      <c r="G2314" s="91">
        <v>43230</v>
      </c>
      <c r="H2314" s="91">
        <v>43230</v>
      </c>
      <c r="I2314" s="88" t="s">
        <v>112</v>
      </c>
      <c r="J2314" s="88"/>
      <c r="K2314" s="92">
        <v>1</v>
      </c>
      <c r="L2314" s="93">
        <v>0</v>
      </c>
      <c r="M2314" s="109">
        <v>0</v>
      </c>
    </row>
    <row r="2315" spans="1:13" hidden="1" x14ac:dyDescent="0.35">
      <c r="A2315" s="114" t="str">
        <f t="shared" si="36"/>
        <v>7222195ZNGA563BC</v>
      </c>
      <c r="B2315" s="88" t="s">
        <v>592</v>
      </c>
      <c r="C2315" s="89">
        <v>2325534</v>
      </c>
      <c r="D2315" s="88">
        <v>7222195</v>
      </c>
      <c r="E2315" s="88" t="s">
        <v>111</v>
      </c>
      <c r="F2315" s="88" t="s">
        <v>118</v>
      </c>
      <c r="G2315" s="91">
        <v>43230</v>
      </c>
      <c r="H2315" s="91">
        <v>43230</v>
      </c>
      <c r="I2315" s="88" t="s">
        <v>25</v>
      </c>
      <c r="J2315" s="88"/>
      <c r="K2315" s="92">
        <v>1</v>
      </c>
      <c r="L2315" s="93">
        <v>626.70000000000005</v>
      </c>
      <c r="M2315" s="109">
        <v>626.70000000000005</v>
      </c>
    </row>
    <row r="2316" spans="1:13" hidden="1" x14ac:dyDescent="0.35">
      <c r="A2316" s="114" t="str">
        <f t="shared" si="36"/>
        <v>7250384Z999</v>
      </c>
      <c r="B2316" s="88" t="s">
        <v>592</v>
      </c>
      <c r="C2316" s="89">
        <v>2326819</v>
      </c>
      <c r="D2316" s="88">
        <v>7250384</v>
      </c>
      <c r="E2316" s="88" t="s">
        <v>111</v>
      </c>
      <c r="F2316" s="88"/>
      <c r="G2316" s="91">
        <v>43227</v>
      </c>
      <c r="H2316" s="91">
        <v>43227</v>
      </c>
      <c r="I2316" s="88" t="s">
        <v>35</v>
      </c>
      <c r="J2316" s="88"/>
      <c r="K2316" s="92">
        <v>1</v>
      </c>
      <c r="L2316" s="93">
        <v>0</v>
      </c>
      <c r="M2316" s="109">
        <v>0</v>
      </c>
    </row>
    <row r="2317" spans="1:13" hidden="1" x14ac:dyDescent="0.35">
      <c r="A2317" s="114" t="str">
        <f t="shared" si="36"/>
        <v>7250384ZNGA563B</v>
      </c>
      <c r="B2317" s="88" t="s">
        <v>592</v>
      </c>
      <c r="C2317" s="89">
        <v>2326819</v>
      </c>
      <c r="D2317" s="88">
        <v>7250384</v>
      </c>
      <c r="E2317" s="88" t="s">
        <v>111</v>
      </c>
      <c r="F2317" s="88"/>
      <c r="G2317" s="91">
        <v>43227</v>
      </c>
      <c r="H2317" s="91">
        <v>43227</v>
      </c>
      <c r="I2317" s="88" t="s">
        <v>23</v>
      </c>
      <c r="J2317" s="88"/>
      <c r="K2317" s="92">
        <v>-1</v>
      </c>
      <c r="L2317" s="93">
        <v>383.5</v>
      </c>
      <c r="M2317" s="109">
        <v>-383.5</v>
      </c>
    </row>
    <row r="2318" spans="1:13" ht="26.5" hidden="1" x14ac:dyDescent="0.35">
      <c r="A2318" s="114" t="str">
        <f t="shared" si="36"/>
        <v>7232359ZNGA561BC</v>
      </c>
      <c r="B2318" s="88" t="s">
        <v>592</v>
      </c>
      <c r="C2318" s="89">
        <v>2326824</v>
      </c>
      <c r="D2318" s="88">
        <v>7232359</v>
      </c>
      <c r="E2318" s="88" t="s">
        <v>122</v>
      </c>
      <c r="F2318" s="88" t="s">
        <v>118</v>
      </c>
      <c r="G2318" s="91">
        <v>43227</v>
      </c>
      <c r="H2318" s="91">
        <v>43227</v>
      </c>
      <c r="I2318" s="88" t="s">
        <v>29</v>
      </c>
      <c r="J2318" s="88"/>
      <c r="K2318" s="92">
        <v>1</v>
      </c>
      <c r="L2318" s="93">
        <v>433.57</v>
      </c>
      <c r="M2318" s="109">
        <v>433.57</v>
      </c>
    </row>
    <row r="2319" spans="1:13" ht="52.5" hidden="1" x14ac:dyDescent="0.35">
      <c r="A2319" s="114" t="str">
        <f t="shared" si="36"/>
        <v>7232644NGA Outside Boundary Remediation/Build</v>
      </c>
      <c r="B2319" s="88" t="s">
        <v>592</v>
      </c>
      <c r="C2319" s="89">
        <v>2326830</v>
      </c>
      <c r="D2319" s="88">
        <v>7232644</v>
      </c>
      <c r="E2319" s="88" t="s">
        <v>121</v>
      </c>
      <c r="F2319" s="88" t="s">
        <v>127</v>
      </c>
      <c r="G2319" s="91">
        <v>43229</v>
      </c>
      <c r="H2319" s="91">
        <v>43229</v>
      </c>
      <c r="I2319" s="88" t="s">
        <v>126</v>
      </c>
      <c r="J2319" s="88"/>
      <c r="K2319" s="92">
        <v>1</v>
      </c>
      <c r="L2319" s="93">
        <v>0</v>
      </c>
      <c r="M2319" s="109">
        <v>0</v>
      </c>
    </row>
    <row r="2320" spans="1:13" hidden="1" x14ac:dyDescent="0.35">
      <c r="A2320" s="114" t="str">
        <f t="shared" si="36"/>
        <v>7232644ZNGA561BC</v>
      </c>
      <c r="B2320" s="88" t="s">
        <v>592</v>
      </c>
      <c r="C2320" s="89">
        <v>2326830</v>
      </c>
      <c r="D2320" s="88">
        <v>7232644</v>
      </c>
      <c r="E2320" s="88" t="s">
        <v>121</v>
      </c>
      <c r="F2320" s="88" t="s">
        <v>118</v>
      </c>
      <c r="G2320" s="91">
        <v>43229</v>
      </c>
      <c r="H2320" s="91">
        <v>43229</v>
      </c>
      <c r="I2320" s="88" t="s">
        <v>29</v>
      </c>
      <c r="J2320" s="88"/>
      <c r="K2320" s="92">
        <v>1</v>
      </c>
      <c r="L2320" s="93">
        <v>433.57</v>
      </c>
      <c r="M2320" s="109">
        <v>433.57</v>
      </c>
    </row>
    <row r="2321" spans="1:13" hidden="1" x14ac:dyDescent="0.35">
      <c r="A2321" s="114" t="str">
        <f t="shared" si="36"/>
        <v>7232607ZNGA561A</v>
      </c>
      <c r="B2321" s="88" t="s">
        <v>592</v>
      </c>
      <c r="C2321" s="89">
        <v>2326831</v>
      </c>
      <c r="D2321" s="88">
        <v>7232607</v>
      </c>
      <c r="E2321" s="88" t="s">
        <v>121</v>
      </c>
      <c r="F2321" s="88" t="s">
        <v>113</v>
      </c>
      <c r="G2321" s="91">
        <v>43228</v>
      </c>
      <c r="H2321" s="91">
        <v>43228</v>
      </c>
      <c r="I2321" s="88" t="s">
        <v>112</v>
      </c>
      <c r="J2321" s="88"/>
      <c r="K2321" s="92">
        <v>1</v>
      </c>
      <c r="L2321" s="93">
        <v>0</v>
      </c>
      <c r="M2321" s="109">
        <v>0</v>
      </c>
    </row>
    <row r="2322" spans="1:13" hidden="1" x14ac:dyDescent="0.35">
      <c r="A2322" s="114" t="str">
        <f t="shared" si="36"/>
        <v>7256212Z999</v>
      </c>
      <c r="B2322" s="88" t="s">
        <v>592</v>
      </c>
      <c r="C2322" s="89">
        <v>2328882</v>
      </c>
      <c r="D2322" s="88">
        <v>7256212</v>
      </c>
      <c r="E2322" s="88" t="s">
        <v>120</v>
      </c>
      <c r="F2322" s="88" t="s">
        <v>115</v>
      </c>
      <c r="G2322" s="91">
        <v>43231</v>
      </c>
      <c r="H2322" s="91">
        <v>43231</v>
      </c>
      <c r="I2322" s="88" t="s">
        <v>35</v>
      </c>
      <c r="J2322" s="88"/>
      <c r="K2322" s="92">
        <v>1</v>
      </c>
      <c r="L2322" s="93">
        <v>0</v>
      </c>
      <c r="M2322" s="109">
        <v>0</v>
      </c>
    </row>
    <row r="2323" spans="1:13" hidden="1" x14ac:dyDescent="0.35">
      <c r="A2323" s="114" t="str">
        <f t="shared" si="36"/>
        <v>7256212ZNGA563B</v>
      </c>
      <c r="B2323" s="88" t="s">
        <v>592</v>
      </c>
      <c r="C2323" s="89">
        <v>2328882</v>
      </c>
      <c r="D2323" s="88">
        <v>7256212</v>
      </c>
      <c r="E2323" s="88" t="s">
        <v>120</v>
      </c>
      <c r="F2323" s="88" t="s">
        <v>115</v>
      </c>
      <c r="G2323" s="91">
        <v>43231</v>
      </c>
      <c r="H2323" s="91">
        <v>43231</v>
      </c>
      <c r="I2323" s="88" t="s">
        <v>23</v>
      </c>
      <c r="J2323" s="88"/>
      <c r="K2323" s="92">
        <v>-1</v>
      </c>
      <c r="L2323" s="93">
        <v>383.5</v>
      </c>
      <c r="M2323" s="109">
        <v>-383.5</v>
      </c>
    </row>
    <row r="2324" spans="1:13" hidden="1" x14ac:dyDescent="0.35">
      <c r="A2324" s="114" t="str">
        <f t="shared" si="36"/>
        <v>7256212ZNGA563BC</v>
      </c>
      <c r="B2324" s="88" t="s">
        <v>592</v>
      </c>
      <c r="C2324" s="89">
        <v>2328882</v>
      </c>
      <c r="D2324" s="88">
        <v>7256212</v>
      </c>
      <c r="E2324" s="88" t="s">
        <v>120</v>
      </c>
      <c r="F2324" s="88" t="s">
        <v>118</v>
      </c>
      <c r="G2324" s="91">
        <v>43229</v>
      </c>
      <c r="H2324" s="91">
        <v>43229</v>
      </c>
      <c r="I2324" s="88" t="s">
        <v>25</v>
      </c>
      <c r="J2324" s="88"/>
      <c r="K2324" s="92">
        <v>1</v>
      </c>
      <c r="L2324" s="93">
        <v>626.70000000000005</v>
      </c>
      <c r="M2324" s="109">
        <v>626.70000000000005</v>
      </c>
    </row>
    <row r="2325" spans="1:13" hidden="1" x14ac:dyDescent="0.35">
      <c r="A2325" s="114" t="str">
        <f t="shared" si="36"/>
        <v>7259603ZNGA561C</v>
      </c>
      <c r="B2325" s="88" t="s">
        <v>592</v>
      </c>
      <c r="C2325" s="89">
        <v>2329090</v>
      </c>
      <c r="D2325" s="88">
        <v>7259603</v>
      </c>
      <c r="E2325" s="88" t="s">
        <v>121</v>
      </c>
      <c r="F2325" s="88" t="s">
        <v>118</v>
      </c>
      <c r="G2325" s="91">
        <v>43232</v>
      </c>
      <c r="H2325" s="91">
        <v>43232</v>
      </c>
      <c r="I2325" s="88" t="s">
        <v>89</v>
      </c>
      <c r="J2325" s="88"/>
      <c r="K2325" s="92">
        <v>1</v>
      </c>
      <c r="L2325" s="93">
        <v>205.64</v>
      </c>
      <c r="M2325" s="109">
        <v>205.64</v>
      </c>
    </row>
    <row r="2326" spans="1:13" ht="26.5" hidden="1" x14ac:dyDescent="0.35">
      <c r="A2326" s="114" t="str">
        <f t="shared" si="36"/>
        <v>7297142ZNGA563BC</v>
      </c>
      <c r="B2326" s="88" t="s">
        <v>592</v>
      </c>
      <c r="C2326" s="89">
        <v>2329463</v>
      </c>
      <c r="D2326" s="88">
        <v>7297142</v>
      </c>
      <c r="E2326" s="88" t="s">
        <v>122</v>
      </c>
      <c r="F2326" s="88" t="s">
        <v>118</v>
      </c>
      <c r="G2326" s="91">
        <v>43230</v>
      </c>
      <c r="H2326" s="91">
        <v>43230</v>
      </c>
      <c r="I2326" s="88" t="s">
        <v>25</v>
      </c>
      <c r="J2326" s="88"/>
      <c r="K2326" s="92">
        <v>1</v>
      </c>
      <c r="L2326" s="93">
        <v>626.70000000000005</v>
      </c>
      <c r="M2326" s="109">
        <v>626.70000000000005</v>
      </c>
    </row>
    <row r="2327" spans="1:13" hidden="1" x14ac:dyDescent="0.35">
      <c r="A2327" s="114" t="str">
        <f t="shared" si="36"/>
        <v>7291775Z999</v>
      </c>
      <c r="B2327" s="88" t="s">
        <v>592</v>
      </c>
      <c r="C2327" s="89">
        <v>2329534</v>
      </c>
      <c r="D2327" s="88">
        <v>7291775</v>
      </c>
      <c r="E2327" s="88" t="s">
        <v>111</v>
      </c>
      <c r="F2327" s="88" t="s">
        <v>115</v>
      </c>
      <c r="G2327" s="91">
        <v>43231</v>
      </c>
      <c r="H2327" s="91">
        <v>43231</v>
      </c>
      <c r="I2327" s="88" t="s">
        <v>35</v>
      </c>
      <c r="J2327" s="88"/>
      <c r="K2327" s="92">
        <v>1</v>
      </c>
      <c r="L2327" s="93">
        <v>0</v>
      </c>
      <c r="M2327" s="109">
        <v>0</v>
      </c>
    </row>
    <row r="2328" spans="1:13" hidden="1" x14ac:dyDescent="0.35">
      <c r="A2328" s="114" t="str">
        <f t="shared" si="36"/>
        <v>7291775ZNGA561B</v>
      </c>
      <c r="B2328" s="88" t="s">
        <v>592</v>
      </c>
      <c r="C2328" s="89">
        <v>2329534</v>
      </c>
      <c r="D2328" s="88">
        <v>7291775</v>
      </c>
      <c r="E2328" s="88" t="s">
        <v>111</v>
      </c>
      <c r="F2328" s="88" t="s">
        <v>115</v>
      </c>
      <c r="G2328" s="91">
        <v>43231</v>
      </c>
      <c r="H2328" s="91">
        <v>43231</v>
      </c>
      <c r="I2328" s="88" t="s">
        <v>15</v>
      </c>
      <c r="J2328" s="88"/>
      <c r="K2328" s="92">
        <v>-1</v>
      </c>
      <c r="L2328" s="93">
        <v>194.94</v>
      </c>
      <c r="M2328" s="109">
        <v>-194.94</v>
      </c>
    </row>
    <row r="2329" spans="1:13" hidden="1" x14ac:dyDescent="0.35">
      <c r="A2329" s="114" t="str">
        <f t="shared" si="36"/>
        <v>7291775ZNGA561BC</v>
      </c>
      <c r="B2329" s="88" t="s">
        <v>592</v>
      </c>
      <c r="C2329" s="89">
        <v>2329534</v>
      </c>
      <c r="D2329" s="88">
        <v>7291775</v>
      </c>
      <c r="E2329" s="88" t="s">
        <v>111</v>
      </c>
      <c r="F2329" s="88" t="s">
        <v>118</v>
      </c>
      <c r="G2329" s="91">
        <v>43229</v>
      </c>
      <c r="H2329" s="91">
        <v>43229</v>
      </c>
      <c r="I2329" s="88" t="s">
        <v>29</v>
      </c>
      <c r="J2329" s="88"/>
      <c r="K2329" s="92">
        <v>1</v>
      </c>
      <c r="L2329" s="93">
        <v>433.57</v>
      </c>
      <c r="M2329" s="109">
        <v>433.57</v>
      </c>
    </row>
    <row r="2330" spans="1:13" hidden="1" x14ac:dyDescent="0.35">
      <c r="A2330" s="114" t="str">
        <f t="shared" si="36"/>
        <v>7280624ZNGA561A</v>
      </c>
      <c r="B2330" s="88" t="s">
        <v>592</v>
      </c>
      <c r="C2330" s="89">
        <v>2329543</v>
      </c>
      <c r="D2330" s="88">
        <v>7280624</v>
      </c>
      <c r="E2330" s="88" t="s">
        <v>111</v>
      </c>
      <c r="F2330" s="88" t="s">
        <v>113</v>
      </c>
      <c r="G2330" s="91">
        <v>43227</v>
      </c>
      <c r="H2330" s="91">
        <v>43227</v>
      </c>
      <c r="I2330" s="88" t="s">
        <v>112</v>
      </c>
      <c r="J2330" s="88"/>
      <c r="K2330" s="92">
        <v>1</v>
      </c>
      <c r="L2330" s="93">
        <v>0</v>
      </c>
      <c r="M2330" s="109">
        <v>0</v>
      </c>
    </row>
    <row r="2331" spans="1:13" hidden="1" x14ac:dyDescent="0.35">
      <c r="A2331" s="114" t="str">
        <f t="shared" si="36"/>
        <v>7280659ZNGA563BC</v>
      </c>
      <c r="B2331" s="88" t="s">
        <v>592</v>
      </c>
      <c r="C2331" s="89">
        <v>2329544</v>
      </c>
      <c r="D2331" s="88">
        <v>7280659</v>
      </c>
      <c r="E2331" s="88" t="s">
        <v>111</v>
      </c>
      <c r="F2331" s="88" t="s">
        <v>118</v>
      </c>
      <c r="G2331" s="91">
        <v>43231</v>
      </c>
      <c r="H2331" s="91">
        <v>43231</v>
      </c>
      <c r="I2331" s="88" t="s">
        <v>25</v>
      </c>
      <c r="J2331" s="88"/>
      <c r="K2331" s="92">
        <v>1</v>
      </c>
      <c r="L2331" s="93">
        <v>626.70000000000005</v>
      </c>
      <c r="M2331" s="109">
        <v>626.70000000000005</v>
      </c>
    </row>
    <row r="2332" spans="1:13" hidden="1" x14ac:dyDescent="0.35">
      <c r="A2332" s="114" t="str">
        <f t="shared" si="36"/>
        <v>7298632ZNGA561A</v>
      </c>
      <c r="B2332" s="88" t="s">
        <v>592</v>
      </c>
      <c r="C2332" s="89">
        <v>2329600</v>
      </c>
      <c r="D2332" s="88">
        <v>7298632</v>
      </c>
      <c r="E2332" s="88" t="s">
        <v>597</v>
      </c>
      <c r="F2332" s="88" t="s">
        <v>113</v>
      </c>
      <c r="G2332" s="91">
        <v>43231</v>
      </c>
      <c r="H2332" s="91">
        <v>43231</v>
      </c>
      <c r="I2332" s="88" t="s">
        <v>112</v>
      </c>
      <c r="J2332" s="88"/>
      <c r="K2332" s="92">
        <v>1</v>
      </c>
      <c r="L2332" s="93">
        <v>0</v>
      </c>
      <c r="M2332" s="109">
        <v>0</v>
      </c>
    </row>
    <row r="2333" spans="1:13" hidden="1" x14ac:dyDescent="0.35">
      <c r="A2333" s="114" t="str">
        <f t="shared" si="36"/>
        <v>7298648ZNGA560BC</v>
      </c>
      <c r="B2333" s="88" t="s">
        <v>592</v>
      </c>
      <c r="C2333" s="89">
        <v>2329601</v>
      </c>
      <c r="D2333" s="88">
        <v>7298648</v>
      </c>
      <c r="E2333" s="88" t="s">
        <v>597</v>
      </c>
      <c r="F2333" s="88" t="s">
        <v>118</v>
      </c>
      <c r="G2333" s="91">
        <v>43232</v>
      </c>
      <c r="H2333" s="91">
        <v>43232</v>
      </c>
      <c r="I2333" s="88" t="s">
        <v>80</v>
      </c>
      <c r="J2333" s="88"/>
      <c r="K2333" s="92">
        <v>1</v>
      </c>
      <c r="L2333" s="93">
        <v>414.92</v>
      </c>
      <c r="M2333" s="109">
        <v>414.92</v>
      </c>
    </row>
    <row r="2334" spans="1:13" hidden="1" x14ac:dyDescent="0.35">
      <c r="A2334" s="114" t="str">
        <f t="shared" si="36"/>
        <v>7245413ZNGA561A</v>
      </c>
      <c r="B2334" s="88" t="s">
        <v>592</v>
      </c>
      <c r="C2334" s="89">
        <v>2329875</v>
      </c>
      <c r="D2334" s="88">
        <v>7245413</v>
      </c>
      <c r="E2334" s="88" t="s">
        <v>120</v>
      </c>
      <c r="F2334" s="88" t="s">
        <v>113</v>
      </c>
      <c r="G2334" s="91">
        <v>43232</v>
      </c>
      <c r="H2334" s="91">
        <v>43232</v>
      </c>
      <c r="I2334" s="88" t="s">
        <v>112</v>
      </c>
      <c r="J2334" s="88"/>
      <c r="K2334" s="92">
        <v>1</v>
      </c>
      <c r="L2334" s="93">
        <v>0</v>
      </c>
      <c r="M2334" s="109">
        <v>0</v>
      </c>
    </row>
    <row r="2335" spans="1:13" hidden="1" x14ac:dyDescent="0.35">
      <c r="A2335" s="114" t="str">
        <f t="shared" si="36"/>
        <v>7301600ZNGA561BC</v>
      </c>
      <c r="B2335" s="88" t="s">
        <v>592</v>
      </c>
      <c r="C2335" s="89">
        <v>2330031</v>
      </c>
      <c r="D2335" s="88">
        <v>7301600</v>
      </c>
      <c r="E2335" s="88" t="s">
        <v>124</v>
      </c>
      <c r="F2335" s="88" t="s">
        <v>118</v>
      </c>
      <c r="G2335" s="91">
        <v>43228</v>
      </c>
      <c r="H2335" s="91">
        <v>43228</v>
      </c>
      <c r="I2335" s="88" t="s">
        <v>29</v>
      </c>
      <c r="J2335" s="88"/>
      <c r="K2335" s="92">
        <v>1</v>
      </c>
      <c r="L2335" s="93">
        <v>433.57</v>
      </c>
      <c r="M2335" s="109">
        <v>433.57</v>
      </c>
    </row>
    <row r="2336" spans="1:13" hidden="1" x14ac:dyDescent="0.35">
      <c r="A2336" s="114" t="str">
        <f t="shared" si="36"/>
        <v>7301784ZNGA561BC</v>
      </c>
      <c r="B2336" s="88" t="s">
        <v>592</v>
      </c>
      <c r="C2336" s="89">
        <v>2330137</v>
      </c>
      <c r="D2336" s="88">
        <v>7301784</v>
      </c>
      <c r="E2336" s="88" t="s">
        <v>121</v>
      </c>
      <c r="F2336" s="88" t="s">
        <v>118</v>
      </c>
      <c r="G2336" s="91">
        <v>43232</v>
      </c>
      <c r="H2336" s="91">
        <v>43232</v>
      </c>
      <c r="I2336" s="88" t="s">
        <v>29</v>
      </c>
      <c r="J2336" s="88"/>
      <c r="K2336" s="92">
        <v>1</v>
      </c>
      <c r="L2336" s="93">
        <v>433.57</v>
      </c>
      <c r="M2336" s="109">
        <v>433.57</v>
      </c>
    </row>
    <row r="2337" spans="1:13" hidden="1" x14ac:dyDescent="0.35">
      <c r="A2337" s="114" t="str">
        <f t="shared" si="36"/>
        <v>7301765ZNGA561A</v>
      </c>
      <c r="B2337" s="88" t="s">
        <v>592</v>
      </c>
      <c r="C2337" s="89">
        <v>2330138</v>
      </c>
      <c r="D2337" s="88">
        <v>7301765</v>
      </c>
      <c r="E2337" s="88" t="s">
        <v>121</v>
      </c>
      <c r="F2337" s="88" t="s">
        <v>113</v>
      </c>
      <c r="G2337" s="91">
        <v>43232</v>
      </c>
      <c r="H2337" s="91">
        <v>43232</v>
      </c>
      <c r="I2337" s="88" t="s">
        <v>112</v>
      </c>
      <c r="J2337" s="88"/>
      <c r="K2337" s="92">
        <v>1</v>
      </c>
      <c r="L2337" s="93">
        <v>0</v>
      </c>
      <c r="M2337" s="109">
        <v>0</v>
      </c>
    </row>
    <row r="2338" spans="1:13" hidden="1" x14ac:dyDescent="0.35">
      <c r="A2338" s="114" t="str">
        <f t="shared" si="36"/>
        <v>7306149ZNGA561A</v>
      </c>
      <c r="B2338" s="88" t="s">
        <v>592</v>
      </c>
      <c r="C2338" s="89">
        <v>2330466</v>
      </c>
      <c r="D2338" s="88">
        <v>7306149</v>
      </c>
      <c r="E2338" s="88" t="s">
        <v>119</v>
      </c>
      <c r="F2338" s="88" t="s">
        <v>113</v>
      </c>
      <c r="G2338" s="91">
        <v>43227</v>
      </c>
      <c r="H2338" s="91">
        <v>43227</v>
      </c>
      <c r="I2338" s="88" t="s">
        <v>112</v>
      </c>
      <c r="J2338" s="88"/>
      <c r="K2338" s="92">
        <v>1</v>
      </c>
      <c r="L2338" s="93">
        <v>0</v>
      </c>
      <c r="M2338" s="109">
        <v>0</v>
      </c>
    </row>
    <row r="2339" spans="1:13" hidden="1" x14ac:dyDescent="0.35">
      <c r="A2339" s="114" t="str">
        <f t="shared" si="36"/>
        <v>7321735ZNGA561A</v>
      </c>
      <c r="B2339" s="88" t="s">
        <v>592</v>
      </c>
      <c r="C2339" s="89">
        <v>2330988</v>
      </c>
      <c r="D2339" s="88">
        <v>7321735</v>
      </c>
      <c r="E2339" s="88" t="s">
        <v>116</v>
      </c>
      <c r="F2339" s="88" t="s">
        <v>113</v>
      </c>
      <c r="G2339" s="91">
        <v>43228</v>
      </c>
      <c r="H2339" s="91">
        <v>43228</v>
      </c>
      <c r="I2339" s="88" t="s">
        <v>112</v>
      </c>
      <c r="J2339" s="88"/>
      <c r="K2339" s="92">
        <v>1</v>
      </c>
      <c r="L2339" s="93">
        <v>0</v>
      </c>
      <c r="M2339" s="109">
        <v>0</v>
      </c>
    </row>
    <row r="2340" spans="1:13" hidden="1" x14ac:dyDescent="0.35">
      <c r="A2340" s="114" t="str">
        <f t="shared" si="36"/>
        <v>7311596ZNGA563BC</v>
      </c>
      <c r="B2340" s="88" t="s">
        <v>592</v>
      </c>
      <c r="C2340" s="89">
        <v>2331327</v>
      </c>
      <c r="D2340" s="88">
        <v>7311596</v>
      </c>
      <c r="E2340" s="88" t="s">
        <v>121</v>
      </c>
      <c r="F2340" s="88" t="s">
        <v>118</v>
      </c>
      <c r="G2340" s="91">
        <v>43227</v>
      </c>
      <c r="H2340" s="91">
        <v>43227</v>
      </c>
      <c r="I2340" s="88" t="s">
        <v>25</v>
      </c>
      <c r="J2340" s="88"/>
      <c r="K2340" s="92">
        <v>1</v>
      </c>
      <c r="L2340" s="93">
        <v>626.70000000000005</v>
      </c>
      <c r="M2340" s="109">
        <v>626.70000000000005</v>
      </c>
    </row>
    <row r="2341" spans="1:13" hidden="1" x14ac:dyDescent="0.35">
      <c r="A2341" s="114" t="str">
        <f t="shared" si="36"/>
        <v>7311587ZNGA561A</v>
      </c>
      <c r="B2341" s="88" t="s">
        <v>592</v>
      </c>
      <c r="C2341" s="89">
        <v>2331328</v>
      </c>
      <c r="D2341" s="88">
        <v>7311587</v>
      </c>
      <c r="E2341" s="88" t="s">
        <v>121</v>
      </c>
      <c r="F2341" s="88" t="s">
        <v>113</v>
      </c>
      <c r="G2341" s="91">
        <v>43227</v>
      </c>
      <c r="H2341" s="91">
        <v>43227</v>
      </c>
      <c r="I2341" s="88" t="s">
        <v>112</v>
      </c>
      <c r="J2341" s="88"/>
      <c r="K2341" s="92">
        <v>1</v>
      </c>
      <c r="L2341" s="93">
        <v>0</v>
      </c>
      <c r="M2341" s="109">
        <v>0</v>
      </c>
    </row>
    <row r="2342" spans="1:13" ht="26.5" hidden="1" x14ac:dyDescent="0.35">
      <c r="A2342" s="114" t="str">
        <f t="shared" si="36"/>
        <v>7319163ZNGA563BC</v>
      </c>
      <c r="B2342" s="88" t="s">
        <v>592</v>
      </c>
      <c r="C2342" s="89">
        <v>2331353</v>
      </c>
      <c r="D2342" s="88">
        <v>7319163</v>
      </c>
      <c r="E2342" s="88" t="s">
        <v>122</v>
      </c>
      <c r="F2342" s="88" t="s">
        <v>118</v>
      </c>
      <c r="G2342" s="91">
        <v>43229</v>
      </c>
      <c r="H2342" s="91">
        <v>43229</v>
      </c>
      <c r="I2342" s="88" t="s">
        <v>25</v>
      </c>
      <c r="J2342" s="88"/>
      <c r="K2342" s="92">
        <v>1</v>
      </c>
      <c r="L2342" s="93">
        <v>626.70000000000005</v>
      </c>
      <c r="M2342" s="109">
        <v>626.70000000000005</v>
      </c>
    </row>
    <row r="2343" spans="1:13" ht="26.5" hidden="1" x14ac:dyDescent="0.35">
      <c r="A2343" s="114" t="str">
        <f t="shared" si="36"/>
        <v>7319161ZNGA561A</v>
      </c>
      <c r="B2343" s="88" t="s">
        <v>592</v>
      </c>
      <c r="C2343" s="89">
        <v>2331354</v>
      </c>
      <c r="D2343" s="88">
        <v>7319161</v>
      </c>
      <c r="E2343" s="88" t="s">
        <v>122</v>
      </c>
      <c r="F2343" s="88" t="s">
        <v>113</v>
      </c>
      <c r="G2343" s="91">
        <v>43228</v>
      </c>
      <c r="H2343" s="91">
        <v>43228</v>
      </c>
      <c r="I2343" s="88" t="s">
        <v>112</v>
      </c>
      <c r="J2343" s="88"/>
      <c r="K2343" s="92">
        <v>1</v>
      </c>
      <c r="L2343" s="93">
        <v>0</v>
      </c>
      <c r="M2343" s="109">
        <v>0</v>
      </c>
    </row>
    <row r="2344" spans="1:13" hidden="1" x14ac:dyDescent="0.35">
      <c r="A2344" s="114" t="str">
        <f t="shared" si="36"/>
        <v>7319805ZNGA561A</v>
      </c>
      <c r="B2344" s="88" t="s">
        <v>592</v>
      </c>
      <c r="C2344" s="89">
        <v>2331360</v>
      </c>
      <c r="D2344" s="88">
        <v>7319805</v>
      </c>
      <c r="E2344" s="88" t="s">
        <v>121</v>
      </c>
      <c r="F2344" s="88" t="s">
        <v>113</v>
      </c>
      <c r="G2344" s="91">
        <v>43231</v>
      </c>
      <c r="H2344" s="91">
        <v>43231</v>
      </c>
      <c r="I2344" s="88" t="s">
        <v>112</v>
      </c>
      <c r="J2344" s="88"/>
      <c r="K2344" s="92">
        <v>1</v>
      </c>
      <c r="L2344" s="93">
        <v>0</v>
      </c>
      <c r="M2344" s="109">
        <v>0</v>
      </c>
    </row>
    <row r="2345" spans="1:13" hidden="1" x14ac:dyDescent="0.35">
      <c r="A2345" s="114" t="str">
        <f t="shared" si="36"/>
        <v>7327201ZNGA563BC</v>
      </c>
      <c r="B2345" s="88" t="s">
        <v>592</v>
      </c>
      <c r="C2345" s="89">
        <v>2331937</v>
      </c>
      <c r="D2345" s="88">
        <v>7327201</v>
      </c>
      <c r="E2345" s="88" t="s">
        <v>119</v>
      </c>
      <c r="F2345" s="88" t="s">
        <v>118</v>
      </c>
      <c r="G2345" s="91">
        <v>43229</v>
      </c>
      <c r="H2345" s="91">
        <v>43229</v>
      </c>
      <c r="I2345" s="88" t="s">
        <v>25</v>
      </c>
      <c r="J2345" s="88"/>
      <c r="K2345" s="92">
        <v>1</v>
      </c>
      <c r="L2345" s="93">
        <v>626.70000000000005</v>
      </c>
      <c r="M2345" s="109">
        <v>626.70000000000005</v>
      </c>
    </row>
    <row r="2346" spans="1:13" hidden="1" x14ac:dyDescent="0.35">
      <c r="A2346" s="114" t="str">
        <f t="shared" si="36"/>
        <v>7327192ZNGA561A</v>
      </c>
      <c r="B2346" s="88" t="s">
        <v>592</v>
      </c>
      <c r="C2346" s="89">
        <v>2331938</v>
      </c>
      <c r="D2346" s="88">
        <v>7327192</v>
      </c>
      <c r="E2346" s="88" t="s">
        <v>119</v>
      </c>
      <c r="F2346" s="88" t="s">
        <v>113</v>
      </c>
      <c r="G2346" s="91">
        <v>43229</v>
      </c>
      <c r="H2346" s="91">
        <v>43229</v>
      </c>
      <c r="I2346" s="88" t="s">
        <v>112</v>
      </c>
      <c r="J2346" s="88"/>
      <c r="K2346" s="92">
        <v>1</v>
      </c>
      <c r="L2346" s="93">
        <v>0</v>
      </c>
      <c r="M2346" s="109">
        <v>0</v>
      </c>
    </row>
    <row r="2347" spans="1:13" hidden="1" x14ac:dyDescent="0.35">
      <c r="A2347" s="114" t="str">
        <f t="shared" si="36"/>
        <v>7329413ZNGA560BC</v>
      </c>
      <c r="B2347" s="88" t="s">
        <v>592</v>
      </c>
      <c r="C2347" s="89">
        <v>2332038</v>
      </c>
      <c r="D2347" s="88">
        <v>7329413</v>
      </c>
      <c r="E2347" s="88" t="s">
        <v>597</v>
      </c>
      <c r="F2347" s="88" t="s">
        <v>118</v>
      </c>
      <c r="G2347" s="91">
        <v>43228</v>
      </c>
      <c r="H2347" s="91">
        <v>43228</v>
      </c>
      <c r="I2347" s="88" t="s">
        <v>80</v>
      </c>
      <c r="J2347" s="88"/>
      <c r="K2347" s="92">
        <v>1</v>
      </c>
      <c r="L2347" s="93">
        <v>414.92</v>
      </c>
      <c r="M2347" s="109">
        <v>414.92</v>
      </c>
    </row>
    <row r="2348" spans="1:13" hidden="1" x14ac:dyDescent="0.35">
      <c r="A2348" s="114" t="str">
        <f t="shared" si="36"/>
        <v>7329398ZNGA561A</v>
      </c>
      <c r="B2348" s="88" t="s">
        <v>592</v>
      </c>
      <c r="C2348" s="89">
        <v>2332039</v>
      </c>
      <c r="D2348" s="88">
        <v>7329398</v>
      </c>
      <c r="E2348" s="88" t="s">
        <v>597</v>
      </c>
      <c r="F2348" s="88" t="s">
        <v>113</v>
      </c>
      <c r="G2348" s="91">
        <v>43228</v>
      </c>
      <c r="H2348" s="91">
        <v>43228</v>
      </c>
      <c r="I2348" s="88" t="s">
        <v>112</v>
      </c>
      <c r="J2348" s="88"/>
      <c r="K2348" s="92">
        <v>1</v>
      </c>
      <c r="L2348" s="93">
        <v>0</v>
      </c>
      <c r="M2348" s="109">
        <v>0</v>
      </c>
    </row>
    <row r="2349" spans="1:13" hidden="1" x14ac:dyDescent="0.35">
      <c r="A2349" s="114" t="str">
        <f t="shared" si="36"/>
        <v>7330541NGA-714</v>
      </c>
      <c r="B2349" s="88" t="s">
        <v>592</v>
      </c>
      <c r="C2349" s="89">
        <v>2332180</v>
      </c>
      <c r="D2349" s="88">
        <v>7330541</v>
      </c>
      <c r="E2349" s="88" t="s">
        <v>116</v>
      </c>
      <c r="F2349" s="88" t="s">
        <v>115</v>
      </c>
      <c r="G2349" s="91">
        <v>43229</v>
      </c>
      <c r="H2349" s="91">
        <v>43229</v>
      </c>
      <c r="I2349" s="88" t="s">
        <v>114</v>
      </c>
      <c r="J2349" s="88"/>
      <c r="K2349" s="92">
        <v>1</v>
      </c>
      <c r="L2349" s="93">
        <v>41.38</v>
      </c>
      <c r="M2349" s="109">
        <v>41.38</v>
      </c>
    </row>
    <row r="2350" spans="1:13" ht="26.5" hidden="1" x14ac:dyDescent="0.35">
      <c r="A2350" s="114" t="str">
        <f t="shared" si="36"/>
        <v>7331416ZNGA561A</v>
      </c>
      <c r="B2350" s="88" t="s">
        <v>592</v>
      </c>
      <c r="C2350" s="89">
        <v>2332568</v>
      </c>
      <c r="D2350" s="88">
        <v>7331416</v>
      </c>
      <c r="E2350" s="88" t="s">
        <v>122</v>
      </c>
      <c r="F2350" s="88" t="s">
        <v>113</v>
      </c>
      <c r="G2350" s="91">
        <v>43228</v>
      </c>
      <c r="H2350" s="91">
        <v>43228</v>
      </c>
      <c r="I2350" s="88" t="s">
        <v>112</v>
      </c>
      <c r="J2350" s="88"/>
      <c r="K2350" s="92">
        <v>1</v>
      </c>
      <c r="L2350" s="93">
        <v>0</v>
      </c>
      <c r="M2350" s="109">
        <v>0</v>
      </c>
    </row>
    <row r="2351" spans="1:13" hidden="1" x14ac:dyDescent="0.35">
      <c r="A2351" s="114" t="str">
        <f t="shared" si="36"/>
        <v>7335594ZNGA563BC</v>
      </c>
      <c r="B2351" s="88" t="s">
        <v>592</v>
      </c>
      <c r="C2351" s="89">
        <v>2332914</v>
      </c>
      <c r="D2351" s="88">
        <v>7335594</v>
      </c>
      <c r="E2351" s="88" t="s">
        <v>119</v>
      </c>
      <c r="F2351" s="88" t="s">
        <v>118</v>
      </c>
      <c r="G2351" s="91">
        <v>43229</v>
      </c>
      <c r="H2351" s="91">
        <v>43229</v>
      </c>
      <c r="I2351" s="88" t="s">
        <v>25</v>
      </c>
      <c r="J2351" s="88"/>
      <c r="K2351" s="92">
        <v>1</v>
      </c>
      <c r="L2351" s="93">
        <v>626.70000000000005</v>
      </c>
      <c r="M2351" s="109">
        <v>626.70000000000005</v>
      </c>
    </row>
    <row r="2352" spans="1:13" hidden="1" x14ac:dyDescent="0.35">
      <c r="A2352" s="114" t="str">
        <f t="shared" si="36"/>
        <v>7335587ZNGA561A</v>
      </c>
      <c r="B2352" s="88" t="s">
        <v>592</v>
      </c>
      <c r="C2352" s="89">
        <v>2332915</v>
      </c>
      <c r="D2352" s="88">
        <v>7335587</v>
      </c>
      <c r="E2352" s="88" t="s">
        <v>119</v>
      </c>
      <c r="F2352" s="88" t="s">
        <v>113</v>
      </c>
      <c r="G2352" s="91">
        <v>43228</v>
      </c>
      <c r="H2352" s="91">
        <v>43228</v>
      </c>
      <c r="I2352" s="88" t="s">
        <v>112</v>
      </c>
      <c r="J2352" s="88"/>
      <c r="K2352" s="92">
        <v>1</v>
      </c>
      <c r="L2352" s="93">
        <v>0</v>
      </c>
      <c r="M2352" s="109">
        <v>0</v>
      </c>
    </row>
    <row r="2353" spans="1:13" hidden="1" x14ac:dyDescent="0.35">
      <c r="A2353" s="114" t="str">
        <f t="shared" si="36"/>
        <v>7335571ZNGA561A</v>
      </c>
      <c r="B2353" s="88" t="s">
        <v>592</v>
      </c>
      <c r="C2353" s="89">
        <v>2332920</v>
      </c>
      <c r="D2353" s="88">
        <v>7335571</v>
      </c>
      <c r="E2353" s="88" t="s">
        <v>597</v>
      </c>
      <c r="F2353" s="88" t="s">
        <v>113</v>
      </c>
      <c r="G2353" s="91">
        <v>43229</v>
      </c>
      <c r="H2353" s="91">
        <v>43229</v>
      </c>
      <c r="I2353" s="88" t="s">
        <v>112</v>
      </c>
      <c r="J2353" s="88"/>
      <c r="K2353" s="92">
        <v>1</v>
      </c>
      <c r="L2353" s="93">
        <v>0</v>
      </c>
      <c r="M2353" s="109">
        <v>0</v>
      </c>
    </row>
    <row r="2354" spans="1:13" hidden="1" x14ac:dyDescent="0.35">
      <c r="A2354" s="114" t="str">
        <f t="shared" si="36"/>
        <v>7335576ZNGA562BC</v>
      </c>
      <c r="B2354" s="88" t="s">
        <v>592</v>
      </c>
      <c r="C2354" s="89">
        <v>2332921</v>
      </c>
      <c r="D2354" s="88">
        <v>7335576</v>
      </c>
      <c r="E2354" s="88" t="s">
        <v>597</v>
      </c>
      <c r="F2354" s="88" t="s">
        <v>118</v>
      </c>
      <c r="G2354" s="91">
        <v>43229</v>
      </c>
      <c r="H2354" s="91">
        <v>43229</v>
      </c>
      <c r="I2354" s="88" t="s">
        <v>41</v>
      </c>
      <c r="J2354" s="88"/>
      <c r="K2354" s="92">
        <v>1</v>
      </c>
      <c r="L2354" s="93">
        <v>498.69</v>
      </c>
      <c r="M2354" s="109">
        <v>498.69</v>
      </c>
    </row>
    <row r="2355" spans="1:13" hidden="1" x14ac:dyDescent="0.35">
      <c r="A2355" s="114" t="str">
        <f t="shared" si="36"/>
        <v>7330456NGA-750</v>
      </c>
      <c r="B2355" s="88" t="s">
        <v>592</v>
      </c>
      <c r="C2355" s="89">
        <v>2333027</v>
      </c>
      <c r="D2355" s="88">
        <v>7330456</v>
      </c>
      <c r="E2355" s="88" t="s">
        <v>111</v>
      </c>
      <c r="F2355" s="88" t="s">
        <v>118</v>
      </c>
      <c r="G2355" s="91">
        <v>43228</v>
      </c>
      <c r="H2355" s="91">
        <v>43228</v>
      </c>
      <c r="I2355" s="88" t="s">
        <v>85</v>
      </c>
      <c r="J2355" s="88"/>
      <c r="K2355" s="92">
        <v>1</v>
      </c>
      <c r="L2355" s="93">
        <v>22.61</v>
      </c>
      <c r="M2355" s="109">
        <v>22.61</v>
      </c>
    </row>
    <row r="2356" spans="1:13" hidden="1" x14ac:dyDescent="0.35">
      <c r="A2356" s="114" t="str">
        <f t="shared" si="36"/>
        <v>7330456NGA-753</v>
      </c>
      <c r="B2356" s="88" t="s">
        <v>592</v>
      </c>
      <c r="C2356" s="89">
        <v>2333027</v>
      </c>
      <c r="D2356" s="88">
        <v>7330456</v>
      </c>
      <c r="E2356" s="88" t="s">
        <v>111</v>
      </c>
      <c r="F2356" s="88" t="s">
        <v>118</v>
      </c>
      <c r="G2356" s="91">
        <v>43231</v>
      </c>
      <c r="H2356" s="91">
        <v>43231</v>
      </c>
      <c r="I2356" s="88" t="s">
        <v>102</v>
      </c>
      <c r="J2356" s="88"/>
      <c r="K2356" s="92">
        <v>1</v>
      </c>
      <c r="L2356" s="93">
        <v>68.2</v>
      </c>
      <c r="M2356" s="109">
        <v>68.2</v>
      </c>
    </row>
    <row r="2357" spans="1:13" hidden="1" x14ac:dyDescent="0.35">
      <c r="A2357" s="114" t="str">
        <f t="shared" si="36"/>
        <v>7330307ZNGA561A</v>
      </c>
      <c r="B2357" s="88" t="s">
        <v>592</v>
      </c>
      <c r="C2357" s="89">
        <v>2333570</v>
      </c>
      <c r="D2357" s="88">
        <v>7330307</v>
      </c>
      <c r="E2357" s="88" t="s">
        <v>121</v>
      </c>
      <c r="F2357" s="88" t="s">
        <v>113</v>
      </c>
      <c r="G2357" s="91">
        <v>43231</v>
      </c>
      <c r="H2357" s="91">
        <v>43231</v>
      </c>
      <c r="I2357" s="88" t="s">
        <v>112</v>
      </c>
      <c r="J2357" s="88"/>
      <c r="K2357" s="92">
        <v>1</v>
      </c>
      <c r="L2357" s="93">
        <v>0</v>
      </c>
      <c r="M2357" s="109">
        <v>0</v>
      </c>
    </row>
    <row r="2358" spans="1:13" ht="26.5" hidden="1" x14ac:dyDescent="0.35">
      <c r="A2358" s="114" t="str">
        <f t="shared" si="36"/>
        <v>7346137ZNGA561A</v>
      </c>
      <c r="B2358" s="88" t="s">
        <v>592</v>
      </c>
      <c r="C2358" s="89">
        <v>2333619</v>
      </c>
      <c r="D2358" s="88">
        <v>7346137</v>
      </c>
      <c r="E2358" s="88" t="s">
        <v>122</v>
      </c>
      <c r="F2358" s="88" t="s">
        <v>113</v>
      </c>
      <c r="G2358" s="91">
        <v>43229</v>
      </c>
      <c r="H2358" s="91">
        <v>43229</v>
      </c>
      <c r="I2358" s="88" t="s">
        <v>112</v>
      </c>
      <c r="J2358" s="88"/>
      <c r="K2358" s="92">
        <v>1</v>
      </c>
      <c r="L2358" s="93">
        <v>0</v>
      </c>
      <c r="M2358" s="109">
        <v>0</v>
      </c>
    </row>
    <row r="2359" spans="1:13" ht="26.5" hidden="1" x14ac:dyDescent="0.35">
      <c r="A2359" s="114" t="str">
        <f t="shared" si="36"/>
        <v>7346143ZNGA560BC</v>
      </c>
      <c r="B2359" s="88" t="s">
        <v>592</v>
      </c>
      <c r="C2359" s="89">
        <v>2333620</v>
      </c>
      <c r="D2359" s="88">
        <v>7346143</v>
      </c>
      <c r="E2359" s="88" t="s">
        <v>122</v>
      </c>
      <c r="F2359" s="88" t="s">
        <v>118</v>
      </c>
      <c r="G2359" s="91">
        <v>43229</v>
      </c>
      <c r="H2359" s="91">
        <v>43229</v>
      </c>
      <c r="I2359" s="88" t="s">
        <v>80</v>
      </c>
      <c r="J2359" s="88"/>
      <c r="K2359" s="92">
        <v>1</v>
      </c>
      <c r="L2359" s="93">
        <v>414.92</v>
      </c>
      <c r="M2359" s="109">
        <v>414.92</v>
      </c>
    </row>
    <row r="2360" spans="1:13" hidden="1" x14ac:dyDescent="0.35">
      <c r="A2360" s="114" t="str">
        <f t="shared" si="36"/>
        <v>7354858NGA-750</v>
      </c>
      <c r="B2360" s="88" t="s">
        <v>592</v>
      </c>
      <c r="C2360" s="89">
        <v>2333778</v>
      </c>
      <c r="D2360" s="88">
        <v>7354858</v>
      </c>
      <c r="E2360" s="88" t="s">
        <v>116</v>
      </c>
      <c r="F2360" s="88" t="s">
        <v>118</v>
      </c>
      <c r="G2360" s="91">
        <v>43227</v>
      </c>
      <c r="H2360" s="91">
        <v>43227</v>
      </c>
      <c r="I2360" s="88" t="s">
        <v>85</v>
      </c>
      <c r="J2360" s="88"/>
      <c r="K2360" s="92">
        <v>1</v>
      </c>
      <c r="L2360" s="93">
        <v>22.61</v>
      </c>
      <c r="M2360" s="109">
        <v>22.61</v>
      </c>
    </row>
    <row r="2361" spans="1:13" hidden="1" x14ac:dyDescent="0.35">
      <c r="A2361" s="114" t="str">
        <f t="shared" si="36"/>
        <v>7354858NGA-762</v>
      </c>
      <c r="B2361" s="88" t="s">
        <v>592</v>
      </c>
      <c r="C2361" s="89">
        <v>2333778</v>
      </c>
      <c r="D2361" s="88">
        <v>7354858</v>
      </c>
      <c r="E2361" s="88" t="s">
        <v>116</v>
      </c>
      <c r="F2361" s="88" t="s">
        <v>118</v>
      </c>
      <c r="G2361" s="91">
        <v>43227</v>
      </c>
      <c r="H2361" s="91">
        <v>43227</v>
      </c>
      <c r="I2361" s="88" t="s">
        <v>107</v>
      </c>
      <c r="J2361" s="88"/>
      <c r="K2361" s="92">
        <v>1</v>
      </c>
      <c r="L2361" s="93">
        <v>60.72</v>
      </c>
      <c r="M2361" s="109">
        <v>60.72</v>
      </c>
    </row>
    <row r="2362" spans="1:13" hidden="1" x14ac:dyDescent="0.35">
      <c r="A2362" s="114" t="str">
        <f t="shared" si="36"/>
        <v>7358465ZNGA563BC</v>
      </c>
      <c r="B2362" s="88" t="s">
        <v>592</v>
      </c>
      <c r="C2362" s="89">
        <v>2334065</v>
      </c>
      <c r="D2362" s="88">
        <v>7358465</v>
      </c>
      <c r="E2362" s="88" t="s">
        <v>120</v>
      </c>
      <c r="F2362" s="88" t="s">
        <v>118</v>
      </c>
      <c r="G2362" s="91">
        <v>43227</v>
      </c>
      <c r="H2362" s="91">
        <v>43227</v>
      </c>
      <c r="I2362" s="88" t="s">
        <v>25</v>
      </c>
      <c r="J2362" s="88"/>
      <c r="K2362" s="92">
        <v>1</v>
      </c>
      <c r="L2362" s="93">
        <v>626.70000000000005</v>
      </c>
      <c r="M2362" s="109">
        <v>626.70000000000005</v>
      </c>
    </row>
    <row r="2363" spans="1:13" hidden="1" x14ac:dyDescent="0.35">
      <c r="A2363" s="114" t="str">
        <f t="shared" si="36"/>
        <v>7371540ZNGA561B</v>
      </c>
      <c r="B2363" s="88" t="s">
        <v>592</v>
      </c>
      <c r="C2363" s="89">
        <v>2334609</v>
      </c>
      <c r="D2363" s="88">
        <v>7371540</v>
      </c>
      <c r="E2363" s="88" t="s">
        <v>121</v>
      </c>
      <c r="F2363" s="88" t="s">
        <v>115</v>
      </c>
      <c r="G2363" s="91">
        <v>43230</v>
      </c>
      <c r="H2363" s="91">
        <v>43230</v>
      </c>
      <c r="I2363" s="88" t="s">
        <v>15</v>
      </c>
      <c r="J2363" s="88"/>
      <c r="K2363" s="92">
        <v>1</v>
      </c>
      <c r="L2363" s="93">
        <v>194.94</v>
      </c>
      <c r="M2363" s="109">
        <v>194.94</v>
      </c>
    </row>
    <row r="2364" spans="1:13" hidden="1" x14ac:dyDescent="0.35">
      <c r="A2364" s="114" t="str">
        <f t="shared" si="36"/>
        <v>7371529ZNGA561A</v>
      </c>
      <c r="B2364" s="88" t="s">
        <v>592</v>
      </c>
      <c r="C2364" s="89">
        <v>2334610</v>
      </c>
      <c r="D2364" s="88">
        <v>7371529</v>
      </c>
      <c r="E2364" s="88" t="s">
        <v>121</v>
      </c>
      <c r="F2364" s="88" t="s">
        <v>113</v>
      </c>
      <c r="G2364" s="91">
        <v>43230</v>
      </c>
      <c r="H2364" s="91">
        <v>43230</v>
      </c>
      <c r="I2364" s="88" t="s">
        <v>112</v>
      </c>
      <c r="J2364" s="88"/>
      <c r="K2364" s="92">
        <v>1</v>
      </c>
      <c r="L2364" s="93">
        <v>0</v>
      </c>
      <c r="M2364" s="109">
        <v>0</v>
      </c>
    </row>
    <row r="2365" spans="1:13" hidden="1" x14ac:dyDescent="0.35">
      <c r="A2365" s="114" t="str">
        <f t="shared" si="36"/>
        <v>7374686ZNGA563B</v>
      </c>
      <c r="B2365" s="88" t="s">
        <v>592</v>
      </c>
      <c r="C2365" s="89">
        <v>2334983</v>
      </c>
      <c r="D2365" s="88">
        <v>7374686</v>
      </c>
      <c r="E2365" s="88" t="s">
        <v>121</v>
      </c>
      <c r="F2365" s="88" t="s">
        <v>115</v>
      </c>
      <c r="G2365" s="91">
        <v>43230</v>
      </c>
      <c r="H2365" s="91">
        <v>43230</v>
      </c>
      <c r="I2365" s="88" t="s">
        <v>23</v>
      </c>
      <c r="J2365" s="88"/>
      <c r="K2365" s="92">
        <v>1</v>
      </c>
      <c r="L2365" s="93">
        <v>383.5</v>
      </c>
      <c r="M2365" s="109">
        <v>383.5</v>
      </c>
    </row>
    <row r="2366" spans="1:13" hidden="1" x14ac:dyDescent="0.35">
      <c r="A2366" s="114" t="str">
        <f t="shared" si="36"/>
        <v>7374686ZNGA563BC</v>
      </c>
      <c r="B2366" s="88" t="s">
        <v>592</v>
      </c>
      <c r="C2366" s="89">
        <v>2334983</v>
      </c>
      <c r="D2366" s="88">
        <v>7374686</v>
      </c>
      <c r="E2366" s="88" t="s">
        <v>121</v>
      </c>
      <c r="F2366" s="88" t="s">
        <v>118</v>
      </c>
      <c r="G2366" s="91">
        <v>43232</v>
      </c>
      <c r="H2366" s="91">
        <v>43232</v>
      </c>
      <c r="I2366" s="88" t="s">
        <v>25</v>
      </c>
      <c r="J2366" s="88"/>
      <c r="K2366" s="92">
        <v>1</v>
      </c>
      <c r="L2366" s="93">
        <v>626.70000000000005</v>
      </c>
      <c r="M2366" s="109">
        <v>626.70000000000005</v>
      </c>
    </row>
    <row r="2367" spans="1:13" hidden="1" x14ac:dyDescent="0.35">
      <c r="A2367" s="114" t="str">
        <f t="shared" si="36"/>
        <v>7374675ZNGA561A</v>
      </c>
      <c r="B2367" s="88" t="s">
        <v>592</v>
      </c>
      <c r="C2367" s="89">
        <v>2334984</v>
      </c>
      <c r="D2367" s="88">
        <v>7374675</v>
      </c>
      <c r="E2367" s="88" t="s">
        <v>121</v>
      </c>
      <c r="F2367" s="88" t="s">
        <v>113</v>
      </c>
      <c r="G2367" s="91">
        <v>43230</v>
      </c>
      <c r="H2367" s="91">
        <v>43230</v>
      </c>
      <c r="I2367" s="88" t="s">
        <v>112</v>
      </c>
      <c r="J2367" s="88"/>
      <c r="K2367" s="92">
        <v>1</v>
      </c>
      <c r="L2367" s="93">
        <v>0</v>
      </c>
      <c r="M2367" s="109">
        <v>0</v>
      </c>
    </row>
    <row r="2368" spans="1:13" hidden="1" x14ac:dyDescent="0.35">
      <c r="A2368" s="114" t="str">
        <f t="shared" si="36"/>
        <v>7376619ZNGA561A</v>
      </c>
      <c r="B2368" s="88" t="s">
        <v>592</v>
      </c>
      <c r="C2368" s="89">
        <v>2335150</v>
      </c>
      <c r="D2368" s="88">
        <v>7376619</v>
      </c>
      <c r="E2368" s="88" t="s">
        <v>116</v>
      </c>
      <c r="F2368" s="88" t="s">
        <v>113</v>
      </c>
      <c r="G2368" s="91">
        <v>43230</v>
      </c>
      <c r="H2368" s="91">
        <v>43230</v>
      </c>
      <c r="I2368" s="88" t="s">
        <v>112</v>
      </c>
      <c r="J2368" s="88"/>
      <c r="K2368" s="92">
        <v>1</v>
      </c>
      <c r="L2368" s="93">
        <v>0</v>
      </c>
      <c r="M2368" s="109">
        <v>0</v>
      </c>
    </row>
    <row r="2369" spans="1:13" hidden="1" x14ac:dyDescent="0.35">
      <c r="A2369" s="114" t="str">
        <f t="shared" si="36"/>
        <v>7386653NGA-750</v>
      </c>
      <c r="B2369" s="88" t="s">
        <v>592</v>
      </c>
      <c r="C2369" s="89">
        <v>2335959</v>
      </c>
      <c r="D2369" s="88">
        <v>7386653</v>
      </c>
      <c r="E2369" s="88" t="s">
        <v>119</v>
      </c>
      <c r="F2369" s="88" t="s">
        <v>118</v>
      </c>
      <c r="G2369" s="91">
        <v>43227</v>
      </c>
      <c r="H2369" s="91">
        <v>43227</v>
      </c>
      <c r="I2369" s="88" t="s">
        <v>85</v>
      </c>
      <c r="J2369" s="88"/>
      <c r="K2369" s="92">
        <v>1</v>
      </c>
      <c r="L2369" s="93">
        <v>22.61</v>
      </c>
      <c r="M2369" s="109">
        <v>22.61</v>
      </c>
    </row>
    <row r="2370" spans="1:13" hidden="1" x14ac:dyDescent="0.35">
      <c r="A2370" s="114" t="str">
        <f t="shared" si="36"/>
        <v>7386653NGA-751</v>
      </c>
      <c r="B2370" s="88" t="s">
        <v>592</v>
      </c>
      <c r="C2370" s="89">
        <v>2335959</v>
      </c>
      <c r="D2370" s="88">
        <v>7386653</v>
      </c>
      <c r="E2370" s="88" t="s">
        <v>119</v>
      </c>
      <c r="F2370" s="88" t="s">
        <v>118</v>
      </c>
      <c r="G2370" s="91">
        <v>43227</v>
      </c>
      <c r="H2370" s="91">
        <v>43227</v>
      </c>
      <c r="I2370" s="88" t="s">
        <v>93</v>
      </c>
      <c r="J2370" s="88"/>
      <c r="K2370" s="92">
        <v>1</v>
      </c>
      <c r="L2370" s="93">
        <v>146.76</v>
      </c>
      <c r="M2370" s="109">
        <v>146.76</v>
      </c>
    </row>
    <row r="2371" spans="1:13" hidden="1" x14ac:dyDescent="0.35">
      <c r="A2371" s="114" t="str">
        <f t="shared" ref="A2371:A2421" si="37">CONCATENATE(D2371,I2371)</f>
        <v>7383721ZNGA563BC</v>
      </c>
      <c r="B2371" s="88" t="s">
        <v>592</v>
      </c>
      <c r="C2371" s="89">
        <v>2335978</v>
      </c>
      <c r="D2371" s="88">
        <v>7383721</v>
      </c>
      <c r="E2371" s="88" t="s">
        <v>119</v>
      </c>
      <c r="F2371" s="88" t="s">
        <v>118</v>
      </c>
      <c r="G2371" s="91">
        <v>43228</v>
      </c>
      <c r="H2371" s="91">
        <v>43228</v>
      </c>
      <c r="I2371" s="88" t="s">
        <v>25</v>
      </c>
      <c r="J2371" s="88"/>
      <c r="K2371" s="92">
        <v>1</v>
      </c>
      <c r="L2371" s="93">
        <v>626.70000000000005</v>
      </c>
      <c r="M2371" s="109">
        <v>626.70000000000005</v>
      </c>
    </row>
    <row r="2372" spans="1:13" hidden="1" x14ac:dyDescent="0.35">
      <c r="A2372" s="114" t="str">
        <f t="shared" si="37"/>
        <v>7383714ZNGA561A</v>
      </c>
      <c r="B2372" s="88" t="s">
        <v>592</v>
      </c>
      <c r="C2372" s="89">
        <v>2335979</v>
      </c>
      <c r="D2372" s="88">
        <v>7383714</v>
      </c>
      <c r="E2372" s="88" t="s">
        <v>119</v>
      </c>
      <c r="F2372" s="88" t="s">
        <v>113</v>
      </c>
      <c r="G2372" s="91">
        <v>43228</v>
      </c>
      <c r="H2372" s="91">
        <v>43228</v>
      </c>
      <c r="I2372" s="88" t="s">
        <v>112</v>
      </c>
      <c r="J2372" s="88"/>
      <c r="K2372" s="92">
        <v>1</v>
      </c>
      <c r="L2372" s="93">
        <v>0</v>
      </c>
      <c r="M2372" s="109">
        <v>0</v>
      </c>
    </row>
    <row r="2373" spans="1:13" hidden="1" x14ac:dyDescent="0.35">
      <c r="A2373" s="114" t="str">
        <f t="shared" si="37"/>
        <v>7387444ZNGA560BC</v>
      </c>
      <c r="B2373" s="88" t="s">
        <v>592</v>
      </c>
      <c r="C2373" s="89">
        <v>2335998</v>
      </c>
      <c r="D2373" s="88">
        <v>7387444</v>
      </c>
      <c r="E2373" s="88" t="s">
        <v>123</v>
      </c>
      <c r="F2373" s="88" t="s">
        <v>118</v>
      </c>
      <c r="G2373" s="91">
        <v>43230</v>
      </c>
      <c r="H2373" s="91">
        <v>43230</v>
      </c>
      <c r="I2373" s="88" t="s">
        <v>80</v>
      </c>
      <c r="J2373" s="88"/>
      <c r="K2373" s="92">
        <v>1</v>
      </c>
      <c r="L2373" s="93">
        <v>414.92</v>
      </c>
      <c r="M2373" s="109">
        <v>414.92</v>
      </c>
    </row>
    <row r="2374" spans="1:13" hidden="1" x14ac:dyDescent="0.35">
      <c r="A2374" s="114" t="str">
        <f t="shared" si="37"/>
        <v>7387440ZNGA561A</v>
      </c>
      <c r="B2374" s="88" t="s">
        <v>592</v>
      </c>
      <c r="C2374" s="89">
        <v>2335999</v>
      </c>
      <c r="D2374" s="88">
        <v>7387440</v>
      </c>
      <c r="E2374" s="88" t="s">
        <v>123</v>
      </c>
      <c r="F2374" s="88" t="s">
        <v>113</v>
      </c>
      <c r="G2374" s="91">
        <v>43229</v>
      </c>
      <c r="H2374" s="91">
        <v>43229</v>
      </c>
      <c r="I2374" s="88" t="s">
        <v>112</v>
      </c>
      <c r="J2374" s="88"/>
      <c r="K2374" s="92">
        <v>1</v>
      </c>
      <c r="L2374" s="93">
        <v>0</v>
      </c>
      <c r="M2374" s="109">
        <v>0</v>
      </c>
    </row>
    <row r="2375" spans="1:13" hidden="1" x14ac:dyDescent="0.35">
      <c r="A2375" s="114" t="str">
        <f t="shared" si="37"/>
        <v>7387649ZNGA561A</v>
      </c>
      <c r="B2375" s="88" t="s">
        <v>592</v>
      </c>
      <c r="C2375" s="89">
        <v>2336086</v>
      </c>
      <c r="D2375" s="88">
        <v>7387649</v>
      </c>
      <c r="E2375" s="88" t="s">
        <v>123</v>
      </c>
      <c r="F2375" s="88" t="s">
        <v>113</v>
      </c>
      <c r="G2375" s="91">
        <v>43230</v>
      </c>
      <c r="H2375" s="91">
        <v>43230</v>
      </c>
      <c r="I2375" s="88" t="s">
        <v>112</v>
      </c>
      <c r="J2375" s="88"/>
      <c r="K2375" s="92">
        <v>1</v>
      </c>
      <c r="L2375" s="93">
        <v>0</v>
      </c>
      <c r="M2375" s="109">
        <v>0</v>
      </c>
    </row>
    <row r="2376" spans="1:13" hidden="1" x14ac:dyDescent="0.35">
      <c r="A2376" s="114" t="str">
        <f t="shared" si="37"/>
        <v>7387655ZNGA560B</v>
      </c>
      <c r="B2376" s="88" t="s">
        <v>592</v>
      </c>
      <c r="C2376" s="89">
        <v>2336087</v>
      </c>
      <c r="D2376" s="88">
        <v>7387655</v>
      </c>
      <c r="E2376" s="88" t="s">
        <v>123</v>
      </c>
      <c r="F2376" s="88" t="s">
        <v>115</v>
      </c>
      <c r="G2376" s="91">
        <v>43230</v>
      </c>
      <c r="H2376" s="91">
        <v>43230</v>
      </c>
      <c r="I2376" s="88" t="s">
        <v>2</v>
      </c>
      <c r="J2376" s="88"/>
      <c r="K2376" s="92">
        <v>1</v>
      </c>
      <c r="L2376" s="93">
        <v>187.32</v>
      </c>
      <c r="M2376" s="109">
        <v>187.32</v>
      </c>
    </row>
    <row r="2377" spans="1:13" hidden="1" x14ac:dyDescent="0.35">
      <c r="A2377" s="114" t="str">
        <f t="shared" si="37"/>
        <v>7384390ZNGA561A</v>
      </c>
      <c r="B2377" s="88" t="s">
        <v>592</v>
      </c>
      <c r="C2377" s="89">
        <v>2336093</v>
      </c>
      <c r="D2377" s="88">
        <v>7384390</v>
      </c>
      <c r="E2377" s="88" t="s">
        <v>597</v>
      </c>
      <c r="F2377" s="88" t="s">
        <v>113</v>
      </c>
      <c r="G2377" s="91">
        <v>43230</v>
      </c>
      <c r="H2377" s="91">
        <v>43230</v>
      </c>
      <c r="I2377" s="88" t="s">
        <v>112</v>
      </c>
      <c r="J2377" s="88"/>
      <c r="K2377" s="92">
        <v>1</v>
      </c>
      <c r="L2377" s="93">
        <v>0</v>
      </c>
      <c r="M2377" s="109">
        <v>0</v>
      </c>
    </row>
    <row r="2378" spans="1:13" hidden="1" x14ac:dyDescent="0.35">
      <c r="A2378" s="114" t="str">
        <f t="shared" si="37"/>
        <v>7384414ZNGA560B</v>
      </c>
      <c r="B2378" s="88" t="s">
        <v>592</v>
      </c>
      <c r="C2378" s="89">
        <v>2336094</v>
      </c>
      <c r="D2378" s="88">
        <v>7384414</v>
      </c>
      <c r="E2378" s="88" t="s">
        <v>597</v>
      </c>
      <c r="F2378" s="88" t="s">
        <v>115</v>
      </c>
      <c r="G2378" s="91">
        <v>43230</v>
      </c>
      <c r="H2378" s="91">
        <v>43230</v>
      </c>
      <c r="I2378" s="88" t="s">
        <v>2</v>
      </c>
      <c r="J2378" s="88"/>
      <c r="K2378" s="92">
        <v>1</v>
      </c>
      <c r="L2378" s="93">
        <v>187.32</v>
      </c>
      <c r="M2378" s="109">
        <v>187.32</v>
      </c>
    </row>
    <row r="2379" spans="1:13" hidden="1" x14ac:dyDescent="0.35">
      <c r="A2379" s="114" t="str">
        <f t="shared" si="37"/>
        <v>7385274ZNGA561A</v>
      </c>
      <c r="B2379" s="88" t="s">
        <v>592</v>
      </c>
      <c r="C2379" s="89">
        <v>2336097</v>
      </c>
      <c r="D2379" s="88">
        <v>7385274</v>
      </c>
      <c r="E2379" s="88" t="s">
        <v>596</v>
      </c>
      <c r="F2379" s="88" t="s">
        <v>113</v>
      </c>
      <c r="G2379" s="91">
        <v>43230</v>
      </c>
      <c r="H2379" s="91">
        <v>43230</v>
      </c>
      <c r="I2379" s="88" t="s">
        <v>112</v>
      </c>
      <c r="J2379" s="88"/>
      <c r="K2379" s="92">
        <v>1</v>
      </c>
      <c r="L2379" s="93">
        <v>0</v>
      </c>
      <c r="M2379" s="109">
        <v>0</v>
      </c>
    </row>
    <row r="2380" spans="1:13" hidden="1" x14ac:dyDescent="0.35">
      <c r="A2380" s="114" t="str">
        <f t="shared" si="37"/>
        <v>7385274ZNGA561A</v>
      </c>
      <c r="B2380" s="88" t="s">
        <v>592</v>
      </c>
      <c r="C2380" s="89">
        <v>2336097</v>
      </c>
      <c r="D2380" s="88">
        <v>7385274</v>
      </c>
      <c r="E2380" s="88" t="s">
        <v>596</v>
      </c>
      <c r="F2380" s="88" t="s">
        <v>113</v>
      </c>
      <c r="G2380" s="91">
        <v>43230</v>
      </c>
      <c r="H2380" s="91">
        <v>43230</v>
      </c>
      <c r="I2380" s="88" t="s">
        <v>112</v>
      </c>
      <c r="J2380" s="88"/>
      <c r="K2380" s="92">
        <v>1</v>
      </c>
      <c r="L2380" s="93">
        <v>0</v>
      </c>
      <c r="M2380" s="109">
        <v>0</v>
      </c>
    </row>
    <row r="2381" spans="1:13" hidden="1" x14ac:dyDescent="0.35">
      <c r="A2381" s="114" t="str">
        <f t="shared" si="37"/>
        <v>7385283ZNGA560B</v>
      </c>
      <c r="B2381" s="88" t="s">
        <v>592</v>
      </c>
      <c r="C2381" s="89">
        <v>2336098</v>
      </c>
      <c r="D2381" s="88">
        <v>7385283</v>
      </c>
      <c r="E2381" s="88" t="s">
        <v>596</v>
      </c>
      <c r="F2381" s="88" t="s">
        <v>115</v>
      </c>
      <c r="G2381" s="91">
        <v>43230</v>
      </c>
      <c r="H2381" s="91">
        <v>43230</v>
      </c>
      <c r="I2381" s="88" t="s">
        <v>2</v>
      </c>
      <c r="J2381" s="88"/>
      <c r="K2381" s="92">
        <v>1</v>
      </c>
      <c r="L2381" s="93">
        <v>187.32</v>
      </c>
      <c r="M2381" s="109">
        <v>187.32</v>
      </c>
    </row>
    <row r="2382" spans="1:13" hidden="1" x14ac:dyDescent="0.35">
      <c r="A2382" s="114" t="str">
        <f t="shared" si="37"/>
        <v>7386139ZNGA561A</v>
      </c>
      <c r="B2382" s="88" t="s">
        <v>592</v>
      </c>
      <c r="C2382" s="89">
        <v>2336208</v>
      </c>
      <c r="D2382" s="88">
        <v>7386139</v>
      </c>
      <c r="E2382" s="88" t="s">
        <v>121</v>
      </c>
      <c r="F2382" s="88" t="s">
        <v>113</v>
      </c>
      <c r="G2382" s="91">
        <v>43228</v>
      </c>
      <c r="H2382" s="91">
        <v>43228</v>
      </c>
      <c r="I2382" s="88" t="s">
        <v>112</v>
      </c>
      <c r="J2382" s="88"/>
      <c r="K2382" s="92">
        <v>1</v>
      </c>
      <c r="L2382" s="93">
        <v>0</v>
      </c>
      <c r="M2382" s="109">
        <v>0</v>
      </c>
    </row>
    <row r="2383" spans="1:13" hidden="1" x14ac:dyDescent="0.35">
      <c r="A2383" s="114" t="str">
        <f t="shared" si="37"/>
        <v>7386145ZNGA561BC</v>
      </c>
      <c r="B2383" s="88" t="s">
        <v>592</v>
      </c>
      <c r="C2383" s="89">
        <v>2336209</v>
      </c>
      <c r="D2383" s="88">
        <v>7386145</v>
      </c>
      <c r="E2383" s="88" t="s">
        <v>121</v>
      </c>
      <c r="F2383" s="88" t="s">
        <v>118</v>
      </c>
      <c r="G2383" s="91">
        <v>43228</v>
      </c>
      <c r="H2383" s="91">
        <v>43228</v>
      </c>
      <c r="I2383" s="88" t="s">
        <v>29</v>
      </c>
      <c r="J2383" s="88"/>
      <c r="K2383" s="92">
        <v>1</v>
      </c>
      <c r="L2383" s="93">
        <v>433.57</v>
      </c>
      <c r="M2383" s="109">
        <v>433.57</v>
      </c>
    </row>
    <row r="2384" spans="1:13" hidden="1" x14ac:dyDescent="0.35">
      <c r="A2384" s="114" t="str">
        <f t="shared" si="37"/>
        <v>7394672ZNGA561A</v>
      </c>
      <c r="B2384" s="88" t="s">
        <v>592</v>
      </c>
      <c r="C2384" s="89">
        <v>2336227</v>
      </c>
      <c r="D2384" s="88">
        <v>7394672</v>
      </c>
      <c r="E2384" s="88" t="s">
        <v>120</v>
      </c>
      <c r="F2384" s="88" t="s">
        <v>113</v>
      </c>
      <c r="G2384" s="91">
        <v>43228</v>
      </c>
      <c r="H2384" s="91">
        <v>43228</v>
      </c>
      <c r="I2384" s="88" t="s">
        <v>112</v>
      </c>
      <c r="J2384" s="88"/>
      <c r="K2384" s="92">
        <v>1</v>
      </c>
      <c r="L2384" s="93">
        <v>0</v>
      </c>
      <c r="M2384" s="109">
        <v>0</v>
      </c>
    </row>
    <row r="2385" spans="1:13" hidden="1" x14ac:dyDescent="0.35">
      <c r="A2385" s="114" t="str">
        <f t="shared" si="37"/>
        <v>7394682ZNGA563BC</v>
      </c>
      <c r="B2385" s="88" t="s">
        <v>592</v>
      </c>
      <c r="C2385" s="89">
        <v>2336230</v>
      </c>
      <c r="D2385" s="88">
        <v>7394682</v>
      </c>
      <c r="E2385" s="88" t="s">
        <v>120</v>
      </c>
      <c r="F2385" s="88" t="s">
        <v>118</v>
      </c>
      <c r="G2385" s="91">
        <v>43228</v>
      </c>
      <c r="H2385" s="91">
        <v>43228</v>
      </c>
      <c r="I2385" s="88" t="s">
        <v>25</v>
      </c>
      <c r="J2385" s="88"/>
      <c r="K2385" s="92">
        <v>1</v>
      </c>
      <c r="L2385" s="93">
        <v>626.70000000000005</v>
      </c>
      <c r="M2385" s="109">
        <v>626.70000000000005</v>
      </c>
    </row>
    <row r="2386" spans="1:13" hidden="1" x14ac:dyDescent="0.35">
      <c r="A2386" s="114" t="str">
        <f t="shared" si="37"/>
        <v>7401099ZNGA563B</v>
      </c>
      <c r="B2386" s="88" t="s">
        <v>592</v>
      </c>
      <c r="C2386" s="89">
        <v>2336282</v>
      </c>
      <c r="D2386" s="88">
        <v>7401099</v>
      </c>
      <c r="E2386" s="88" t="s">
        <v>117</v>
      </c>
      <c r="F2386" s="88" t="s">
        <v>115</v>
      </c>
      <c r="G2386" s="91">
        <v>43228</v>
      </c>
      <c r="H2386" s="91">
        <v>43228</v>
      </c>
      <c r="I2386" s="88" t="s">
        <v>23</v>
      </c>
      <c r="J2386" s="88"/>
      <c r="K2386" s="92">
        <v>1</v>
      </c>
      <c r="L2386" s="93">
        <v>383.5</v>
      </c>
      <c r="M2386" s="109">
        <v>383.5</v>
      </c>
    </row>
    <row r="2387" spans="1:13" hidden="1" x14ac:dyDescent="0.35">
      <c r="A2387" s="114" t="str">
        <f t="shared" si="37"/>
        <v>7401090ZNGA561A</v>
      </c>
      <c r="B2387" s="88" t="s">
        <v>592</v>
      </c>
      <c r="C2387" s="89">
        <v>2336283</v>
      </c>
      <c r="D2387" s="88">
        <v>7401090</v>
      </c>
      <c r="E2387" s="88" t="s">
        <v>117</v>
      </c>
      <c r="F2387" s="88" t="s">
        <v>113</v>
      </c>
      <c r="G2387" s="91">
        <v>43228</v>
      </c>
      <c r="H2387" s="91">
        <v>43228</v>
      </c>
      <c r="I2387" s="88" t="s">
        <v>112</v>
      </c>
      <c r="J2387" s="88"/>
      <c r="K2387" s="92">
        <v>1</v>
      </c>
      <c r="L2387" s="93">
        <v>0</v>
      </c>
      <c r="M2387" s="109">
        <v>0</v>
      </c>
    </row>
    <row r="2388" spans="1:13" hidden="1" x14ac:dyDescent="0.35">
      <c r="A2388" s="114" t="str">
        <f t="shared" si="37"/>
        <v>7407160ZNGA561BC</v>
      </c>
      <c r="B2388" s="88" t="s">
        <v>592</v>
      </c>
      <c r="C2388" s="89">
        <v>2336814</v>
      </c>
      <c r="D2388" s="88">
        <v>7407160</v>
      </c>
      <c r="E2388" s="88" t="s">
        <v>120</v>
      </c>
      <c r="F2388" s="88" t="s">
        <v>118</v>
      </c>
      <c r="G2388" s="91">
        <v>43231</v>
      </c>
      <c r="H2388" s="91">
        <v>43231</v>
      </c>
      <c r="I2388" s="88" t="s">
        <v>29</v>
      </c>
      <c r="J2388" s="88"/>
      <c r="K2388" s="92">
        <v>1</v>
      </c>
      <c r="L2388" s="93">
        <v>433.57</v>
      </c>
      <c r="M2388" s="109">
        <v>433.57</v>
      </c>
    </row>
    <row r="2389" spans="1:13" hidden="1" x14ac:dyDescent="0.35">
      <c r="A2389" s="114" t="str">
        <f t="shared" si="37"/>
        <v>7407139ZNGA561A</v>
      </c>
      <c r="B2389" s="88" t="s">
        <v>592</v>
      </c>
      <c r="C2389" s="89">
        <v>2336815</v>
      </c>
      <c r="D2389" s="88">
        <v>7407139</v>
      </c>
      <c r="E2389" s="88" t="s">
        <v>120</v>
      </c>
      <c r="F2389" s="88" t="s">
        <v>113</v>
      </c>
      <c r="G2389" s="91">
        <v>43228</v>
      </c>
      <c r="H2389" s="91">
        <v>43228</v>
      </c>
      <c r="I2389" s="88" t="s">
        <v>112</v>
      </c>
      <c r="J2389" s="88"/>
      <c r="K2389" s="92">
        <v>1</v>
      </c>
      <c r="L2389" s="93">
        <v>0</v>
      </c>
      <c r="M2389" s="109">
        <v>0</v>
      </c>
    </row>
    <row r="2390" spans="1:13" hidden="1" x14ac:dyDescent="0.35">
      <c r="A2390" s="114" t="str">
        <f t="shared" si="37"/>
        <v>7385296ZNGA562B</v>
      </c>
      <c r="B2390" s="88" t="s">
        <v>592</v>
      </c>
      <c r="C2390" s="89">
        <v>2336999</v>
      </c>
      <c r="D2390" s="88">
        <v>7385296</v>
      </c>
      <c r="E2390" s="88" t="s">
        <v>124</v>
      </c>
      <c r="F2390" s="88" t="s">
        <v>115</v>
      </c>
      <c r="G2390" s="91">
        <v>43231</v>
      </c>
      <c r="H2390" s="91">
        <v>43231</v>
      </c>
      <c r="I2390" s="88" t="s">
        <v>20</v>
      </c>
      <c r="J2390" s="88"/>
      <c r="K2390" s="92">
        <v>1</v>
      </c>
      <c r="L2390" s="93">
        <v>254.64</v>
      </c>
      <c r="M2390" s="109">
        <v>254.64</v>
      </c>
    </row>
    <row r="2391" spans="1:13" hidden="1" x14ac:dyDescent="0.35">
      <c r="A2391" s="114" t="str">
        <f t="shared" si="37"/>
        <v>7385291ZNGA561A</v>
      </c>
      <c r="B2391" s="88" t="s">
        <v>592</v>
      </c>
      <c r="C2391" s="89">
        <v>2337000</v>
      </c>
      <c r="D2391" s="88">
        <v>7385291</v>
      </c>
      <c r="E2391" s="88" t="s">
        <v>124</v>
      </c>
      <c r="F2391" s="88" t="s">
        <v>113</v>
      </c>
      <c r="G2391" s="91">
        <v>43231</v>
      </c>
      <c r="H2391" s="91">
        <v>43231</v>
      </c>
      <c r="I2391" s="88" t="s">
        <v>112</v>
      </c>
      <c r="J2391" s="88"/>
      <c r="K2391" s="92">
        <v>1</v>
      </c>
      <c r="L2391" s="93">
        <v>0</v>
      </c>
      <c r="M2391" s="109">
        <v>0</v>
      </c>
    </row>
    <row r="2392" spans="1:13" ht="26.5" hidden="1" x14ac:dyDescent="0.35">
      <c r="A2392" s="114" t="str">
        <f t="shared" si="37"/>
        <v>7407227ZNGA561A</v>
      </c>
      <c r="B2392" s="88" t="s">
        <v>592</v>
      </c>
      <c r="C2392" s="89">
        <v>2337143</v>
      </c>
      <c r="D2392" s="88">
        <v>7407227</v>
      </c>
      <c r="E2392" s="88" t="s">
        <v>122</v>
      </c>
      <c r="F2392" s="88" t="s">
        <v>113</v>
      </c>
      <c r="G2392" s="91">
        <v>43229</v>
      </c>
      <c r="H2392" s="91">
        <v>43229</v>
      </c>
      <c r="I2392" s="88" t="s">
        <v>112</v>
      </c>
      <c r="J2392" s="88"/>
      <c r="K2392" s="92">
        <v>1</v>
      </c>
      <c r="L2392" s="93">
        <v>0</v>
      </c>
      <c r="M2392" s="109">
        <v>0</v>
      </c>
    </row>
    <row r="2393" spans="1:13" hidden="1" x14ac:dyDescent="0.35">
      <c r="A2393" s="114" t="str">
        <f t="shared" si="37"/>
        <v>7388401ZNGA561A</v>
      </c>
      <c r="B2393" s="88" t="s">
        <v>592</v>
      </c>
      <c r="C2393" s="89">
        <v>2337192</v>
      </c>
      <c r="D2393" s="88">
        <v>7388401</v>
      </c>
      <c r="E2393" s="88" t="s">
        <v>117</v>
      </c>
      <c r="F2393" s="88" t="s">
        <v>113</v>
      </c>
      <c r="G2393" s="91">
        <v>43231</v>
      </c>
      <c r="H2393" s="91">
        <v>43231</v>
      </c>
      <c r="I2393" s="88" t="s">
        <v>112</v>
      </c>
      <c r="J2393" s="88"/>
      <c r="K2393" s="92">
        <v>1</v>
      </c>
      <c r="L2393" s="93">
        <v>0</v>
      </c>
      <c r="M2393" s="109">
        <v>0</v>
      </c>
    </row>
    <row r="2394" spans="1:13" hidden="1" x14ac:dyDescent="0.35">
      <c r="A2394" s="114" t="str">
        <f t="shared" si="37"/>
        <v>7412108ZNGA561A</v>
      </c>
      <c r="B2394" s="88" t="s">
        <v>592</v>
      </c>
      <c r="C2394" s="89">
        <v>2337442</v>
      </c>
      <c r="D2394" s="88">
        <v>7412108</v>
      </c>
      <c r="E2394" s="88" t="s">
        <v>117</v>
      </c>
      <c r="F2394" s="88" t="s">
        <v>113</v>
      </c>
      <c r="G2394" s="91">
        <v>43232</v>
      </c>
      <c r="H2394" s="91">
        <v>43232</v>
      </c>
      <c r="I2394" s="88" t="s">
        <v>112</v>
      </c>
      <c r="J2394" s="88"/>
      <c r="K2394" s="92">
        <v>1</v>
      </c>
      <c r="L2394" s="93">
        <v>0</v>
      </c>
      <c r="M2394" s="109">
        <v>0</v>
      </c>
    </row>
    <row r="2395" spans="1:13" hidden="1" x14ac:dyDescent="0.35">
      <c r="A2395" s="114" t="str">
        <f t="shared" si="37"/>
        <v>7418937NGA-750</v>
      </c>
      <c r="B2395" s="88" t="s">
        <v>592</v>
      </c>
      <c r="C2395" s="89">
        <v>2337664</v>
      </c>
      <c r="D2395" s="88">
        <v>7418937</v>
      </c>
      <c r="E2395" s="88" t="s">
        <v>123</v>
      </c>
      <c r="F2395" s="88" t="s">
        <v>118</v>
      </c>
      <c r="G2395" s="91">
        <v>43230</v>
      </c>
      <c r="H2395" s="91">
        <v>43230</v>
      </c>
      <c r="I2395" s="88" t="s">
        <v>85</v>
      </c>
      <c r="J2395" s="88"/>
      <c r="K2395" s="92">
        <v>1</v>
      </c>
      <c r="L2395" s="93">
        <v>22.61</v>
      </c>
      <c r="M2395" s="109">
        <v>22.61</v>
      </c>
    </row>
    <row r="2396" spans="1:13" hidden="1" x14ac:dyDescent="0.35">
      <c r="A2396" s="114" t="str">
        <f t="shared" si="37"/>
        <v>7418937NGA-753</v>
      </c>
      <c r="B2396" s="88" t="s">
        <v>592</v>
      </c>
      <c r="C2396" s="89">
        <v>2337664</v>
      </c>
      <c r="D2396" s="88">
        <v>7418937</v>
      </c>
      <c r="E2396" s="88" t="s">
        <v>123</v>
      </c>
      <c r="F2396" s="88" t="s">
        <v>118</v>
      </c>
      <c r="G2396" s="91">
        <v>43230</v>
      </c>
      <c r="H2396" s="91">
        <v>43230</v>
      </c>
      <c r="I2396" s="88" t="s">
        <v>102</v>
      </c>
      <c r="J2396" s="88"/>
      <c r="K2396" s="92">
        <v>1</v>
      </c>
      <c r="L2396" s="93">
        <v>68.2</v>
      </c>
      <c r="M2396" s="109">
        <v>68.2</v>
      </c>
    </row>
    <row r="2397" spans="1:13" hidden="1" x14ac:dyDescent="0.35">
      <c r="A2397" s="114" t="str">
        <f t="shared" si="37"/>
        <v>7416168ZNGA561A</v>
      </c>
      <c r="B2397" s="88" t="s">
        <v>592</v>
      </c>
      <c r="C2397" s="89">
        <v>2337714</v>
      </c>
      <c r="D2397" s="88">
        <v>7416168</v>
      </c>
      <c r="E2397" s="88" t="s">
        <v>119</v>
      </c>
      <c r="F2397" s="88" t="s">
        <v>113</v>
      </c>
      <c r="G2397" s="91">
        <v>43230</v>
      </c>
      <c r="H2397" s="91">
        <v>43230</v>
      </c>
      <c r="I2397" s="88" t="s">
        <v>112</v>
      </c>
      <c r="J2397" s="88"/>
      <c r="K2397" s="92">
        <v>1</v>
      </c>
      <c r="L2397" s="93">
        <v>0</v>
      </c>
      <c r="M2397" s="109">
        <v>0</v>
      </c>
    </row>
    <row r="2398" spans="1:13" hidden="1" x14ac:dyDescent="0.35">
      <c r="A2398" s="114" t="str">
        <f t="shared" si="37"/>
        <v>7416177ZNGA562BC</v>
      </c>
      <c r="B2398" s="88" t="s">
        <v>592</v>
      </c>
      <c r="C2398" s="89">
        <v>2337715</v>
      </c>
      <c r="D2398" s="88">
        <v>7416177</v>
      </c>
      <c r="E2398" s="88" t="s">
        <v>119</v>
      </c>
      <c r="F2398" s="88" t="s">
        <v>118</v>
      </c>
      <c r="G2398" s="91">
        <v>43231</v>
      </c>
      <c r="H2398" s="91">
        <v>43231</v>
      </c>
      <c r="I2398" s="88" t="s">
        <v>41</v>
      </c>
      <c r="J2398" s="88"/>
      <c r="K2398" s="92">
        <v>1</v>
      </c>
      <c r="L2398" s="93">
        <v>498.69</v>
      </c>
      <c r="M2398" s="109">
        <v>498.69</v>
      </c>
    </row>
    <row r="2399" spans="1:13" hidden="1" x14ac:dyDescent="0.35">
      <c r="A2399" s="114" t="str">
        <f t="shared" si="37"/>
        <v>7418634ZNGA561A</v>
      </c>
      <c r="B2399" s="88" t="s">
        <v>592</v>
      </c>
      <c r="C2399" s="89">
        <v>2338012</v>
      </c>
      <c r="D2399" s="88">
        <v>7418634</v>
      </c>
      <c r="E2399" s="88" t="s">
        <v>596</v>
      </c>
      <c r="F2399" s="88" t="s">
        <v>113</v>
      </c>
      <c r="G2399" s="91">
        <v>43229</v>
      </c>
      <c r="H2399" s="91">
        <v>43229</v>
      </c>
      <c r="I2399" s="88" t="s">
        <v>112</v>
      </c>
      <c r="J2399" s="88"/>
      <c r="K2399" s="92">
        <v>1</v>
      </c>
      <c r="L2399" s="93">
        <v>0</v>
      </c>
      <c r="M2399" s="109">
        <v>0</v>
      </c>
    </row>
    <row r="2400" spans="1:13" hidden="1" x14ac:dyDescent="0.35">
      <c r="A2400" s="114" t="str">
        <f t="shared" si="37"/>
        <v>7428852ZNGA561BC</v>
      </c>
      <c r="B2400" s="88" t="s">
        <v>592</v>
      </c>
      <c r="C2400" s="89">
        <v>2338312</v>
      </c>
      <c r="D2400" s="88">
        <v>7428852</v>
      </c>
      <c r="E2400" s="88" t="s">
        <v>120</v>
      </c>
      <c r="F2400" s="88" t="s">
        <v>118</v>
      </c>
      <c r="G2400" s="91">
        <v>43229</v>
      </c>
      <c r="H2400" s="91">
        <v>43229</v>
      </c>
      <c r="I2400" s="88" t="s">
        <v>29</v>
      </c>
      <c r="J2400" s="88"/>
      <c r="K2400" s="92">
        <v>1</v>
      </c>
      <c r="L2400" s="93">
        <v>433.57</v>
      </c>
      <c r="M2400" s="109">
        <v>433.57</v>
      </c>
    </row>
    <row r="2401" spans="1:13" hidden="1" x14ac:dyDescent="0.35">
      <c r="A2401" s="114" t="str">
        <f t="shared" si="37"/>
        <v>7428722ZNGA561A</v>
      </c>
      <c r="B2401" s="88" t="s">
        <v>592</v>
      </c>
      <c r="C2401" s="89">
        <v>2338313</v>
      </c>
      <c r="D2401" s="88">
        <v>7428722</v>
      </c>
      <c r="E2401" s="88" t="s">
        <v>120</v>
      </c>
      <c r="F2401" s="88" t="s">
        <v>113</v>
      </c>
      <c r="G2401" s="91">
        <v>43229</v>
      </c>
      <c r="H2401" s="91">
        <v>43229</v>
      </c>
      <c r="I2401" s="88" t="s">
        <v>112</v>
      </c>
      <c r="J2401" s="88"/>
      <c r="K2401" s="92">
        <v>1</v>
      </c>
      <c r="L2401" s="93">
        <v>0</v>
      </c>
      <c r="M2401" s="109">
        <v>0</v>
      </c>
    </row>
    <row r="2402" spans="1:13" hidden="1" x14ac:dyDescent="0.35">
      <c r="A2402" s="114" t="str">
        <f t="shared" si="37"/>
        <v>7440206ZNGA561A</v>
      </c>
      <c r="B2402" s="88" t="s">
        <v>592</v>
      </c>
      <c r="C2402" s="89">
        <v>2339606</v>
      </c>
      <c r="D2402" s="88">
        <v>7440206</v>
      </c>
      <c r="E2402" s="88" t="s">
        <v>124</v>
      </c>
      <c r="F2402" s="88" t="s">
        <v>113</v>
      </c>
      <c r="G2402" s="91">
        <v>43231</v>
      </c>
      <c r="H2402" s="91">
        <v>43231</v>
      </c>
      <c r="I2402" s="88" t="s">
        <v>112</v>
      </c>
      <c r="J2402" s="88"/>
      <c r="K2402" s="92">
        <v>1</v>
      </c>
      <c r="L2402" s="93">
        <v>0</v>
      </c>
      <c r="M2402" s="109">
        <v>0</v>
      </c>
    </row>
    <row r="2403" spans="1:13" hidden="1" x14ac:dyDescent="0.35">
      <c r="A2403" s="114" t="str">
        <f t="shared" si="37"/>
        <v>7444036NGA-750</v>
      </c>
      <c r="B2403" s="88" t="s">
        <v>592</v>
      </c>
      <c r="C2403" s="89">
        <v>2339688</v>
      </c>
      <c r="D2403" s="88">
        <v>7444036</v>
      </c>
      <c r="E2403" s="88" t="s">
        <v>124</v>
      </c>
      <c r="F2403" s="88" t="s">
        <v>118</v>
      </c>
      <c r="G2403" s="91">
        <v>43230</v>
      </c>
      <c r="H2403" s="91">
        <v>43230</v>
      </c>
      <c r="I2403" s="88" t="s">
        <v>85</v>
      </c>
      <c r="J2403" s="88"/>
      <c r="K2403" s="92">
        <v>1</v>
      </c>
      <c r="L2403" s="93">
        <v>22.61</v>
      </c>
      <c r="M2403" s="109">
        <v>22.61</v>
      </c>
    </row>
    <row r="2404" spans="1:13" hidden="1" x14ac:dyDescent="0.35">
      <c r="A2404" s="114" t="str">
        <f t="shared" si="37"/>
        <v>7444036NGA-753</v>
      </c>
      <c r="B2404" s="88" t="s">
        <v>592</v>
      </c>
      <c r="C2404" s="89">
        <v>2339688</v>
      </c>
      <c r="D2404" s="88">
        <v>7444036</v>
      </c>
      <c r="E2404" s="88" t="s">
        <v>124</v>
      </c>
      <c r="F2404" s="88" t="s">
        <v>118</v>
      </c>
      <c r="G2404" s="91">
        <v>43230</v>
      </c>
      <c r="H2404" s="91">
        <v>43230</v>
      </c>
      <c r="I2404" s="88" t="s">
        <v>102</v>
      </c>
      <c r="J2404" s="88"/>
      <c r="K2404" s="92">
        <v>1</v>
      </c>
      <c r="L2404" s="93">
        <v>68.2</v>
      </c>
      <c r="M2404" s="109">
        <v>68.2</v>
      </c>
    </row>
    <row r="2405" spans="1:13" hidden="1" x14ac:dyDescent="0.35">
      <c r="A2405" s="114" t="str">
        <f t="shared" si="37"/>
        <v>7445349ZNGA563BC</v>
      </c>
      <c r="B2405" s="88" t="s">
        <v>592</v>
      </c>
      <c r="C2405" s="89">
        <v>2339700</v>
      </c>
      <c r="D2405" s="88">
        <v>7445349</v>
      </c>
      <c r="E2405" s="88" t="s">
        <v>124</v>
      </c>
      <c r="F2405" s="88" t="s">
        <v>118</v>
      </c>
      <c r="G2405" s="91">
        <v>43232</v>
      </c>
      <c r="H2405" s="91">
        <v>43232</v>
      </c>
      <c r="I2405" s="88" t="s">
        <v>25</v>
      </c>
      <c r="J2405" s="88"/>
      <c r="K2405" s="92">
        <v>1</v>
      </c>
      <c r="L2405" s="93">
        <v>626.70000000000005</v>
      </c>
      <c r="M2405" s="109">
        <v>626.70000000000005</v>
      </c>
    </row>
    <row r="2406" spans="1:13" hidden="1" x14ac:dyDescent="0.35">
      <c r="A2406" s="114" t="str">
        <f t="shared" si="37"/>
        <v>7445343ZNGA561A</v>
      </c>
      <c r="B2406" s="88" t="s">
        <v>592</v>
      </c>
      <c r="C2406" s="89">
        <v>2339701</v>
      </c>
      <c r="D2406" s="88">
        <v>7445343</v>
      </c>
      <c r="E2406" s="88" t="s">
        <v>124</v>
      </c>
      <c r="F2406" s="88" t="s">
        <v>113</v>
      </c>
      <c r="G2406" s="91">
        <v>43230</v>
      </c>
      <c r="H2406" s="91">
        <v>43230</v>
      </c>
      <c r="I2406" s="88" t="s">
        <v>112</v>
      </c>
      <c r="J2406" s="88"/>
      <c r="K2406" s="92">
        <v>1</v>
      </c>
      <c r="L2406" s="93">
        <v>0</v>
      </c>
      <c r="M2406" s="109">
        <v>0</v>
      </c>
    </row>
    <row r="2407" spans="1:13" hidden="1" x14ac:dyDescent="0.35">
      <c r="A2407" s="114" t="str">
        <f t="shared" si="37"/>
        <v>7454803ZNGA561A</v>
      </c>
      <c r="B2407" s="88" t="s">
        <v>592</v>
      </c>
      <c r="C2407" s="89">
        <v>2340563</v>
      </c>
      <c r="D2407" s="88">
        <v>7454803</v>
      </c>
      <c r="E2407" s="88" t="s">
        <v>119</v>
      </c>
      <c r="F2407" s="88" t="s">
        <v>113</v>
      </c>
      <c r="G2407" s="91">
        <v>43230</v>
      </c>
      <c r="H2407" s="91">
        <v>43230</v>
      </c>
      <c r="I2407" s="88" t="s">
        <v>112</v>
      </c>
      <c r="J2407" s="88"/>
      <c r="K2407" s="92">
        <v>1</v>
      </c>
      <c r="L2407" s="93">
        <v>0</v>
      </c>
      <c r="M2407" s="109">
        <v>0</v>
      </c>
    </row>
    <row r="2408" spans="1:13" hidden="1" x14ac:dyDescent="0.35">
      <c r="A2408" s="114" t="str">
        <f t="shared" si="37"/>
        <v>7453725ZNGA563B</v>
      </c>
      <c r="B2408" s="88" t="s">
        <v>592</v>
      </c>
      <c r="C2408" s="89">
        <v>2340822</v>
      </c>
      <c r="D2408" s="88">
        <v>7453725</v>
      </c>
      <c r="E2408" s="88" t="s">
        <v>120</v>
      </c>
      <c r="F2408" s="88" t="s">
        <v>115</v>
      </c>
      <c r="G2408" s="91">
        <v>43232</v>
      </c>
      <c r="H2408" s="91">
        <v>43232</v>
      </c>
      <c r="I2408" s="88" t="s">
        <v>23</v>
      </c>
      <c r="J2408" s="88"/>
      <c r="K2408" s="92">
        <v>1</v>
      </c>
      <c r="L2408" s="93">
        <v>383.5</v>
      </c>
      <c r="M2408" s="109">
        <v>383.5</v>
      </c>
    </row>
    <row r="2409" spans="1:13" hidden="1" x14ac:dyDescent="0.35">
      <c r="A2409" s="114" t="str">
        <f t="shared" si="37"/>
        <v>7453706ZNGA561A</v>
      </c>
      <c r="B2409" s="88" t="s">
        <v>592</v>
      </c>
      <c r="C2409" s="89">
        <v>2340823</v>
      </c>
      <c r="D2409" s="88">
        <v>7453706</v>
      </c>
      <c r="E2409" s="88" t="s">
        <v>120</v>
      </c>
      <c r="F2409" s="88" t="s">
        <v>113</v>
      </c>
      <c r="G2409" s="91">
        <v>43232</v>
      </c>
      <c r="H2409" s="91">
        <v>43232</v>
      </c>
      <c r="I2409" s="88" t="s">
        <v>112</v>
      </c>
      <c r="J2409" s="88"/>
      <c r="K2409" s="92">
        <v>1</v>
      </c>
      <c r="L2409" s="93">
        <v>0</v>
      </c>
      <c r="M2409" s="109">
        <v>0</v>
      </c>
    </row>
    <row r="2410" spans="1:13" ht="26.5" hidden="1" x14ac:dyDescent="0.35">
      <c r="A2410" s="114" t="str">
        <f t="shared" si="37"/>
        <v>7460537ZNGA563B</v>
      </c>
      <c r="B2410" s="88" t="s">
        <v>592</v>
      </c>
      <c r="C2410" s="89">
        <v>2340897</v>
      </c>
      <c r="D2410" s="88">
        <v>7460537</v>
      </c>
      <c r="E2410" s="88" t="s">
        <v>122</v>
      </c>
      <c r="F2410" s="88" t="s">
        <v>115</v>
      </c>
      <c r="G2410" s="91">
        <v>43231</v>
      </c>
      <c r="H2410" s="91">
        <v>43231</v>
      </c>
      <c r="I2410" s="88" t="s">
        <v>23</v>
      </c>
      <c r="J2410" s="88"/>
      <c r="K2410" s="92">
        <v>1</v>
      </c>
      <c r="L2410" s="93">
        <v>383.5</v>
      </c>
      <c r="M2410" s="109">
        <v>383.5</v>
      </c>
    </row>
    <row r="2411" spans="1:13" ht="26.5" hidden="1" x14ac:dyDescent="0.35">
      <c r="A2411" s="114" t="str">
        <f t="shared" si="37"/>
        <v>7460524ZNGA561A</v>
      </c>
      <c r="B2411" s="88" t="s">
        <v>592</v>
      </c>
      <c r="C2411" s="89">
        <v>2340898</v>
      </c>
      <c r="D2411" s="88">
        <v>7460524</v>
      </c>
      <c r="E2411" s="88" t="s">
        <v>122</v>
      </c>
      <c r="F2411" s="88" t="s">
        <v>113</v>
      </c>
      <c r="G2411" s="91">
        <v>43231</v>
      </c>
      <c r="H2411" s="91">
        <v>43231</v>
      </c>
      <c r="I2411" s="88" t="s">
        <v>112</v>
      </c>
      <c r="J2411" s="88"/>
      <c r="K2411" s="92">
        <v>1</v>
      </c>
      <c r="L2411" s="93">
        <v>0</v>
      </c>
      <c r="M2411" s="109">
        <v>0</v>
      </c>
    </row>
    <row r="2412" spans="1:13" hidden="1" x14ac:dyDescent="0.35">
      <c r="A2412" s="114" t="str">
        <f t="shared" si="37"/>
        <v>7460066ZNGA560BC</v>
      </c>
      <c r="B2412" s="88" t="s">
        <v>592</v>
      </c>
      <c r="C2412" s="89">
        <v>2340937</v>
      </c>
      <c r="D2412" s="88">
        <v>7460066</v>
      </c>
      <c r="E2412" s="88" t="s">
        <v>123</v>
      </c>
      <c r="F2412" s="88" t="s">
        <v>118</v>
      </c>
      <c r="G2412" s="91">
        <v>43230</v>
      </c>
      <c r="H2412" s="91">
        <v>43230</v>
      </c>
      <c r="I2412" s="88" t="s">
        <v>80</v>
      </c>
      <c r="J2412" s="88"/>
      <c r="K2412" s="92">
        <v>1</v>
      </c>
      <c r="L2412" s="93">
        <v>414.92</v>
      </c>
      <c r="M2412" s="109">
        <v>414.92</v>
      </c>
    </row>
    <row r="2413" spans="1:13" hidden="1" x14ac:dyDescent="0.35">
      <c r="A2413" s="114" t="str">
        <f t="shared" si="37"/>
        <v>7460047ZNGA561A</v>
      </c>
      <c r="B2413" s="88" t="s">
        <v>592</v>
      </c>
      <c r="C2413" s="89">
        <v>2340938</v>
      </c>
      <c r="D2413" s="88">
        <v>7460047</v>
      </c>
      <c r="E2413" s="88" t="s">
        <v>123</v>
      </c>
      <c r="F2413" s="88" t="s">
        <v>113</v>
      </c>
      <c r="G2413" s="91">
        <v>43230</v>
      </c>
      <c r="H2413" s="91">
        <v>43230</v>
      </c>
      <c r="I2413" s="88" t="s">
        <v>112</v>
      </c>
      <c r="J2413" s="88"/>
      <c r="K2413" s="92">
        <v>1</v>
      </c>
      <c r="L2413" s="93">
        <v>0</v>
      </c>
      <c r="M2413" s="109">
        <v>0</v>
      </c>
    </row>
    <row r="2414" spans="1:13" hidden="1" x14ac:dyDescent="0.35">
      <c r="A2414" s="114" t="str">
        <f t="shared" si="37"/>
        <v>7459991ZNGA561A</v>
      </c>
      <c r="B2414" s="88" t="s">
        <v>592</v>
      </c>
      <c r="C2414" s="89">
        <v>2341080</v>
      </c>
      <c r="D2414" s="88">
        <v>7459991</v>
      </c>
      <c r="E2414" s="88" t="s">
        <v>119</v>
      </c>
      <c r="F2414" s="88" t="s">
        <v>113</v>
      </c>
      <c r="G2414" s="91">
        <v>43231</v>
      </c>
      <c r="H2414" s="91">
        <v>43231</v>
      </c>
      <c r="I2414" s="88" t="s">
        <v>112</v>
      </c>
      <c r="J2414" s="88"/>
      <c r="K2414" s="92">
        <v>1</v>
      </c>
      <c r="L2414" s="93">
        <v>0</v>
      </c>
      <c r="M2414" s="109">
        <v>0</v>
      </c>
    </row>
    <row r="2415" spans="1:13" hidden="1" x14ac:dyDescent="0.35">
      <c r="A2415" s="114" t="str">
        <f t="shared" si="37"/>
        <v>7460009ZNGA563BC</v>
      </c>
      <c r="B2415" s="88" t="s">
        <v>592</v>
      </c>
      <c r="C2415" s="89">
        <v>2341081</v>
      </c>
      <c r="D2415" s="88">
        <v>7460009</v>
      </c>
      <c r="E2415" s="88" t="s">
        <v>119</v>
      </c>
      <c r="F2415" s="88" t="s">
        <v>118</v>
      </c>
      <c r="G2415" s="91">
        <v>43231</v>
      </c>
      <c r="H2415" s="91">
        <v>43231</v>
      </c>
      <c r="I2415" s="88" t="s">
        <v>25</v>
      </c>
      <c r="J2415" s="88"/>
      <c r="K2415" s="92">
        <v>1</v>
      </c>
      <c r="L2415" s="93">
        <v>626.70000000000005</v>
      </c>
      <c r="M2415" s="109">
        <v>626.70000000000005</v>
      </c>
    </row>
    <row r="2416" spans="1:13" hidden="1" x14ac:dyDescent="0.35">
      <c r="A2416" s="114" t="str">
        <f t="shared" si="37"/>
        <v>7469157ZNGA561A</v>
      </c>
      <c r="B2416" s="88" t="s">
        <v>592</v>
      </c>
      <c r="C2416" s="89">
        <v>2341118</v>
      </c>
      <c r="D2416" s="88">
        <v>7469157</v>
      </c>
      <c r="E2416" s="88" t="s">
        <v>116</v>
      </c>
      <c r="F2416" s="88" t="s">
        <v>113</v>
      </c>
      <c r="G2416" s="91">
        <v>43232</v>
      </c>
      <c r="H2416" s="91">
        <v>43232</v>
      </c>
      <c r="I2416" s="88" t="s">
        <v>112</v>
      </c>
      <c r="J2416" s="88"/>
      <c r="K2416" s="92">
        <v>1</v>
      </c>
      <c r="L2416" s="93">
        <v>0</v>
      </c>
      <c r="M2416" s="109">
        <v>0</v>
      </c>
    </row>
    <row r="2417" spans="1:13" hidden="1" x14ac:dyDescent="0.35">
      <c r="A2417" s="114" t="str">
        <f t="shared" si="37"/>
        <v>7469164ZNGA561B</v>
      </c>
      <c r="B2417" s="88" t="s">
        <v>592</v>
      </c>
      <c r="C2417" s="89">
        <v>2341119</v>
      </c>
      <c r="D2417" s="88">
        <v>7469164</v>
      </c>
      <c r="E2417" s="88" t="s">
        <v>116</v>
      </c>
      <c r="F2417" s="88" t="s">
        <v>115</v>
      </c>
      <c r="G2417" s="91">
        <v>43232</v>
      </c>
      <c r="H2417" s="91">
        <v>43232</v>
      </c>
      <c r="I2417" s="88" t="s">
        <v>15</v>
      </c>
      <c r="J2417" s="88"/>
      <c r="K2417" s="92">
        <v>1</v>
      </c>
      <c r="L2417" s="93">
        <v>194.94</v>
      </c>
      <c r="M2417" s="109">
        <v>194.94</v>
      </c>
    </row>
    <row r="2418" spans="1:13" hidden="1" x14ac:dyDescent="0.35">
      <c r="A2418" s="114" t="str">
        <f t="shared" si="37"/>
        <v>7469760ZNGA561A</v>
      </c>
      <c r="B2418" s="88" t="s">
        <v>592</v>
      </c>
      <c r="C2418" s="89">
        <v>2341455</v>
      </c>
      <c r="D2418" s="88">
        <v>7469760</v>
      </c>
      <c r="E2418" s="88" t="s">
        <v>117</v>
      </c>
      <c r="F2418" s="88" t="s">
        <v>113</v>
      </c>
      <c r="G2418" s="91">
        <v>43232</v>
      </c>
      <c r="H2418" s="91">
        <v>43232</v>
      </c>
      <c r="I2418" s="88" t="s">
        <v>112</v>
      </c>
      <c r="J2418" s="88"/>
      <c r="K2418" s="92">
        <v>1</v>
      </c>
      <c r="L2418" s="93">
        <v>0</v>
      </c>
      <c r="M2418" s="109">
        <v>0</v>
      </c>
    </row>
    <row r="2419" spans="1:13" ht="26.5" hidden="1" x14ac:dyDescent="0.35">
      <c r="A2419" s="114" t="str">
        <f t="shared" si="37"/>
        <v>7481325ZNGA561A</v>
      </c>
      <c r="B2419" s="88" t="s">
        <v>592</v>
      </c>
      <c r="C2419" s="89">
        <v>2341713</v>
      </c>
      <c r="D2419" s="88">
        <v>7481325</v>
      </c>
      <c r="E2419" s="88" t="s">
        <v>122</v>
      </c>
      <c r="F2419" s="88" t="s">
        <v>113</v>
      </c>
      <c r="G2419" s="91">
        <v>43231</v>
      </c>
      <c r="H2419" s="91">
        <v>43231</v>
      </c>
      <c r="I2419" s="88" t="s">
        <v>112</v>
      </c>
      <c r="J2419" s="88"/>
      <c r="K2419" s="92">
        <v>1</v>
      </c>
      <c r="L2419" s="93">
        <v>0</v>
      </c>
      <c r="M2419" s="109">
        <v>0</v>
      </c>
    </row>
    <row r="2420" spans="1:13" ht="26.5" hidden="1" x14ac:dyDescent="0.35">
      <c r="A2420" s="114" t="str">
        <f t="shared" si="37"/>
        <v>7505866NGA-511</v>
      </c>
      <c r="B2420" s="88" t="s">
        <v>592</v>
      </c>
      <c r="C2420" s="89">
        <v>2343875</v>
      </c>
      <c r="D2420" s="88">
        <v>7505866</v>
      </c>
      <c r="E2420" s="88" t="s">
        <v>124</v>
      </c>
      <c r="F2420" s="88" t="s">
        <v>125</v>
      </c>
      <c r="G2420" s="91">
        <v>43232</v>
      </c>
      <c r="H2420" s="91">
        <v>43232</v>
      </c>
      <c r="I2420" s="88" t="s">
        <v>51</v>
      </c>
      <c r="J2420" s="88"/>
      <c r="K2420" s="92">
        <v>1</v>
      </c>
      <c r="L2420" s="93">
        <v>225.02</v>
      </c>
      <c r="M2420" s="109">
        <v>225.02</v>
      </c>
    </row>
    <row r="2421" spans="1:13" ht="39.5" hidden="1" x14ac:dyDescent="0.35">
      <c r="A2421" s="115" t="str">
        <f t="shared" si="37"/>
        <v/>
      </c>
      <c r="B2421" s="111"/>
      <c r="C2421" s="111"/>
      <c r="D2421" s="111"/>
      <c r="E2421" s="111"/>
      <c r="F2421" s="111"/>
      <c r="G2421" s="111"/>
      <c r="H2421" s="111"/>
      <c r="I2421" s="111"/>
      <c r="J2421" s="111"/>
      <c r="K2421" s="111"/>
      <c r="L2421" s="112" t="s">
        <v>110</v>
      </c>
      <c r="M2421" s="113">
        <v>27168.2</v>
      </c>
    </row>
  </sheetData>
  <pageMargins left="0.7" right="0.7" top="0.75" bottom="0.75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  <pageSetUpPr autoPageBreaks="0" fitToPage="1"/>
  </sheetPr>
  <dimension ref="B1:V1636"/>
  <sheetViews>
    <sheetView showGridLines="0" tabSelected="1" topLeftCell="A96" zoomScaleNormal="100" workbookViewId="0">
      <pane xSplit="3" topLeftCell="E1" activePane="topRight" state="frozen"/>
      <selection pane="topRight" activeCell="H13" sqref="H13"/>
    </sheetView>
  </sheetViews>
  <sheetFormatPr defaultColWidth="9.1796875" defaultRowHeight="18.75" customHeight="1" x14ac:dyDescent="0.35"/>
  <cols>
    <col min="1" max="1" width="2.54296875" style="2" customWidth="1"/>
    <col min="2" max="2" width="20.08984375" style="8" customWidth="1"/>
    <col min="3" max="3" width="9.26953125" style="2" customWidth="1"/>
    <col min="4" max="4" width="45.36328125" style="2" customWidth="1"/>
    <col min="5" max="5" width="25.1796875" style="2" customWidth="1"/>
    <col min="6" max="6" width="9.7265625" style="2" customWidth="1"/>
    <col min="7" max="7" width="7.1796875" style="2" bestFit="1" customWidth="1"/>
    <col min="8" max="8" width="13.81640625" style="2" customWidth="1"/>
    <col min="9" max="9" width="8.81640625" style="2" customWidth="1"/>
    <col min="10" max="10" width="8" style="2" bestFit="1" customWidth="1"/>
    <col min="11" max="11" width="5.7265625" style="2" customWidth="1"/>
    <col min="12" max="12" width="9.54296875" style="18" customWidth="1"/>
    <col min="13" max="13" width="8.453125" style="18" bestFit="1" customWidth="1"/>
    <col min="14" max="14" width="11.1796875" style="2" customWidth="1"/>
    <col min="15" max="15" width="22.7265625" style="2" customWidth="1"/>
    <col min="16" max="16" width="16.81640625" style="2" customWidth="1"/>
    <col min="17" max="17" width="14.7265625" style="2" customWidth="1"/>
    <col min="18" max="18" width="12.81640625" style="2" customWidth="1"/>
    <col min="19" max="19" width="16" style="2" customWidth="1"/>
    <col min="20" max="20" width="13.26953125" style="2" customWidth="1"/>
    <col min="21" max="21" width="13.81640625" style="2" customWidth="1"/>
    <col min="22" max="22" width="13.26953125" style="2" customWidth="1"/>
    <col min="23" max="16384" width="9.1796875" style="2"/>
  </cols>
  <sheetData>
    <row r="1" spans="2:22" ht="42" customHeight="1" thickBot="1" x14ac:dyDescent="0.4">
      <c r="B1" s="38"/>
      <c r="C1" s="39"/>
      <c r="D1" s="36" t="s">
        <v>196</v>
      </c>
      <c r="E1" s="30"/>
      <c r="F1" s="30"/>
      <c r="G1" s="30"/>
      <c r="H1" s="31" t="s">
        <v>0</v>
      </c>
      <c r="I1" s="30"/>
      <c r="J1" s="35"/>
      <c r="K1" s="32"/>
      <c r="L1" s="33"/>
      <c r="M1" s="34"/>
      <c r="N1" s="30"/>
      <c r="O1" s="30"/>
      <c r="P1" s="1"/>
      <c r="Q1" s="1"/>
      <c r="R1" s="1"/>
      <c r="S1" s="1"/>
      <c r="T1" s="1"/>
      <c r="U1" s="1"/>
      <c r="V1" s="3" t="s">
        <v>1</v>
      </c>
    </row>
    <row r="2" spans="2:22" ht="12" customHeight="1" thickTop="1" x14ac:dyDescent="0.35">
      <c r="B2" s="37"/>
      <c r="L2" s="29"/>
      <c r="N2" s="4"/>
      <c r="V2" s="5" t="s">
        <v>2</v>
      </c>
    </row>
    <row r="3" spans="2:22" s="16" customFormat="1" ht="30.75" customHeight="1" x14ac:dyDescent="0.35">
      <c r="B3" s="13" t="s">
        <v>3</v>
      </c>
      <c r="C3" s="14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197</v>
      </c>
      <c r="K3" s="15" t="s">
        <v>11</v>
      </c>
      <c r="L3" s="19" t="s">
        <v>12</v>
      </c>
      <c r="M3" s="20" t="s">
        <v>13</v>
      </c>
      <c r="N3" s="15" t="s">
        <v>14</v>
      </c>
      <c r="O3" s="15" t="s">
        <v>183</v>
      </c>
      <c r="V3" s="17" t="s">
        <v>15</v>
      </c>
    </row>
    <row r="4" spans="2:22" ht="18.75" customHeight="1" x14ac:dyDescent="0.35">
      <c r="B4" s="54" t="str">
        <f t="shared" ref="B4:B68" si="0">CONCATENATE(C4, H4)</f>
        <v>6305661ZNGA563B</v>
      </c>
      <c r="C4" s="40">
        <v>6305661</v>
      </c>
      <c r="D4" s="40" t="s">
        <v>198</v>
      </c>
      <c r="E4" s="40" t="s">
        <v>22</v>
      </c>
      <c r="F4" s="42" t="s">
        <v>59</v>
      </c>
      <c r="G4" s="43">
        <v>43179</v>
      </c>
      <c r="H4" s="40" t="str">
        <f>VLOOKUP(E4, 'CODES FOR CLOSING TYPE'!$A$1:$C$28, 2,0)</f>
        <v>ZNGA563B</v>
      </c>
      <c r="I4" s="55" t="str">
        <f t="shared" ref="I4:I67" si="1">IF(COUNTIF(B$4:B$1640, B4&amp;"C")&gt;0, "DUP", "UNIQUE")</f>
        <v>DUP</v>
      </c>
      <c r="J4" s="56" t="b">
        <f t="shared" ref="J4:J68" si="2">SUMPRODUCT(--(H4=BUILDCODES))&gt;0</f>
        <v>1</v>
      </c>
      <c r="K4" s="57" t="str">
        <f t="shared" ref="K4:K68" si="3">IF(AND(I4="DUP", J4=TRUE),"NO","PAY")</f>
        <v>NO</v>
      </c>
      <c r="L4" s="71">
        <f ca="1">SUMIF(MAYPAY1, Employees8[HELPER COLUMN],Table8[[#All],[Invoice Value]])</f>
        <v>0</v>
      </c>
      <c r="M4" s="71" t="str">
        <f ca="1">IF(AND(K4="PAY", L4&gt;0), SUMIF(MAYPAY1,Employees8[[#Headers],[#Data],[HELPER COLUMN]],Table8[[#All],[Invoice Value]]), "")</f>
        <v/>
      </c>
      <c r="N4" s="58" t="str">
        <f t="shared" ref="N4:N68" si="4">IF(H4="NGA Outside Boundary Remediation/Build", "OSB", IF(K4="NO", "NEGLECT", IF(AND(K4="PAY",L4=0), "NOT PAID", "PAID")))</f>
        <v>NEGLECT</v>
      </c>
      <c r="O4" s="58"/>
      <c r="P4" s="65"/>
      <c r="Q4" s="65"/>
      <c r="R4" s="65"/>
      <c r="S4" s="65"/>
      <c r="T4" s="65"/>
      <c r="U4" s="65"/>
      <c r="V4" s="5" t="s">
        <v>20</v>
      </c>
    </row>
    <row r="5" spans="2:22" ht="18.75" customHeight="1" x14ac:dyDescent="0.35">
      <c r="B5" s="40" t="str">
        <f t="shared" si="0"/>
        <v>6459335ZNGA561B</v>
      </c>
      <c r="C5" s="40">
        <v>6459335</v>
      </c>
      <c r="D5" s="40" t="s">
        <v>199</v>
      </c>
      <c r="E5" s="40" t="s">
        <v>37</v>
      </c>
      <c r="F5" s="42" t="s">
        <v>59</v>
      </c>
      <c r="G5" s="43">
        <v>43180</v>
      </c>
      <c r="H5" s="40" t="str">
        <f>VLOOKUP(E5, 'CODES FOR CLOSING TYPE'!$A$1:$C$28, 2,0)</f>
        <v>ZNGA561B</v>
      </c>
      <c r="I5" s="56" t="str">
        <f t="shared" si="1"/>
        <v>DUP</v>
      </c>
      <c r="J5" s="56" t="b">
        <f t="shared" si="2"/>
        <v>1</v>
      </c>
      <c r="K5" s="57" t="str">
        <f t="shared" si="3"/>
        <v>NO</v>
      </c>
      <c r="L5" s="71">
        <f ca="1">SUMIF(MAYPAY1, Employees8[HELPER COLUMN],Table8[[#All],[Invoice Value]])</f>
        <v>0</v>
      </c>
      <c r="M5" s="71" t="str">
        <f ca="1">IF(AND(K5="PAY", L5&gt;0), SUMIF(MAYPAY1,Employees8[[#Headers],[#Data],[HELPER COLUMN]],Table8[[#All],[Invoice Value]]), "")</f>
        <v/>
      </c>
      <c r="N5" s="59" t="str">
        <f t="shared" si="4"/>
        <v>NEGLECT</v>
      </c>
      <c r="O5" s="59"/>
      <c r="P5" s="65"/>
      <c r="Q5" s="65"/>
      <c r="R5" s="65"/>
      <c r="S5" s="65"/>
      <c r="T5" s="65"/>
      <c r="U5" s="65"/>
      <c r="V5" s="5" t="s">
        <v>23</v>
      </c>
    </row>
    <row r="6" spans="2:22" ht="18.75" customHeight="1" x14ac:dyDescent="0.35">
      <c r="B6" s="40" t="str">
        <f t="shared" si="0"/>
        <v>6517248NGA-750</v>
      </c>
      <c r="C6" s="40">
        <v>6517248</v>
      </c>
      <c r="D6" s="40" t="s">
        <v>200</v>
      </c>
      <c r="E6" s="40" t="s">
        <v>84</v>
      </c>
      <c r="F6" s="42" t="s">
        <v>59</v>
      </c>
      <c r="G6" s="43">
        <v>43180</v>
      </c>
      <c r="H6" s="40" t="str">
        <f>VLOOKUP(E6, 'CODES FOR CLOSING TYPE'!$A$1:$C$28, 2,0)</f>
        <v>NGA-750</v>
      </c>
      <c r="I6" s="56" t="str">
        <f t="shared" si="1"/>
        <v>UNIQUE</v>
      </c>
      <c r="J6" s="56" t="b">
        <f t="shared" si="2"/>
        <v>0</v>
      </c>
      <c r="K6" s="57" t="str">
        <f t="shared" si="3"/>
        <v>PAY</v>
      </c>
      <c r="L6" s="71">
        <f ca="1">SUMIF(MAYPAY1, Employees8[HELPER COLUMN],Table8[[#All],[Invoice Value]])</f>
        <v>22.61</v>
      </c>
      <c r="M6" s="71">
        <f ca="1">IF(AND(K6="PAY", L6&gt;0), SUMIF(MAYPAY1,Employees8[[#Headers],[#Data],[HELPER COLUMN]],Table8[[#All],[Invoice Value]]), "")</f>
        <v>22.61</v>
      </c>
      <c r="N6" s="59" t="str">
        <f t="shared" ca="1" si="4"/>
        <v>PAID</v>
      </c>
      <c r="O6" s="59"/>
      <c r="P6" s="65"/>
      <c r="Q6" s="65"/>
      <c r="R6" s="65"/>
      <c r="S6" s="65"/>
      <c r="T6" s="65"/>
      <c r="U6" s="65"/>
      <c r="V6" s="5" t="s">
        <v>19</v>
      </c>
    </row>
    <row r="7" spans="2:22" ht="18.75" customHeight="1" x14ac:dyDescent="0.35">
      <c r="B7" s="40" t="str">
        <f t="shared" si="0"/>
        <v>6271491Z999</v>
      </c>
      <c r="C7" s="40">
        <v>6271491</v>
      </c>
      <c r="D7" s="40" t="s">
        <v>201</v>
      </c>
      <c r="E7" s="40" t="s">
        <v>34</v>
      </c>
      <c r="F7" s="42" t="s">
        <v>59</v>
      </c>
      <c r="G7" s="43">
        <v>43180</v>
      </c>
      <c r="H7" s="40" t="str">
        <f>VLOOKUP(E7, 'CODES FOR CLOSING TYPE'!$A$1:$C$28, 2,0)</f>
        <v>Z999</v>
      </c>
      <c r="I7" s="56" t="str">
        <f t="shared" si="1"/>
        <v>UNIQUE</v>
      </c>
      <c r="J7" s="56" t="b">
        <f t="shared" si="2"/>
        <v>0</v>
      </c>
      <c r="K7" s="57" t="str">
        <f t="shared" si="3"/>
        <v>PAY</v>
      </c>
      <c r="L7" s="71">
        <f ca="1">SUMIF(MAYPAY1, Employees8[HELPER COLUMN],Table8[[#All],[Invoice Value]])</f>
        <v>0</v>
      </c>
      <c r="M7" s="71" t="str">
        <f ca="1">IF(AND(K7="PAY", L7&gt;0), SUMIF(MAYPAY1,Employees8[[#Headers],[#Data],[HELPER COLUMN]],Table8[[#All],[Invoice Value]]), "")</f>
        <v/>
      </c>
      <c r="N7" s="59" t="str">
        <f t="shared" ca="1" si="4"/>
        <v>NOT PAID</v>
      </c>
      <c r="O7" s="59"/>
      <c r="P7" s="65"/>
      <c r="Q7" s="65"/>
      <c r="R7" s="65"/>
      <c r="S7" s="65"/>
      <c r="T7" s="65"/>
      <c r="U7" s="65"/>
      <c r="V7" s="7" t="s">
        <v>30</v>
      </c>
    </row>
    <row r="8" spans="2:22" ht="18.75" customHeight="1" x14ac:dyDescent="0.35">
      <c r="B8" s="40" t="str">
        <f t="shared" si="0"/>
        <v>6271491ZNGA561BC</v>
      </c>
      <c r="C8" s="40">
        <v>6271491</v>
      </c>
      <c r="D8" s="40" t="s">
        <v>201</v>
      </c>
      <c r="E8" s="40" t="s">
        <v>27</v>
      </c>
      <c r="F8" s="42" t="s">
        <v>59</v>
      </c>
      <c r="G8" s="43">
        <v>43180</v>
      </c>
      <c r="H8" s="40" t="str">
        <f>VLOOKUP(E8, 'CODES FOR CLOSING TYPE'!$A$1:$C$28, 2,0)</f>
        <v>ZNGA561BC</v>
      </c>
      <c r="I8" s="56" t="str">
        <f t="shared" si="1"/>
        <v>UNIQUE</v>
      </c>
      <c r="J8" s="56" t="b">
        <f t="shared" si="2"/>
        <v>0</v>
      </c>
      <c r="K8" s="57" t="str">
        <f t="shared" si="3"/>
        <v>PAY</v>
      </c>
      <c r="L8" s="71">
        <f ca="1">SUMIF(MAYPAY1, Employees8[HELPER COLUMN],Table8[[#All],[Invoice Value]])</f>
        <v>433.57</v>
      </c>
      <c r="M8" s="71">
        <f ca="1">IF(AND(K8="PAY", L8&gt;0), SUMIF(MAYPAY1,Employees8[[#Headers],[#Data],[HELPER COLUMN]],Table8[[#All],[Invoice Value]]), "")</f>
        <v>433.57</v>
      </c>
      <c r="N8" s="59" t="str">
        <f t="shared" ca="1" si="4"/>
        <v>PAID</v>
      </c>
      <c r="O8" s="59"/>
      <c r="P8" s="66"/>
      <c r="Q8" s="66"/>
      <c r="R8" s="66"/>
      <c r="S8" s="66"/>
      <c r="T8" s="66"/>
      <c r="U8" s="66"/>
      <c r="V8" s="66"/>
    </row>
    <row r="9" spans="2:22" ht="18.75" customHeight="1" x14ac:dyDescent="0.35">
      <c r="B9" s="40" t="str">
        <f t="shared" si="0"/>
        <v>6389713ZNGA564B</v>
      </c>
      <c r="C9" s="40">
        <v>6389713</v>
      </c>
      <c r="D9" s="40" t="s">
        <v>202</v>
      </c>
      <c r="E9" s="40" t="s">
        <v>32</v>
      </c>
      <c r="F9" s="42" t="s">
        <v>59</v>
      </c>
      <c r="G9" s="43">
        <v>43180</v>
      </c>
      <c r="H9" s="40" t="str">
        <f>VLOOKUP(E9, 'CODES FOR CLOSING TYPE'!$A$1:$C$28, 2,0)</f>
        <v>ZNGA564B</v>
      </c>
      <c r="I9" s="56" t="str">
        <f t="shared" si="1"/>
        <v>DUP</v>
      </c>
      <c r="J9" s="56" t="b">
        <f t="shared" si="2"/>
        <v>1</v>
      </c>
      <c r="K9" s="57" t="str">
        <f t="shared" si="3"/>
        <v>NO</v>
      </c>
      <c r="L9" s="71">
        <f ca="1">SUMIF(MAYPAY1, Employees8[HELPER COLUMN],Table8[[#All],[Invoice Value]])</f>
        <v>0</v>
      </c>
      <c r="M9" s="71" t="str">
        <f ca="1">IF(AND(K9="PAY", L9&gt;0), SUMIF(MAYPAY1,Employees8[[#Headers],[#Data],[HELPER COLUMN]],Table8[[#All],[Invoice Value]]), "")</f>
        <v/>
      </c>
      <c r="N9" s="59" t="str">
        <f t="shared" si="4"/>
        <v>NEGLECT</v>
      </c>
      <c r="O9" s="59"/>
      <c r="P9" s="65"/>
      <c r="Q9" s="65"/>
      <c r="R9" s="65"/>
      <c r="S9" s="65"/>
      <c r="T9" s="65"/>
      <c r="U9" s="65"/>
      <c r="V9" s="65"/>
    </row>
    <row r="10" spans="2:22" ht="18.75" customHeight="1" x14ac:dyDescent="0.35">
      <c r="B10" s="40" t="str">
        <f t="shared" si="0"/>
        <v>6569821ZNGA561B</v>
      </c>
      <c r="C10" s="40">
        <v>6569821</v>
      </c>
      <c r="D10" s="40" t="s">
        <v>203</v>
      </c>
      <c r="E10" s="40" t="s">
        <v>37</v>
      </c>
      <c r="F10" s="42" t="s">
        <v>59</v>
      </c>
      <c r="G10" s="43">
        <v>43181</v>
      </c>
      <c r="H10" s="40" t="str">
        <f>VLOOKUP(E10, 'CODES FOR CLOSING TYPE'!$A$1:$C$28, 2,0)</f>
        <v>ZNGA561B</v>
      </c>
      <c r="I10" s="56" t="str">
        <f t="shared" si="1"/>
        <v>DUP</v>
      </c>
      <c r="J10" s="56" t="b">
        <f t="shared" si="2"/>
        <v>1</v>
      </c>
      <c r="K10" s="57" t="str">
        <f t="shared" si="3"/>
        <v>NO</v>
      </c>
      <c r="L10" s="71">
        <f ca="1">SUMIF(MAYPAY1, Employees8[HELPER COLUMN],Table8[[#All],[Invoice Value]])</f>
        <v>0</v>
      </c>
      <c r="M10" s="71" t="str">
        <f ca="1">IF(AND(K10="PAY", L10&gt;0), SUMIF(MAYPAY1,Employees8[[#Headers],[#Data],[HELPER COLUMN]],Table8[[#All],[Invoice Value]]), "")</f>
        <v/>
      </c>
      <c r="N10" s="59" t="str">
        <f t="shared" si="4"/>
        <v>NEGLECT</v>
      </c>
      <c r="O10" s="59"/>
      <c r="P10" s="65"/>
      <c r="Q10" s="65"/>
      <c r="R10" s="65"/>
      <c r="S10" s="65"/>
      <c r="T10" s="65"/>
      <c r="U10" s="65"/>
      <c r="V10" s="65"/>
    </row>
    <row r="11" spans="2:22" ht="18.75" customHeight="1" x14ac:dyDescent="0.35">
      <c r="B11" s="40" t="str">
        <f t="shared" si="0"/>
        <v>6305661ZNGA563BC</v>
      </c>
      <c r="C11" s="40">
        <v>6305661</v>
      </c>
      <c r="D11" s="40" t="s">
        <v>198</v>
      </c>
      <c r="E11" s="40" t="s">
        <v>24</v>
      </c>
      <c r="F11" s="42" t="s">
        <v>59</v>
      </c>
      <c r="G11" s="43">
        <v>43181</v>
      </c>
      <c r="H11" s="40" t="str">
        <f>VLOOKUP(E11, 'CODES FOR CLOSING TYPE'!$A$1:$C$28, 2,0)</f>
        <v>ZNGA563BC</v>
      </c>
      <c r="I11" s="56" t="str">
        <f t="shared" si="1"/>
        <v>UNIQUE</v>
      </c>
      <c r="J11" s="56" t="b">
        <f t="shared" si="2"/>
        <v>0</v>
      </c>
      <c r="K11" s="57" t="str">
        <f t="shared" si="3"/>
        <v>PAY</v>
      </c>
      <c r="L11" s="71">
        <f ca="1">SUMIF(MAYPAY1, Employees8[HELPER COLUMN],Table8[[#All],[Invoice Value]])</f>
        <v>626.70000000000005</v>
      </c>
      <c r="M11" s="71">
        <f ca="1">IF(AND(K11="PAY", L11&gt;0), SUMIF(MAYPAY1,Employees8[[#Headers],[#Data],[HELPER COLUMN]],Table8[[#All],[Invoice Value]]), "")</f>
        <v>626.70000000000005</v>
      </c>
      <c r="N11" s="59" t="str">
        <f t="shared" ca="1" si="4"/>
        <v>PAID</v>
      </c>
      <c r="O11" s="59"/>
      <c r="P11" s="65"/>
      <c r="Q11" s="65"/>
      <c r="R11" s="65"/>
      <c r="S11" s="65"/>
      <c r="T11" s="65"/>
      <c r="U11" s="65"/>
      <c r="V11" s="65"/>
    </row>
    <row r="12" spans="2:22" ht="18.75" customHeight="1" x14ac:dyDescent="0.35">
      <c r="B12" s="40" t="str">
        <f t="shared" si="0"/>
        <v>6436552ZNGA561BC</v>
      </c>
      <c r="C12" s="40">
        <v>6436552</v>
      </c>
      <c r="D12" s="40" t="s">
        <v>204</v>
      </c>
      <c r="E12" s="40" t="s">
        <v>27</v>
      </c>
      <c r="F12" s="42" t="s">
        <v>59</v>
      </c>
      <c r="G12" s="43">
        <v>43181</v>
      </c>
      <c r="H12" s="40" t="str">
        <f>VLOOKUP(E12, 'CODES FOR CLOSING TYPE'!$A$1:$C$28, 2,0)</f>
        <v>ZNGA561BC</v>
      </c>
      <c r="I12" s="56" t="str">
        <f t="shared" si="1"/>
        <v>UNIQUE</v>
      </c>
      <c r="J12" s="56" t="b">
        <f t="shared" si="2"/>
        <v>0</v>
      </c>
      <c r="K12" s="57" t="str">
        <f t="shared" si="3"/>
        <v>PAY</v>
      </c>
      <c r="L12" s="71">
        <f ca="1">SUMIF(MAYPAY1, Employees8[HELPER COLUMN],Table8[[#All],[Invoice Value]])</f>
        <v>433.57</v>
      </c>
      <c r="M12" s="71">
        <f ca="1">IF(AND(K12="PAY", L12&gt;0), SUMIF(MAYPAY1,Employees8[[#Headers],[#Data],[HELPER COLUMN]],Table8[[#All],[Invoice Value]]), "")</f>
        <v>433.57</v>
      </c>
      <c r="N12" s="59" t="str">
        <f t="shared" ca="1" si="4"/>
        <v>PAID</v>
      </c>
      <c r="O12" s="59"/>
      <c r="P12" s="65"/>
      <c r="Q12" s="65"/>
      <c r="R12" s="65"/>
      <c r="S12" s="65"/>
      <c r="T12" s="65"/>
      <c r="U12" s="65"/>
      <c r="V12" s="65"/>
    </row>
    <row r="13" spans="2:22" ht="18.75" customHeight="1" x14ac:dyDescent="0.35">
      <c r="B13" s="40" t="str">
        <f t="shared" si="0"/>
        <v>6204491ZNGA562BC</v>
      </c>
      <c r="C13" s="40">
        <v>6204491</v>
      </c>
      <c r="D13" s="40" t="s">
        <v>205</v>
      </c>
      <c r="E13" s="40" t="s">
        <v>39</v>
      </c>
      <c r="F13" s="42" t="s">
        <v>28</v>
      </c>
      <c r="G13" s="43">
        <v>43178</v>
      </c>
      <c r="H13" s="40" t="str">
        <f>VLOOKUP(E13, 'CODES FOR CLOSING TYPE'!$A$1:$C$28, 2,0)</f>
        <v>ZNGA562BC</v>
      </c>
      <c r="I13" s="56" t="str">
        <f t="shared" si="1"/>
        <v>UNIQUE</v>
      </c>
      <c r="J13" s="56" t="b">
        <f t="shared" si="2"/>
        <v>0</v>
      </c>
      <c r="K13" s="57" t="str">
        <f t="shared" si="3"/>
        <v>PAY</v>
      </c>
      <c r="L13" s="71">
        <f ca="1">SUMIF(MAYPAY1, Employees8[HELPER COLUMN],Table8[[#All],[Invoice Value]])</f>
        <v>498.69</v>
      </c>
      <c r="M13" s="71">
        <f ca="1">IF(AND(K13="PAY", L13&gt;0), SUMIF(MAYPAY1,Employees8[[#Headers],[#Data],[HELPER COLUMN]],Table8[[#All],[Invoice Value]]), "")</f>
        <v>498.69</v>
      </c>
      <c r="N13" s="59" t="str">
        <f t="shared" ca="1" si="4"/>
        <v>PAID</v>
      </c>
      <c r="O13" s="59"/>
      <c r="P13" s="65"/>
      <c r="Q13" s="65"/>
      <c r="R13" s="65"/>
      <c r="S13" s="65"/>
      <c r="T13" s="65"/>
      <c r="U13" s="65"/>
      <c r="V13" s="65"/>
    </row>
    <row r="14" spans="2:22" ht="18.75" customHeight="1" x14ac:dyDescent="0.35">
      <c r="B14" s="40" t="str">
        <f t="shared" si="0"/>
        <v>4330780ZNGA563BC</v>
      </c>
      <c r="C14" s="49">
        <v>4330780</v>
      </c>
      <c r="D14" s="40" t="s">
        <v>206</v>
      </c>
      <c r="E14" s="40" t="s">
        <v>24</v>
      </c>
      <c r="F14" s="42" t="s">
        <v>28</v>
      </c>
      <c r="G14" s="43">
        <v>43178</v>
      </c>
      <c r="H14" s="40" t="str">
        <f>VLOOKUP(E14, 'CODES FOR CLOSING TYPE'!$A$1:$C$28, 2,0)</f>
        <v>ZNGA563BC</v>
      </c>
      <c r="I14" s="56" t="str">
        <f t="shared" si="1"/>
        <v>UNIQUE</v>
      </c>
      <c r="J14" s="56" t="b">
        <f t="shared" si="2"/>
        <v>0</v>
      </c>
      <c r="K14" s="57" t="str">
        <f t="shared" si="3"/>
        <v>PAY</v>
      </c>
      <c r="L14" s="71">
        <f ca="1">SUMIF(MAYPAY1, Employees8[HELPER COLUMN],Table8[[#All],[Invoice Value]])</f>
        <v>0</v>
      </c>
      <c r="M14" s="71" t="str">
        <f ca="1">IF(AND(K14="PAY", L14&gt;0), SUMIF(MAYPAY1,Employees8[[#Headers],[#Data],[HELPER COLUMN]],Table8[[#All],[Invoice Value]]), "")</f>
        <v/>
      </c>
      <c r="N14" s="59" t="str">
        <f t="shared" ca="1" si="4"/>
        <v>NOT PAID</v>
      </c>
      <c r="O14" s="59"/>
      <c r="P14" s="65"/>
      <c r="Q14" s="65"/>
      <c r="R14" s="65"/>
      <c r="S14" s="65"/>
      <c r="T14" s="65"/>
      <c r="U14" s="65"/>
      <c r="V14" s="65"/>
    </row>
    <row r="15" spans="2:22" ht="18.75" customHeight="1" x14ac:dyDescent="0.35">
      <c r="B15" s="40" t="str">
        <f t="shared" si="0"/>
        <v>6388984ZNGA561C</v>
      </c>
      <c r="C15" s="40">
        <v>6388984</v>
      </c>
      <c r="D15" s="40" t="s">
        <v>207</v>
      </c>
      <c r="E15" s="40" t="s">
        <v>88</v>
      </c>
      <c r="F15" s="42" t="s">
        <v>28</v>
      </c>
      <c r="G15" s="43">
        <v>43178</v>
      </c>
      <c r="H15" s="40" t="str">
        <f>VLOOKUP(E15, 'CODES FOR CLOSING TYPE'!$A$1:$C$28, 2,0)</f>
        <v>ZNGA561C</v>
      </c>
      <c r="I15" s="56" t="str">
        <f t="shared" si="1"/>
        <v>UNIQUE</v>
      </c>
      <c r="J15" s="56" t="b">
        <f t="shared" si="2"/>
        <v>0</v>
      </c>
      <c r="K15" s="57" t="str">
        <f t="shared" si="3"/>
        <v>PAY</v>
      </c>
      <c r="L15" s="71">
        <f ca="1">SUMIF(MAYPAY1, Employees8[HELPER COLUMN],Table8[[#All],[Invoice Value]])</f>
        <v>205.64</v>
      </c>
      <c r="M15" s="71">
        <f ca="1">IF(AND(K15="PAY", L15&gt;0), SUMIF(MAYPAY1,Employees8[[#Headers],[#Data],[HELPER COLUMN]],Table8[[#All],[Invoice Value]]), "")</f>
        <v>205.64</v>
      </c>
      <c r="N15" s="59" t="str">
        <f t="shared" ca="1" si="4"/>
        <v>PAID</v>
      </c>
      <c r="O15" s="59"/>
      <c r="P15" s="65"/>
      <c r="Q15" s="65"/>
      <c r="R15" s="65"/>
      <c r="S15" s="65"/>
      <c r="T15" s="65"/>
      <c r="U15" s="65"/>
      <c r="V15" s="65"/>
    </row>
    <row r="16" spans="2:22" ht="18.75" customHeight="1" x14ac:dyDescent="0.35">
      <c r="B16" s="40" t="str">
        <f t="shared" si="0"/>
        <v>6302577ZNGA563B</v>
      </c>
      <c r="C16" s="40">
        <v>6302577</v>
      </c>
      <c r="D16" s="40" t="s">
        <v>208</v>
      </c>
      <c r="E16" s="40" t="s">
        <v>22</v>
      </c>
      <c r="F16" s="42" t="s">
        <v>28</v>
      </c>
      <c r="G16" s="43">
        <v>43180</v>
      </c>
      <c r="H16" s="40" t="str">
        <f>VLOOKUP(E16, 'CODES FOR CLOSING TYPE'!$A$1:$C$28, 2,0)</f>
        <v>ZNGA563B</v>
      </c>
      <c r="I16" s="56" t="str">
        <f t="shared" si="1"/>
        <v>DUP</v>
      </c>
      <c r="J16" s="56" t="b">
        <f t="shared" si="2"/>
        <v>1</v>
      </c>
      <c r="K16" s="57" t="str">
        <f t="shared" si="3"/>
        <v>NO</v>
      </c>
      <c r="L16" s="71">
        <f ca="1">SUMIF(MAYPAY1, Employees8[HELPER COLUMN],Table8[[#All],[Invoice Value]])</f>
        <v>0</v>
      </c>
      <c r="M16" s="71" t="str">
        <f ca="1">IF(AND(K16="PAY", L16&gt;0), SUMIF(MAYPAY1,Employees8[[#Headers],[#Data],[HELPER COLUMN]],Table8[[#All],[Invoice Value]]), "")</f>
        <v/>
      </c>
      <c r="N16" s="59" t="str">
        <f t="shared" si="4"/>
        <v>NEGLECT</v>
      </c>
      <c r="O16" s="59"/>
      <c r="P16" s="65"/>
      <c r="Q16" s="65"/>
      <c r="R16" s="65"/>
      <c r="S16" s="65"/>
      <c r="T16" s="65"/>
      <c r="U16" s="65"/>
      <c r="V16" s="65"/>
    </row>
    <row r="17" spans="2:22" ht="18.75" customHeight="1" x14ac:dyDescent="0.35">
      <c r="B17" s="40" t="str">
        <f t="shared" si="0"/>
        <v>6302577ZNGA563BC</v>
      </c>
      <c r="C17" s="49">
        <v>6302577</v>
      </c>
      <c r="D17" s="40" t="s">
        <v>208</v>
      </c>
      <c r="E17" s="40" t="s">
        <v>24</v>
      </c>
      <c r="F17" s="42" t="s">
        <v>28</v>
      </c>
      <c r="G17" s="43">
        <v>43180</v>
      </c>
      <c r="H17" s="40" t="str">
        <f>VLOOKUP(E17, 'CODES FOR CLOSING TYPE'!$A$1:$C$28, 2,0)</f>
        <v>ZNGA563BC</v>
      </c>
      <c r="I17" s="56" t="str">
        <f t="shared" si="1"/>
        <v>UNIQUE</v>
      </c>
      <c r="J17" s="56" t="b">
        <f t="shared" si="2"/>
        <v>0</v>
      </c>
      <c r="K17" s="57" t="str">
        <f t="shared" si="3"/>
        <v>PAY</v>
      </c>
      <c r="L17" s="71">
        <f ca="1">SUMIF(MAYPAY1, Employees8[HELPER COLUMN],Table8[[#All],[Invoice Value]])</f>
        <v>0</v>
      </c>
      <c r="M17" s="71" t="str">
        <f ca="1">IF(AND(K17="PAY", L17&gt;0), SUMIF(MAYPAY1,Employees8[[#Headers],[#Data],[HELPER COLUMN]],Table8[[#All],[Invoice Value]]), "")</f>
        <v/>
      </c>
      <c r="N17" s="59" t="str">
        <f t="shared" ca="1" si="4"/>
        <v>NOT PAID</v>
      </c>
      <c r="O17" s="59"/>
      <c r="P17" s="65"/>
      <c r="Q17" s="65"/>
      <c r="R17" s="65"/>
      <c r="S17" s="65"/>
      <c r="T17" s="65"/>
      <c r="U17" s="65"/>
      <c r="V17" s="65"/>
    </row>
    <row r="18" spans="2:22" ht="18.75" customHeight="1" x14ac:dyDescent="0.35">
      <c r="B18" s="40" t="str">
        <f t="shared" si="0"/>
        <v>6539614ZNGA561B</v>
      </c>
      <c r="C18" s="40">
        <v>6539614</v>
      </c>
      <c r="D18" s="40" t="s">
        <v>209</v>
      </c>
      <c r="E18" s="40" t="s">
        <v>37</v>
      </c>
      <c r="F18" s="42" t="s">
        <v>28</v>
      </c>
      <c r="G18" s="43">
        <v>43181</v>
      </c>
      <c r="H18" s="40" t="str">
        <f>VLOOKUP(E18, 'CODES FOR CLOSING TYPE'!$A$1:$C$28, 2,0)</f>
        <v>ZNGA561B</v>
      </c>
      <c r="I18" s="56" t="str">
        <f t="shared" si="1"/>
        <v>DUP</v>
      </c>
      <c r="J18" s="56" t="b">
        <f t="shared" si="2"/>
        <v>1</v>
      </c>
      <c r="K18" s="57" t="str">
        <f t="shared" si="3"/>
        <v>NO</v>
      </c>
      <c r="L18" s="71">
        <f ca="1">SUMIF(MAYPAY1, Employees8[HELPER COLUMN],Table8[[#All],[Invoice Value]])</f>
        <v>0</v>
      </c>
      <c r="M18" s="71" t="str">
        <f ca="1">IF(AND(K18="PAY", L18&gt;0), SUMIF(MAYPAY1,Employees8[[#Headers],[#Data],[HELPER COLUMN]],Table8[[#All],[Invoice Value]]), "")</f>
        <v/>
      </c>
      <c r="N18" s="59" t="str">
        <f t="shared" si="4"/>
        <v>NEGLECT</v>
      </c>
      <c r="O18" s="59"/>
      <c r="P18" s="65"/>
      <c r="Q18" s="65"/>
      <c r="R18" s="65"/>
      <c r="S18" s="65"/>
      <c r="T18" s="65"/>
      <c r="U18" s="65"/>
      <c r="V18" s="65"/>
    </row>
    <row r="19" spans="2:22" ht="18.75" customHeight="1" x14ac:dyDescent="0.35">
      <c r="B19" s="40" t="str">
        <f t="shared" si="0"/>
        <v>6563179ZNGA563B</v>
      </c>
      <c r="C19" s="40">
        <v>6563179</v>
      </c>
      <c r="D19" s="40" t="s">
        <v>210</v>
      </c>
      <c r="E19" s="40" t="s">
        <v>22</v>
      </c>
      <c r="F19" s="42" t="s">
        <v>55</v>
      </c>
      <c r="G19" s="43">
        <v>43181</v>
      </c>
      <c r="H19" s="40" t="str">
        <f>VLOOKUP(E19, 'CODES FOR CLOSING TYPE'!$A$1:$C$28, 2,0)</f>
        <v>ZNGA563B</v>
      </c>
      <c r="I19" s="56" t="str">
        <f t="shared" si="1"/>
        <v>DUP</v>
      </c>
      <c r="J19" s="56" t="b">
        <f t="shared" si="2"/>
        <v>1</v>
      </c>
      <c r="K19" s="57" t="str">
        <f t="shared" si="3"/>
        <v>NO</v>
      </c>
      <c r="L19" s="71">
        <f ca="1">SUMIF(MAYPAY1, Employees8[HELPER COLUMN],Table8[[#All],[Invoice Value]])</f>
        <v>0</v>
      </c>
      <c r="M19" s="71" t="str">
        <f ca="1">IF(AND(K19="PAY", L19&gt;0), SUMIF(MAYPAY1,Employees8[[#Headers],[#Data],[HELPER COLUMN]],Table8[[#All],[Invoice Value]]), "")</f>
        <v/>
      </c>
      <c r="N19" s="59" t="str">
        <f t="shared" si="4"/>
        <v>NEGLECT</v>
      </c>
      <c r="O19" s="59"/>
      <c r="P19" s="65"/>
      <c r="Q19" s="65"/>
      <c r="R19" s="65"/>
      <c r="S19" s="65"/>
      <c r="T19" s="65"/>
      <c r="U19" s="65"/>
      <c r="V19" s="65"/>
    </row>
    <row r="20" spans="2:22" ht="18.75" customHeight="1" x14ac:dyDescent="0.35">
      <c r="B20" s="54" t="str">
        <f>CONCATENATE(C20, H20)</f>
        <v>6563179ZNGA563BC</v>
      </c>
      <c r="C20" s="40">
        <v>6563179</v>
      </c>
      <c r="D20" s="40" t="s">
        <v>210</v>
      </c>
      <c r="E20" s="40" t="s">
        <v>24</v>
      </c>
      <c r="F20" s="42" t="s">
        <v>55</v>
      </c>
      <c r="G20" s="43">
        <v>43181</v>
      </c>
      <c r="H20" s="60" t="str">
        <f>VLOOKUP(E20, 'CODES FOR CLOSING TYPE'!$A$1:$C$28, 2,0)</f>
        <v>ZNGA563BC</v>
      </c>
      <c r="I20" s="56" t="str">
        <f t="shared" si="1"/>
        <v>UNIQUE</v>
      </c>
      <c r="J20" s="56" t="b">
        <f>SUMPRODUCT(--(H20=BUILDCODES))&gt;0</f>
        <v>0</v>
      </c>
      <c r="K20" s="59" t="str">
        <f>IF(AND(I20="DUP", J20=TRUE),"NO","PAY")</f>
        <v>PAY</v>
      </c>
      <c r="L20" s="71">
        <f ca="1">SUMIF(MAYPAY1, Employees8[HELPER COLUMN],Table8[[#All],[Invoice Value]])</f>
        <v>626.70000000000005</v>
      </c>
      <c r="M20" s="71">
        <f ca="1">IF(AND(K20="PAY", L20&gt;0), SUMIF(MAYPAY1,Employees8[[#Headers],[#Data],[HELPER COLUMN]],Table8[[#All],[Invoice Value]]), "")</f>
        <v>626.70000000000005</v>
      </c>
      <c r="N20" s="59" t="str">
        <f ca="1">IF(H20="NGA Outside Boundary Remediation/Build", "OSB", IF(K20="NO", "NEGLECT", IF(AND(K20="PAY",L20=0), "NOT PAID", "PAID")))</f>
        <v>PAID</v>
      </c>
      <c r="O20" s="59"/>
      <c r="P20" s="65"/>
      <c r="Q20" s="65"/>
      <c r="R20" s="65"/>
      <c r="S20" s="65"/>
      <c r="T20" s="65"/>
      <c r="U20" s="65"/>
      <c r="V20" s="65"/>
    </row>
    <row r="21" spans="2:22" ht="18.75" customHeight="1" x14ac:dyDescent="0.35">
      <c r="B21" s="40" t="str">
        <f t="shared" si="0"/>
        <v>6288589ZNGA560BC</v>
      </c>
      <c r="C21" s="40">
        <v>6288589</v>
      </c>
      <c r="D21" s="40" t="s">
        <v>211</v>
      </c>
      <c r="E21" s="40" t="s">
        <v>79</v>
      </c>
      <c r="F21" s="42" t="s">
        <v>55</v>
      </c>
      <c r="G21" s="43">
        <v>43178</v>
      </c>
      <c r="H21" s="40" t="str">
        <f>VLOOKUP(E21, 'CODES FOR CLOSING TYPE'!$A$1:$C$28, 2,0)</f>
        <v>ZNGA560BC</v>
      </c>
      <c r="I21" s="56" t="str">
        <f t="shared" si="1"/>
        <v>UNIQUE</v>
      </c>
      <c r="J21" s="56" t="b">
        <f t="shared" si="2"/>
        <v>0</v>
      </c>
      <c r="K21" s="57" t="str">
        <f t="shared" si="3"/>
        <v>PAY</v>
      </c>
      <c r="L21" s="71">
        <f ca="1">SUMIF(MAYPAY1, Employees8[HELPER COLUMN],Table8[[#All],[Invoice Value]])</f>
        <v>414.92</v>
      </c>
      <c r="M21" s="71">
        <f ca="1">IF(AND(K21="PAY", L21&gt;0), SUMIF(MAYPAY1,Employees8[[#Headers],[#Data],[HELPER COLUMN]],Table8[[#All],[Invoice Value]]), "")</f>
        <v>414.92</v>
      </c>
      <c r="N21" s="59" t="str">
        <f t="shared" ca="1" si="4"/>
        <v>PAID</v>
      </c>
      <c r="O21" s="59"/>
      <c r="P21" s="65"/>
      <c r="Q21" s="65"/>
      <c r="R21" s="65"/>
      <c r="S21" s="65"/>
      <c r="T21" s="65"/>
      <c r="U21" s="65"/>
      <c r="V21" s="65"/>
    </row>
    <row r="22" spans="2:22" ht="18.75" customHeight="1" x14ac:dyDescent="0.35">
      <c r="B22" s="40" t="str">
        <f t="shared" si="0"/>
        <v>6414033ZNGA561B</v>
      </c>
      <c r="C22" s="40">
        <v>6414033</v>
      </c>
      <c r="D22" s="40" t="s">
        <v>212</v>
      </c>
      <c r="E22" s="40" t="s">
        <v>37</v>
      </c>
      <c r="F22" s="42" t="s">
        <v>55</v>
      </c>
      <c r="G22" s="43">
        <v>43178</v>
      </c>
      <c r="H22" s="40" t="str">
        <f>VLOOKUP(E22, 'CODES FOR CLOSING TYPE'!$A$1:$C$28, 2,0)</f>
        <v>ZNGA561B</v>
      </c>
      <c r="I22" s="56" t="str">
        <f t="shared" si="1"/>
        <v>DUP</v>
      </c>
      <c r="J22" s="56" t="b">
        <f t="shared" si="2"/>
        <v>1</v>
      </c>
      <c r="K22" s="57" t="str">
        <f t="shared" si="3"/>
        <v>NO</v>
      </c>
      <c r="L22" s="71">
        <f ca="1">SUMIF(MAYPAY1, Employees8[HELPER COLUMN],Table8[[#All],[Invoice Value]])</f>
        <v>0</v>
      </c>
      <c r="M22" s="71" t="str">
        <f ca="1">IF(AND(K22="PAY", L22&gt;0), SUMIF(MAYPAY1,Employees8[[#Headers],[#Data],[HELPER COLUMN]],Table8[[#All],[Invoice Value]]), "")</f>
        <v/>
      </c>
      <c r="N22" s="59" t="str">
        <f t="shared" si="4"/>
        <v>NEGLECT</v>
      </c>
      <c r="O22" s="59"/>
      <c r="P22" s="65"/>
      <c r="Q22" s="65"/>
      <c r="R22" s="65"/>
      <c r="S22" s="65"/>
      <c r="T22" s="65"/>
      <c r="U22" s="65"/>
      <c r="V22" s="65"/>
    </row>
    <row r="23" spans="2:22" ht="18.75" customHeight="1" x14ac:dyDescent="0.35">
      <c r="B23" s="40" t="str">
        <f t="shared" si="0"/>
        <v>6414033ZNGA561BC</v>
      </c>
      <c r="C23" s="40">
        <v>6414033</v>
      </c>
      <c r="D23" s="40" t="s">
        <v>212</v>
      </c>
      <c r="E23" s="40" t="s">
        <v>27</v>
      </c>
      <c r="F23" s="42" t="s">
        <v>55</v>
      </c>
      <c r="G23" s="43">
        <v>43178</v>
      </c>
      <c r="H23" s="40" t="str">
        <f>VLOOKUP(E23, 'CODES FOR CLOSING TYPE'!$A$1:$C$28, 2,0)</f>
        <v>ZNGA561BC</v>
      </c>
      <c r="I23" s="56" t="str">
        <f t="shared" si="1"/>
        <v>UNIQUE</v>
      </c>
      <c r="J23" s="56" t="b">
        <f t="shared" si="2"/>
        <v>0</v>
      </c>
      <c r="K23" s="57" t="str">
        <f t="shared" si="3"/>
        <v>PAY</v>
      </c>
      <c r="L23" s="71">
        <f ca="1">SUMIF(MAYPAY1, Employees8[HELPER COLUMN],Table8[[#All],[Invoice Value]])</f>
        <v>433.57</v>
      </c>
      <c r="M23" s="71">
        <f ca="1">IF(AND(K23="PAY", L23&gt;0), SUMIF(MAYPAY1,Employees8[[#Headers],[#Data],[HELPER COLUMN]],Table8[[#All],[Invoice Value]]), "")</f>
        <v>433.57</v>
      </c>
      <c r="N23" s="59" t="str">
        <f t="shared" ca="1" si="4"/>
        <v>PAID</v>
      </c>
      <c r="O23" s="59"/>
      <c r="P23" s="65"/>
      <c r="Q23" s="65"/>
      <c r="R23" s="65"/>
      <c r="S23" s="65"/>
      <c r="T23" s="65"/>
      <c r="U23" s="65"/>
      <c r="V23" s="65"/>
    </row>
    <row r="24" spans="2:22" ht="18.75" customHeight="1" x14ac:dyDescent="0.35">
      <c r="B24" s="40" t="str">
        <f t="shared" si="0"/>
        <v>6516000ZNGA563B</v>
      </c>
      <c r="C24" s="40">
        <v>6516000</v>
      </c>
      <c r="D24" s="40" t="s">
        <v>213</v>
      </c>
      <c r="E24" s="40" t="s">
        <v>22</v>
      </c>
      <c r="F24" s="42" t="s">
        <v>55</v>
      </c>
      <c r="G24" s="43">
        <v>43178</v>
      </c>
      <c r="H24" s="40" t="str">
        <f>VLOOKUP(E24, 'CODES FOR CLOSING TYPE'!$A$1:$C$28, 2,0)</f>
        <v>ZNGA563B</v>
      </c>
      <c r="I24" s="56" t="str">
        <f t="shared" si="1"/>
        <v>DUP</v>
      </c>
      <c r="J24" s="56" t="b">
        <f t="shared" si="2"/>
        <v>1</v>
      </c>
      <c r="K24" s="57" t="str">
        <f t="shared" si="3"/>
        <v>NO</v>
      </c>
      <c r="L24" s="71">
        <f ca="1">SUMIF(MAYPAY1, Employees8[HELPER COLUMN],Table8[[#All],[Invoice Value]])</f>
        <v>0</v>
      </c>
      <c r="M24" s="71" t="str">
        <f ca="1">IF(AND(K24="PAY", L24&gt;0), SUMIF(MAYPAY1,Employees8[[#Headers],[#Data],[HELPER COLUMN]],Table8[[#All],[Invoice Value]]), "")</f>
        <v/>
      </c>
      <c r="N24" s="59" t="str">
        <f t="shared" si="4"/>
        <v>NEGLECT</v>
      </c>
      <c r="O24" s="59"/>
      <c r="P24" s="65"/>
      <c r="Q24" s="65"/>
      <c r="R24" s="65"/>
      <c r="S24" s="65"/>
      <c r="T24" s="65"/>
      <c r="U24" s="65"/>
      <c r="V24" s="65"/>
    </row>
    <row r="25" spans="2:22" ht="18.75" customHeight="1" x14ac:dyDescent="0.35">
      <c r="B25" s="40" t="str">
        <f t="shared" si="0"/>
        <v>6563179Z999</v>
      </c>
      <c r="C25" s="40">
        <v>6563179</v>
      </c>
      <c r="D25" s="40" t="s">
        <v>210</v>
      </c>
      <c r="E25" s="40" t="s">
        <v>34</v>
      </c>
      <c r="F25" s="42" t="s">
        <v>55</v>
      </c>
      <c r="G25" s="43">
        <v>43179</v>
      </c>
      <c r="H25" s="40" t="str">
        <f>VLOOKUP(E25, 'CODES FOR CLOSING TYPE'!$A$1:$C$28, 2,0)</f>
        <v>Z999</v>
      </c>
      <c r="I25" s="56" t="str">
        <f t="shared" si="1"/>
        <v>UNIQUE</v>
      </c>
      <c r="J25" s="56" t="b">
        <f t="shared" si="2"/>
        <v>0</v>
      </c>
      <c r="K25" s="57" t="str">
        <f t="shared" si="3"/>
        <v>PAY</v>
      </c>
      <c r="L25" s="71">
        <f ca="1">SUMIF(MAYPAY1, Employees8[HELPER COLUMN],Table8[[#All],[Invoice Value]])</f>
        <v>0</v>
      </c>
      <c r="M25" s="71" t="str">
        <f ca="1">IF(AND(K25="PAY", L25&gt;0), SUMIF(MAYPAY1,Employees8[[#Headers],[#Data],[HELPER COLUMN]],Table8[[#All],[Invoice Value]]), "")</f>
        <v/>
      </c>
      <c r="N25" s="59" t="str">
        <f t="shared" ca="1" si="4"/>
        <v>NOT PAID</v>
      </c>
      <c r="O25" s="59"/>
      <c r="P25" s="65"/>
      <c r="Q25" s="65"/>
      <c r="R25" s="65"/>
      <c r="S25" s="65"/>
      <c r="T25" s="65"/>
      <c r="U25" s="65"/>
      <c r="V25" s="65"/>
    </row>
    <row r="26" spans="2:22" ht="18.75" customHeight="1" x14ac:dyDescent="0.35">
      <c r="B26" s="40" t="str">
        <f t="shared" si="0"/>
        <v>6439062ZNGA560B</v>
      </c>
      <c r="C26" s="40">
        <v>6439062</v>
      </c>
      <c r="D26" s="40" t="s">
        <v>214</v>
      </c>
      <c r="E26" s="40" t="s">
        <v>69</v>
      </c>
      <c r="F26" s="42" t="s">
        <v>55</v>
      </c>
      <c r="G26" s="43">
        <v>43180</v>
      </c>
      <c r="H26" s="40" t="str">
        <f>VLOOKUP(E26, 'CODES FOR CLOSING TYPE'!$A$1:$C$28, 2,0)</f>
        <v>ZNGA560B</v>
      </c>
      <c r="I26" s="56" t="str">
        <f t="shared" si="1"/>
        <v>DUP</v>
      </c>
      <c r="J26" s="56" t="b">
        <f t="shared" si="2"/>
        <v>1</v>
      </c>
      <c r="K26" s="57" t="str">
        <f t="shared" si="3"/>
        <v>NO</v>
      </c>
      <c r="L26" s="71">
        <f ca="1">SUMIF(MAYPAY1, Employees8[HELPER COLUMN],Table8[[#All],[Invoice Value]])</f>
        <v>0</v>
      </c>
      <c r="M26" s="71" t="str">
        <f ca="1">IF(AND(K26="PAY", L26&gt;0), SUMIF(MAYPAY1,Employees8[[#Headers],[#Data],[HELPER COLUMN]],Table8[[#All],[Invoice Value]]), "")</f>
        <v/>
      </c>
      <c r="N26" s="59" t="str">
        <f t="shared" si="4"/>
        <v>NEGLECT</v>
      </c>
      <c r="O26" s="59"/>
      <c r="P26" s="65"/>
      <c r="Q26" s="65"/>
      <c r="R26" s="65"/>
      <c r="S26" s="65"/>
      <c r="T26" s="65"/>
      <c r="U26" s="65"/>
      <c r="V26" s="65"/>
    </row>
    <row r="27" spans="2:22" ht="18.75" customHeight="1" x14ac:dyDescent="0.35">
      <c r="B27" s="40" t="str">
        <f t="shared" si="0"/>
        <v>6093072ZNGA560BC</v>
      </c>
      <c r="C27" s="40">
        <v>6093072</v>
      </c>
      <c r="D27" s="40" t="s">
        <v>215</v>
      </c>
      <c r="E27" s="40" t="s">
        <v>79</v>
      </c>
      <c r="F27" s="42" t="s">
        <v>71</v>
      </c>
      <c r="G27" s="43">
        <v>43178</v>
      </c>
      <c r="H27" s="40" t="str">
        <f>VLOOKUP(E27, 'CODES FOR CLOSING TYPE'!$A$1:$C$28, 2,0)</f>
        <v>ZNGA560BC</v>
      </c>
      <c r="I27" s="56" t="str">
        <f t="shared" si="1"/>
        <v>UNIQUE</v>
      </c>
      <c r="J27" s="56" t="b">
        <f t="shared" si="2"/>
        <v>0</v>
      </c>
      <c r="K27" s="57" t="str">
        <f t="shared" si="3"/>
        <v>PAY</v>
      </c>
      <c r="L27" s="71">
        <f ca="1">SUMIF(MAYPAY1, Employees8[HELPER COLUMN],Table8[[#All],[Invoice Value]])</f>
        <v>414.92</v>
      </c>
      <c r="M27" s="71">
        <f ca="1">IF(AND(K27="PAY", L27&gt;0), SUMIF(MAYPAY1,Employees8[[#Headers],[#Data],[HELPER COLUMN]],Table8[[#All],[Invoice Value]]), "")</f>
        <v>414.92</v>
      </c>
      <c r="N27" s="59" t="str">
        <f t="shared" ca="1" si="4"/>
        <v>PAID</v>
      </c>
      <c r="O27" s="59"/>
      <c r="P27" s="65"/>
      <c r="Q27" s="65"/>
      <c r="R27" s="65"/>
      <c r="S27" s="65"/>
      <c r="T27" s="65"/>
      <c r="U27" s="65"/>
      <c r="V27" s="65"/>
    </row>
    <row r="28" spans="2:22" ht="18.75" customHeight="1" x14ac:dyDescent="0.35">
      <c r="B28" s="40" t="str">
        <f t="shared" si="0"/>
        <v>6154318ZNGA561BC</v>
      </c>
      <c r="C28" s="40">
        <v>6154318</v>
      </c>
      <c r="D28" s="40" t="s">
        <v>216</v>
      </c>
      <c r="E28" s="40" t="s">
        <v>27</v>
      </c>
      <c r="F28" s="42" t="s">
        <v>71</v>
      </c>
      <c r="G28" s="43">
        <v>43178</v>
      </c>
      <c r="H28" s="40" t="str">
        <f>VLOOKUP(E28, 'CODES FOR CLOSING TYPE'!$A$1:$C$28, 2,0)</f>
        <v>ZNGA561BC</v>
      </c>
      <c r="I28" s="56" t="str">
        <f t="shared" si="1"/>
        <v>UNIQUE</v>
      </c>
      <c r="J28" s="56" t="b">
        <f t="shared" si="2"/>
        <v>0</v>
      </c>
      <c r="K28" s="57" t="str">
        <f t="shared" si="3"/>
        <v>PAY</v>
      </c>
      <c r="L28" s="71">
        <f ca="1">SUMIF(MAYPAY1, Employees8[HELPER COLUMN],Table8[[#All],[Invoice Value]])</f>
        <v>433.57</v>
      </c>
      <c r="M28" s="71">
        <f ca="1">IF(AND(K28="PAY", L28&gt;0), SUMIF(MAYPAY1,Employees8[[#Headers],[#Data],[HELPER COLUMN]],Table8[[#All],[Invoice Value]]), "")</f>
        <v>433.57</v>
      </c>
      <c r="N28" s="59" t="str">
        <f t="shared" ca="1" si="4"/>
        <v>PAID</v>
      </c>
      <c r="O28" s="59"/>
      <c r="P28" s="65"/>
      <c r="Q28" s="65"/>
      <c r="R28" s="65"/>
      <c r="S28" s="65"/>
      <c r="T28" s="65"/>
      <c r="U28" s="65"/>
      <c r="V28" s="65"/>
    </row>
    <row r="29" spans="2:22" ht="18.75" customHeight="1" x14ac:dyDescent="0.35">
      <c r="B29" s="40" t="str">
        <f t="shared" si="0"/>
        <v>6405075ZNGA561BC</v>
      </c>
      <c r="C29" s="40">
        <v>6405075</v>
      </c>
      <c r="D29" s="40" t="s">
        <v>217</v>
      </c>
      <c r="E29" s="40" t="s">
        <v>27</v>
      </c>
      <c r="F29" s="42" t="s">
        <v>71</v>
      </c>
      <c r="G29" s="43">
        <v>43180</v>
      </c>
      <c r="H29" s="40" t="str">
        <f>VLOOKUP(E29, 'CODES FOR CLOSING TYPE'!$A$1:$C$28, 2,0)</f>
        <v>ZNGA561BC</v>
      </c>
      <c r="I29" s="56" t="str">
        <f t="shared" si="1"/>
        <v>UNIQUE</v>
      </c>
      <c r="J29" s="56" t="b">
        <f t="shared" si="2"/>
        <v>0</v>
      </c>
      <c r="K29" s="57" t="str">
        <f t="shared" si="3"/>
        <v>PAY</v>
      </c>
      <c r="L29" s="71">
        <f ca="1">SUMIF(MAYPAY1, Employees8[HELPER COLUMN],Table8[[#All],[Invoice Value]])</f>
        <v>433.57</v>
      </c>
      <c r="M29" s="71">
        <f ca="1">IF(AND(K29="PAY", L29&gt;0), SUMIF(MAYPAY1,Employees8[[#Headers],[#Data],[HELPER COLUMN]],Table8[[#All],[Invoice Value]]), "")</f>
        <v>433.57</v>
      </c>
      <c r="N29" s="59" t="str">
        <f t="shared" ca="1" si="4"/>
        <v>PAID</v>
      </c>
      <c r="O29" s="59"/>
      <c r="P29" s="65"/>
      <c r="Q29" s="65"/>
      <c r="R29" s="65"/>
      <c r="S29" s="65"/>
      <c r="T29" s="65"/>
      <c r="U29" s="65"/>
      <c r="V29" s="65"/>
    </row>
    <row r="30" spans="2:22" ht="18.75" customHeight="1" x14ac:dyDescent="0.35">
      <c r="B30" s="40" t="str">
        <f t="shared" si="0"/>
        <v>6400042ZNGA561B</v>
      </c>
      <c r="C30" s="40">
        <v>6400042</v>
      </c>
      <c r="D30" s="40" t="s">
        <v>218</v>
      </c>
      <c r="E30" s="40" t="s">
        <v>37</v>
      </c>
      <c r="F30" s="42" t="s">
        <v>74</v>
      </c>
      <c r="G30" s="43">
        <v>43178</v>
      </c>
      <c r="H30" s="40" t="str">
        <f>VLOOKUP(E30, 'CODES FOR CLOSING TYPE'!$A$1:$C$28, 2,0)</f>
        <v>ZNGA561B</v>
      </c>
      <c r="I30" s="56" t="str">
        <f t="shared" si="1"/>
        <v>DUP</v>
      </c>
      <c r="J30" s="56" t="b">
        <f t="shared" si="2"/>
        <v>1</v>
      </c>
      <c r="K30" s="57" t="str">
        <f t="shared" si="3"/>
        <v>NO</v>
      </c>
      <c r="L30" s="71">
        <f ca="1">SUMIF(MAYPAY1, Employees8[HELPER COLUMN],Table8[[#All],[Invoice Value]])</f>
        <v>0</v>
      </c>
      <c r="M30" s="71" t="str">
        <f ca="1">IF(AND(K30="PAY", L30&gt;0), SUMIF(MAYPAY1,Employees8[[#Headers],[#Data],[HELPER COLUMN]],Table8[[#All],[Invoice Value]]), "")</f>
        <v/>
      </c>
      <c r="N30" s="59" t="str">
        <f t="shared" si="4"/>
        <v>NEGLECT</v>
      </c>
      <c r="O30" s="59"/>
      <c r="P30" s="65"/>
      <c r="Q30" s="65"/>
      <c r="R30" s="65"/>
      <c r="S30" s="65"/>
      <c r="T30" s="65"/>
      <c r="U30" s="65"/>
      <c r="V30" s="65"/>
    </row>
    <row r="31" spans="2:22" ht="18.75" customHeight="1" x14ac:dyDescent="0.35">
      <c r="B31" s="40" t="str">
        <f t="shared" si="0"/>
        <v>6400042ZNGA561BC</v>
      </c>
      <c r="C31" s="40">
        <v>6400042</v>
      </c>
      <c r="D31" s="40" t="s">
        <v>218</v>
      </c>
      <c r="E31" s="40" t="s">
        <v>27</v>
      </c>
      <c r="F31" s="42" t="s">
        <v>74</v>
      </c>
      <c r="G31" s="43">
        <v>43178</v>
      </c>
      <c r="H31" s="40" t="str">
        <f>VLOOKUP(E31, 'CODES FOR CLOSING TYPE'!$A$1:$C$28, 2,0)</f>
        <v>ZNGA561BC</v>
      </c>
      <c r="I31" s="56" t="str">
        <f t="shared" si="1"/>
        <v>UNIQUE</v>
      </c>
      <c r="J31" s="56" t="b">
        <f t="shared" si="2"/>
        <v>0</v>
      </c>
      <c r="K31" s="57" t="str">
        <f t="shared" si="3"/>
        <v>PAY</v>
      </c>
      <c r="L31" s="71">
        <f ca="1">SUMIF(MAYPAY1, Employees8[HELPER COLUMN],Table8[[#All],[Invoice Value]])</f>
        <v>433.57</v>
      </c>
      <c r="M31" s="71">
        <f ca="1">IF(AND(K31="PAY", L31&gt;0), SUMIF(MAYPAY1,Employees8[[#Headers],[#Data],[HELPER COLUMN]],Table8[[#All],[Invoice Value]]), "")</f>
        <v>433.57</v>
      </c>
      <c r="N31" s="59" t="str">
        <f t="shared" ca="1" si="4"/>
        <v>PAID</v>
      </c>
      <c r="O31" s="59"/>
      <c r="P31" s="65"/>
      <c r="Q31" s="65"/>
      <c r="R31" s="65"/>
      <c r="S31" s="65"/>
      <c r="T31" s="65"/>
      <c r="U31" s="65"/>
      <c r="V31" s="65"/>
    </row>
    <row r="32" spans="2:22" ht="18.75" customHeight="1" x14ac:dyDescent="0.35">
      <c r="B32" s="40" t="str">
        <f t="shared" si="0"/>
        <v>6504970ZNGA563BC</v>
      </c>
      <c r="C32" s="40">
        <v>6504970</v>
      </c>
      <c r="D32" s="40" t="s">
        <v>219</v>
      </c>
      <c r="E32" s="40" t="s">
        <v>24</v>
      </c>
      <c r="F32" s="42" t="s">
        <v>74</v>
      </c>
      <c r="G32" s="43">
        <v>43178</v>
      </c>
      <c r="H32" s="40" t="str">
        <f>VLOOKUP(E32, 'CODES FOR CLOSING TYPE'!$A$1:$C$28, 2,0)</f>
        <v>ZNGA563BC</v>
      </c>
      <c r="I32" s="56" t="str">
        <f t="shared" si="1"/>
        <v>UNIQUE</v>
      </c>
      <c r="J32" s="56" t="b">
        <f t="shared" si="2"/>
        <v>0</v>
      </c>
      <c r="K32" s="57" t="str">
        <f t="shared" si="3"/>
        <v>PAY</v>
      </c>
      <c r="L32" s="71">
        <f ca="1">SUMIF(MAYPAY1, Employees8[HELPER COLUMN],Table8[[#All],[Invoice Value]])</f>
        <v>626.70000000000005</v>
      </c>
      <c r="M32" s="71">
        <f ca="1">IF(AND(K32="PAY", L32&gt;0), SUMIF(MAYPAY1,Employees8[[#Headers],[#Data],[HELPER COLUMN]],Table8[[#All],[Invoice Value]]), "")</f>
        <v>626.70000000000005</v>
      </c>
      <c r="N32" s="59" t="str">
        <f t="shared" ca="1" si="4"/>
        <v>PAID</v>
      </c>
      <c r="O32" s="59"/>
      <c r="P32" s="65"/>
      <c r="Q32" s="65"/>
      <c r="R32" s="65"/>
      <c r="S32" s="65"/>
      <c r="T32" s="65"/>
      <c r="U32" s="65"/>
      <c r="V32" s="65"/>
    </row>
    <row r="33" spans="2:22" ht="18.75" customHeight="1" x14ac:dyDescent="0.35">
      <c r="B33" s="40" t="str">
        <f t="shared" si="0"/>
        <v>6416366ZNGA563B</v>
      </c>
      <c r="C33" s="40">
        <v>6416366</v>
      </c>
      <c r="D33" s="40" t="s">
        <v>220</v>
      </c>
      <c r="E33" s="40" t="s">
        <v>22</v>
      </c>
      <c r="F33" s="42" t="s">
        <v>74</v>
      </c>
      <c r="G33" s="43">
        <v>43178</v>
      </c>
      <c r="H33" s="40" t="str">
        <f>VLOOKUP(E33, 'CODES FOR CLOSING TYPE'!$A$1:$C$28, 2,0)</f>
        <v>ZNGA563B</v>
      </c>
      <c r="I33" s="56" t="str">
        <f t="shared" si="1"/>
        <v>DUP</v>
      </c>
      <c r="J33" s="56" t="b">
        <f t="shared" si="2"/>
        <v>1</v>
      </c>
      <c r="K33" s="57" t="str">
        <f t="shared" si="3"/>
        <v>NO</v>
      </c>
      <c r="L33" s="71">
        <f ca="1">SUMIF(MAYPAY1, Employees8[HELPER COLUMN],Table8[[#All],[Invoice Value]])</f>
        <v>0</v>
      </c>
      <c r="M33" s="71" t="str">
        <f ca="1">IF(AND(K33="PAY", L33&gt;0), SUMIF(MAYPAY1,Employees8[[#Headers],[#Data],[HELPER COLUMN]],Table8[[#All],[Invoice Value]]), "")</f>
        <v/>
      </c>
      <c r="N33" s="59" t="str">
        <f t="shared" si="4"/>
        <v>NEGLECT</v>
      </c>
      <c r="O33" s="59"/>
      <c r="P33" s="65"/>
      <c r="Q33" s="65"/>
      <c r="R33" s="65"/>
      <c r="S33" s="65"/>
      <c r="T33" s="65"/>
      <c r="U33" s="65"/>
      <c r="V33" s="65"/>
    </row>
    <row r="34" spans="2:22" ht="18.75" customHeight="1" x14ac:dyDescent="0.35">
      <c r="B34" s="40" t="str">
        <f t="shared" si="0"/>
        <v>6541376ZNGA563B</v>
      </c>
      <c r="C34" s="40">
        <v>6541376</v>
      </c>
      <c r="D34" s="40" t="s">
        <v>221</v>
      </c>
      <c r="E34" s="40" t="s">
        <v>22</v>
      </c>
      <c r="F34" s="42" t="s">
        <v>74</v>
      </c>
      <c r="G34" s="43">
        <v>43178</v>
      </c>
      <c r="H34" s="40" t="str">
        <f>VLOOKUP(E34, 'CODES FOR CLOSING TYPE'!$A$1:$C$28, 2,0)</f>
        <v>ZNGA563B</v>
      </c>
      <c r="I34" s="56" t="str">
        <f t="shared" si="1"/>
        <v>DUP</v>
      </c>
      <c r="J34" s="56" t="b">
        <f t="shared" si="2"/>
        <v>1</v>
      </c>
      <c r="K34" s="57" t="str">
        <f t="shared" si="3"/>
        <v>NO</v>
      </c>
      <c r="L34" s="71">
        <f ca="1">SUMIF(MAYPAY1, Employees8[HELPER COLUMN],Table8[[#All],[Invoice Value]])</f>
        <v>0</v>
      </c>
      <c r="M34" s="71" t="str">
        <f ca="1">IF(AND(K34="PAY", L34&gt;0), SUMIF(MAYPAY1,Employees8[[#Headers],[#Data],[HELPER COLUMN]],Table8[[#All],[Invoice Value]]), "")</f>
        <v/>
      </c>
      <c r="N34" s="59" t="str">
        <f t="shared" si="4"/>
        <v>NEGLECT</v>
      </c>
      <c r="O34" s="59"/>
      <c r="P34" s="65"/>
      <c r="Q34" s="65"/>
      <c r="R34" s="65"/>
      <c r="S34" s="65"/>
      <c r="T34" s="65"/>
      <c r="U34" s="65"/>
      <c r="V34" s="65"/>
    </row>
    <row r="35" spans="2:22" ht="18.75" customHeight="1" x14ac:dyDescent="0.35">
      <c r="B35" s="40" t="str">
        <f t="shared" si="0"/>
        <v>6579654ZNGA561B</v>
      </c>
      <c r="C35" s="40">
        <v>6579654</v>
      </c>
      <c r="D35" s="40" t="s">
        <v>222</v>
      </c>
      <c r="E35" s="40" t="s">
        <v>37</v>
      </c>
      <c r="F35" s="42" t="s">
        <v>74</v>
      </c>
      <c r="G35" s="43">
        <v>43179</v>
      </c>
      <c r="H35" s="40" t="str">
        <f>VLOOKUP(E35, 'CODES FOR CLOSING TYPE'!$A$1:$C$28, 2,0)</f>
        <v>ZNGA561B</v>
      </c>
      <c r="I35" s="56" t="str">
        <f t="shared" si="1"/>
        <v>DUP</v>
      </c>
      <c r="J35" s="56" t="b">
        <f t="shared" si="2"/>
        <v>1</v>
      </c>
      <c r="K35" s="57" t="str">
        <f t="shared" si="3"/>
        <v>NO</v>
      </c>
      <c r="L35" s="71">
        <f ca="1">SUMIF(MAYPAY1, Employees8[HELPER COLUMN],Table8[[#All],[Invoice Value]])</f>
        <v>0</v>
      </c>
      <c r="M35" s="71" t="str">
        <f ca="1">IF(AND(K35="PAY", L35&gt;0), SUMIF(MAYPAY1,Employees8[[#Headers],[#Data],[HELPER COLUMN]],Table8[[#All],[Invoice Value]]), "")</f>
        <v/>
      </c>
      <c r="N35" s="59" t="str">
        <f t="shared" si="4"/>
        <v>NEGLECT</v>
      </c>
      <c r="O35" s="59"/>
      <c r="P35" s="65"/>
      <c r="Q35" s="65"/>
      <c r="R35" s="65"/>
      <c r="S35" s="65"/>
      <c r="T35" s="65"/>
      <c r="U35" s="65"/>
      <c r="V35" s="65"/>
    </row>
    <row r="36" spans="2:22" ht="18.75" customHeight="1" x14ac:dyDescent="0.35">
      <c r="B36" s="40" t="str">
        <f t="shared" si="0"/>
        <v>6579654ZNGA561BC</v>
      </c>
      <c r="C36" s="40">
        <v>6579654</v>
      </c>
      <c r="D36" s="40" t="s">
        <v>222</v>
      </c>
      <c r="E36" s="40" t="s">
        <v>27</v>
      </c>
      <c r="F36" s="42" t="s">
        <v>74</v>
      </c>
      <c r="G36" s="43">
        <v>43179</v>
      </c>
      <c r="H36" s="40" t="str">
        <f>VLOOKUP(E36, 'CODES FOR CLOSING TYPE'!$A$1:$C$28, 2,0)</f>
        <v>ZNGA561BC</v>
      </c>
      <c r="I36" s="56" t="str">
        <f t="shared" si="1"/>
        <v>UNIQUE</v>
      </c>
      <c r="J36" s="56" t="b">
        <f t="shared" si="2"/>
        <v>0</v>
      </c>
      <c r="K36" s="57" t="str">
        <f t="shared" si="3"/>
        <v>PAY</v>
      </c>
      <c r="L36" s="71">
        <f ca="1">SUMIF(MAYPAY1, Employees8[HELPER COLUMN],Table8[[#All],[Invoice Value]])</f>
        <v>433.57</v>
      </c>
      <c r="M36" s="71">
        <f ca="1">IF(AND(K36="PAY", L36&gt;0), SUMIF(MAYPAY1,Employees8[[#Headers],[#Data],[HELPER COLUMN]],Table8[[#All],[Invoice Value]]), "")</f>
        <v>433.57</v>
      </c>
      <c r="N36" s="59" t="str">
        <f t="shared" ca="1" si="4"/>
        <v>PAID</v>
      </c>
      <c r="O36" s="59"/>
      <c r="P36" s="65"/>
      <c r="Q36" s="65"/>
      <c r="R36" s="65"/>
      <c r="S36" s="65"/>
      <c r="T36" s="65"/>
      <c r="U36" s="65"/>
      <c r="V36" s="65"/>
    </row>
    <row r="37" spans="2:22" ht="18.75" customHeight="1" x14ac:dyDescent="0.35">
      <c r="B37" s="40" t="str">
        <f t="shared" si="0"/>
        <v>6059910ZNGA564B</v>
      </c>
      <c r="C37" s="40">
        <v>6059910</v>
      </c>
      <c r="D37" s="40" t="s">
        <v>223</v>
      </c>
      <c r="E37" s="40" t="s">
        <v>32</v>
      </c>
      <c r="F37" s="42" t="s">
        <v>74</v>
      </c>
      <c r="G37" s="43">
        <v>43179</v>
      </c>
      <c r="H37" s="40" t="str">
        <f>VLOOKUP(E37, 'CODES FOR CLOSING TYPE'!$A$1:$C$28, 2,0)</f>
        <v>ZNGA564B</v>
      </c>
      <c r="I37" s="56" t="str">
        <f t="shared" si="1"/>
        <v>DUP</v>
      </c>
      <c r="J37" s="56" t="b">
        <f t="shared" si="2"/>
        <v>1</v>
      </c>
      <c r="K37" s="57" t="str">
        <f t="shared" si="3"/>
        <v>NO</v>
      </c>
      <c r="L37" s="71">
        <f ca="1">SUMIF(MAYPAY1, Employees8[HELPER COLUMN],Table8[[#All],[Invoice Value]])</f>
        <v>0</v>
      </c>
      <c r="M37" s="71" t="str">
        <f ca="1">IF(AND(K37="PAY", L37&gt;0), SUMIF(MAYPAY1,Employees8[[#Headers],[#Data],[HELPER COLUMN]],Table8[[#All],[Invoice Value]]), "")</f>
        <v/>
      </c>
      <c r="N37" s="59" t="str">
        <f t="shared" si="4"/>
        <v>NEGLECT</v>
      </c>
      <c r="O37" s="59"/>
      <c r="P37" s="65"/>
      <c r="Q37" s="65"/>
      <c r="R37" s="65"/>
      <c r="S37" s="65"/>
      <c r="T37" s="65"/>
      <c r="U37" s="65"/>
      <c r="V37" s="65"/>
    </row>
    <row r="38" spans="2:22" ht="18.75" customHeight="1" x14ac:dyDescent="0.35">
      <c r="B38" s="40" t="str">
        <f t="shared" si="0"/>
        <v>6059910ZNGA564BC</v>
      </c>
      <c r="C38" s="40">
        <v>6059910</v>
      </c>
      <c r="D38" s="40" t="s">
        <v>223</v>
      </c>
      <c r="E38" s="40" t="s">
        <v>94</v>
      </c>
      <c r="F38" s="42" t="s">
        <v>74</v>
      </c>
      <c r="G38" s="43">
        <v>43180</v>
      </c>
      <c r="H38" s="40" t="str">
        <f>VLOOKUP(E38, 'CODES FOR CLOSING TYPE'!$A$1:$C$28, 2,0)</f>
        <v>ZNGA564BC</v>
      </c>
      <c r="I38" s="56" t="str">
        <f t="shared" si="1"/>
        <v>UNIQUE</v>
      </c>
      <c r="J38" s="56" t="b">
        <f t="shared" si="2"/>
        <v>0</v>
      </c>
      <c r="K38" s="57" t="str">
        <f t="shared" si="3"/>
        <v>PAY</v>
      </c>
      <c r="L38" s="71">
        <f ca="1">SUMIF(MAYPAY1, Employees8[HELPER COLUMN],Table8[[#All],[Invoice Value]])</f>
        <v>881.69</v>
      </c>
      <c r="M38" s="71">
        <f ca="1">IF(AND(K38="PAY", L38&gt;0), SUMIF(MAYPAY1,Employees8[[#Headers],[#Data],[HELPER COLUMN]],Table8[[#All],[Invoice Value]]), "")</f>
        <v>881.69</v>
      </c>
      <c r="N38" s="59" t="str">
        <f t="shared" ca="1" si="4"/>
        <v>PAID</v>
      </c>
      <c r="O38" s="59"/>
      <c r="P38" s="65"/>
      <c r="Q38" s="65"/>
      <c r="R38" s="65"/>
      <c r="S38" s="65"/>
      <c r="T38" s="65"/>
      <c r="U38" s="65"/>
      <c r="V38" s="65"/>
    </row>
    <row r="39" spans="2:22" ht="18.75" customHeight="1" x14ac:dyDescent="0.35">
      <c r="B39" s="40" t="str">
        <f t="shared" si="0"/>
        <v>6564295ZNGA563B</v>
      </c>
      <c r="C39" s="40">
        <v>6564295</v>
      </c>
      <c r="D39" s="40" t="s">
        <v>224</v>
      </c>
      <c r="E39" s="40" t="s">
        <v>22</v>
      </c>
      <c r="F39" s="42" t="s">
        <v>74</v>
      </c>
      <c r="G39" s="43">
        <v>43180</v>
      </c>
      <c r="H39" s="40" t="str">
        <f>VLOOKUP(E39, 'CODES FOR CLOSING TYPE'!$A$1:$C$28, 2,0)</f>
        <v>ZNGA563B</v>
      </c>
      <c r="I39" s="56" t="str">
        <f t="shared" si="1"/>
        <v>DUP</v>
      </c>
      <c r="J39" s="56" t="b">
        <f t="shared" si="2"/>
        <v>1</v>
      </c>
      <c r="K39" s="57" t="str">
        <f t="shared" si="3"/>
        <v>NO</v>
      </c>
      <c r="L39" s="71">
        <f ca="1">SUMIF(MAYPAY1, Employees8[HELPER COLUMN],Table8[[#All],[Invoice Value]])</f>
        <v>0</v>
      </c>
      <c r="M39" s="71" t="str">
        <f ca="1">IF(AND(K39="PAY", L39&gt;0), SUMIF(MAYPAY1,Employees8[[#Headers],[#Data],[HELPER COLUMN]],Table8[[#All],[Invoice Value]]), "")</f>
        <v/>
      </c>
      <c r="N39" s="59" t="str">
        <f t="shared" si="4"/>
        <v>NEGLECT</v>
      </c>
      <c r="O39" s="59"/>
      <c r="P39" s="65"/>
      <c r="Q39" s="65"/>
      <c r="R39" s="65"/>
      <c r="S39" s="65"/>
      <c r="T39" s="65"/>
      <c r="U39" s="65"/>
      <c r="V39" s="65"/>
    </row>
    <row r="40" spans="2:22" ht="18.75" customHeight="1" x14ac:dyDescent="0.35">
      <c r="B40" s="40" t="str">
        <f t="shared" si="0"/>
        <v>6564295ZNGA563BC</v>
      </c>
      <c r="C40" s="40">
        <v>6564295</v>
      </c>
      <c r="D40" s="40" t="s">
        <v>224</v>
      </c>
      <c r="E40" s="40" t="s">
        <v>24</v>
      </c>
      <c r="F40" s="42" t="s">
        <v>74</v>
      </c>
      <c r="G40" s="43">
        <v>43180</v>
      </c>
      <c r="H40" s="40" t="str">
        <f>VLOOKUP(E40, 'CODES FOR CLOSING TYPE'!$A$1:$C$28, 2,0)</f>
        <v>ZNGA563BC</v>
      </c>
      <c r="I40" s="56" t="str">
        <f t="shared" si="1"/>
        <v>UNIQUE</v>
      </c>
      <c r="J40" s="56" t="b">
        <f t="shared" si="2"/>
        <v>0</v>
      </c>
      <c r="K40" s="57" t="str">
        <f t="shared" si="3"/>
        <v>PAY</v>
      </c>
      <c r="L40" s="71">
        <f ca="1">SUMIF(MAYPAY1, Employees8[HELPER COLUMN],Table8[[#All],[Invoice Value]])</f>
        <v>626.70000000000005</v>
      </c>
      <c r="M40" s="71">
        <f ca="1">IF(AND(K40="PAY", L40&gt;0), SUMIF(MAYPAY1,Employees8[[#Headers],[#Data],[HELPER COLUMN]],Table8[[#All],[Invoice Value]]), "")</f>
        <v>626.70000000000005</v>
      </c>
      <c r="N40" s="59" t="str">
        <f t="shared" ca="1" si="4"/>
        <v>PAID</v>
      </c>
      <c r="O40" s="59"/>
      <c r="P40" s="65"/>
      <c r="Q40" s="65"/>
      <c r="R40" s="65"/>
      <c r="S40" s="65"/>
      <c r="T40" s="65"/>
      <c r="U40" s="65"/>
      <c r="V40" s="65"/>
    </row>
    <row r="41" spans="2:22" ht="18.75" customHeight="1" x14ac:dyDescent="0.35">
      <c r="B41" s="40" t="str">
        <f t="shared" si="0"/>
        <v>6541376ZNGA563BC</v>
      </c>
      <c r="C41" s="40">
        <v>6541376</v>
      </c>
      <c r="D41" s="40" t="s">
        <v>221</v>
      </c>
      <c r="E41" s="40" t="s">
        <v>24</v>
      </c>
      <c r="F41" s="42" t="s">
        <v>74</v>
      </c>
      <c r="G41" s="43">
        <v>43181</v>
      </c>
      <c r="H41" s="40" t="str">
        <f>VLOOKUP(E41, 'CODES FOR CLOSING TYPE'!$A$1:$C$28, 2,0)</f>
        <v>ZNGA563BC</v>
      </c>
      <c r="I41" s="56" t="str">
        <f t="shared" si="1"/>
        <v>UNIQUE</v>
      </c>
      <c r="J41" s="56" t="b">
        <f t="shared" si="2"/>
        <v>0</v>
      </c>
      <c r="K41" s="57" t="str">
        <f t="shared" si="3"/>
        <v>PAY</v>
      </c>
      <c r="L41" s="71">
        <f ca="1">SUMIF(MAYPAY1, Employees8[HELPER COLUMN],Table8[[#All],[Invoice Value]])</f>
        <v>626.70000000000005</v>
      </c>
      <c r="M41" s="71">
        <f ca="1">IF(AND(K41="PAY", L41&gt;0), SUMIF(MAYPAY1,Employees8[[#Headers],[#Data],[HELPER COLUMN]],Table8[[#All],[Invoice Value]]), "")</f>
        <v>626.70000000000005</v>
      </c>
      <c r="N41" s="59" t="str">
        <f t="shared" ca="1" si="4"/>
        <v>PAID</v>
      </c>
      <c r="O41" s="59"/>
      <c r="P41" s="65"/>
      <c r="Q41" s="65"/>
      <c r="R41" s="65"/>
      <c r="S41" s="65"/>
      <c r="T41" s="65"/>
      <c r="U41" s="65"/>
      <c r="V41" s="65"/>
    </row>
    <row r="42" spans="2:22" ht="18.75" customHeight="1" x14ac:dyDescent="0.35">
      <c r="B42" s="40" t="str">
        <f t="shared" si="0"/>
        <v>6416366ZNGA563BC</v>
      </c>
      <c r="C42" s="40">
        <v>6416366</v>
      </c>
      <c r="D42" s="40" t="s">
        <v>220</v>
      </c>
      <c r="E42" s="40" t="s">
        <v>24</v>
      </c>
      <c r="F42" s="42" t="s">
        <v>74</v>
      </c>
      <c r="G42" s="43">
        <v>43181</v>
      </c>
      <c r="H42" s="40" t="str">
        <f>VLOOKUP(E42, 'CODES FOR CLOSING TYPE'!$A$1:$C$28, 2,0)</f>
        <v>ZNGA563BC</v>
      </c>
      <c r="I42" s="56" t="str">
        <f t="shared" si="1"/>
        <v>UNIQUE</v>
      </c>
      <c r="J42" s="56" t="b">
        <f t="shared" si="2"/>
        <v>0</v>
      </c>
      <c r="K42" s="57" t="str">
        <f t="shared" si="3"/>
        <v>PAY</v>
      </c>
      <c r="L42" s="71">
        <f ca="1">SUMIF(MAYPAY1, Employees8[HELPER COLUMN],Table8[[#All],[Invoice Value]])</f>
        <v>626.70000000000005</v>
      </c>
      <c r="M42" s="71">
        <f ca="1">IF(AND(K42="PAY", L42&gt;0), SUMIF(MAYPAY1,Employees8[[#Headers],[#Data],[HELPER COLUMN]],Table8[[#All],[Invoice Value]]), "")</f>
        <v>626.70000000000005</v>
      </c>
      <c r="N42" s="59" t="str">
        <f t="shared" ca="1" si="4"/>
        <v>PAID</v>
      </c>
      <c r="O42" s="59"/>
      <c r="P42" s="65"/>
      <c r="Q42" s="65"/>
      <c r="R42" s="65"/>
      <c r="S42" s="65"/>
      <c r="T42" s="65"/>
      <c r="U42" s="65"/>
      <c r="V42" s="65"/>
    </row>
    <row r="43" spans="2:22" ht="18.75" customHeight="1" x14ac:dyDescent="0.35">
      <c r="B43" s="40" t="str">
        <f t="shared" si="0"/>
        <v>6507440ZNGA561B</v>
      </c>
      <c r="C43" s="40">
        <v>6507440</v>
      </c>
      <c r="D43" s="40" t="s">
        <v>225</v>
      </c>
      <c r="E43" s="40" t="s">
        <v>37</v>
      </c>
      <c r="F43" s="42" t="s">
        <v>74</v>
      </c>
      <c r="G43" s="43">
        <v>43181</v>
      </c>
      <c r="H43" s="40" t="str">
        <f>VLOOKUP(E43, 'CODES FOR CLOSING TYPE'!$A$1:$C$28, 2,0)</f>
        <v>ZNGA561B</v>
      </c>
      <c r="I43" s="56" t="str">
        <f t="shared" si="1"/>
        <v>DUP</v>
      </c>
      <c r="J43" s="56" t="b">
        <f t="shared" si="2"/>
        <v>1</v>
      </c>
      <c r="K43" s="57" t="str">
        <f t="shared" si="3"/>
        <v>NO</v>
      </c>
      <c r="L43" s="71">
        <f ca="1">SUMIF(MAYPAY1, Employees8[HELPER COLUMN],Table8[[#All],[Invoice Value]])</f>
        <v>0</v>
      </c>
      <c r="M43" s="71" t="str">
        <f ca="1">IF(AND(K43="PAY", L43&gt;0), SUMIF(MAYPAY1,Employees8[[#Headers],[#Data],[HELPER COLUMN]],Table8[[#All],[Invoice Value]]), "")</f>
        <v/>
      </c>
      <c r="N43" s="59" t="str">
        <f t="shared" si="4"/>
        <v>NEGLECT</v>
      </c>
      <c r="O43" s="59"/>
      <c r="P43" s="65"/>
      <c r="Q43" s="65"/>
      <c r="R43" s="65"/>
      <c r="S43" s="65"/>
      <c r="T43" s="65"/>
      <c r="U43" s="65"/>
      <c r="V43" s="65"/>
    </row>
    <row r="44" spans="2:22" ht="18.75" customHeight="1" x14ac:dyDescent="0.35">
      <c r="B44" s="40" t="str">
        <f t="shared" si="0"/>
        <v>6507440ZNGA561BC</v>
      </c>
      <c r="C44" s="50">
        <v>6507440</v>
      </c>
      <c r="D44" s="40" t="s">
        <v>225</v>
      </c>
      <c r="E44" s="40" t="s">
        <v>27</v>
      </c>
      <c r="F44" s="42" t="s">
        <v>74</v>
      </c>
      <c r="G44" s="43">
        <v>43181</v>
      </c>
      <c r="H44" s="40" t="str">
        <f>VLOOKUP(E44, 'CODES FOR CLOSING TYPE'!$A$1:$C$28, 2,0)</f>
        <v>ZNGA561BC</v>
      </c>
      <c r="I44" s="56" t="str">
        <f t="shared" si="1"/>
        <v>UNIQUE</v>
      </c>
      <c r="J44" s="56" t="b">
        <f t="shared" si="2"/>
        <v>0</v>
      </c>
      <c r="K44" s="57" t="str">
        <f t="shared" si="3"/>
        <v>PAY</v>
      </c>
      <c r="L44" s="71">
        <f ca="1">SUMIF(MAYPAY1, Employees8[HELPER COLUMN],Table8[[#All],[Invoice Value]])</f>
        <v>0</v>
      </c>
      <c r="M44" s="71" t="str">
        <f ca="1">IF(AND(K44="PAY", L44&gt;0), SUMIF(MAYPAY1,Employees8[[#Headers],[#Data],[HELPER COLUMN]],Table8[[#All],[Invoice Value]]), "")</f>
        <v/>
      </c>
      <c r="N44" s="59" t="str">
        <f t="shared" ca="1" si="4"/>
        <v>NOT PAID</v>
      </c>
      <c r="O44" s="59" t="s">
        <v>391</v>
      </c>
      <c r="P44" s="65"/>
      <c r="Q44" s="65"/>
      <c r="R44" s="65"/>
      <c r="S44" s="65"/>
      <c r="T44" s="65"/>
      <c r="U44" s="65"/>
      <c r="V44" s="65"/>
    </row>
    <row r="45" spans="2:22" ht="18.75" customHeight="1" x14ac:dyDescent="0.35">
      <c r="B45" s="40" t="str">
        <f t="shared" si="0"/>
        <v>6295363ZNGA563B</v>
      </c>
      <c r="C45" s="40">
        <v>6295363</v>
      </c>
      <c r="D45" s="40" t="s">
        <v>226</v>
      </c>
      <c r="E45" s="40" t="s">
        <v>22</v>
      </c>
      <c r="F45" s="42" t="s">
        <v>74</v>
      </c>
      <c r="G45" s="43">
        <v>43181</v>
      </c>
      <c r="H45" s="40" t="str">
        <f>VLOOKUP(E45, 'CODES FOR CLOSING TYPE'!$A$1:$C$28, 2,0)</f>
        <v>ZNGA563B</v>
      </c>
      <c r="I45" s="56" t="str">
        <f t="shared" si="1"/>
        <v>DUP</v>
      </c>
      <c r="J45" s="56" t="b">
        <f t="shared" si="2"/>
        <v>1</v>
      </c>
      <c r="K45" s="57" t="str">
        <f t="shared" si="3"/>
        <v>NO</v>
      </c>
      <c r="L45" s="71">
        <f ca="1">SUMIF(MAYPAY1, Employees8[HELPER COLUMN],Table8[[#All],[Invoice Value]])</f>
        <v>0</v>
      </c>
      <c r="M45" s="71" t="str">
        <f ca="1">IF(AND(K45="PAY", L45&gt;0), SUMIF(MAYPAY1,Employees8[[#Headers],[#Data],[HELPER COLUMN]],Table8[[#All],[Invoice Value]]), "")</f>
        <v/>
      </c>
      <c r="N45" s="59" t="str">
        <f t="shared" si="4"/>
        <v>NEGLECT</v>
      </c>
      <c r="O45" s="59"/>
      <c r="P45" s="65"/>
      <c r="Q45" s="65"/>
      <c r="R45" s="65"/>
      <c r="S45" s="65"/>
      <c r="T45" s="65"/>
      <c r="U45" s="65"/>
      <c r="V45" s="65"/>
    </row>
    <row r="46" spans="2:22" ht="18.75" customHeight="1" x14ac:dyDescent="0.35">
      <c r="B46" s="40" t="str">
        <f t="shared" si="0"/>
        <v>6404817ZNGA561B</v>
      </c>
      <c r="C46" s="40">
        <v>6404817</v>
      </c>
      <c r="D46" s="40" t="s">
        <v>227</v>
      </c>
      <c r="E46" s="40" t="s">
        <v>37</v>
      </c>
      <c r="F46" s="42" t="s">
        <v>82</v>
      </c>
      <c r="G46" s="43">
        <v>43178</v>
      </c>
      <c r="H46" s="40" t="str">
        <f>VLOOKUP(E46, 'CODES FOR CLOSING TYPE'!$A$1:$C$28, 2,0)</f>
        <v>ZNGA561B</v>
      </c>
      <c r="I46" s="56" t="str">
        <f t="shared" si="1"/>
        <v>DUP</v>
      </c>
      <c r="J46" s="56" t="b">
        <f t="shared" si="2"/>
        <v>1</v>
      </c>
      <c r="K46" s="57" t="str">
        <f t="shared" si="3"/>
        <v>NO</v>
      </c>
      <c r="L46" s="71">
        <f ca="1">SUMIF(MAYPAY1, Employees8[HELPER COLUMN],Table8[[#All],[Invoice Value]])</f>
        <v>0</v>
      </c>
      <c r="M46" s="71" t="str">
        <f ca="1">IF(AND(K46="PAY", L46&gt;0), SUMIF(MAYPAY1,Employees8[[#Headers],[#Data],[HELPER COLUMN]],Table8[[#All],[Invoice Value]]), "")</f>
        <v/>
      </c>
      <c r="N46" s="59" t="str">
        <f t="shared" si="4"/>
        <v>NEGLECT</v>
      </c>
      <c r="O46" s="59"/>
      <c r="P46" s="65"/>
      <c r="Q46" s="65"/>
      <c r="R46" s="65"/>
      <c r="S46" s="65"/>
      <c r="T46" s="65"/>
      <c r="U46" s="65"/>
      <c r="V46" s="65"/>
    </row>
    <row r="47" spans="2:22" ht="18.75" customHeight="1" x14ac:dyDescent="0.35">
      <c r="B47" s="40" t="str">
        <f t="shared" si="0"/>
        <v>6577411ZNGA563B</v>
      </c>
      <c r="C47" s="40">
        <v>6577411</v>
      </c>
      <c r="D47" s="40" t="s">
        <v>228</v>
      </c>
      <c r="E47" s="40" t="s">
        <v>22</v>
      </c>
      <c r="F47" s="42" t="s">
        <v>82</v>
      </c>
      <c r="G47" s="43">
        <v>43179</v>
      </c>
      <c r="H47" s="40" t="str">
        <f>VLOOKUP(E47, 'CODES FOR CLOSING TYPE'!$A$1:$C$28, 2,0)</f>
        <v>ZNGA563B</v>
      </c>
      <c r="I47" s="56" t="str">
        <f t="shared" si="1"/>
        <v>UNIQUE</v>
      </c>
      <c r="J47" s="56" t="b">
        <f t="shared" si="2"/>
        <v>1</v>
      </c>
      <c r="K47" s="57" t="str">
        <f t="shared" si="3"/>
        <v>PAY</v>
      </c>
      <c r="L47" s="71">
        <f ca="1">SUMIF(MAYPAY1, Employees8[HELPER COLUMN],Table8[[#All],[Invoice Value]])</f>
        <v>383.5</v>
      </c>
      <c r="M47" s="71">
        <f ca="1">IF(AND(K47="PAY", L47&gt;0), SUMIF(MAYPAY1,Employees8[[#Headers],[#Data],[HELPER COLUMN]],Table8[[#All],[Invoice Value]]), "")</f>
        <v>383.5</v>
      </c>
      <c r="N47" s="59" t="str">
        <f t="shared" ca="1" si="4"/>
        <v>PAID</v>
      </c>
      <c r="O47" s="59"/>
      <c r="P47" s="65"/>
      <c r="Q47" s="65"/>
      <c r="R47" s="65"/>
      <c r="S47" s="65"/>
      <c r="T47" s="65"/>
      <c r="U47" s="65"/>
      <c r="V47" s="65"/>
    </row>
    <row r="48" spans="2:22" ht="18.75" customHeight="1" x14ac:dyDescent="0.35">
      <c r="B48" s="40" t="str">
        <f t="shared" si="0"/>
        <v>6510646ZNGA561BC</v>
      </c>
      <c r="C48" s="40">
        <v>6510646</v>
      </c>
      <c r="D48" s="40" t="s">
        <v>229</v>
      </c>
      <c r="E48" s="40" t="s">
        <v>27</v>
      </c>
      <c r="F48" s="42" t="s">
        <v>82</v>
      </c>
      <c r="G48" s="43">
        <v>43180</v>
      </c>
      <c r="H48" s="40" t="str">
        <f>VLOOKUP(E48, 'CODES FOR CLOSING TYPE'!$A$1:$C$28, 2,0)</f>
        <v>ZNGA561BC</v>
      </c>
      <c r="I48" s="56" t="str">
        <f t="shared" si="1"/>
        <v>UNIQUE</v>
      </c>
      <c r="J48" s="56" t="b">
        <f t="shared" si="2"/>
        <v>0</v>
      </c>
      <c r="K48" s="57" t="str">
        <f t="shared" si="3"/>
        <v>PAY</v>
      </c>
      <c r="L48" s="71">
        <f ca="1">SUMIF(MAYPAY1, Employees8[HELPER COLUMN],Table8[[#All],[Invoice Value]])</f>
        <v>433.57</v>
      </c>
      <c r="M48" s="71">
        <f ca="1">IF(AND(K48="PAY", L48&gt;0), SUMIF(MAYPAY1,Employees8[[#Headers],[#Data],[HELPER COLUMN]],Table8[[#All],[Invoice Value]]), "")</f>
        <v>433.57</v>
      </c>
      <c r="N48" s="59" t="str">
        <f t="shared" ca="1" si="4"/>
        <v>PAID</v>
      </c>
      <c r="O48" s="59"/>
      <c r="P48" s="65"/>
      <c r="Q48" s="65"/>
      <c r="R48" s="65"/>
      <c r="S48" s="65"/>
      <c r="T48" s="65"/>
      <c r="U48" s="65"/>
      <c r="V48" s="65"/>
    </row>
    <row r="49" spans="2:22" ht="18.75" customHeight="1" x14ac:dyDescent="0.35">
      <c r="B49" s="40" t="str">
        <f t="shared" si="0"/>
        <v>6387712ZNGA561BC</v>
      </c>
      <c r="C49" s="40">
        <v>6387712</v>
      </c>
      <c r="D49" s="40" t="s">
        <v>230</v>
      </c>
      <c r="E49" s="40" t="s">
        <v>27</v>
      </c>
      <c r="F49" s="42" t="s">
        <v>82</v>
      </c>
      <c r="G49" s="43">
        <v>43180</v>
      </c>
      <c r="H49" s="40" t="str">
        <f>VLOOKUP(E49, 'CODES FOR CLOSING TYPE'!$A$1:$C$28, 2,0)</f>
        <v>ZNGA561BC</v>
      </c>
      <c r="I49" s="56" t="str">
        <f t="shared" si="1"/>
        <v>UNIQUE</v>
      </c>
      <c r="J49" s="56" t="b">
        <f t="shared" si="2"/>
        <v>0</v>
      </c>
      <c r="K49" s="57" t="str">
        <f t="shared" si="3"/>
        <v>PAY</v>
      </c>
      <c r="L49" s="71">
        <f ca="1">SUMIF(MAYPAY1, Employees8[HELPER COLUMN],Table8[[#All],[Invoice Value]])</f>
        <v>433.57</v>
      </c>
      <c r="M49" s="71">
        <f ca="1">IF(AND(K49="PAY", L49&gt;0), SUMIF(MAYPAY1,Employees8[[#Headers],[#Data],[HELPER COLUMN]],Table8[[#All],[Invoice Value]]), "")</f>
        <v>433.57</v>
      </c>
      <c r="N49" s="59" t="str">
        <f t="shared" ca="1" si="4"/>
        <v>PAID</v>
      </c>
      <c r="O49" s="59"/>
      <c r="P49" s="65"/>
      <c r="Q49" s="65"/>
      <c r="R49" s="65"/>
      <c r="S49" s="65"/>
      <c r="T49" s="65"/>
      <c r="U49" s="65"/>
      <c r="V49" s="65"/>
    </row>
    <row r="50" spans="2:22" ht="18.75" customHeight="1" x14ac:dyDescent="0.35">
      <c r="B50" s="40" t="str">
        <f t="shared" si="0"/>
        <v>6591593ZNGA563B</v>
      </c>
      <c r="C50" s="40">
        <v>6591593</v>
      </c>
      <c r="D50" s="40" t="s">
        <v>231</v>
      </c>
      <c r="E50" s="40" t="s">
        <v>22</v>
      </c>
      <c r="F50" s="42" t="s">
        <v>82</v>
      </c>
      <c r="G50" s="43">
        <v>43180</v>
      </c>
      <c r="H50" s="40" t="str">
        <f>VLOOKUP(E50, 'CODES FOR CLOSING TYPE'!$A$1:$C$28, 2,0)</f>
        <v>ZNGA563B</v>
      </c>
      <c r="I50" s="56" t="str">
        <f t="shared" si="1"/>
        <v>DUP</v>
      </c>
      <c r="J50" s="56" t="b">
        <f t="shared" si="2"/>
        <v>1</v>
      </c>
      <c r="K50" s="57" t="str">
        <f t="shared" si="3"/>
        <v>NO</v>
      </c>
      <c r="L50" s="71">
        <f ca="1">SUMIF(MAYPAY1, Employees8[HELPER COLUMN],Table8[[#All],[Invoice Value]])</f>
        <v>0</v>
      </c>
      <c r="M50" s="71" t="str">
        <f ca="1">IF(AND(K50="PAY", L50&gt;0), SUMIF(MAYPAY1,Employees8[[#Headers],[#Data],[HELPER COLUMN]],Table8[[#All],[Invoice Value]]), "")</f>
        <v/>
      </c>
      <c r="N50" s="59" t="str">
        <f t="shared" si="4"/>
        <v>NEGLECT</v>
      </c>
      <c r="O50" s="59"/>
      <c r="P50" s="65"/>
      <c r="Q50" s="65"/>
      <c r="R50" s="65"/>
      <c r="S50" s="65"/>
      <c r="T50" s="65"/>
      <c r="U50" s="65"/>
      <c r="V50" s="65"/>
    </row>
    <row r="51" spans="2:22" ht="18.75" customHeight="1" x14ac:dyDescent="0.35">
      <c r="B51" s="40" t="str">
        <f t="shared" si="0"/>
        <v>6404817ZNGA561BC</v>
      </c>
      <c r="C51" s="40">
        <v>6404817</v>
      </c>
      <c r="D51" s="40" t="s">
        <v>227</v>
      </c>
      <c r="E51" s="40" t="s">
        <v>27</v>
      </c>
      <c r="F51" s="42" t="s">
        <v>82</v>
      </c>
      <c r="G51" s="43">
        <v>43180</v>
      </c>
      <c r="H51" s="40" t="str">
        <f>VLOOKUP(E51, 'CODES FOR CLOSING TYPE'!$A$1:$C$28, 2,0)</f>
        <v>ZNGA561BC</v>
      </c>
      <c r="I51" s="56" t="str">
        <f t="shared" si="1"/>
        <v>UNIQUE</v>
      </c>
      <c r="J51" s="56" t="b">
        <f t="shared" si="2"/>
        <v>0</v>
      </c>
      <c r="K51" s="57" t="str">
        <f t="shared" si="3"/>
        <v>PAY</v>
      </c>
      <c r="L51" s="71">
        <f ca="1">SUMIF(MAYPAY1, Employees8[HELPER COLUMN],Table8[[#All],[Invoice Value]])</f>
        <v>433.57</v>
      </c>
      <c r="M51" s="71">
        <f ca="1">IF(AND(K51="PAY", L51&gt;0), SUMIF(MAYPAY1,Employees8[[#Headers],[#Data],[HELPER COLUMN]],Table8[[#All],[Invoice Value]]), "")</f>
        <v>433.57</v>
      </c>
      <c r="N51" s="59" t="str">
        <f t="shared" ca="1" si="4"/>
        <v>PAID</v>
      </c>
      <c r="O51" s="59"/>
      <c r="P51" s="65"/>
      <c r="Q51" s="65"/>
      <c r="R51" s="65"/>
      <c r="S51" s="65"/>
      <c r="T51" s="65"/>
      <c r="U51" s="65"/>
      <c r="V51" s="65"/>
    </row>
    <row r="52" spans="2:22" ht="18.75" customHeight="1" x14ac:dyDescent="0.35">
      <c r="B52" s="40" t="str">
        <f t="shared" si="0"/>
        <v>6230123NGA-750</v>
      </c>
      <c r="C52" s="40">
        <v>6230123</v>
      </c>
      <c r="D52" s="40" t="s">
        <v>232</v>
      </c>
      <c r="E52" s="40" t="s">
        <v>84</v>
      </c>
      <c r="F52" s="42" t="s">
        <v>18</v>
      </c>
      <c r="G52" s="43">
        <v>43178</v>
      </c>
      <c r="H52" s="40" t="str">
        <f>VLOOKUP(E52, 'CODES FOR CLOSING TYPE'!$A$1:$C$28, 2,0)</f>
        <v>NGA-750</v>
      </c>
      <c r="I52" s="56" t="str">
        <f t="shared" si="1"/>
        <v>UNIQUE</v>
      </c>
      <c r="J52" s="56" t="b">
        <f t="shared" si="2"/>
        <v>0</v>
      </c>
      <c r="K52" s="57" t="str">
        <f t="shared" si="3"/>
        <v>PAY</v>
      </c>
      <c r="L52" s="71">
        <f ca="1">SUMIF(MAYPAY1, Employees8[HELPER COLUMN],Table8[[#All],[Invoice Value]])</f>
        <v>22.61</v>
      </c>
      <c r="M52" s="71">
        <f ca="1">IF(AND(K52="PAY", L52&gt;0), SUMIF(MAYPAY1,Employees8[[#Headers],[#Data],[HELPER COLUMN]],Table8[[#All],[Invoice Value]]), "")</f>
        <v>22.61</v>
      </c>
      <c r="N52" s="59" t="str">
        <f t="shared" ca="1" si="4"/>
        <v>PAID</v>
      </c>
      <c r="O52" s="59"/>
      <c r="P52" s="65"/>
      <c r="Q52" s="65"/>
      <c r="R52" s="65"/>
      <c r="S52" s="65"/>
      <c r="T52" s="65"/>
      <c r="U52" s="65"/>
      <c r="V52" s="65"/>
    </row>
    <row r="53" spans="2:22" ht="18.75" customHeight="1" x14ac:dyDescent="0.35">
      <c r="B53" s="40" t="str">
        <f t="shared" si="0"/>
        <v>6344185ZNGA560BC</v>
      </c>
      <c r="C53" s="40">
        <v>6344185</v>
      </c>
      <c r="D53" s="40" t="s">
        <v>233</v>
      </c>
      <c r="E53" s="40" t="s">
        <v>79</v>
      </c>
      <c r="F53" s="42" t="s">
        <v>18</v>
      </c>
      <c r="G53" s="43">
        <v>43178</v>
      </c>
      <c r="H53" s="40" t="str">
        <f>VLOOKUP(E53, 'CODES FOR CLOSING TYPE'!$A$1:$C$28, 2,0)</f>
        <v>ZNGA560BC</v>
      </c>
      <c r="I53" s="56" t="str">
        <f t="shared" si="1"/>
        <v>UNIQUE</v>
      </c>
      <c r="J53" s="56" t="b">
        <f t="shared" si="2"/>
        <v>0</v>
      </c>
      <c r="K53" s="57" t="str">
        <f t="shared" si="3"/>
        <v>PAY</v>
      </c>
      <c r="L53" s="71">
        <f ca="1">SUMIF(MAYPAY1, Employees8[HELPER COLUMN],Table8[[#All],[Invoice Value]])</f>
        <v>414.92</v>
      </c>
      <c r="M53" s="71">
        <f ca="1">IF(AND(K53="PAY", L53&gt;0), SUMIF(MAYPAY1,Employees8[[#Headers],[#Data],[HELPER COLUMN]],Table8[[#All],[Invoice Value]]), "")</f>
        <v>414.92</v>
      </c>
      <c r="N53" s="59" t="str">
        <f t="shared" ca="1" si="4"/>
        <v>PAID</v>
      </c>
      <c r="O53" s="59"/>
      <c r="P53" s="65"/>
      <c r="Q53" s="65"/>
      <c r="R53" s="65"/>
      <c r="S53" s="65"/>
      <c r="T53" s="65"/>
      <c r="U53" s="65"/>
      <c r="V53" s="65"/>
    </row>
    <row r="54" spans="2:22" ht="18.75" customHeight="1" x14ac:dyDescent="0.35">
      <c r="B54" s="40" t="str">
        <f t="shared" si="0"/>
        <v>6448497ZNGA563B</v>
      </c>
      <c r="C54" s="40">
        <v>6448497</v>
      </c>
      <c r="D54" s="40" t="s">
        <v>234</v>
      </c>
      <c r="E54" s="40" t="s">
        <v>22</v>
      </c>
      <c r="F54" s="42" t="s">
        <v>18</v>
      </c>
      <c r="G54" s="43">
        <v>43178</v>
      </c>
      <c r="H54" s="40" t="str">
        <f>VLOOKUP(E54, 'CODES FOR CLOSING TYPE'!$A$1:$C$28, 2,0)</f>
        <v>ZNGA563B</v>
      </c>
      <c r="I54" s="56" t="str">
        <f t="shared" si="1"/>
        <v>DUP</v>
      </c>
      <c r="J54" s="56" t="b">
        <f t="shared" si="2"/>
        <v>1</v>
      </c>
      <c r="K54" s="57" t="str">
        <f t="shared" si="3"/>
        <v>NO</v>
      </c>
      <c r="L54" s="71">
        <f ca="1">SUMIF(MAYPAY1, Employees8[HELPER COLUMN],Table8[[#All],[Invoice Value]])</f>
        <v>0</v>
      </c>
      <c r="M54" s="71" t="str">
        <f ca="1">IF(AND(K54="PAY", L54&gt;0), SUMIF(MAYPAY1,Employees8[[#Headers],[#Data],[HELPER COLUMN]],Table8[[#All],[Invoice Value]]), "")</f>
        <v/>
      </c>
      <c r="N54" s="59" t="str">
        <f t="shared" si="4"/>
        <v>NEGLECT</v>
      </c>
      <c r="O54" s="59"/>
      <c r="P54" s="65"/>
      <c r="Q54" s="65"/>
      <c r="R54" s="65"/>
      <c r="S54" s="65"/>
      <c r="T54" s="65"/>
      <c r="U54" s="65"/>
      <c r="V54" s="65"/>
    </row>
    <row r="55" spans="2:22" ht="18.75" customHeight="1" x14ac:dyDescent="0.35">
      <c r="B55" s="40" t="str">
        <f t="shared" si="0"/>
        <v>5756439ZNGA563BC</v>
      </c>
      <c r="C55" s="40">
        <v>5756439</v>
      </c>
      <c r="D55" s="40" t="s">
        <v>235</v>
      </c>
      <c r="E55" s="40" t="s">
        <v>24</v>
      </c>
      <c r="F55" s="42" t="s">
        <v>18</v>
      </c>
      <c r="G55" s="43">
        <v>43178</v>
      </c>
      <c r="H55" s="40" t="str">
        <f>VLOOKUP(E55, 'CODES FOR CLOSING TYPE'!$A$1:$C$28, 2,0)</f>
        <v>ZNGA563BC</v>
      </c>
      <c r="I55" s="56" t="str">
        <f t="shared" si="1"/>
        <v>UNIQUE</v>
      </c>
      <c r="J55" s="56" t="b">
        <f t="shared" si="2"/>
        <v>0</v>
      </c>
      <c r="K55" s="57" t="str">
        <f t="shared" si="3"/>
        <v>PAY</v>
      </c>
      <c r="L55" s="71">
        <f ca="1">SUMIF(MAYPAY1, Employees8[HELPER COLUMN],Table8[[#All],[Invoice Value]])</f>
        <v>626.70000000000005</v>
      </c>
      <c r="M55" s="71">
        <f ca="1">IF(AND(K55="PAY", L55&gt;0), SUMIF(MAYPAY1,Employees8[[#Headers],[#Data],[HELPER COLUMN]],Table8[[#All],[Invoice Value]]), "")</f>
        <v>626.70000000000005</v>
      </c>
      <c r="N55" s="59" t="str">
        <f t="shared" ca="1" si="4"/>
        <v>PAID</v>
      </c>
      <c r="O55" s="59"/>
      <c r="P55" s="65"/>
      <c r="Q55" s="65"/>
      <c r="R55" s="65"/>
      <c r="S55" s="65"/>
      <c r="T55" s="65"/>
      <c r="U55" s="65"/>
      <c r="V55" s="65"/>
    </row>
    <row r="56" spans="2:22" ht="18.75" customHeight="1" x14ac:dyDescent="0.35">
      <c r="B56" s="40" t="str">
        <f t="shared" si="0"/>
        <v>6106413ZNGA561BC</v>
      </c>
      <c r="C56" s="40">
        <v>6106413</v>
      </c>
      <c r="D56" s="40" t="s">
        <v>236</v>
      </c>
      <c r="E56" s="40" t="s">
        <v>27</v>
      </c>
      <c r="F56" s="42" t="s">
        <v>18</v>
      </c>
      <c r="G56" s="43">
        <v>43178</v>
      </c>
      <c r="H56" s="40" t="str">
        <f>VLOOKUP(E56, 'CODES FOR CLOSING TYPE'!$A$1:$C$28, 2,0)</f>
        <v>ZNGA561BC</v>
      </c>
      <c r="I56" s="56" t="str">
        <f t="shared" si="1"/>
        <v>UNIQUE</v>
      </c>
      <c r="J56" s="56" t="b">
        <f t="shared" si="2"/>
        <v>0</v>
      </c>
      <c r="K56" s="57" t="str">
        <f t="shared" si="3"/>
        <v>PAY</v>
      </c>
      <c r="L56" s="71">
        <f ca="1">SUMIF(MAYPAY1, Employees8[HELPER COLUMN],Table8[[#All],[Invoice Value]])</f>
        <v>433.57</v>
      </c>
      <c r="M56" s="71">
        <f ca="1">IF(AND(K56="PAY", L56&gt;0), SUMIF(MAYPAY1,Employees8[[#Headers],[#Data],[HELPER COLUMN]],Table8[[#All],[Invoice Value]]), "")</f>
        <v>433.57</v>
      </c>
      <c r="N56" s="59" t="str">
        <f t="shared" ca="1" si="4"/>
        <v>PAID</v>
      </c>
      <c r="O56" s="59"/>
      <c r="P56" s="65"/>
      <c r="Q56" s="65"/>
      <c r="R56" s="65"/>
      <c r="S56" s="65"/>
      <c r="T56" s="65"/>
      <c r="U56" s="65"/>
      <c r="V56" s="65"/>
    </row>
    <row r="57" spans="2:22" ht="18.75" customHeight="1" x14ac:dyDescent="0.35">
      <c r="B57" s="40" t="str">
        <f t="shared" si="0"/>
        <v>6448497ZNGA563BC</v>
      </c>
      <c r="C57" s="40">
        <v>6448497</v>
      </c>
      <c r="D57" s="40" t="s">
        <v>234</v>
      </c>
      <c r="E57" s="41" t="s">
        <v>24</v>
      </c>
      <c r="F57" s="42" t="s">
        <v>18</v>
      </c>
      <c r="G57" s="43">
        <v>43179</v>
      </c>
      <c r="H57" s="40" t="str">
        <f>VLOOKUP(E57, 'CODES FOR CLOSING TYPE'!$A$1:$C$28, 2,0)</f>
        <v>ZNGA563BC</v>
      </c>
      <c r="I57" s="56" t="str">
        <f t="shared" si="1"/>
        <v>UNIQUE</v>
      </c>
      <c r="J57" s="56" t="b">
        <f t="shared" si="2"/>
        <v>0</v>
      </c>
      <c r="K57" s="57" t="str">
        <f t="shared" si="3"/>
        <v>PAY</v>
      </c>
      <c r="L57" s="71">
        <f ca="1">SUMIF(MAYPAY1, Employees8[HELPER COLUMN],Table8[[#All],[Invoice Value]])</f>
        <v>626.70000000000005</v>
      </c>
      <c r="M57" s="71">
        <f ca="1">IF(AND(K57="PAY", L57&gt;0), SUMIF(MAYPAY1,Employees8[[#Headers],[#Data],[HELPER COLUMN]],Table8[[#All],[Invoice Value]]), "")</f>
        <v>626.70000000000005</v>
      </c>
      <c r="N57" s="59" t="str">
        <f t="shared" ca="1" si="4"/>
        <v>PAID</v>
      </c>
      <c r="O57" s="59"/>
      <c r="P57" s="65"/>
      <c r="Q57" s="65"/>
      <c r="R57" s="65"/>
      <c r="S57" s="65"/>
      <c r="T57" s="65"/>
      <c r="U57" s="65"/>
      <c r="V57" s="65"/>
    </row>
    <row r="58" spans="2:22" ht="18.75" customHeight="1" x14ac:dyDescent="0.35">
      <c r="B58" s="40" t="str">
        <f t="shared" si="0"/>
        <v>5935513ZNGA560B</v>
      </c>
      <c r="C58" s="40">
        <v>5935513</v>
      </c>
      <c r="D58" s="40" t="s">
        <v>237</v>
      </c>
      <c r="E58" s="40" t="s">
        <v>69</v>
      </c>
      <c r="F58" s="42" t="s">
        <v>18</v>
      </c>
      <c r="G58" s="43">
        <v>43179</v>
      </c>
      <c r="H58" s="40" t="str">
        <f>VLOOKUP(E58, 'CODES FOR CLOSING TYPE'!$A$1:$C$28, 2,0)</f>
        <v>ZNGA560B</v>
      </c>
      <c r="I58" s="56" t="str">
        <f t="shared" si="1"/>
        <v>DUP</v>
      </c>
      <c r="J58" s="56" t="b">
        <f t="shared" si="2"/>
        <v>1</v>
      </c>
      <c r="K58" s="57" t="str">
        <f t="shared" si="3"/>
        <v>NO</v>
      </c>
      <c r="L58" s="71">
        <f ca="1">SUMIF(MAYPAY1, Employees8[HELPER COLUMN],Table8[[#All],[Invoice Value]])</f>
        <v>0</v>
      </c>
      <c r="M58" s="71" t="str">
        <f ca="1">IF(AND(K58="PAY", L58&gt;0), SUMIF(MAYPAY1,Employees8[[#Headers],[#Data],[HELPER COLUMN]],Table8[[#All],[Invoice Value]]), "")</f>
        <v/>
      </c>
      <c r="N58" s="59" t="str">
        <f t="shared" si="4"/>
        <v>NEGLECT</v>
      </c>
      <c r="O58" s="59"/>
      <c r="P58" s="65"/>
      <c r="Q58" s="65"/>
      <c r="R58" s="65"/>
      <c r="S58" s="65"/>
      <c r="T58" s="65"/>
      <c r="U58" s="65"/>
      <c r="V58" s="65"/>
    </row>
    <row r="59" spans="2:22" ht="18.75" customHeight="1" x14ac:dyDescent="0.35">
      <c r="B59" s="40" t="str">
        <f t="shared" si="0"/>
        <v>6563367ZNGA560B</v>
      </c>
      <c r="C59" s="40">
        <v>6563367</v>
      </c>
      <c r="D59" s="40" t="s">
        <v>238</v>
      </c>
      <c r="E59" s="40" t="s">
        <v>69</v>
      </c>
      <c r="F59" s="42" t="s">
        <v>18</v>
      </c>
      <c r="G59" s="43">
        <v>43179</v>
      </c>
      <c r="H59" s="40" t="str">
        <f>VLOOKUP(E59, 'CODES FOR CLOSING TYPE'!$A$1:$C$28, 2,0)</f>
        <v>ZNGA560B</v>
      </c>
      <c r="I59" s="56" t="str">
        <f t="shared" si="1"/>
        <v>DUP</v>
      </c>
      <c r="J59" s="56" t="b">
        <f t="shared" si="2"/>
        <v>1</v>
      </c>
      <c r="K59" s="57" t="str">
        <f t="shared" si="3"/>
        <v>NO</v>
      </c>
      <c r="L59" s="71">
        <f ca="1">SUMIF(MAYPAY1, Employees8[HELPER COLUMN],Table8[[#All],[Invoice Value]])</f>
        <v>0</v>
      </c>
      <c r="M59" s="71" t="str">
        <f ca="1">IF(AND(K59="PAY", L59&gt;0), SUMIF(MAYPAY1,Employees8[[#Headers],[#Data],[HELPER COLUMN]],Table8[[#All],[Invoice Value]]), "")</f>
        <v/>
      </c>
      <c r="N59" s="59" t="str">
        <f t="shared" si="4"/>
        <v>NEGLECT</v>
      </c>
      <c r="O59" s="59"/>
      <c r="P59" s="65"/>
      <c r="Q59" s="65"/>
      <c r="R59" s="65"/>
      <c r="S59" s="65"/>
      <c r="T59" s="65"/>
      <c r="U59" s="65"/>
      <c r="V59" s="65"/>
    </row>
    <row r="60" spans="2:22" ht="18.75" customHeight="1" x14ac:dyDescent="0.35">
      <c r="B60" s="40" t="str">
        <f t="shared" si="0"/>
        <v>5935513ZNGA560BC</v>
      </c>
      <c r="C60" s="40">
        <v>5935513</v>
      </c>
      <c r="D60" s="40" t="s">
        <v>237</v>
      </c>
      <c r="E60" s="40" t="s">
        <v>79</v>
      </c>
      <c r="F60" s="42" t="s">
        <v>18</v>
      </c>
      <c r="G60" s="43">
        <v>43179</v>
      </c>
      <c r="H60" s="40" t="str">
        <f>VLOOKUP(E60, 'CODES FOR CLOSING TYPE'!$A$1:$C$28, 2,0)</f>
        <v>ZNGA560BC</v>
      </c>
      <c r="I60" s="56" t="str">
        <f t="shared" si="1"/>
        <v>UNIQUE</v>
      </c>
      <c r="J60" s="56" t="b">
        <f t="shared" si="2"/>
        <v>0</v>
      </c>
      <c r="K60" s="57" t="str">
        <f t="shared" si="3"/>
        <v>PAY</v>
      </c>
      <c r="L60" s="71">
        <f ca="1">SUMIF(MAYPAY1, Employees8[HELPER COLUMN],Table8[[#All],[Invoice Value]])</f>
        <v>414.92</v>
      </c>
      <c r="M60" s="71">
        <f ca="1">IF(AND(K60="PAY", L60&gt;0), SUMIF(MAYPAY1,Employees8[[#Headers],[#Data],[HELPER COLUMN]],Table8[[#All],[Invoice Value]]), "")</f>
        <v>414.92</v>
      </c>
      <c r="N60" s="59" t="str">
        <f t="shared" ca="1" si="4"/>
        <v>PAID</v>
      </c>
      <c r="O60" s="59"/>
      <c r="P60" s="65"/>
      <c r="Q60" s="65"/>
      <c r="R60" s="65"/>
      <c r="S60" s="65"/>
      <c r="T60" s="65"/>
      <c r="U60" s="65"/>
      <c r="V60" s="65"/>
    </row>
    <row r="61" spans="2:22" ht="18.75" customHeight="1" x14ac:dyDescent="0.35">
      <c r="B61" s="40" t="str">
        <f t="shared" si="0"/>
        <v>6024927ZNGA564B</v>
      </c>
      <c r="C61" s="40">
        <v>6024927</v>
      </c>
      <c r="D61" s="40" t="s">
        <v>239</v>
      </c>
      <c r="E61" s="40" t="s">
        <v>17</v>
      </c>
      <c r="F61" s="42" t="s">
        <v>18</v>
      </c>
      <c r="G61" s="43">
        <v>43179</v>
      </c>
      <c r="H61" s="40" t="str">
        <f>VLOOKUP(E61, 'CODES FOR CLOSING TYPE'!$A$1:$C$28, 2,0)</f>
        <v>ZNGA564B</v>
      </c>
      <c r="I61" s="56" t="str">
        <f t="shared" si="1"/>
        <v>DUP</v>
      </c>
      <c r="J61" s="56" t="b">
        <f t="shared" si="2"/>
        <v>1</v>
      </c>
      <c r="K61" s="57" t="str">
        <f t="shared" si="3"/>
        <v>NO</v>
      </c>
      <c r="L61" s="71">
        <f ca="1">SUMIF(MAYPAY1, Employees8[HELPER COLUMN],Table8[[#All],[Invoice Value]])</f>
        <v>0</v>
      </c>
      <c r="M61" s="71" t="str">
        <f ca="1">IF(AND(K61="PAY", L61&gt;0), SUMIF(MAYPAY1,Employees8[[#Headers],[#Data],[HELPER COLUMN]],Table8[[#All],[Invoice Value]]), "")</f>
        <v/>
      </c>
      <c r="N61" s="59" t="str">
        <f t="shared" si="4"/>
        <v>NEGLECT</v>
      </c>
      <c r="O61" s="59"/>
      <c r="P61" s="65"/>
      <c r="Q61" s="65"/>
      <c r="R61" s="65"/>
      <c r="S61" s="65"/>
      <c r="T61" s="65"/>
      <c r="U61" s="65"/>
      <c r="V61" s="65"/>
    </row>
    <row r="62" spans="2:22" ht="18.75" customHeight="1" x14ac:dyDescent="0.35">
      <c r="B62" s="40" t="str">
        <f t="shared" si="0"/>
        <v>5312490ZNGA563B</v>
      </c>
      <c r="C62" s="40">
        <v>5312490</v>
      </c>
      <c r="D62" s="40" t="s">
        <v>240</v>
      </c>
      <c r="E62" s="40" t="s">
        <v>22</v>
      </c>
      <c r="F62" s="42" t="s">
        <v>18</v>
      </c>
      <c r="G62" s="43">
        <v>43179</v>
      </c>
      <c r="H62" s="40" t="str">
        <f>VLOOKUP(E62, 'CODES FOR CLOSING TYPE'!$A$1:$C$28, 2,0)</f>
        <v>ZNGA563B</v>
      </c>
      <c r="I62" s="56" t="str">
        <f t="shared" si="1"/>
        <v>DUP</v>
      </c>
      <c r="J62" s="56" t="b">
        <f t="shared" si="2"/>
        <v>1</v>
      </c>
      <c r="K62" s="57" t="str">
        <f t="shared" si="3"/>
        <v>NO</v>
      </c>
      <c r="L62" s="71">
        <f ca="1">SUMIF(MAYPAY1, Employees8[HELPER COLUMN],Table8[[#All],[Invoice Value]])</f>
        <v>0</v>
      </c>
      <c r="M62" s="71" t="str">
        <f ca="1">IF(AND(K62="PAY", L62&gt;0), SUMIF(MAYPAY1,Employees8[[#Headers],[#Data],[HELPER COLUMN]],Table8[[#All],[Invoice Value]]), "")</f>
        <v/>
      </c>
      <c r="N62" s="59" t="str">
        <f t="shared" si="4"/>
        <v>NEGLECT</v>
      </c>
      <c r="O62" s="59"/>
      <c r="P62" s="65"/>
      <c r="Q62" s="65"/>
      <c r="R62" s="65"/>
      <c r="S62" s="65"/>
      <c r="T62" s="65"/>
      <c r="U62" s="65"/>
      <c r="V62" s="65"/>
    </row>
    <row r="63" spans="2:22" ht="18.75" customHeight="1" x14ac:dyDescent="0.35">
      <c r="B63" s="40" t="str">
        <f t="shared" si="0"/>
        <v>6024927ZNGA564BC</v>
      </c>
      <c r="C63" s="40">
        <v>6024927</v>
      </c>
      <c r="D63" s="40" t="s">
        <v>239</v>
      </c>
      <c r="E63" s="41" t="s">
        <v>100</v>
      </c>
      <c r="F63" s="42" t="s">
        <v>18</v>
      </c>
      <c r="G63" s="43">
        <v>43179</v>
      </c>
      <c r="H63" s="40" t="str">
        <f>VLOOKUP(E63, 'CODES FOR CLOSING TYPE'!$A$1:$C$28, 2,0)</f>
        <v>ZNGA564BC</v>
      </c>
      <c r="I63" s="56" t="str">
        <f t="shared" si="1"/>
        <v>UNIQUE</v>
      </c>
      <c r="J63" s="56" t="b">
        <f t="shared" si="2"/>
        <v>0</v>
      </c>
      <c r="K63" s="57" t="str">
        <f t="shared" si="3"/>
        <v>PAY</v>
      </c>
      <c r="L63" s="71">
        <f ca="1">SUMIF(MAYPAY1, Employees8[HELPER COLUMN],Table8[[#All],[Invoice Value]])</f>
        <v>881.69</v>
      </c>
      <c r="M63" s="71">
        <f ca="1">IF(AND(K63="PAY", L63&gt;0), SUMIF(MAYPAY1,Employees8[[#Headers],[#Data],[HELPER COLUMN]],Table8[[#All],[Invoice Value]]), "")</f>
        <v>881.69</v>
      </c>
      <c r="N63" s="59" t="str">
        <f t="shared" ca="1" si="4"/>
        <v>PAID</v>
      </c>
      <c r="O63" s="59"/>
      <c r="P63" s="65"/>
      <c r="Q63" s="65"/>
      <c r="R63" s="65"/>
      <c r="S63" s="65"/>
      <c r="T63" s="65"/>
      <c r="U63" s="65"/>
      <c r="V63" s="65"/>
    </row>
    <row r="64" spans="2:22" ht="18.75" customHeight="1" x14ac:dyDescent="0.35">
      <c r="B64" s="40" t="str">
        <f t="shared" si="0"/>
        <v>6619237ZNGA560B</v>
      </c>
      <c r="C64" s="40">
        <v>6619237</v>
      </c>
      <c r="D64" s="40" t="s">
        <v>241</v>
      </c>
      <c r="E64" s="40" t="s">
        <v>69</v>
      </c>
      <c r="F64" s="42" t="s">
        <v>18</v>
      </c>
      <c r="G64" s="43">
        <v>43180</v>
      </c>
      <c r="H64" s="40" t="str">
        <f>VLOOKUP(E64, 'CODES FOR CLOSING TYPE'!$A$1:$C$28, 2,0)</f>
        <v>ZNGA560B</v>
      </c>
      <c r="I64" s="56" t="str">
        <f t="shared" si="1"/>
        <v>DUP</v>
      </c>
      <c r="J64" s="56" t="b">
        <f t="shared" si="2"/>
        <v>1</v>
      </c>
      <c r="K64" s="57" t="str">
        <f t="shared" si="3"/>
        <v>NO</v>
      </c>
      <c r="L64" s="71">
        <f ca="1">SUMIF(MAYPAY1, Employees8[HELPER COLUMN],Table8[[#All],[Invoice Value]])</f>
        <v>0</v>
      </c>
      <c r="M64" s="71" t="str">
        <f ca="1">IF(AND(K64="PAY", L64&gt;0), SUMIF(MAYPAY1,Employees8[[#Headers],[#Data],[HELPER COLUMN]],Table8[[#All],[Invoice Value]]), "")</f>
        <v/>
      </c>
      <c r="N64" s="59" t="str">
        <f t="shared" si="4"/>
        <v>NEGLECT</v>
      </c>
      <c r="O64" s="59"/>
      <c r="P64" s="65"/>
      <c r="Q64" s="65"/>
      <c r="R64" s="65"/>
      <c r="S64" s="65"/>
      <c r="T64" s="65"/>
      <c r="U64" s="65"/>
      <c r="V64" s="65"/>
    </row>
    <row r="65" spans="2:22" ht="18.75" customHeight="1" x14ac:dyDescent="0.35">
      <c r="B65" s="40" t="str">
        <f t="shared" si="0"/>
        <v>6575217NGA-750</v>
      </c>
      <c r="C65" s="40">
        <v>6575217</v>
      </c>
      <c r="D65" s="40" t="s">
        <v>242</v>
      </c>
      <c r="E65" s="40" t="s">
        <v>84</v>
      </c>
      <c r="F65" s="42" t="s">
        <v>18</v>
      </c>
      <c r="G65" s="43">
        <v>43180</v>
      </c>
      <c r="H65" s="40" t="str">
        <f>VLOOKUP(E65, 'CODES FOR CLOSING TYPE'!$A$1:$C$28, 2,0)</f>
        <v>NGA-750</v>
      </c>
      <c r="I65" s="56" t="str">
        <f t="shared" si="1"/>
        <v>UNIQUE</v>
      </c>
      <c r="J65" s="56" t="b">
        <f t="shared" si="2"/>
        <v>0</v>
      </c>
      <c r="K65" s="57" t="str">
        <f t="shared" si="3"/>
        <v>PAY</v>
      </c>
      <c r="L65" s="71">
        <f ca="1">SUMIF(MAYPAY1, Employees8[HELPER COLUMN],Table8[[#All],[Invoice Value]])</f>
        <v>22.61</v>
      </c>
      <c r="M65" s="71">
        <f ca="1">IF(AND(K65="PAY", L65&gt;0), SUMIF(MAYPAY1,Employees8[[#Headers],[#Data],[HELPER COLUMN]],Table8[[#All],[Invoice Value]]), "")</f>
        <v>22.61</v>
      </c>
      <c r="N65" s="59" t="str">
        <f t="shared" ca="1" si="4"/>
        <v>PAID</v>
      </c>
      <c r="O65" s="59"/>
      <c r="P65" s="65"/>
      <c r="Q65" s="65"/>
      <c r="R65" s="65"/>
      <c r="S65" s="65"/>
      <c r="T65" s="65"/>
      <c r="U65" s="65"/>
      <c r="V65" s="65"/>
    </row>
    <row r="66" spans="2:22" ht="18.75" customHeight="1" x14ac:dyDescent="0.35">
      <c r="B66" s="40" t="str">
        <f t="shared" si="0"/>
        <v>5312490ZNGA563BC</v>
      </c>
      <c r="C66" s="40">
        <v>5312490</v>
      </c>
      <c r="D66" s="40" t="s">
        <v>240</v>
      </c>
      <c r="E66" s="40" t="s">
        <v>24</v>
      </c>
      <c r="F66" s="42" t="s">
        <v>18</v>
      </c>
      <c r="G66" s="43">
        <v>43181</v>
      </c>
      <c r="H66" s="40" t="str">
        <f>VLOOKUP(E66, 'CODES FOR CLOSING TYPE'!$A$1:$C$28, 2,0)</f>
        <v>ZNGA563BC</v>
      </c>
      <c r="I66" s="56" t="str">
        <f t="shared" si="1"/>
        <v>UNIQUE</v>
      </c>
      <c r="J66" s="56" t="b">
        <f t="shared" si="2"/>
        <v>0</v>
      </c>
      <c r="K66" s="57" t="str">
        <f t="shared" si="3"/>
        <v>PAY</v>
      </c>
      <c r="L66" s="71">
        <f ca="1">SUMIF(MAYPAY1, Employees8[HELPER COLUMN],Table8[[#All],[Invoice Value]])</f>
        <v>626.70000000000005</v>
      </c>
      <c r="M66" s="71">
        <f ca="1">IF(AND(K66="PAY", L66&gt;0), SUMIF(MAYPAY1,Employees8[[#Headers],[#Data],[HELPER COLUMN]],Table8[[#All],[Invoice Value]]), "")</f>
        <v>626.70000000000005</v>
      </c>
      <c r="N66" s="59" t="str">
        <f t="shared" ca="1" si="4"/>
        <v>PAID</v>
      </c>
      <c r="O66" s="59"/>
      <c r="P66" s="65"/>
      <c r="Q66" s="65"/>
      <c r="R66" s="65"/>
      <c r="S66" s="65"/>
      <c r="T66" s="65"/>
      <c r="U66" s="65"/>
      <c r="V66" s="65"/>
    </row>
    <row r="67" spans="2:22" ht="18.75" customHeight="1" x14ac:dyDescent="0.35">
      <c r="B67" s="40" t="str">
        <f t="shared" si="0"/>
        <v>6387492ZNGA563B</v>
      </c>
      <c r="C67" s="40">
        <v>6387492</v>
      </c>
      <c r="D67" s="40" t="s">
        <v>243</v>
      </c>
      <c r="E67" s="40" t="s">
        <v>22</v>
      </c>
      <c r="F67" s="42" t="s">
        <v>18</v>
      </c>
      <c r="G67" s="43">
        <v>43181</v>
      </c>
      <c r="H67" s="40" t="str">
        <f>VLOOKUP(E67, 'CODES FOR CLOSING TYPE'!$A$1:$C$28, 2,0)</f>
        <v>ZNGA563B</v>
      </c>
      <c r="I67" s="56" t="str">
        <f t="shared" si="1"/>
        <v>DUP</v>
      </c>
      <c r="J67" s="56" t="b">
        <f t="shared" si="2"/>
        <v>1</v>
      </c>
      <c r="K67" s="57" t="str">
        <f t="shared" si="3"/>
        <v>NO</v>
      </c>
      <c r="L67" s="71">
        <f ca="1">SUMIF(MAYPAY1, Employees8[HELPER COLUMN],Table8[[#All],[Invoice Value]])</f>
        <v>0</v>
      </c>
      <c r="M67" s="71" t="str">
        <f ca="1">IF(AND(K67="PAY", L67&gt;0), SUMIF(MAYPAY1,Employees8[[#Headers],[#Data],[HELPER COLUMN]],Table8[[#All],[Invoice Value]]), "")</f>
        <v/>
      </c>
      <c r="N67" s="59" t="str">
        <f t="shared" si="4"/>
        <v>NEGLECT</v>
      </c>
      <c r="O67" s="59"/>
      <c r="P67" s="65"/>
      <c r="Q67" s="65"/>
      <c r="R67" s="65"/>
      <c r="S67" s="65"/>
      <c r="T67" s="65"/>
      <c r="U67" s="65"/>
      <c r="V67" s="65"/>
    </row>
    <row r="68" spans="2:22" ht="18.75" customHeight="1" x14ac:dyDescent="0.35">
      <c r="B68" s="40" t="str">
        <f t="shared" si="0"/>
        <v>6359271ZNGA561BC</v>
      </c>
      <c r="C68" s="40">
        <v>6359271</v>
      </c>
      <c r="D68" s="40" t="s">
        <v>244</v>
      </c>
      <c r="E68" s="40" t="s">
        <v>27</v>
      </c>
      <c r="F68" s="42" t="s">
        <v>18</v>
      </c>
      <c r="G68" s="43">
        <v>43181</v>
      </c>
      <c r="H68" s="40" t="str">
        <f>VLOOKUP(E68, 'CODES FOR CLOSING TYPE'!$A$1:$C$28, 2,0)</f>
        <v>ZNGA561BC</v>
      </c>
      <c r="I68" s="56" t="str">
        <f t="shared" ref="I68:I131" si="5">IF(COUNTIF(B$4:B$1640, B68&amp;"C")&gt;0, "DUP", "UNIQUE")</f>
        <v>UNIQUE</v>
      </c>
      <c r="J68" s="56" t="b">
        <f t="shared" si="2"/>
        <v>0</v>
      </c>
      <c r="K68" s="57" t="str">
        <f t="shared" si="3"/>
        <v>PAY</v>
      </c>
      <c r="L68" s="71">
        <f ca="1">SUMIF(MAYPAY1, Employees8[HELPER COLUMN],Table8[[#All],[Invoice Value]])</f>
        <v>433.57</v>
      </c>
      <c r="M68" s="71">
        <f ca="1">IF(AND(K68="PAY", L68&gt;0), SUMIF(MAYPAY1,Employees8[[#Headers],[#Data],[HELPER COLUMN]],Table8[[#All],[Invoice Value]]), "")</f>
        <v>433.57</v>
      </c>
      <c r="N68" s="59" t="str">
        <f t="shared" ca="1" si="4"/>
        <v>PAID</v>
      </c>
      <c r="O68" s="59"/>
      <c r="P68" s="65"/>
      <c r="Q68" s="65"/>
      <c r="R68" s="65"/>
      <c r="S68" s="65"/>
      <c r="T68" s="65"/>
      <c r="U68" s="65"/>
      <c r="V68" s="65"/>
    </row>
    <row r="69" spans="2:22" ht="18.75" customHeight="1" x14ac:dyDescent="0.35">
      <c r="B69" s="40" t="str">
        <f t="shared" ref="B69:B133" si="6">CONCATENATE(C69, H69)</f>
        <v>6480962ZNGA563B</v>
      </c>
      <c r="C69" s="40">
        <v>6480962</v>
      </c>
      <c r="D69" s="40" t="s">
        <v>245</v>
      </c>
      <c r="E69" s="40" t="s">
        <v>22</v>
      </c>
      <c r="F69" s="42" t="s">
        <v>18</v>
      </c>
      <c r="G69" s="43">
        <v>43181</v>
      </c>
      <c r="H69" s="40" t="str">
        <f>VLOOKUP(E69, 'CODES FOR CLOSING TYPE'!$A$1:$C$28, 2,0)</f>
        <v>ZNGA563B</v>
      </c>
      <c r="I69" s="56" t="str">
        <f t="shared" si="5"/>
        <v>DUP</v>
      </c>
      <c r="J69" s="56" t="b">
        <f t="shared" ref="J69:J133" si="7">SUMPRODUCT(--(H69=BUILDCODES))&gt;0</f>
        <v>1</v>
      </c>
      <c r="K69" s="57" t="str">
        <f t="shared" ref="K69:K133" si="8">IF(AND(I69="DUP", J69=TRUE),"NO","PAY")</f>
        <v>NO</v>
      </c>
      <c r="L69" s="71">
        <f ca="1">SUMIF(MAYPAY1, Employees8[HELPER COLUMN],Table8[[#All],[Invoice Value]])</f>
        <v>0</v>
      </c>
      <c r="M69" s="71" t="str">
        <f ca="1">IF(AND(K69="PAY", L69&gt;0), SUMIF(MAYPAY1,Employees8[[#Headers],[#Data],[HELPER COLUMN]],Table8[[#All],[Invoice Value]]), "")</f>
        <v/>
      </c>
      <c r="N69" s="59" t="str">
        <f t="shared" ref="N69:N133" si="9">IF(H69="NGA Outside Boundary Remediation/Build", "OSB", IF(K69="NO", "NEGLECT", IF(AND(K69="PAY",L69=0), "NOT PAID", "PAID")))</f>
        <v>NEGLECT</v>
      </c>
      <c r="O69" s="59"/>
      <c r="P69" s="65"/>
      <c r="Q69" s="65"/>
      <c r="R69" s="65"/>
      <c r="S69" s="65"/>
      <c r="T69" s="65"/>
      <c r="U69" s="65"/>
      <c r="V69" s="65"/>
    </row>
    <row r="70" spans="2:22" ht="18.75" customHeight="1" x14ac:dyDescent="0.35">
      <c r="B70" s="40" t="str">
        <f t="shared" si="6"/>
        <v>6389713ZNGA564BC</v>
      </c>
      <c r="C70" s="40">
        <v>6389713</v>
      </c>
      <c r="D70" s="40" t="s">
        <v>202</v>
      </c>
      <c r="E70" s="40" t="s">
        <v>94</v>
      </c>
      <c r="F70" s="42" t="s">
        <v>59</v>
      </c>
      <c r="G70" s="43">
        <v>43182</v>
      </c>
      <c r="H70" s="40" t="str">
        <f>VLOOKUP(E70, 'CODES FOR CLOSING TYPE'!$A$1:$C$28, 2,0)</f>
        <v>ZNGA564BC</v>
      </c>
      <c r="I70" s="56" t="str">
        <f t="shared" si="5"/>
        <v>UNIQUE</v>
      </c>
      <c r="J70" s="56" t="b">
        <f t="shared" si="7"/>
        <v>0</v>
      </c>
      <c r="K70" s="57" t="str">
        <f t="shared" si="8"/>
        <v>PAY</v>
      </c>
      <c r="L70" s="71">
        <f ca="1">SUMIF(MAYPAY1, Employees8[HELPER COLUMN],Table8[[#All],[Invoice Value]])</f>
        <v>881.69</v>
      </c>
      <c r="M70" s="71">
        <f ca="1">IF(AND(K70="PAY", L70&gt;0), SUMIF(MAYPAY1,Employees8[[#Headers],[#Data],[HELPER COLUMN]],Table8[[#All],[Invoice Value]]), "")</f>
        <v>881.69</v>
      </c>
      <c r="N70" s="59" t="str">
        <f t="shared" ca="1" si="9"/>
        <v>PAID</v>
      </c>
      <c r="O70" s="59"/>
      <c r="P70" s="65"/>
      <c r="Q70" s="65"/>
      <c r="R70" s="65"/>
      <c r="S70" s="65"/>
      <c r="T70" s="65"/>
      <c r="U70" s="65"/>
      <c r="V70" s="65"/>
    </row>
    <row r="71" spans="2:22" ht="18.75" customHeight="1" x14ac:dyDescent="0.35">
      <c r="B71" s="40" t="str">
        <f t="shared" si="6"/>
        <v>6663212ZNGA563B</v>
      </c>
      <c r="C71" s="40">
        <v>6663212</v>
      </c>
      <c r="D71" s="40" t="s">
        <v>246</v>
      </c>
      <c r="E71" s="40" t="s">
        <v>22</v>
      </c>
      <c r="F71" s="42" t="s">
        <v>59</v>
      </c>
      <c r="G71" s="43">
        <v>43182</v>
      </c>
      <c r="H71" s="40" t="str">
        <f>VLOOKUP(E71, 'CODES FOR CLOSING TYPE'!$A$1:$C$28, 2,0)</f>
        <v>ZNGA563B</v>
      </c>
      <c r="I71" s="56" t="str">
        <f t="shared" si="5"/>
        <v>DUP</v>
      </c>
      <c r="J71" s="56" t="b">
        <f t="shared" si="7"/>
        <v>1</v>
      </c>
      <c r="K71" s="57" t="str">
        <f t="shared" si="8"/>
        <v>NO</v>
      </c>
      <c r="L71" s="71">
        <f ca="1">SUMIF(MAYPAY1, Employees8[HELPER COLUMN],Table8[[#All],[Invoice Value]])</f>
        <v>0</v>
      </c>
      <c r="M71" s="71" t="str">
        <f ca="1">IF(AND(K71="PAY", L71&gt;0), SUMIF(MAYPAY1,Employees8[[#Headers],[#Data],[HELPER COLUMN]],Table8[[#All],[Invoice Value]]), "")</f>
        <v/>
      </c>
      <c r="N71" s="59" t="str">
        <f t="shared" si="9"/>
        <v>NEGLECT</v>
      </c>
      <c r="O71" s="59"/>
      <c r="P71" s="65"/>
      <c r="Q71" s="65"/>
      <c r="R71" s="65"/>
      <c r="S71" s="65"/>
      <c r="T71" s="65"/>
      <c r="U71" s="65"/>
      <c r="V71" s="65"/>
    </row>
    <row r="72" spans="2:22" ht="18.75" customHeight="1" x14ac:dyDescent="0.35">
      <c r="B72" s="40" t="str">
        <f t="shared" si="6"/>
        <v>6481861ZNGA561B</v>
      </c>
      <c r="C72" s="40">
        <v>6481861</v>
      </c>
      <c r="D72" s="40" t="s">
        <v>247</v>
      </c>
      <c r="E72" s="40" t="s">
        <v>37</v>
      </c>
      <c r="F72" s="42" t="s">
        <v>28</v>
      </c>
      <c r="G72" s="43">
        <v>43182</v>
      </c>
      <c r="H72" s="40" t="str">
        <f>VLOOKUP(E72, 'CODES FOR CLOSING TYPE'!$A$1:$C$28, 2,0)</f>
        <v>ZNGA561B</v>
      </c>
      <c r="I72" s="56" t="str">
        <f t="shared" si="5"/>
        <v>DUP</v>
      </c>
      <c r="J72" s="56" t="b">
        <f t="shared" si="7"/>
        <v>1</v>
      </c>
      <c r="K72" s="57" t="str">
        <f t="shared" si="8"/>
        <v>NO</v>
      </c>
      <c r="L72" s="71">
        <f ca="1">SUMIF(MAYPAY1, Employees8[HELPER COLUMN],Table8[[#All],[Invoice Value]])</f>
        <v>0</v>
      </c>
      <c r="M72" s="71" t="str">
        <f ca="1">IF(AND(K72="PAY", L72&gt;0), SUMIF(MAYPAY1,Employees8[[#Headers],[#Data],[HELPER COLUMN]],Table8[[#All],[Invoice Value]]), "")</f>
        <v/>
      </c>
      <c r="N72" s="59" t="str">
        <f t="shared" si="9"/>
        <v>NEGLECT</v>
      </c>
      <c r="O72" s="59"/>
      <c r="P72" s="65"/>
      <c r="Q72" s="65"/>
      <c r="R72" s="65"/>
      <c r="S72" s="65"/>
      <c r="T72" s="65"/>
      <c r="U72" s="65"/>
      <c r="V72" s="65"/>
    </row>
    <row r="73" spans="2:22" ht="18.75" customHeight="1" x14ac:dyDescent="0.35">
      <c r="B73" s="40" t="str">
        <f t="shared" si="6"/>
        <v>6527278ZNGA561B</v>
      </c>
      <c r="C73" s="40">
        <v>6527278</v>
      </c>
      <c r="D73" s="40" t="s">
        <v>248</v>
      </c>
      <c r="E73" s="40" t="s">
        <v>37</v>
      </c>
      <c r="F73" s="42" t="s">
        <v>28</v>
      </c>
      <c r="G73" s="43">
        <v>43182</v>
      </c>
      <c r="H73" s="40" t="str">
        <f>VLOOKUP(E73, 'CODES FOR CLOSING TYPE'!$A$1:$C$28, 2,0)</f>
        <v>ZNGA561B</v>
      </c>
      <c r="I73" s="56" t="str">
        <f t="shared" si="5"/>
        <v>DUP</v>
      </c>
      <c r="J73" s="56" t="b">
        <f t="shared" si="7"/>
        <v>1</v>
      </c>
      <c r="K73" s="57" t="str">
        <f t="shared" si="8"/>
        <v>NO</v>
      </c>
      <c r="L73" s="71">
        <f ca="1">SUMIF(MAYPAY1, Employees8[HELPER COLUMN],Table8[[#All],[Invoice Value]])</f>
        <v>0</v>
      </c>
      <c r="M73" s="71" t="str">
        <f ca="1">IF(AND(K73="PAY", L73&gt;0), SUMIF(MAYPAY1,Employees8[[#Headers],[#Data],[HELPER COLUMN]],Table8[[#All],[Invoice Value]]), "")</f>
        <v/>
      </c>
      <c r="N73" s="59" t="str">
        <f t="shared" si="9"/>
        <v>NEGLECT</v>
      </c>
      <c r="O73" s="59"/>
      <c r="P73" s="65"/>
      <c r="Q73" s="65"/>
      <c r="R73" s="65"/>
      <c r="S73" s="65"/>
      <c r="T73" s="65"/>
      <c r="U73" s="65"/>
      <c r="V73" s="65"/>
    </row>
    <row r="74" spans="2:22" ht="18.75" customHeight="1" x14ac:dyDescent="0.35">
      <c r="B74" s="40" t="str">
        <f t="shared" si="6"/>
        <v>6330944ZNGA561C</v>
      </c>
      <c r="C74" s="50">
        <v>6330944</v>
      </c>
      <c r="D74" s="40" t="s">
        <v>249</v>
      </c>
      <c r="E74" s="40" t="s">
        <v>88</v>
      </c>
      <c r="F74" s="42" t="s">
        <v>28</v>
      </c>
      <c r="G74" s="43">
        <v>43183</v>
      </c>
      <c r="H74" s="40" t="str">
        <f>VLOOKUP(E74, 'CODES FOR CLOSING TYPE'!$A$1:$C$28, 2,0)</f>
        <v>ZNGA561C</v>
      </c>
      <c r="I74" s="56" t="str">
        <f t="shared" si="5"/>
        <v>UNIQUE</v>
      </c>
      <c r="J74" s="56" t="b">
        <f t="shared" si="7"/>
        <v>0</v>
      </c>
      <c r="K74" s="57" t="str">
        <f t="shared" si="8"/>
        <v>PAY</v>
      </c>
      <c r="L74" s="71">
        <f ca="1">SUMIF(MAYPAY1, Employees8[HELPER COLUMN],Table8[[#All],[Invoice Value]])</f>
        <v>0</v>
      </c>
      <c r="M74" s="71" t="str">
        <f ca="1">IF(AND(K74="PAY", L74&gt;0), SUMIF(MAYPAY1,Employees8[[#Headers],[#Data],[HELPER COLUMN]],Table8[[#All],[Invoice Value]]), "")</f>
        <v/>
      </c>
      <c r="N74" s="59" t="str">
        <f t="shared" ca="1" si="9"/>
        <v>NOT PAID</v>
      </c>
      <c r="O74" s="59" t="s">
        <v>392</v>
      </c>
      <c r="P74" s="65"/>
      <c r="Q74" s="65"/>
      <c r="R74" s="65"/>
      <c r="S74" s="65"/>
      <c r="T74" s="65"/>
      <c r="U74" s="65"/>
      <c r="V74" s="65"/>
    </row>
    <row r="75" spans="2:22" ht="18.75" customHeight="1" x14ac:dyDescent="0.35">
      <c r="B75" s="40" t="str">
        <f t="shared" si="6"/>
        <v>6555163ZNGA561B</v>
      </c>
      <c r="C75" s="40">
        <v>6555163</v>
      </c>
      <c r="D75" s="40" t="s">
        <v>250</v>
      </c>
      <c r="E75" s="40" t="s">
        <v>37</v>
      </c>
      <c r="F75" s="42" t="s">
        <v>28</v>
      </c>
      <c r="G75" s="43">
        <v>43183</v>
      </c>
      <c r="H75" s="40" t="str">
        <f>VLOOKUP(E75, 'CODES FOR CLOSING TYPE'!$A$1:$C$28, 2,0)</f>
        <v>ZNGA561B</v>
      </c>
      <c r="I75" s="56" t="str">
        <f t="shared" si="5"/>
        <v>DUP</v>
      </c>
      <c r="J75" s="56" t="b">
        <f t="shared" si="7"/>
        <v>1</v>
      </c>
      <c r="K75" s="57" t="str">
        <f t="shared" si="8"/>
        <v>NO</v>
      </c>
      <c r="L75" s="71">
        <f ca="1">SUMIF(MAYPAY1, Employees8[HELPER COLUMN],Table8[[#All],[Invoice Value]])</f>
        <v>0</v>
      </c>
      <c r="M75" s="71" t="str">
        <f ca="1">IF(AND(K75="PAY", L75&gt;0), SUMIF(MAYPAY1,Employees8[[#Headers],[#Data],[HELPER COLUMN]],Table8[[#All],[Invoice Value]]), "")</f>
        <v/>
      </c>
      <c r="N75" s="59" t="str">
        <f t="shared" si="9"/>
        <v>NEGLECT</v>
      </c>
      <c r="O75" s="59"/>
      <c r="P75" s="65"/>
      <c r="Q75" s="65"/>
      <c r="R75" s="65"/>
      <c r="S75" s="65"/>
      <c r="T75" s="65"/>
      <c r="U75" s="65"/>
      <c r="V75" s="65"/>
    </row>
    <row r="76" spans="2:22" ht="18.75" customHeight="1" x14ac:dyDescent="0.35">
      <c r="B76" s="40" t="str">
        <f t="shared" si="6"/>
        <v>6154399ZNGA564BC</v>
      </c>
      <c r="C76" s="40">
        <v>6154399</v>
      </c>
      <c r="D76" s="40" t="s">
        <v>251</v>
      </c>
      <c r="E76" s="40" t="s">
        <v>94</v>
      </c>
      <c r="F76" s="42" t="s">
        <v>40</v>
      </c>
      <c r="G76" s="43">
        <v>43178</v>
      </c>
      <c r="H76" s="40" t="str">
        <f>VLOOKUP(E76, 'CODES FOR CLOSING TYPE'!$A$1:$C$28, 2,0)</f>
        <v>ZNGA564BC</v>
      </c>
      <c r="I76" s="56" t="str">
        <f t="shared" si="5"/>
        <v>UNIQUE</v>
      </c>
      <c r="J76" s="56" t="b">
        <f t="shared" si="7"/>
        <v>0</v>
      </c>
      <c r="K76" s="57" t="str">
        <f t="shared" si="8"/>
        <v>PAY</v>
      </c>
      <c r="L76" s="71">
        <f ca="1">SUMIF(MAYPAY1, Employees8[HELPER COLUMN],Table8[[#All],[Invoice Value]])</f>
        <v>881.69</v>
      </c>
      <c r="M76" s="71">
        <f ca="1">IF(AND(K76="PAY", L76&gt;0), SUMIF(MAYPAY1,Employees8[[#Headers],[#Data],[HELPER COLUMN]],Table8[[#All],[Invoice Value]]), "")</f>
        <v>881.69</v>
      </c>
      <c r="N76" s="59" t="str">
        <f t="shared" ca="1" si="9"/>
        <v>PAID</v>
      </c>
      <c r="O76" s="59"/>
      <c r="P76" s="65"/>
      <c r="Q76" s="65"/>
      <c r="R76" s="65"/>
      <c r="S76" s="65"/>
      <c r="T76" s="65"/>
      <c r="U76" s="65"/>
      <c r="V76" s="65"/>
    </row>
    <row r="77" spans="2:22" ht="18.75" customHeight="1" x14ac:dyDescent="0.35">
      <c r="B77" s="40" t="str">
        <f t="shared" si="6"/>
        <v>5972099ZNGA563BC</v>
      </c>
      <c r="C77" s="40">
        <v>5972099</v>
      </c>
      <c r="D77" s="40" t="s">
        <v>252</v>
      </c>
      <c r="E77" s="40" t="s">
        <v>24</v>
      </c>
      <c r="F77" s="42" t="s">
        <v>40</v>
      </c>
      <c r="G77" s="43">
        <v>43180</v>
      </c>
      <c r="H77" s="40" t="str">
        <f>VLOOKUP(E77, 'CODES FOR CLOSING TYPE'!$A$1:$C$28, 2,0)</f>
        <v>ZNGA563BC</v>
      </c>
      <c r="I77" s="56" t="str">
        <f t="shared" si="5"/>
        <v>UNIQUE</v>
      </c>
      <c r="J77" s="56" t="b">
        <f t="shared" si="7"/>
        <v>0</v>
      </c>
      <c r="K77" s="57" t="str">
        <f t="shared" si="8"/>
        <v>PAY</v>
      </c>
      <c r="L77" s="71">
        <f ca="1">SUMIF(MAYPAY1, Employees8[HELPER COLUMN],Table8[[#All],[Invoice Value]])</f>
        <v>626.70000000000005</v>
      </c>
      <c r="M77" s="71">
        <f ca="1">IF(AND(K77="PAY", L77&gt;0), SUMIF(MAYPAY1,Employees8[[#Headers],[#Data],[HELPER COLUMN]],Table8[[#All],[Invoice Value]]), "")</f>
        <v>626.70000000000005</v>
      </c>
      <c r="N77" s="59" t="str">
        <f t="shared" ca="1" si="9"/>
        <v>PAID</v>
      </c>
      <c r="O77" s="59"/>
      <c r="P77" s="65"/>
      <c r="Q77" s="65"/>
      <c r="R77" s="65"/>
      <c r="S77" s="65"/>
      <c r="T77" s="65"/>
      <c r="U77" s="65"/>
      <c r="V77" s="65"/>
    </row>
    <row r="78" spans="2:22" ht="18.75" customHeight="1" x14ac:dyDescent="0.35">
      <c r="B78" s="40" t="str">
        <f t="shared" si="6"/>
        <v>6213339NGA-750</v>
      </c>
      <c r="C78" s="40">
        <v>6213339</v>
      </c>
      <c r="D78" s="40" t="s">
        <v>253</v>
      </c>
      <c r="E78" s="40" t="s">
        <v>84</v>
      </c>
      <c r="F78" s="42" t="s">
        <v>40</v>
      </c>
      <c r="G78" s="43">
        <v>43181</v>
      </c>
      <c r="H78" s="40" t="str">
        <f>VLOOKUP(E78, 'CODES FOR CLOSING TYPE'!$A$1:$C$28, 2,0)</f>
        <v>NGA-750</v>
      </c>
      <c r="I78" s="56" t="str">
        <f t="shared" si="5"/>
        <v>UNIQUE</v>
      </c>
      <c r="J78" s="56" t="b">
        <f t="shared" si="7"/>
        <v>0</v>
      </c>
      <c r="K78" s="57" t="str">
        <f t="shared" si="8"/>
        <v>PAY</v>
      </c>
      <c r="L78" s="71">
        <f ca="1">SUMIF(MAYPAY1, Employees8[HELPER COLUMN],Table8[[#All],[Invoice Value]])</f>
        <v>22.61</v>
      </c>
      <c r="M78" s="71">
        <f ca="1">IF(AND(K78="PAY", L78&gt;0), SUMIF(MAYPAY1,Employees8[[#Headers],[#Data],[HELPER COLUMN]],Table8[[#All],[Invoice Value]]), "")</f>
        <v>22.61</v>
      </c>
      <c r="N78" s="59" t="str">
        <f t="shared" ca="1" si="9"/>
        <v>PAID</v>
      </c>
      <c r="O78" s="59"/>
      <c r="P78" s="65"/>
      <c r="Q78" s="65"/>
      <c r="R78" s="65"/>
      <c r="S78" s="65"/>
      <c r="T78" s="65"/>
      <c r="U78" s="65"/>
      <c r="V78" s="65"/>
    </row>
    <row r="79" spans="2:22" ht="18.75" customHeight="1" x14ac:dyDescent="0.35">
      <c r="B79" s="40" t="str">
        <f t="shared" ref="B79" si="10">CONCATENATE(C79, H79)</f>
        <v>6213339NGA-753</v>
      </c>
      <c r="C79" s="40">
        <v>6213339</v>
      </c>
      <c r="D79" s="40" t="s">
        <v>253</v>
      </c>
      <c r="E79" s="40" t="s">
        <v>101</v>
      </c>
      <c r="F79" s="42" t="s">
        <v>40</v>
      </c>
      <c r="G79" s="43">
        <v>43181</v>
      </c>
      <c r="H79" s="40" t="str">
        <f>VLOOKUP(E79, 'CODES FOR CLOSING TYPE'!$A$1:$C$28, 2,0)</f>
        <v>NGA-753</v>
      </c>
      <c r="I79" s="56" t="str">
        <f t="shared" si="5"/>
        <v>UNIQUE</v>
      </c>
      <c r="J79" s="56" t="b">
        <f t="shared" ref="J79" si="11">SUMPRODUCT(--(H79=BUILDCODES))&gt;0</f>
        <v>0</v>
      </c>
      <c r="K79" s="57" t="str">
        <f t="shared" ref="K79" si="12">IF(AND(I79="DUP", J79=TRUE),"NO","PAY")</f>
        <v>PAY</v>
      </c>
      <c r="L79" s="71">
        <f ca="1">SUMIF(MAYPAY1, Employees8[HELPER COLUMN],Table8[[#All],[Invoice Value]])</f>
        <v>68.2</v>
      </c>
      <c r="M79" s="71">
        <f ca="1">IF(AND(K79="PAY", L79&gt;0), SUMIF(MAYPAY1,Employees8[[#Headers],[#Data],[HELPER COLUMN]],Table8[[#All],[Invoice Value]]), "")</f>
        <v>68.2</v>
      </c>
      <c r="N79" s="59" t="str">
        <f t="shared" ref="N79" ca="1" si="13">IF(H79="NGA Outside Boundary Remediation/Build", "OSB", IF(K79="NO", "NEGLECT", IF(AND(K79="PAY",L79=0), "NOT PAID", "PAID")))</f>
        <v>PAID</v>
      </c>
      <c r="O79" s="59"/>
      <c r="P79" s="65"/>
      <c r="Q79" s="65"/>
      <c r="R79" s="65"/>
      <c r="S79" s="65"/>
      <c r="T79" s="65"/>
      <c r="U79" s="65"/>
      <c r="V79" s="65"/>
    </row>
    <row r="80" spans="2:22" ht="18.75" customHeight="1" x14ac:dyDescent="0.35">
      <c r="B80" s="40" t="str">
        <f t="shared" si="6"/>
        <v>6177189ZNGA563BC</v>
      </c>
      <c r="C80" s="40">
        <v>6177189</v>
      </c>
      <c r="D80" s="40" t="s">
        <v>254</v>
      </c>
      <c r="E80" s="40" t="s">
        <v>24</v>
      </c>
      <c r="F80" s="42" t="s">
        <v>40</v>
      </c>
      <c r="G80" s="43">
        <v>43181</v>
      </c>
      <c r="H80" s="40" t="str">
        <f>VLOOKUP(E80, 'CODES FOR CLOSING TYPE'!$A$1:$C$28, 2,0)</f>
        <v>ZNGA563BC</v>
      </c>
      <c r="I80" s="56" t="str">
        <f t="shared" si="5"/>
        <v>UNIQUE</v>
      </c>
      <c r="J80" s="56" t="b">
        <f t="shared" si="7"/>
        <v>0</v>
      </c>
      <c r="K80" s="57" t="str">
        <f t="shared" si="8"/>
        <v>PAY</v>
      </c>
      <c r="L80" s="71">
        <f ca="1">SUMIF(MAYPAY1, Employees8[HELPER COLUMN],Table8[[#All],[Invoice Value]])</f>
        <v>626.70000000000005</v>
      </c>
      <c r="M80" s="71">
        <f ca="1">IF(AND(K80="PAY", L80&gt;0), SUMIF(MAYPAY1,Employees8[[#Headers],[#Data],[HELPER COLUMN]],Table8[[#All],[Invoice Value]]), "")</f>
        <v>626.70000000000005</v>
      </c>
      <c r="N80" s="59" t="str">
        <f t="shared" ca="1" si="9"/>
        <v>PAID</v>
      </c>
      <c r="O80" s="59"/>
      <c r="P80" s="65"/>
      <c r="Q80" s="65"/>
      <c r="R80" s="65"/>
      <c r="S80" s="65"/>
      <c r="T80" s="65"/>
      <c r="U80" s="65"/>
      <c r="V80" s="65"/>
    </row>
    <row r="81" spans="2:22" ht="18.75" customHeight="1" x14ac:dyDescent="0.35">
      <c r="B81" s="40" t="str">
        <f t="shared" si="6"/>
        <v>6676403ZNGA562B</v>
      </c>
      <c r="C81" s="40">
        <v>6676403</v>
      </c>
      <c r="D81" s="40" t="s">
        <v>255</v>
      </c>
      <c r="E81" s="40" t="s">
        <v>53</v>
      </c>
      <c r="F81" s="42" t="s">
        <v>40</v>
      </c>
      <c r="G81" s="43">
        <v>43182</v>
      </c>
      <c r="H81" s="40" t="str">
        <f>VLOOKUP(E81, 'CODES FOR CLOSING TYPE'!$A$1:$C$28, 2,0)</f>
        <v>ZNGA562B</v>
      </c>
      <c r="I81" s="56" t="str">
        <f t="shared" si="5"/>
        <v>DUP</v>
      </c>
      <c r="J81" s="56" t="b">
        <f t="shared" si="7"/>
        <v>1</v>
      </c>
      <c r="K81" s="57" t="str">
        <f t="shared" si="8"/>
        <v>NO</v>
      </c>
      <c r="L81" s="71">
        <f ca="1">SUMIF(MAYPAY1, Employees8[HELPER COLUMN],Table8[[#All],[Invoice Value]])</f>
        <v>0</v>
      </c>
      <c r="M81" s="71" t="str">
        <f ca="1">IF(AND(K81="PAY", L81&gt;0), SUMIF(MAYPAY1,Employees8[[#Headers],[#Data],[HELPER COLUMN]],Table8[[#All],[Invoice Value]]), "")</f>
        <v/>
      </c>
      <c r="N81" s="59" t="str">
        <f t="shared" si="9"/>
        <v>NEGLECT</v>
      </c>
      <c r="O81" s="59"/>
      <c r="P81" s="65"/>
      <c r="Q81" s="65"/>
      <c r="R81" s="65"/>
      <c r="S81" s="65"/>
      <c r="T81" s="65"/>
      <c r="U81" s="65"/>
      <c r="V81" s="65"/>
    </row>
    <row r="82" spans="2:22" ht="18.75" customHeight="1" x14ac:dyDescent="0.35">
      <c r="B82" s="40" t="str">
        <f t="shared" si="6"/>
        <v>6415794ZNGA563BC</v>
      </c>
      <c r="C82" s="40">
        <v>6415794</v>
      </c>
      <c r="D82" s="40" t="s">
        <v>256</v>
      </c>
      <c r="E82" s="40" t="s">
        <v>24</v>
      </c>
      <c r="F82" s="42" t="s">
        <v>40</v>
      </c>
      <c r="G82" s="43">
        <v>43183</v>
      </c>
      <c r="H82" s="40" t="str">
        <f>VLOOKUP(E82, 'CODES FOR CLOSING TYPE'!$A$1:$C$28, 2,0)</f>
        <v>ZNGA563BC</v>
      </c>
      <c r="I82" s="56" t="str">
        <f t="shared" si="5"/>
        <v>UNIQUE</v>
      </c>
      <c r="J82" s="56" t="b">
        <f t="shared" si="7"/>
        <v>0</v>
      </c>
      <c r="K82" s="57" t="str">
        <f t="shared" si="8"/>
        <v>PAY</v>
      </c>
      <c r="L82" s="71">
        <f ca="1">SUMIF(MAYPAY1, Employees8[HELPER COLUMN],Table8[[#All],[Invoice Value]])</f>
        <v>626.70000000000005</v>
      </c>
      <c r="M82" s="71">
        <f ca="1">IF(AND(K82="PAY", L82&gt;0), SUMIF(MAYPAY1,Employees8[[#Headers],[#Data],[HELPER COLUMN]],Table8[[#All],[Invoice Value]]), "")</f>
        <v>626.70000000000005</v>
      </c>
      <c r="N82" s="59" t="str">
        <f t="shared" ca="1" si="9"/>
        <v>PAID</v>
      </c>
      <c r="O82" s="59"/>
      <c r="P82" s="65"/>
      <c r="Q82" s="65"/>
      <c r="R82" s="65"/>
      <c r="S82" s="65"/>
      <c r="T82" s="65"/>
      <c r="U82" s="65"/>
      <c r="V82" s="65"/>
    </row>
    <row r="83" spans="2:22" ht="18.75" customHeight="1" x14ac:dyDescent="0.35">
      <c r="B83" s="40" t="str">
        <f t="shared" si="6"/>
        <v>5527486ZNGA562BC</v>
      </c>
      <c r="C83" s="40">
        <v>5527486</v>
      </c>
      <c r="D83" s="40" t="s">
        <v>257</v>
      </c>
      <c r="E83" s="40" t="s">
        <v>39</v>
      </c>
      <c r="F83" s="42" t="s">
        <v>40</v>
      </c>
      <c r="G83" s="43">
        <v>43183</v>
      </c>
      <c r="H83" s="40" t="str">
        <f>VLOOKUP(E83, 'CODES FOR CLOSING TYPE'!$A$1:$C$28, 2,0)</f>
        <v>ZNGA562BC</v>
      </c>
      <c r="I83" s="56" t="str">
        <f t="shared" si="5"/>
        <v>UNIQUE</v>
      </c>
      <c r="J83" s="56" t="b">
        <f t="shared" si="7"/>
        <v>0</v>
      </c>
      <c r="K83" s="57" t="str">
        <f t="shared" si="8"/>
        <v>PAY</v>
      </c>
      <c r="L83" s="71">
        <f ca="1">SUMIF(MAYPAY1, Employees8[HELPER COLUMN],Table8[[#All],[Invoice Value]])</f>
        <v>498.69</v>
      </c>
      <c r="M83" s="71">
        <f ca="1">IF(AND(K83="PAY", L83&gt;0), SUMIF(MAYPAY1,Employees8[[#Headers],[#Data],[HELPER COLUMN]],Table8[[#All],[Invoice Value]]), "")</f>
        <v>498.69</v>
      </c>
      <c r="N83" s="59" t="str">
        <f t="shared" ca="1" si="9"/>
        <v>PAID</v>
      </c>
      <c r="O83" s="59"/>
      <c r="P83" s="65"/>
      <c r="Q83" s="65"/>
      <c r="R83" s="65"/>
      <c r="S83" s="65"/>
      <c r="T83" s="65"/>
      <c r="U83" s="65"/>
      <c r="V83" s="65"/>
    </row>
    <row r="84" spans="2:22" ht="18.75" customHeight="1" x14ac:dyDescent="0.35">
      <c r="B84" s="40" t="str">
        <f t="shared" si="6"/>
        <v>6676403ZNGA562BC</v>
      </c>
      <c r="C84" s="40">
        <v>6676403</v>
      </c>
      <c r="D84" s="40" t="s">
        <v>255</v>
      </c>
      <c r="E84" s="40" t="s">
        <v>39</v>
      </c>
      <c r="F84" s="42" t="s">
        <v>40</v>
      </c>
      <c r="G84" s="43">
        <v>43182</v>
      </c>
      <c r="H84" s="40" t="str">
        <f>VLOOKUP(E84, 'CODES FOR CLOSING TYPE'!$A$1:$C$28, 2,0)</f>
        <v>ZNGA562BC</v>
      </c>
      <c r="I84" s="56" t="str">
        <f t="shared" si="5"/>
        <v>UNIQUE</v>
      </c>
      <c r="J84" s="56" t="b">
        <f t="shared" si="7"/>
        <v>0</v>
      </c>
      <c r="K84" s="57" t="str">
        <f t="shared" si="8"/>
        <v>PAY</v>
      </c>
      <c r="L84" s="71">
        <f ca="1">SUMIF(MAYPAY1, Employees8[HELPER COLUMN],Table8[[#All],[Invoice Value]])</f>
        <v>498.69</v>
      </c>
      <c r="M84" s="71">
        <f ca="1">IF(AND(K84="PAY", L84&gt;0), SUMIF(MAYPAY1,Employees8[[#Headers],[#Data],[HELPER COLUMN]],Table8[[#All],[Invoice Value]]), "")</f>
        <v>498.69</v>
      </c>
      <c r="N84" s="59" t="str">
        <f t="shared" ca="1" si="9"/>
        <v>PAID</v>
      </c>
      <c r="O84" s="59"/>
      <c r="P84" s="65"/>
      <c r="Q84" s="65"/>
      <c r="R84" s="65"/>
      <c r="S84" s="65"/>
      <c r="T84" s="65"/>
      <c r="U84" s="65"/>
      <c r="V84" s="65"/>
    </row>
    <row r="85" spans="2:22" ht="18.75" customHeight="1" x14ac:dyDescent="0.35">
      <c r="B85" s="40" t="str">
        <f t="shared" si="6"/>
        <v>6516000ZNGA563BC</v>
      </c>
      <c r="C85" s="40">
        <v>6516000</v>
      </c>
      <c r="D85" s="40" t="s">
        <v>213</v>
      </c>
      <c r="E85" s="40" t="s">
        <v>24</v>
      </c>
      <c r="F85" s="42" t="s">
        <v>55</v>
      </c>
      <c r="G85" s="43">
        <v>43182</v>
      </c>
      <c r="H85" s="40" t="str">
        <f>VLOOKUP(E85, 'CODES FOR CLOSING TYPE'!$A$1:$C$28, 2,0)</f>
        <v>ZNGA563BC</v>
      </c>
      <c r="I85" s="56" t="str">
        <f t="shared" si="5"/>
        <v>UNIQUE</v>
      </c>
      <c r="J85" s="56" t="b">
        <f t="shared" si="7"/>
        <v>0</v>
      </c>
      <c r="K85" s="57" t="str">
        <f t="shared" si="8"/>
        <v>PAY</v>
      </c>
      <c r="L85" s="71">
        <f ca="1">SUMIF(MAYPAY1, Employees8[HELPER COLUMN],Table8[[#All],[Invoice Value]])</f>
        <v>626.70000000000005</v>
      </c>
      <c r="M85" s="71">
        <f ca="1">IF(AND(K85="PAY", L85&gt;0), SUMIF(MAYPAY1,Employees8[[#Headers],[#Data],[HELPER COLUMN]],Table8[[#All],[Invoice Value]]), "")</f>
        <v>626.70000000000005</v>
      </c>
      <c r="N85" s="59" t="str">
        <f t="shared" ca="1" si="9"/>
        <v>PAID</v>
      </c>
      <c r="O85" s="59"/>
      <c r="P85" s="65"/>
      <c r="Q85" s="65"/>
      <c r="R85" s="65"/>
      <c r="S85" s="65"/>
      <c r="T85" s="65"/>
      <c r="U85" s="65"/>
      <c r="V85" s="65"/>
    </row>
    <row r="86" spans="2:22" ht="18.75" customHeight="1" x14ac:dyDescent="0.35">
      <c r="B86" s="40" t="str">
        <f t="shared" si="6"/>
        <v>6288741ZNGA563BC</v>
      </c>
      <c r="C86" s="40">
        <v>6288741</v>
      </c>
      <c r="D86" s="40" t="s">
        <v>258</v>
      </c>
      <c r="E86" s="40" t="s">
        <v>24</v>
      </c>
      <c r="F86" s="42" t="s">
        <v>55</v>
      </c>
      <c r="G86" s="43">
        <v>43182</v>
      </c>
      <c r="H86" s="40" t="str">
        <f>VLOOKUP(E86, 'CODES FOR CLOSING TYPE'!$A$1:$C$28, 2,0)</f>
        <v>ZNGA563BC</v>
      </c>
      <c r="I86" s="56" t="str">
        <f t="shared" si="5"/>
        <v>UNIQUE</v>
      </c>
      <c r="J86" s="56" t="b">
        <f t="shared" si="7"/>
        <v>0</v>
      </c>
      <c r="K86" s="57" t="str">
        <f t="shared" si="8"/>
        <v>PAY</v>
      </c>
      <c r="L86" s="71">
        <f ca="1">SUMIF(MAYPAY1, Employees8[HELPER COLUMN],Table8[[#All],[Invoice Value]])</f>
        <v>626.70000000000005</v>
      </c>
      <c r="M86" s="71">
        <f ca="1">IF(AND(K86="PAY", L86&gt;0), SUMIF(MAYPAY1,Employees8[[#Headers],[#Data],[HELPER COLUMN]],Table8[[#All],[Invoice Value]]), "")</f>
        <v>626.70000000000005</v>
      </c>
      <c r="N86" s="59" t="str">
        <f t="shared" ca="1" si="9"/>
        <v>PAID</v>
      </c>
      <c r="O86" s="59"/>
      <c r="P86" s="65"/>
      <c r="Q86" s="65"/>
      <c r="R86" s="65"/>
      <c r="S86" s="65"/>
      <c r="T86" s="65"/>
      <c r="U86" s="65"/>
      <c r="V86" s="65"/>
    </row>
    <row r="87" spans="2:22" ht="18.75" customHeight="1" x14ac:dyDescent="0.35">
      <c r="B87" s="40" t="str">
        <f t="shared" si="6"/>
        <v>6647550ZNGA563B</v>
      </c>
      <c r="C87" s="40">
        <v>6647550</v>
      </c>
      <c r="D87" s="40" t="s">
        <v>259</v>
      </c>
      <c r="E87" s="40" t="s">
        <v>22</v>
      </c>
      <c r="F87" s="42" t="s">
        <v>55</v>
      </c>
      <c r="G87" s="43">
        <v>43182</v>
      </c>
      <c r="H87" s="40" t="str">
        <f>VLOOKUP(E87, 'CODES FOR CLOSING TYPE'!$A$1:$C$28, 2,0)</f>
        <v>ZNGA563B</v>
      </c>
      <c r="I87" s="56" t="str">
        <f t="shared" si="5"/>
        <v>DUP</v>
      </c>
      <c r="J87" s="56" t="b">
        <f t="shared" si="7"/>
        <v>1</v>
      </c>
      <c r="K87" s="57" t="str">
        <f t="shared" si="8"/>
        <v>NO</v>
      </c>
      <c r="L87" s="71">
        <f ca="1">SUMIF(MAYPAY1, Employees8[HELPER COLUMN],Table8[[#All],[Invoice Value]])</f>
        <v>0</v>
      </c>
      <c r="M87" s="71" t="str">
        <f ca="1">IF(AND(K87="PAY", L87&gt;0), SUMIF(MAYPAY1,Employees8[[#Headers],[#Data],[HELPER COLUMN]],Table8[[#All],[Invoice Value]]), "")</f>
        <v/>
      </c>
      <c r="N87" s="59" t="str">
        <f t="shared" si="9"/>
        <v>NEGLECT</v>
      </c>
      <c r="O87" s="59"/>
      <c r="P87" s="65"/>
      <c r="Q87" s="65"/>
      <c r="R87" s="65"/>
      <c r="S87" s="65"/>
      <c r="T87" s="65"/>
      <c r="U87" s="65"/>
      <c r="V87" s="65"/>
    </row>
    <row r="88" spans="2:22" ht="18.75" customHeight="1" x14ac:dyDescent="0.35">
      <c r="B88" s="40" t="str">
        <f t="shared" si="6"/>
        <v>6617137ZNGA561B</v>
      </c>
      <c r="C88" s="40">
        <v>6617137</v>
      </c>
      <c r="D88" s="40" t="s">
        <v>260</v>
      </c>
      <c r="E88" s="40" t="s">
        <v>37</v>
      </c>
      <c r="F88" s="42" t="s">
        <v>55</v>
      </c>
      <c r="G88" s="43">
        <v>43182</v>
      </c>
      <c r="H88" s="40" t="str">
        <f>VLOOKUP(E88, 'CODES FOR CLOSING TYPE'!$A$1:$C$28, 2,0)</f>
        <v>ZNGA561B</v>
      </c>
      <c r="I88" s="56" t="str">
        <f t="shared" si="5"/>
        <v>DUP</v>
      </c>
      <c r="J88" s="56" t="b">
        <f t="shared" si="7"/>
        <v>1</v>
      </c>
      <c r="K88" s="57" t="str">
        <f t="shared" si="8"/>
        <v>NO</v>
      </c>
      <c r="L88" s="71">
        <f ca="1">SUMIF(MAYPAY1, Employees8[HELPER COLUMN],Table8[[#All],[Invoice Value]])</f>
        <v>0</v>
      </c>
      <c r="M88" s="71" t="str">
        <f ca="1">IF(AND(K88="PAY", L88&gt;0), SUMIF(MAYPAY1,Employees8[[#Headers],[#Data],[HELPER COLUMN]],Table8[[#All],[Invoice Value]]), "")</f>
        <v/>
      </c>
      <c r="N88" s="59" t="str">
        <f t="shared" si="9"/>
        <v>NEGLECT</v>
      </c>
      <c r="O88" s="59"/>
      <c r="P88" s="65"/>
      <c r="Q88" s="65"/>
      <c r="R88" s="65"/>
      <c r="S88" s="65"/>
      <c r="T88" s="65"/>
      <c r="U88" s="65"/>
      <c r="V88" s="65"/>
    </row>
    <row r="89" spans="2:22" ht="18.75" customHeight="1" x14ac:dyDescent="0.35">
      <c r="B89" s="40" t="str">
        <f t="shared" si="6"/>
        <v>6439062ZNGA560BC</v>
      </c>
      <c r="C89" s="40">
        <v>6439062</v>
      </c>
      <c r="D89" s="40" t="s">
        <v>214</v>
      </c>
      <c r="E89" s="40" t="s">
        <v>79</v>
      </c>
      <c r="F89" s="42" t="s">
        <v>55</v>
      </c>
      <c r="G89" s="43">
        <v>43182</v>
      </c>
      <c r="H89" s="40" t="str">
        <f>VLOOKUP(E89, 'CODES FOR CLOSING TYPE'!$A$1:$C$28, 2,0)</f>
        <v>ZNGA560BC</v>
      </c>
      <c r="I89" s="56" t="str">
        <f t="shared" si="5"/>
        <v>UNIQUE</v>
      </c>
      <c r="J89" s="56" t="b">
        <f t="shared" si="7"/>
        <v>0</v>
      </c>
      <c r="K89" s="57" t="str">
        <f t="shared" si="8"/>
        <v>PAY</v>
      </c>
      <c r="L89" s="71">
        <f ca="1">SUMIF(MAYPAY1, Employees8[HELPER COLUMN],Table8[[#All],[Invoice Value]])</f>
        <v>414.92</v>
      </c>
      <c r="M89" s="71">
        <f ca="1">IF(AND(K89="PAY", L89&gt;0), SUMIF(MAYPAY1,Employees8[[#Headers],[#Data],[HELPER COLUMN]],Table8[[#All],[Invoice Value]]), "")</f>
        <v>414.92</v>
      </c>
      <c r="N89" s="59" t="str">
        <f t="shared" ca="1" si="9"/>
        <v>PAID</v>
      </c>
      <c r="O89" s="59"/>
      <c r="P89" s="65"/>
      <c r="Q89" s="65"/>
      <c r="R89" s="65"/>
      <c r="S89" s="65"/>
      <c r="T89" s="65"/>
      <c r="U89" s="65"/>
      <c r="V89" s="65"/>
    </row>
    <row r="90" spans="2:22" ht="18.75" customHeight="1" x14ac:dyDescent="0.35">
      <c r="B90" s="40" t="str">
        <f t="shared" si="6"/>
        <v>6535362ZNGA561B</v>
      </c>
      <c r="C90" s="40">
        <v>6535362</v>
      </c>
      <c r="D90" s="40" t="s">
        <v>261</v>
      </c>
      <c r="E90" s="40" t="s">
        <v>37</v>
      </c>
      <c r="F90" s="42" t="s">
        <v>74</v>
      </c>
      <c r="G90" s="43">
        <v>43182</v>
      </c>
      <c r="H90" s="40" t="str">
        <f>VLOOKUP(E90, 'CODES FOR CLOSING TYPE'!$A$1:$C$28, 2,0)</f>
        <v>ZNGA561B</v>
      </c>
      <c r="I90" s="56" t="str">
        <f t="shared" si="5"/>
        <v>DUP</v>
      </c>
      <c r="J90" s="56" t="b">
        <f t="shared" si="7"/>
        <v>1</v>
      </c>
      <c r="K90" s="57" t="str">
        <f t="shared" si="8"/>
        <v>NO</v>
      </c>
      <c r="L90" s="71">
        <f ca="1">SUMIF(MAYPAY1, Employees8[HELPER COLUMN],Table8[[#All],[Invoice Value]])</f>
        <v>0</v>
      </c>
      <c r="M90" s="71" t="str">
        <f ca="1">IF(AND(K90="PAY", L90&gt;0), SUMIF(MAYPAY1,Employees8[[#Headers],[#Data],[HELPER COLUMN]],Table8[[#All],[Invoice Value]]), "")</f>
        <v/>
      </c>
      <c r="N90" s="59" t="str">
        <f t="shared" si="9"/>
        <v>NEGLECT</v>
      </c>
      <c r="O90" s="59"/>
      <c r="P90" s="65"/>
      <c r="Q90" s="65"/>
      <c r="R90" s="65"/>
      <c r="S90" s="65"/>
      <c r="T90" s="65"/>
      <c r="U90" s="65"/>
      <c r="V90" s="65"/>
    </row>
    <row r="91" spans="2:22" ht="18.75" customHeight="1" x14ac:dyDescent="0.35">
      <c r="B91" s="40" t="str">
        <f t="shared" si="6"/>
        <v>6535362ZNGA561BC</v>
      </c>
      <c r="C91" s="40">
        <v>6535362</v>
      </c>
      <c r="D91" s="40" t="s">
        <v>261</v>
      </c>
      <c r="E91" s="40" t="s">
        <v>27</v>
      </c>
      <c r="F91" s="42" t="s">
        <v>74</v>
      </c>
      <c r="G91" s="43">
        <v>43182</v>
      </c>
      <c r="H91" s="40" t="str">
        <f>VLOOKUP(E91, 'CODES FOR CLOSING TYPE'!$A$1:$C$28, 2,0)</f>
        <v>ZNGA561BC</v>
      </c>
      <c r="I91" s="56" t="str">
        <f t="shared" si="5"/>
        <v>UNIQUE</v>
      </c>
      <c r="J91" s="56" t="b">
        <f t="shared" si="7"/>
        <v>0</v>
      </c>
      <c r="K91" s="57" t="str">
        <f t="shared" si="8"/>
        <v>PAY</v>
      </c>
      <c r="L91" s="71">
        <f ca="1">SUMIF(MAYPAY1, Employees8[HELPER COLUMN],Table8[[#All],[Invoice Value]])</f>
        <v>433.57</v>
      </c>
      <c r="M91" s="71">
        <f ca="1">IF(AND(K91="PAY", L91&gt;0), SUMIF(MAYPAY1,Employees8[[#Headers],[#Data],[HELPER COLUMN]],Table8[[#All],[Invoice Value]]), "")</f>
        <v>433.57</v>
      </c>
      <c r="N91" s="59" t="str">
        <f t="shared" ca="1" si="9"/>
        <v>PAID</v>
      </c>
      <c r="O91" s="59"/>
      <c r="P91" s="65"/>
      <c r="Q91" s="65"/>
      <c r="R91" s="65"/>
      <c r="S91" s="65"/>
      <c r="T91" s="65"/>
      <c r="U91" s="65"/>
      <c r="V91" s="65"/>
    </row>
    <row r="92" spans="2:22" ht="18.75" customHeight="1" x14ac:dyDescent="0.35">
      <c r="B92" s="40" t="str">
        <f t="shared" si="6"/>
        <v>6295363ZNGA563BC</v>
      </c>
      <c r="C92" s="40">
        <v>6295363</v>
      </c>
      <c r="D92" s="40" t="s">
        <v>226</v>
      </c>
      <c r="E92" s="40" t="s">
        <v>24</v>
      </c>
      <c r="F92" s="42" t="s">
        <v>74</v>
      </c>
      <c r="G92" s="43">
        <v>43183</v>
      </c>
      <c r="H92" s="40" t="str">
        <f>VLOOKUP(E92, 'CODES FOR CLOSING TYPE'!$A$1:$C$28, 2,0)</f>
        <v>ZNGA563BC</v>
      </c>
      <c r="I92" s="56" t="str">
        <f t="shared" si="5"/>
        <v>UNIQUE</v>
      </c>
      <c r="J92" s="56" t="b">
        <f t="shared" si="7"/>
        <v>0</v>
      </c>
      <c r="K92" s="57" t="str">
        <f t="shared" si="8"/>
        <v>PAY</v>
      </c>
      <c r="L92" s="71">
        <f ca="1">SUMIF(MAYPAY1, Employees8[HELPER COLUMN],Table8[[#All],[Invoice Value]])</f>
        <v>626.70000000000005</v>
      </c>
      <c r="M92" s="71">
        <f ca="1">IF(AND(K92="PAY", L92&gt;0), SUMIF(MAYPAY1,Employees8[[#Headers],[#Data],[HELPER COLUMN]],Table8[[#All],[Invoice Value]]), "")</f>
        <v>626.70000000000005</v>
      </c>
      <c r="N92" s="59" t="str">
        <f t="shared" ca="1" si="9"/>
        <v>PAID</v>
      </c>
      <c r="O92" s="59"/>
      <c r="P92" s="65"/>
      <c r="Q92" s="65"/>
      <c r="R92" s="65"/>
      <c r="S92" s="65"/>
      <c r="T92" s="65"/>
      <c r="U92" s="65"/>
      <c r="V92" s="65"/>
    </row>
    <row r="93" spans="2:22" ht="18.75" customHeight="1" x14ac:dyDescent="0.35">
      <c r="B93" s="40" t="str">
        <f t="shared" si="6"/>
        <v>6295363ZNGA563BC</v>
      </c>
      <c r="C93" s="40">
        <v>6295363</v>
      </c>
      <c r="D93" s="40" t="s">
        <v>226</v>
      </c>
      <c r="E93" s="40" t="s">
        <v>24</v>
      </c>
      <c r="F93" s="42" t="s">
        <v>74</v>
      </c>
      <c r="G93" s="43">
        <v>43183</v>
      </c>
      <c r="H93" s="40" t="str">
        <f>VLOOKUP(E93, 'CODES FOR CLOSING TYPE'!$A$1:$C$28, 2,0)</f>
        <v>ZNGA563BC</v>
      </c>
      <c r="I93" s="56" t="str">
        <f t="shared" si="5"/>
        <v>UNIQUE</v>
      </c>
      <c r="J93" s="56" t="b">
        <f t="shared" si="7"/>
        <v>0</v>
      </c>
      <c r="K93" s="57" t="str">
        <f t="shared" si="8"/>
        <v>PAY</v>
      </c>
      <c r="L93" s="71">
        <f ca="1">SUMIF(MAYPAY1, Employees8[HELPER COLUMN],Table8[[#All],[Invoice Value]])</f>
        <v>626.70000000000005</v>
      </c>
      <c r="M93" s="71">
        <f ca="1">IF(AND(K93="PAY", L93&gt;0), SUMIF(MAYPAY1,Employees8[[#Headers],[#Data],[HELPER COLUMN]],Table8[[#All],[Invoice Value]]), "")</f>
        <v>626.70000000000005</v>
      </c>
      <c r="N93" s="59" t="str">
        <f t="shared" ca="1" si="9"/>
        <v>PAID</v>
      </c>
      <c r="O93" s="59"/>
      <c r="P93" s="65"/>
      <c r="Q93" s="65"/>
      <c r="R93" s="65"/>
      <c r="S93" s="65"/>
      <c r="T93" s="65"/>
      <c r="U93" s="65"/>
      <c r="V93" s="65"/>
    </row>
    <row r="94" spans="2:22" ht="18.75" customHeight="1" x14ac:dyDescent="0.35">
      <c r="B94" s="40" t="str">
        <f t="shared" si="6"/>
        <v>6480994ZNGA563B</v>
      </c>
      <c r="C94" s="40">
        <v>6480994</v>
      </c>
      <c r="D94" s="40" t="s">
        <v>262</v>
      </c>
      <c r="E94" s="40" t="s">
        <v>22</v>
      </c>
      <c r="F94" s="42" t="s">
        <v>74</v>
      </c>
      <c r="G94" s="43">
        <v>43183</v>
      </c>
      <c r="H94" s="40" t="str">
        <f>VLOOKUP(E94, 'CODES FOR CLOSING TYPE'!$A$1:$C$28, 2,0)</f>
        <v>ZNGA563B</v>
      </c>
      <c r="I94" s="56" t="str">
        <f t="shared" si="5"/>
        <v>DUP</v>
      </c>
      <c r="J94" s="56" t="b">
        <f t="shared" si="7"/>
        <v>1</v>
      </c>
      <c r="K94" s="57" t="str">
        <f t="shared" si="8"/>
        <v>NO</v>
      </c>
      <c r="L94" s="71">
        <f ca="1">SUMIF(MAYPAY1, Employees8[HELPER COLUMN],Table8[[#All],[Invoice Value]])</f>
        <v>0</v>
      </c>
      <c r="M94" s="71" t="str">
        <f ca="1">IF(AND(K94="PAY", L94&gt;0), SUMIF(MAYPAY1,Employees8[[#Headers],[#Data],[HELPER COLUMN]],Table8[[#All],[Invoice Value]]), "")</f>
        <v/>
      </c>
      <c r="N94" s="59" t="str">
        <f t="shared" si="9"/>
        <v>NEGLECT</v>
      </c>
      <c r="O94" s="59"/>
      <c r="P94" s="65"/>
      <c r="Q94" s="65"/>
      <c r="R94" s="65"/>
      <c r="S94" s="65"/>
      <c r="T94" s="65"/>
      <c r="U94" s="65"/>
      <c r="V94" s="65"/>
    </row>
    <row r="95" spans="2:22" ht="18.75" customHeight="1" x14ac:dyDescent="0.35">
      <c r="B95" s="40" t="str">
        <f t="shared" si="6"/>
        <v>6480994ZNGA563BC</v>
      </c>
      <c r="C95" s="40">
        <v>6480994</v>
      </c>
      <c r="D95" s="40" t="s">
        <v>262</v>
      </c>
      <c r="E95" s="40" t="s">
        <v>24</v>
      </c>
      <c r="F95" s="42" t="s">
        <v>74</v>
      </c>
      <c r="G95" s="43">
        <v>43183</v>
      </c>
      <c r="H95" s="40" t="str">
        <f>VLOOKUP(E95, 'CODES FOR CLOSING TYPE'!$A$1:$C$28, 2,0)</f>
        <v>ZNGA563BC</v>
      </c>
      <c r="I95" s="56" t="str">
        <f t="shared" si="5"/>
        <v>UNIQUE</v>
      </c>
      <c r="J95" s="56" t="b">
        <f t="shared" si="7"/>
        <v>0</v>
      </c>
      <c r="K95" s="57" t="str">
        <f t="shared" si="8"/>
        <v>PAY</v>
      </c>
      <c r="L95" s="71">
        <f ca="1">SUMIF(MAYPAY1, Employees8[HELPER COLUMN],Table8[[#All],[Invoice Value]])</f>
        <v>626.70000000000005</v>
      </c>
      <c r="M95" s="71">
        <f ca="1">IF(AND(K95="PAY", L95&gt;0), SUMIF(MAYPAY1,Employees8[[#Headers],[#Data],[HELPER COLUMN]],Table8[[#All],[Invoice Value]]), "")</f>
        <v>626.70000000000005</v>
      </c>
      <c r="N95" s="59" t="str">
        <f t="shared" ca="1" si="9"/>
        <v>PAID</v>
      </c>
      <c r="O95" s="59"/>
      <c r="P95" s="65"/>
      <c r="Q95" s="65"/>
      <c r="R95" s="65"/>
      <c r="S95" s="65"/>
      <c r="T95" s="65"/>
      <c r="U95" s="65"/>
      <c r="V95" s="65"/>
    </row>
    <row r="96" spans="2:22" ht="18.75" customHeight="1" x14ac:dyDescent="0.35">
      <c r="B96" s="40" t="str">
        <f t="shared" si="6"/>
        <v>6663411ZNGA562B</v>
      </c>
      <c r="C96" s="40">
        <v>6663411</v>
      </c>
      <c r="D96" s="40" t="s">
        <v>263</v>
      </c>
      <c r="E96" s="40" t="s">
        <v>53</v>
      </c>
      <c r="F96" s="42" t="s">
        <v>82</v>
      </c>
      <c r="G96" s="43">
        <v>43182</v>
      </c>
      <c r="H96" s="40" t="str">
        <f>VLOOKUP(E96, 'CODES FOR CLOSING TYPE'!$A$1:$C$28, 2,0)</f>
        <v>ZNGA562B</v>
      </c>
      <c r="I96" s="56" t="str">
        <f t="shared" si="5"/>
        <v>DUP</v>
      </c>
      <c r="J96" s="56" t="b">
        <f t="shared" si="7"/>
        <v>1</v>
      </c>
      <c r="K96" s="57" t="str">
        <f t="shared" si="8"/>
        <v>NO</v>
      </c>
      <c r="L96" s="71">
        <f ca="1">SUMIF(MAYPAY1, Employees8[HELPER COLUMN],Table8[[#All],[Invoice Value]])</f>
        <v>0</v>
      </c>
      <c r="M96" s="71" t="str">
        <f ca="1">IF(AND(K96="PAY", L96&gt;0), SUMIF(MAYPAY1,Employees8[[#Headers],[#Data],[HELPER COLUMN]],Table8[[#All],[Invoice Value]]), "")</f>
        <v/>
      </c>
      <c r="N96" s="59" t="str">
        <f t="shared" si="9"/>
        <v>NEGLECT</v>
      </c>
      <c r="O96" s="59"/>
      <c r="P96" s="65"/>
      <c r="Q96" s="65"/>
      <c r="R96" s="65"/>
      <c r="S96" s="65"/>
      <c r="T96" s="65"/>
      <c r="U96" s="65"/>
      <c r="V96" s="65"/>
    </row>
    <row r="97" spans="2:22" ht="18.75" customHeight="1" x14ac:dyDescent="0.35">
      <c r="B97" s="40" t="str">
        <f t="shared" si="6"/>
        <v>6342143ZNGA561BC</v>
      </c>
      <c r="C97" s="40">
        <v>6342143</v>
      </c>
      <c r="D97" s="40" t="s">
        <v>264</v>
      </c>
      <c r="E97" s="40" t="s">
        <v>27</v>
      </c>
      <c r="F97" s="42" t="s">
        <v>82</v>
      </c>
      <c r="G97" s="43">
        <v>43183</v>
      </c>
      <c r="H97" s="40" t="str">
        <f>VLOOKUP(E97, 'CODES FOR CLOSING TYPE'!$A$1:$C$28, 2,0)</f>
        <v>ZNGA561BC</v>
      </c>
      <c r="I97" s="56" t="str">
        <f t="shared" si="5"/>
        <v>UNIQUE</v>
      </c>
      <c r="J97" s="56" t="b">
        <f t="shared" si="7"/>
        <v>0</v>
      </c>
      <c r="K97" s="57" t="str">
        <f t="shared" si="8"/>
        <v>PAY</v>
      </c>
      <c r="L97" s="71">
        <f ca="1">SUMIF(MAYPAY1, Employees8[HELPER COLUMN],Table8[[#All],[Invoice Value]])</f>
        <v>433.57</v>
      </c>
      <c r="M97" s="71">
        <f ca="1">IF(AND(K97="PAY", L97&gt;0), SUMIF(MAYPAY1,Employees8[[#Headers],[#Data],[HELPER COLUMN]],Table8[[#All],[Invoice Value]]), "")</f>
        <v>433.57</v>
      </c>
      <c r="N97" s="59" t="str">
        <f t="shared" ca="1" si="9"/>
        <v>PAID</v>
      </c>
      <c r="O97" s="59"/>
      <c r="P97" s="65"/>
      <c r="Q97" s="65"/>
      <c r="R97" s="65"/>
      <c r="S97" s="65"/>
      <c r="T97" s="65"/>
      <c r="U97" s="65"/>
      <c r="V97" s="65"/>
    </row>
    <row r="98" spans="2:22" ht="18.75" customHeight="1" x14ac:dyDescent="0.35">
      <c r="B98" s="40" t="str">
        <f t="shared" si="6"/>
        <v>6480962ZNGA563BC</v>
      </c>
      <c r="C98" s="40">
        <v>6480962</v>
      </c>
      <c r="D98" s="40" t="s">
        <v>245</v>
      </c>
      <c r="E98" s="40" t="s">
        <v>24</v>
      </c>
      <c r="F98" s="42" t="s">
        <v>18</v>
      </c>
      <c r="G98" s="43">
        <v>43182</v>
      </c>
      <c r="H98" s="40" t="str">
        <f>VLOOKUP(E98, 'CODES FOR CLOSING TYPE'!$A$1:$C$28, 2,0)</f>
        <v>ZNGA563BC</v>
      </c>
      <c r="I98" s="56" t="str">
        <f t="shared" si="5"/>
        <v>UNIQUE</v>
      </c>
      <c r="J98" s="56" t="b">
        <f t="shared" si="7"/>
        <v>0</v>
      </c>
      <c r="K98" s="57" t="str">
        <f t="shared" si="8"/>
        <v>PAY</v>
      </c>
      <c r="L98" s="71">
        <f ca="1">SUMIF(MAYPAY1, Employees8[HELPER COLUMN],Table8[[#All],[Invoice Value]])</f>
        <v>626.70000000000005</v>
      </c>
      <c r="M98" s="71">
        <f ca="1">IF(AND(K98="PAY", L98&gt;0), SUMIF(MAYPAY1,Employees8[[#Headers],[#Data],[HELPER COLUMN]],Table8[[#All],[Invoice Value]]), "")</f>
        <v>626.70000000000005</v>
      </c>
      <c r="N98" s="59" t="str">
        <f t="shared" ca="1" si="9"/>
        <v>PAID</v>
      </c>
      <c r="O98" s="59"/>
      <c r="P98" s="65"/>
      <c r="Q98" s="65"/>
      <c r="R98" s="65"/>
      <c r="S98" s="65"/>
      <c r="T98" s="65"/>
      <c r="U98" s="65"/>
      <c r="V98" s="65"/>
    </row>
    <row r="99" spans="2:22" ht="18.75" customHeight="1" x14ac:dyDescent="0.35">
      <c r="B99" s="40" t="str">
        <f t="shared" si="6"/>
        <v>6579101ZNGA563B</v>
      </c>
      <c r="C99" s="40">
        <v>6579101</v>
      </c>
      <c r="D99" s="40" t="s">
        <v>265</v>
      </c>
      <c r="E99" s="40" t="s">
        <v>22</v>
      </c>
      <c r="F99" s="42" t="s">
        <v>18</v>
      </c>
      <c r="G99" s="43">
        <v>43182</v>
      </c>
      <c r="H99" s="40" t="str">
        <f>VLOOKUP(E99, 'CODES FOR CLOSING TYPE'!$A$1:$C$28, 2,0)</f>
        <v>ZNGA563B</v>
      </c>
      <c r="I99" s="56" t="str">
        <f t="shared" si="5"/>
        <v>DUP</v>
      </c>
      <c r="J99" s="56" t="b">
        <f t="shared" si="7"/>
        <v>1</v>
      </c>
      <c r="K99" s="57" t="str">
        <f t="shared" si="8"/>
        <v>NO</v>
      </c>
      <c r="L99" s="71">
        <f ca="1">SUMIF(MAYPAY1, Employees8[HELPER COLUMN],Table8[[#All],[Invoice Value]])</f>
        <v>0</v>
      </c>
      <c r="M99" s="71" t="str">
        <f ca="1">IF(AND(K99="PAY", L99&gt;0), SUMIF(MAYPAY1,Employees8[[#Headers],[#Data],[HELPER COLUMN]],Table8[[#All],[Invoice Value]]), "")</f>
        <v/>
      </c>
      <c r="N99" s="59" t="str">
        <f t="shared" si="9"/>
        <v>NEGLECT</v>
      </c>
      <c r="O99" s="59"/>
      <c r="P99" s="65"/>
      <c r="Q99" s="65"/>
      <c r="R99" s="65"/>
      <c r="S99" s="65"/>
      <c r="T99" s="65"/>
      <c r="U99" s="65"/>
      <c r="V99" s="65"/>
    </row>
    <row r="100" spans="2:22" ht="18.75" customHeight="1" x14ac:dyDescent="0.35">
      <c r="B100" s="40" t="str">
        <f t="shared" si="6"/>
        <v>5821302ZNGA563B</v>
      </c>
      <c r="C100" s="40">
        <v>5821302</v>
      </c>
      <c r="D100" s="40" t="s">
        <v>266</v>
      </c>
      <c r="E100" s="40" t="s">
        <v>22</v>
      </c>
      <c r="F100" s="42" t="s">
        <v>18</v>
      </c>
      <c r="G100" s="43">
        <v>43182</v>
      </c>
      <c r="H100" s="40" t="str">
        <f>VLOOKUP(E100, 'CODES FOR CLOSING TYPE'!$A$1:$C$28, 2,0)</f>
        <v>ZNGA563B</v>
      </c>
      <c r="I100" s="56" t="str">
        <f t="shared" si="5"/>
        <v>DUP</v>
      </c>
      <c r="J100" s="56" t="b">
        <f t="shared" si="7"/>
        <v>1</v>
      </c>
      <c r="K100" s="57" t="str">
        <f t="shared" si="8"/>
        <v>NO</v>
      </c>
      <c r="L100" s="71">
        <f ca="1">SUMIF(MAYPAY1, Employees8[HELPER COLUMN],Table8[[#All],[Invoice Value]])</f>
        <v>0</v>
      </c>
      <c r="M100" s="71" t="str">
        <f ca="1">IF(AND(K100="PAY", L100&gt;0), SUMIF(MAYPAY1,Employees8[[#Headers],[#Data],[HELPER COLUMN]],Table8[[#All],[Invoice Value]]), "")</f>
        <v/>
      </c>
      <c r="N100" s="59" t="str">
        <f t="shared" si="9"/>
        <v>NEGLECT</v>
      </c>
      <c r="O100" s="59"/>
      <c r="P100" s="65"/>
      <c r="Q100" s="65"/>
      <c r="R100" s="65"/>
      <c r="S100" s="65"/>
      <c r="T100" s="65"/>
      <c r="U100" s="65"/>
      <c r="V100" s="65"/>
    </row>
    <row r="101" spans="2:22" ht="18.75" customHeight="1" x14ac:dyDescent="0.35">
      <c r="B101" s="40" t="str">
        <f t="shared" si="6"/>
        <v>6206557ZNGA561BC</v>
      </c>
      <c r="C101" s="40">
        <v>6206557</v>
      </c>
      <c r="D101" s="40" t="s">
        <v>267</v>
      </c>
      <c r="E101" s="40" t="s">
        <v>27</v>
      </c>
      <c r="F101" s="42" t="s">
        <v>59</v>
      </c>
      <c r="G101" s="43">
        <v>43185</v>
      </c>
      <c r="H101" s="40" t="str">
        <f>VLOOKUP(E101, 'CODES FOR CLOSING TYPE'!$A$1:$C$28, 2,0)</f>
        <v>ZNGA561BC</v>
      </c>
      <c r="I101" s="56" t="str">
        <f t="shared" si="5"/>
        <v>UNIQUE</v>
      </c>
      <c r="J101" s="56" t="b">
        <f t="shared" si="7"/>
        <v>0</v>
      </c>
      <c r="K101" s="57" t="str">
        <f t="shared" si="8"/>
        <v>PAY</v>
      </c>
      <c r="L101" s="71">
        <f ca="1">SUMIF(MAYPAY1, Employees8[HELPER COLUMN],Table8[[#All],[Invoice Value]])</f>
        <v>433.57</v>
      </c>
      <c r="M101" s="71">
        <f ca="1">IF(AND(K101="PAY", L101&gt;0), SUMIF(MAYPAY1,Employees8[[#Headers],[#Data],[HELPER COLUMN]],Table8[[#All],[Invoice Value]]), "")</f>
        <v>433.57</v>
      </c>
      <c r="N101" s="59" t="str">
        <f t="shared" ca="1" si="9"/>
        <v>PAID</v>
      </c>
      <c r="O101" s="59"/>
      <c r="P101" s="65"/>
      <c r="Q101" s="65"/>
      <c r="R101" s="65"/>
      <c r="S101" s="65"/>
      <c r="T101" s="65"/>
      <c r="U101" s="65"/>
      <c r="V101" s="65"/>
    </row>
    <row r="102" spans="2:22" ht="18.75" customHeight="1" x14ac:dyDescent="0.35">
      <c r="B102" s="40" t="str">
        <f t="shared" si="6"/>
        <v>6679375NGA-750</v>
      </c>
      <c r="C102" s="40">
        <v>6679375</v>
      </c>
      <c r="D102" s="40" t="s">
        <v>268</v>
      </c>
      <c r="E102" s="40" t="s">
        <v>84</v>
      </c>
      <c r="F102" s="42" t="s">
        <v>59</v>
      </c>
      <c r="G102" s="43">
        <v>43185</v>
      </c>
      <c r="H102" s="40" t="str">
        <f>VLOOKUP(E102, 'CODES FOR CLOSING TYPE'!$A$1:$C$28, 2,0)</f>
        <v>NGA-750</v>
      </c>
      <c r="I102" s="56" t="str">
        <f t="shared" si="5"/>
        <v>UNIQUE</v>
      </c>
      <c r="J102" s="56" t="b">
        <f t="shared" si="7"/>
        <v>0</v>
      </c>
      <c r="K102" s="57" t="str">
        <f t="shared" si="8"/>
        <v>PAY</v>
      </c>
      <c r="L102" s="71">
        <f ca="1">SUMIF(MAYPAY1, Employees8[HELPER COLUMN],Table8[[#All],[Invoice Value]])</f>
        <v>22.61</v>
      </c>
      <c r="M102" s="71">
        <f ca="1">IF(AND(K102="PAY", L102&gt;0), SUMIF(MAYPAY1,Employees8[[#Headers],[#Data],[HELPER COLUMN]],Table8[[#All],[Invoice Value]]), "")</f>
        <v>22.61</v>
      </c>
      <c r="N102" s="59" t="str">
        <f t="shared" ca="1" si="9"/>
        <v>PAID</v>
      </c>
      <c r="O102" s="59"/>
      <c r="P102" s="65"/>
      <c r="Q102" s="65"/>
      <c r="R102" s="65"/>
      <c r="S102" s="65"/>
      <c r="T102" s="65"/>
      <c r="U102" s="65"/>
      <c r="V102" s="65"/>
    </row>
    <row r="103" spans="2:22" ht="18.75" customHeight="1" x14ac:dyDescent="0.35">
      <c r="B103" s="40" t="str">
        <f t="shared" si="6"/>
        <v>6569821ZNGA561BC</v>
      </c>
      <c r="C103" s="40">
        <v>6569821</v>
      </c>
      <c r="D103" s="40" t="s">
        <v>203</v>
      </c>
      <c r="E103" s="40" t="s">
        <v>27</v>
      </c>
      <c r="F103" s="42" t="s">
        <v>59</v>
      </c>
      <c r="G103" s="43">
        <v>43185</v>
      </c>
      <c r="H103" s="40" t="str">
        <f>VLOOKUP(E103, 'CODES FOR CLOSING TYPE'!$A$1:$C$28, 2,0)</f>
        <v>ZNGA561BC</v>
      </c>
      <c r="I103" s="56" t="str">
        <f t="shared" si="5"/>
        <v>UNIQUE</v>
      </c>
      <c r="J103" s="56" t="b">
        <f t="shared" si="7"/>
        <v>0</v>
      </c>
      <c r="K103" s="57" t="str">
        <f t="shared" si="8"/>
        <v>PAY</v>
      </c>
      <c r="L103" s="71">
        <f ca="1">SUMIF(MAYPAY1, Employees8[HELPER COLUMN],Table8[[#All],[Invoice Value]])</f>
        <v>433.57</v>
      </c>
      <c r="M103" s="71">
        <f ca="1">IF(AND(K103="PAY", L103&gt;0), SUMIF(MAYPAY1,Employees8[[#Headers],[#Data],[HELPER COLUMN]],Table8[[#All],[Invoice Value]]), "")</f>
        <v>433.57</v>
      </c>
      <c r="N103" s="59" t="str">
        <f t="shared" ca="1" si="9"/>
        <v>PAID</v>
      </c>
      <c r="O103" s="59"/>
      <c r="P103" s="65"/>
      <c r="Q103" s="65"/>
      <c r="R103" s="65"/>
      <c r="S103" s="65"/>
      <c r="T103" s="65"/>
      <c r="U103" s="65"/>
      <c r="V103" s="65"/>
    </row>
    <row r="104" spans="2:22" ht="18.75" customHeight="1" x14ac:dyDescent="0.35">
      <c r="B104" s="40" t="str">
        <f t="shared" si="6"/>
        <v>6691245ZNGA561B</v>
      </c>
      <c r="C104" s="40">
        <v>6691245</v>
      </c>
      <c r="D104" s="40" t="s">
        <v>269</v>
      </c>
      <c r="E104" s="40" t="s">
        <v>37</v>
      </c>
      <c r="F104" s="42" t="s">
        <v>59</v>
      </c>
      <c r="G104" s="43">
        <v>43186</v>
      </c>
      <c r="H104" s="40" t="str">
        <f>VLOOKUP(E104, 'CODES FOR CLOSING TYPE'!$A$1:$C$28, 2,0)</f>
        <v>ZNGA561B</v>
      </c>
      <c r="I104" s="56" t="str">
        <f t="shared" si="5"/>
        <v>DUP</v>
      </c>
      <c r="J104" s="56" t="b">
        <f t="shared" si="7"/>
        <v>1</v>
      </c>
      <c r="K104" s="57" t="str">
        <f t="shared" si="8"/>
        <v>NO</v>
      </c>
      <c r="L104" s="71">
        <f ca="1">SUMIF(MAYPAY1, Employees8[HELPER COLUMN],Table8[[#All],[Invoice Value]])</f>
        <v>0</v>
      </c>
      <c r="M104" s="71" t="str">
        <f ca="1">IF(AND(K104="PAY", L104&gt;0), SUMIF(MAYPAY1,Employees8[[#Headers],[#Data],[HELPER COLUMN]],Table8[[#All],[Invoice Value]]), "")</f>
        <v/>
      </c>
      <c r="N104" s="59" t="str">
        <f t="shared" si="9"/>
        <v>NEGLECT</v>
      </c>
      <c r="O104" s="59"/>
      <c r="P104" s="65"/>
      <c r="Q104" s="65"/>
      <c r="R104" s="65"/>
      <c r="S104" s="65"/>
      <c r="T104" s="65"/>
      <c r="U104" s="65"/>
      <c r="V104" s="65"/>
    </row>
    <row r="105" spans="2:22" ht="18.75" customHeight="1" x14ac:dyDescent="0.35">
      <c r="B105" s="40" t="str">
        <f t="shared" si="6"/>
        <v>6555163ZNGA561BC</v>
      </c>
      <c r="C105" s="40">
        <v>6555163</v>
      </c>
      <c r="D105" s="40" t="s">
        <v>250</v>
      </c>
      <c r="E105" s="40" t="s">
        <v>27</v>
      </c>
      <c r="F105" s="42" t="s">
        <v>28</v>
      </c>
      <c r="G105" s="43">
        <v>43186</v>
      </c>
      <c r="H105" s="40" t="str">
        <f>VLOOKUP(E105, 'CODES FOR CLOSING TYPE'!$A$1:$C$28, 2,0)</f>
        <v>ZNGA561BC</v>
      </c>
      <c r="I105" s="56" t="str">
        <f t="shared" si="5"/>
        <v>UNIQUE</v>
      </c>
      <c r="J105" s="56" t="b">
        <f t="shared" si="7"/>
        <v>0</v>
      </c>
      <c r="K105" s="57" t="str">
        <f t="shared" si="8"/>
        <v>PAY</v>
      </c>
      <c r="L105" s="71">
        <f ca="1">SUMIF(MAYPAY1, Employees8[HELPER COLUMN],Table8[[#All],[Invoice Value]])</f>
        <v>433.57</v>
      </c>
      <c r="M105" s="71">
        <f ca="1">IF(AND(K105="PAY", L105&gt;0), SUMIF(MAYPAY1,Employees8[[#Headers],[#Data],[HELPER COLUMN]],Table8[[#All],[Invoice Value]]), "")</f>
        <v>433.57</v>
      </c>
      <c r="N105" s="59" t="str">
        <f t="shared" ca="1" si="9"/>
        <v>PAID</v>
      </c>
      <c r="O105" s="59"/>
      <c r="P105" s="65"/>
      <c r="Q105" s="65"/>
      <c r="R105" s="65"/>
      <c r="S105" s="65"/>
      <c r="T105" s="65"/>
      <c r="U105" s="65"/>
      <c r="V105" s="65"/>
    </row>
    <row r="106" spans="2:22" ht="18.75" customHeight="1" x14ac:dyDescent="0.35">
      <c r="B106" s="40" t="str">
        <f t="shared" si="6"/>
        <v>6104432ZNGA562B</v>
      </c>
      <c r="C106" s="40">
        <v>6104432</v>
      </c>
      <c r="D106" s="40" t="s">
        <v>270</v>
      </c>
      <c r="E106" s="40" t="s">
        <v>53</v>
      </c>
      <c r="F106" s="42" t="s">
        <v>40</v>
      </c>
      <c r="G106" s="43">
        <v>43185</v>
      </c>
      <c r="H106" s="40" t="str">
        <f>VLOOKUP(E106, 'CODES FOR CLOSING TYPE'!$A$1:$C$28, 2,0)</f>
        <v>ZNGA562B</v>
      </c>
      <c r="I106" s="56" t="str">
        <f t="shared" si="5"/>
        <v>DUP</v>
      </c>
      <c r="J106" s="56" t="b">
        <f t="shared" si="7"/>
        <v>1</v>
      </c>
      <c r="K106" s="57" t="str">
        <f t="shared" si="8"/>
        <v>NO</v>
      </c>
      <c r="L106" s="71">
        <f ca="1">SUMIF(MAYPAY1, Employees8[HELPER COLUMN],Table8[[#All],[Invoice Value]])</f>
        <v>0</v>
      </c>
      <c r="M106" s="71" t="str">
        <f ca="1">IF(AND(K106="PAY", L106&gt;0), SUMIF(MAYPAY1,Employees8[[#Headers],[#Data],[HELPER COLUMN]],Table8[[#All],[Invoice Value]]), "")</f>
        <v/>
      </c>
      <c r="N106" s="59" t="str">
        <f t="shared" si="9"/>
        <v>NEGLECT</v>
      </c>
      <c r="O106" s="59"/>
      <c r="P106" s="65"/>
      <c r="Q106" s="65"/>
      <c r="R106" s="65"/>
      <c r="S106" s="65"/>
      <c r="T106" s="65"/>
      <c r="U106" s="65"/>
      <c r="V106" s="65"/>
    </row>
    <row r="107" spans="2:22" ht="18.75" customHeight="1" x14ac:dyDescent="0.35">
      <c r="B107" s="40" t="str">
        <f t="shared" si="6"/>
        <v>6104432ZNGA562BC</v>
      </c>
      <c r="C107" s="40">
        <v>6104432</v>
      </c>
      <c r="D107" s="40" t="s">
        <v>270</v>
      </c>
      <c r="E107" s="40" t="s">
        <v>39</v>
      </c>
      <c r="F107" s="42" t="s">
        <v>40</v>
      </c>
      <c r="G107" s="43">
        <v>43185</v>
      </c>
      <c r="H107" s="40" t="str">
        <f>VLOOKUP(E107, 'CODES FOR CLOSING TYPE'!$A$1:$C$28, 2,0)</f>
        <v>ZNGA562BC</v>
      </c>
      <c r="I107" s="56" t="str">
        <f t="shared" si="5"/>
        <v>UNIQUE</v>
      </c>
      <c r="J107" s="56" t="b">
        <f t="shared" si="7"/>
        <v>0</v>
      </c>
      <c r="K107" s="57" t="str">
        <f t="shared" si="8"/>
        <v>PAY</v>
      </c>
      <c r="L107" s="71">
        <f ca="1">SUMIF(MAYPAY1, Employees8[HELPER COLUMN],Table8[[#All],[Invoice Value]])</f>
        <v>498.69</v>
      </c>
      <c r="M107" s="71">
        <f ca="1">IF(AND(K107="PAY", L107&gt;0), SUMIF(MAYPAY1,Employees8[[#Headers],[#Data],[HELPER COLUMN]],Table8[[#All],[Invoice Value]]), "")</f>
        <v>498.69</v>
      </c>
      <c r="N107" s="59" t="str">
        <f t="shared" ca="1" si="9"/>
        <v>PAID</v>
      </c>
      <c r="O107" s="59"/>
      <c r="P107" s="65"/>
      <c r="Q107" s="65"/>
      <c r="R107" s="65"/>
      <c r="S107" s="65"/>
      <c r="T107" s="65"/>
      <c r="U107" s="65"/>
      <c r="V107" s="65"/>
    </row>
    <row r="108" spans="2:22" ht="18.75" customHeight="1" x14ac:dyDescent="0.35">
      <c r="B108" s="40" t="str">
        <f t="shared" si="6"/>
        <v>6687565NGA-751</v>
      </c>
      <c r="C108" s="40">
        <v>6687565</v>
      </c>
      <c r="D108" s="40" t="s">
        <v>271</v>
      </c>
      <c r="E108" s="40" t="s">
        <v>92</v>
      </c>
      <c r="F108" s="42" t="s">
        <v>40</v>
      </c>
      <c r="G108" s="43">
        <v>43185</v>
      </c>
      <c r="H108" s="40" t="str">
        <f>VLOOKUP(E108, 'CODES FOR CLOSING TYPE'!$A$1:$C$28, 2,0)</f>
        <v>NGA-751</v>
      </c>
      <c r="I108" s="56" t="str">
        <f t="shared" si="5"/>
        <v>UNIQUE</v>
      </c>
      <c r="J108" s="56" t="b">
        <f t="shared" si="7"/>
        <v>0</v>
      </c>
      <c r="K108" s="57" t="str">
        <f t="shared" si="8"/>
        <v>PAY</v>
      </c>
      <c r="L108" s="71">
        <f ca="1">SUMIF(MAYPAY1, Employees8[HELPER COLUMN],Table8[[#All],[Invoice Value]])</f>
        <v>146.76</v>
      </c>
      <c r="M108" s="71">
        <f ca="1">IF(AND(K108="PAY", L108&gt;0), SUMIF(MAYPAY1,Employees8[[#Headers],[#Data],[HELPER COLUMN]],Table8[[#All],[Invoice Value]]), "")</f>
        <v>146.76</v>
      </c>
      <c r="N108" s="59" t="str">
        <f t="shared" ca="1" si="9"/>
        <v>PAID</v>
      </c>
      <c r="O108" s="59"/>
      <c r="P108" s="65"/>
      <c r="Q108" s="65"/>
      <c r="R108" s="65"/>
      <c r="S108" s="65"/>
      <c r="T108" s="65"/>
      <c r="U108" s="65"/>
      <c r="V108" s="65"/>
    </row>
    <row r="109" spans="2:22" ht="18.75" customHeight="1" x14ac:dyDescent="0.35">
      <c r="B109" s="40" t="str">
        <f t="shared" si="6"/>
        <v>6687565NGA-750</v>
      </c>
      <c r="C109" s="40">
        <v>6687565</v>
      </c>
      <c r="D109" s="40" t="s">
        <v>271</v>
      </c>
      <c r="E109" s="40" t="s">
        <v>84</v>
      </c>
      <c r="F109" s="42" t="s">
        <v>40</v>
      </c>
      <c r="G109" s="43">
        <v>43185</v>
      </c>
      <c r="H109" s="40" t="str">
        <f>VLOOKUP(E109, 'CODES FOR CLOSING TYPE'!$A$1:$C$28, 2,0)</f>
        <v>NGA-750</v>
      </c>
      <c r="I109" s="56" t="str">
        <f t="shared" si="5"/>
        <v>UNIQUE</v>
      </c>
      <c r="J109" s="56" t="b">
        <f t="shared" si="7"/>
        <v>0</v>
      </c>
      <c r="K109" s="57" t="str">
        <f t="shared" si="8"/>
        <v>PAY</v>
      </c>
      <c r="L109" s="71">
        <f ca="1">SUMIF(MAYPAY1, Employees8[HELPER COLUMN],Table8[[#All],[Invoice Value]])</f>
        <v>22.61</v>
      </c>
      <c r="M109" s="71">
        <f ca="1">IF(AND(K109="PAY", L109&gt;0), SUMIF(MAYPAY1,Employees8[[#Headers],[#Data],[HELPER COLUMN]],Table8[[#All],[Invoice Value]]), "")</f>
        <v>22.61</v>
      </c>
      <c r="N109" s="59" t="str">
        <f t="shared" ca="1" si="9"/>
        <v>PAID</v>
      </c>
      <c r="O109" s="59"/>
      <c r="P109" s="65"/>
      <c r="Q109" s="65"/>
      <c r="R109" s="65"/>
      <c r="S109" s="65"/>
      <c r="T109" s="65"/>
      <c r="U109" s="65"/>
      <c r="V109" s="65"/>
    </row>
    <row r="110" spans="2:22" ht="18.75" customHeight="1" x14ac:dyDescent="0.35">
      <c r="B110" s="40" t="str">
        <f t="shared" si="6"/>
        <v>6438480ZNGA561B</v>
      </c>
      <c r="C110" s="40">
        <v>6438480</v>
      </c>
      <c r="D110" s="40" t="s">
        <v>272</v>
      </c>
      <c r="E110" s="40" t="s">
        <v>37</v>
      </c>
      <c r="F110" s="42" t="s">
        <v>40</v>
      </c>
      <c r="G110" s="43">
        <v>43185</v>
      </c>
      <c r="H110" s="40" t="str">
        <f>VLOOKUP(E110, 'CODES FOR CLOSING TYPE'!$A$1:$C$28, 2,0)</f>
        <v>ZNGA561B</v>
      </c>
      <c r="I110" s="56" t="str">
        <f t="shared" si="5"/>
        <v>DUP</v>
      </c>
      <c r="J110" s="56" t="b">
        <f t="shared" si="7"/>
        <v>1</v>
      </c>
      <c r="K110" s="57" t="str">
        <f t="shared" si="8"/>
        <v>NO</v>
      </c>
      <c r="L110" s="71">
        <f ca="1">SUMIF(MAYPAY1, Employees8[HELPER COLUMN],Table8[[#All],[Invoice Value]])</f>
        <v>0</v>
      </c>
      <c r="M110" s="71" t="str">
        <f ca="1">IF(AND(K110="PAY", L110&gt;0), SUMIF(MAYPAY1,Employees8[[#Headers],[#Data],[HELPER COLUMN]],Table8[[#All],[Invoice Value]]), "")</f>
        <v/>
      </c>
      <c r="N110" s="59" t="str">
        <f t="shared" si="9"/>
        <v>NEGLECT</v>
      </c>
      <c r="O110" s="59"/>
      <c r="P110" s="65"/>
      <c r="Q110" s="65"/>
      <c r="R110" s="65"/>
      <c r="S110" s="65"/>
      <c r="T110" s="65"/>
      <c r="U110" s="65"/>
      <c r="V110" s="65"/>
    </row>
    <row r="111" spans="2:22" ht="18.75" customHeight="1" x14ac:dyDescent="0.35">
      <c r="B111" s="40" t="str">
        <f t="shared" si="6"/>
        <v>6473335ZNGA562B</v>
      </c>
      <c r="C111" s="40">
        <v>6473335</v>
      </c>
      <c r="D111" s="40" t="s">
        <v>273</v>
      </c>
      <c r="E111" s="40" t="s">
        <v>53</v>
      </c>
      <c r="F111" s="42" t="s">
        <v>55</v>
      </c>
      <c r="G111" s="43">
        <v>43185</v>
      </c>
      <c r="H111" s="40" t="str">
        <f>VLOOKUP(E111, 'CODES FOR CLOSING TYPE'!$A$1:$C$28, 2,0)</f>
        <v>ZNGA562B</v>
      </c>
      <c r="I111" s="56" t="str">
        <f t="shared" si="5"/>
        <v>DUP</v>
      </c>
      <c r="J111" s="56" t="b">
        <f t="shared" si="7"/>
        <v>1</v>
      </c>
      <c r="K111" s="57" t="str">
        <f t="shared" si="8"/>
        <v>NO</v>
      </c>
      <c r="L111" s="71">
        <f ca="1">SUMIF(MAYPAY1, Employees8[HELPER COLUMN],Table8[[#All],[Invoice Value]])</f>
        <v>0</v>
      </c>
      <c r="M111" s="71" t="str">
        <f ca="1">IF(AND(K111="PAY", L111&gt;0), SUMIF(MAYPAY1,Employees8[[#Headers],[#Data],[HELPER COLUMN]],Table8[[#All],[Invoice Value]]), "")</f>
        <v/>
      </c>
      <c r="N111" s="59" t="str">
        <f t="shared" si="9"/>
        <v>NEGLECT</v>
      </c>
      <c r="O111" s="59"/>
      <c r="P111" s="65"/>
      <c r="Q111" s="65"/>
      <c r="R111" s="65"/>
      <c r="S111" s="65"/>
      <c r="T111" s="65"/>
      <c r="U111" s="65"/>
      <c r="V111" s="65"/>
    </row>
    <row r="112" spans="2:22" ht="18.75" customHeight="1" x14ac:dyDescent="0.35">
      <c r="B112" s="40" t="str">
        <f t="shared" si="6"/>
        <v>6473335ZNGA562BC</v>
      </c>
      <c r="C112" s="40">
        <v>6473335</v>
      </c>
      <c r="D112" s="40" t="s">
        <v>273</v>
      </c>
      <c r="E112" s="40" t="s">
        <v>39</v>
      </c>
      <c r="F112" s="42" t="s">
        <v>55</v>
      </c>
      <c r="G112" s="43">
        <v>43185</v>
      </c>
      <c r="H112" s="40" t="str">
        <f>VLOOKUP(E112, 'CODES FOR CLOSING TYPE'!$A$1:$C$28, 2,0)</f>
        <v>ZNGA562BC</v>
      </c>
      <c r="I112" s="56" t="str">
        <f t="shared" si="5"/>
        <v>UNIQUE</v>
      </c>
      <c r="J112" s="56" t="b">
        <f t="shared" si="7"/>
        <v>0</v>
      </c>
      <c r="K112" s="57" t="str">
        <f t="shared" si="8"/>
        <v>PAY</v>
      </c>
      <c r="L112" s="71">
        <f ca="1">SUMIF(MAYPAY1, Employees8[HELPER COLUMN],Table8[[#All],[Invoice Value]])</f>
        <v>498.69</v>
      </c>
      <c r="M112" s="71">
        <f ca="1">IF(AND(K112="PAY", L112&gt;0), SUMIF(MAYPAY1,Employees8[[#Headers],[#Data],[HELPER COLUMN]],Table8[[#All],[Invoice Value]]), "")</f>
        <v>498.69</v>
      </c>
      <c r="N112" s="59" t="str">
        <f t="shared" ca="1" si="9"/>
        <v>PAID</v>
      </c>
      <c r="O112" s="59"/>
      <c r="P112" s="65"/>
      <c r="Q112" s="65"/>
      <c r="R112" s="65"/>
      <c r="S112" s="65"/>
      <c r="T112" s="65"/>
      <c r="U112" s="65"/>
      <c r="V112" s="65"/>
    </row>
    <row r="113" spans="2:22" ht="18.75" customHeight="1" x14ac:dyDescent="0.35">
      <c r="B113" s="40" t="str">
        <f t="shared" si="6"/>
        <v>6647550ZNGA563BC</v>
      </c>
      <c r="C113" s="49">
        <v>6647550</v>
      </c>
      <c r="D113" s="40" t="s">
        <v>259</v>
      </c>
      <c r="E113" s="40" t="s">
        <v>24</v>
      </c>
      <c r="F113" s="42" t="s">
        <v>55</v>
      </c>
      <c r="G113" s="43">
        <v>43186</v>
      </c>
      <c r="H113" s="40" t="str">
        <f>VLOOKUP(E113, 'CODES FOR CLOSING TYPE'!$A$1:$C$28, 2,0)</f>
        <v>ZNGA563BC</v>
      </c>
      <c r="I113" s="56" t="str">
        <f t="shared" si="5"/>
        <v>UNIQUE</v>
      </c>
      <c r="J113" s="56" t="b">
        <f t="shared" si="7"/>
        <v>0</v>
      </c>
      <c r="K113" s="57" t="str">
        <f t="shared" si="8"/>
        <v>PAY</v>
      </c>
      <c r="L113" s="71">
        <f ca="1">SUMIF(MAYPAY1, Employees8[HELPER COLUMN],Table8[[#All],[Invoice Value]])</f>
        <v>0</v>
      </c>
      <c r="M113" s="71" t="str">
        <f ca="1">IF(AND(K113="PAY", L113&gt;0), SUMIF(MAYPAY1,Employees8[[#Headers],[#Data],[HELPER COLUMN]],Table8[[#All],[Invoice Value]]), "")</f>
        <v/>
      </c>
      <c r="N113" s="59" t="str">
        <f t="shared" ca="1" si="9"/>
        <v>NOT PAID</v>
      </c>
      <c r="O113" s="59"/>
      <c r="P113" s="65"/>
      <c r="Q113" s="65"/>
      <c r="R113" s="65"/>
      <c r="S113" s="65"/>
      <c r="T113" s="65"/>
      <c r="U113" s="65"/>
      <c r="V113" s="65"/>
    </row>
    <row r="114" spans="2:22" ht="18.75" customHeight="1" x14ac:dyDescent="0.35">
      <c r="B114" s="40" t="str">
        <f t="shared" si="6"/>
        <v>6617137ZNGA561BC</v>
      </c>
      <c r="C114" s="40">
        <v>6617137</v>
      </c>
      <c r="D114" s="40" t="s">
        <v>260</v>
      </c>
      <c r="E114" s="40" t="s">
        <v>27</v>
      </c>
      <c r="F114" s="42" t="s">
        <v>55</v>
      </c>
      <c r="G114" s="43">
        <v>43186</v>
      </c>
      <c r="H114" s="40" t="str">
        <f>VLOOKUP(E114, 'CODES FOR CLOSING TYPE'!$A$1:$C$28, 2,0)</f>
        <v>ZNGA561BC</v>
      </c>
      <c r="I114" s="56" t="str">
        <f t="shared" si="5"/>
        <v>UNIQUE</v>
      </c>
      <c r="J114" s="56" t="b">
        <f t="shared" si="7"/>
        <v>0</v>
      </c>
      <c r="K114" s="57" t="str">
        <f t="shared" si="8"/>
        <v>PAY</v>
      </c>
      <c r="L114" s="71">
        <f ca="1">SUMIF(MAYPAY1, Employees8[HELPER COLUMN],Table8[[#All],[Invoice Value]])</f>
        <v>433.57</v>
      </c>
      <c r="M114" s="71">
        <f ca="1">IF(AND(K114="PAY", L114&gt;0), SUMIF(MAYPAY1,Employees8[[#Headers],[#Data],[HELPER COLUMN]],Table8[[#All],[Invoice Value]]), "")</f>
        <v>433.57</v>
      </c>
      <c r="N114" s="59" t="str">
        <f t="shared" ca="1" si="9"/>
        <v>PAID</v>
      </c>
      <c r="O114" s="59"/>
      <c r="P114" s="65"/>
      <c r="Q114" s="65"/>
      <c r="R114" s="65"/>
      <c r="S114" s="65"/>
      <c r="T114" s="65"/>
      <c r="U114" s="65"/>
      <c r="V114" s="65"/>
    </row>
    <row r="115" spans="2:22" ht="18.75" customHeight="1" x14ac:dyDescent="0.35">
      <c r="B115" s="40" t="str">
        <f t="shared" si="6"/>
        <v>6647819ZNGA561B</v>
      </c>
      <c r="C115" s="40">
        <v>6647819</v>
      </c>
      <c r="D115" s="40" t="s">
        <v>274</v>
      </c>
      <c r="E115" s="40" t="s">
        <v>37</v>
      </c>
      <c r="F115" s="42" t="s">
        <v>71</v>
      </c>
      <c r="G115" s="43">
        <v>43185</v>
      </c>
      <c r="H115" s="40" t="str">
        <f>VLOOKUP(E115, 'CODES FOR CLOSING TYPE'!$A$1:$C$28, 2,0)</f>
        <v>ZNGA561B</v>
      </c>
      <c r="I115" s="56" t="str">
        <f t="shared" si="5"/>
        <v>DUP</v>
      </c>
      <c r="J115" s="56" t="b">
        <f t="shared" si="7"/>
        <v>1</v>
      </c>
      <c r="K115" s="57" t="str">
        <f t="shared" si="8"/>
        <v>NO</v>
      </c>
      <c r="L115" s="71">
        <f ca="1">SUMIF(MAYPAY1, Employees8[HELPER COLUMN],Table8[[#All],[Invoice Value]])</f>
        <v>0</v>
      </c>
      <c r="M115" s="71" t="str">
        <f ca="1">IF(AND(K115="PAY", L115&gt;0), SUMIF(MAYPAY1,Employees8[[#Headers],[#Data],[HELPER COLUMN]],Table8[[#All],[Invoice Value]]), "")</f>
        <v/>
      </c>
      <c r="N115" s="59" t="str">
        <f t="shared" si="9"/>
        <v>NEGLECT</v>
      </c>
      <c r="O115" s="59"/>
      <c r="P115" s="65"/>
      <c r="Q115" s="65"/>
      <c r="R115" s="65"/>
      <c r="S115" s="65"/>
      <c r="T115" s="65"/>
      <c r="U115" s="65"/>
      <c r="V115" s="65"/>
    </row>
    <row r="116" spans="2:22" ht="18.75" customHeight="1" x14ac:dyDescent="0.35">
      <c r="B116" s="40" t="str">
        <f t="shared" si="6"/>
        <v>4074172ZNGA562B</v>
      </c>
      <c r="C116" s="40">
        <v>4074172</v>
      </c>
      <c r="D116" s="40" t="s">
        <v>275</v>
      </c>
      <c r="E116" s="40" t="s">
        <v>53</v>
      </c>
      <c r="F116" s="42" t="s">
        <v>71</v>
      </c>
      <c r="G116" s="43">
        <v>43185</v>
      </c>
      <c r="H116" s="40" t="str">
        <f>VLOOKUP(E116, 'CODES FOR CLOSING TYPE'!$A$1:$C$28, 2,0)</f>
        <v>ZNGA562B</v>
      </c>
      <c r="I116" s="56" t="str">
        <f t="shared" si="5"/>
        <v>DUP</v>
      </c>
      <c r="J116" s="56" t="b">
        <f t="shared" si="7"/>
        <v>1</v>
      </c>
      <c r="K116" s="57" t="str">
        <f t="shared" si="8"/>
        <v>NO</v>
      </c>
      <c r="L116" s="71">
        <f ca="1">SUMIF(MAYPAY1, Employees8[HELPER COLUMN],Table8[[#All],[Invoice Value]])</f>
        <v>0</v>
      </c>
      <c r="M116" s="71" t="str">
        <f ca="1">IF(AND(K116="PAY", L116&gt;0), SUMIF(MAYPAY1,Employees8[[#Headers],[#Data],[HELPER COLUMN]],Table8[[#All],[Invoice Value]]), "")</f>
        <v/>
      </c>
      <c r="N116" s="59" t="str">
        <f t="shared" si="9"/>
        <v>NEGLECT</v>
      </c>
      <c r="O116" s="59"/>
      <c r="P116" s="65"/>
      <c r="Q116" s="65"/>
      <c r="R116" s="65"/>
      <c r="S116" s="65"/>
      <c r="T116" s="65"/>
      <c r="U116" s="65"/>
      <c r="V116" s="65"/>
    </row>
    <row r="117" spans="2:22" ht="18.75" customHeight="1" x14ac:dyDescent="0.35">
      <c r="B117" s="40" t="str">
        <f t="shared" si="6"/>
        <v>6342545ZNGA563B</v>
      </c>
      <c r="C117" s="40">
        <v>6342545</v>
      </c>
      <c r="D117" s="40" t="s">
        <v>276</v>
      </c>
      <c r="E117" s="40" t="s">
        <v>22</v>
      </c>
      <c r="F117" s="42" t="s">
        <v>74</v>
      </c>
      <c r="G117" s="43">
        <v>43185</v>
      </c>
      <c r="H117" s="40" t="str">
        <f>VLOOKUP(E117, 'CODES FOR CLOSING TYPE'!$A$1:$C$28, 2,0)</f>
        <v>ZNGA563B</v>
      </c>
      <c r="I117" s="56" t="str">
        <f t="shared" si="5"/>
        <v>DUP</v>
      </c>
      <c r="J117" s="56" t="b">
        <f t="shared" si="7"/>
        <v>1</v>
      </c>
      <c r="K117" s="57" t="str">
        <f t="shared" si="8"/>
        <v>NO</v>
      </c>
      <c r="L117" s="71">
        <f ca="1">SUMIF(MAYPAY1, Employees8[HELPER COLUMN],Table8[[#All],[Invoice Value]])</f>
        <v>0</v>
      </c>
      <c r="M117" s="71" t="str">
        <f ca="1">IF(AND(K117="PAY", L117&gt;0), SUMIF(MAYPAY1,Employees8[[#Headers],[#Data],[HELPER COLUMN]],Table8[[#All],[Invoice Value]]), "")</f>
        <v/>
      </c>
      <c r="N117" s="59" t="str">
        <f t="shared" si="9"/>
        <v>NEGLECT</v>
      </c>
      <c r="O117" s="59"/>
      <c r="P117" s="65"/>
      <c r="Q117" s="65"/>
      <c r="R117" s="65"/>
      <c r="S117" s="65"/>
      <c r="T117" s="65"/>
      <c r="U117" s="65"/>
      <c r="V117" s="65"/>
    </row>
    <row r="118" spans="2:22" ht="18.75" customHeight="1" x14ac:dyDescent="0.35">
      <c r="B118" s="40" t="str">
        <f t="shared" si="6"/>
        <v>6342545ZNGA563BC</v>
      </c>
      <c r="C118" s="40">
        <v>6342545</v>
      </c>
      <c r="D118" s="40" t="s">
        <v>276</v>
      </c>
      <c r="E118" s="40" t="s">
        <v>24</v>
      </c>
      <c r="F118" s="42" t="s">
        <v>74</v>
      </c>
      <c r="G118" s="43">
        <v>43185</v>
      </c>
      <c r="H118" s="40" t="str">
        <f>VLOOKUP(E118, 'CODES FOR CLOSING TYPE'!$A$1:$C$28, 2,0)</f>
        <v>ZNGA563BC</v>
      </c>
      <c r="I118" s="56" t="str">
        <f t="shared" si="5"/>
        <v>UNIQUE</v>
      </c>
      <c r="J118" s="56" t="b">
        <f t="shared" si="7"/>
        <v>0</v>
      </c>
      <c r="K118" s="57" t="str">
        <f t="shared" si="8"/>
        <v>PAY</v>
      </c>
      <c r="L118" s="71">
        <f ca="1">SUMIF(MAYPAY1, Employees8[HELPER COLUMN],Table8[[#All],[Invoice Value]])</f>
        <v>626.70000000000005</v>
      </c>
      <c r="M118" s="71">
        <f ca="1">IF(AND(K118="PAY", L118&gt;0), SUMIF(MAYPAY1,Employees8[[#Headers],[#Data],[HELPER COLUMN]],Table8[[#All],[Invoice Value]]), "")</f>
        <v>626.70000000000005</v>
      </c>
      <c r="N118" s="59" t="str">
        <f t="shared" ca="1" si="9"/>
        <v>PAID</v>
      </c>
      <c r="O118" s="59"/>
      <c r="P118" s="65"/>
      <c r="Q118" s="65"/>
      <c r="R118" s="65"/>
      <c r="S118" s="65"/>
      <c r="T118" s="65"/>
      <c r="U118" s="65"/>
      <c r="V118" s="65"/>
    </row>
    <row r="119" spans="2:22" ht="18.75" customHeight="1" x14ac:dyDescent="0.35">
      <c r="B119" s="40" t="str">
        <f t="shared" si="6"/>
        <v>6647501ZNGA563BC</v>
      </c>
      <c r="C119" s="40">
        <v>6647501</v>
      </c>
      <c r="D119" s="40" t="s">
        <v>277</v>
      </c>
      <c r="E119" s="40" t="s">
        <v>24</v>
      </c>
      <c r="F119" s="42" t="s">
        <v>74</v>
      </c>
      <c r="G119" s="43">
        <v>43185</v>
      </c>
      <c r="H119" s="40" t="str">
        <f>VLOOKUP(E119, 'CODES FOR CLOSING TYPE'!$A$1:$C$28, 2,0)</f>
        <v>ZNGA563BC</v>
      </c>
      <c r="I119" s="56" t="str">
        <f t="shared" si="5"/>
        <v>UNIQUE</v>
      </c>
      <c r="J119" s="56" t="b">
        <f t="shared" si="7"/>
        <v>0</v>
      </c>
      <c r="K119" s="57" t="str">
        <f t="shared" si="8"/>
        <v>PAY</v>
      </c>
      <c r="L119" s="71">
        <f ca="1">SUMIF(MAYPAY1, Employees8[HELPER COLUMN],Table8[[#All],[Invoice Value]])</f>
        <v>626.70000000000005</v>
      </c>
      <c r="M119" s="71">
        <f ca="1">IF(AND(K119="PAY", L119&gt;0), SUMIF(MAYPAY1,Employees8[[#Headers],[#Data],[HELPER COLUMN]],Table8[[#All],[Invoice Value]]), "")</f>
        <v>626.70000000000005</v>
      </c>
      <c r="N119" s="59" t="str">
        <f t="shared" ca="1" si="9"/>
        <v>PAID</v>
      </c>
      <c r="O119" s="59"/>
      <c r="P119" s="65"/>
      <c r="Q119" s="65"/>
      <c r="R119" s="65"/>
      <c r="S119" s="65"/>
      <c r="T119" s="65"/>
      <c r="U119" s="65"/>
      <c r="V119" s="65"/>
    </row>
    <row r="120" spans="2:22" ht="18.75" customHeight="1" x14ac:dyDescent="0.35">
      <c r="B120" s="40" t="str">
        <f t="shared" si="6"/>
        <v>4973143Z999</v>
      </c>
      <c r="C120" s="40">
        <v>4973143</v>
      </c>
      <c r="D120" s="40" t="s">
        <v>278</v>
      </c>
      <c r="E120" s="40" t="s">
        <v>34</v>
      </c>
      <c r="F120" s="42" t="s">
        <v>74</v>
      </c>
      <c r="G120" s="43">
        <v>43186</v>
      </c>
      <c r="H120" s="40" t="str">
        <f>VLOOKUP(E120, 'CODES FOR CLOSING TYPE'!$A$1:$C$28, 2,0)</f>
        <v>Z999</v>
      </c>
      <c r="I120" s="56" t="str">
        <f t="shared" si="5"/>
        <v>UNIQUE</v>
      </c>
      <c r="J120" s="56" t="b">
        <f t="shared" si="7"/>
        <v>0</v>
      </c>
      <c r="K120" s="57" t="str">
        <f t="shared" si="8"/>
        <v>PAY</v>
      </c>
      <c r="L120" s="71">
        <f ca="1">SUMIF(MAYPAY1, Employees8[HELPER COLUMN],Table8[[#All],[Invoice Value]])</f>
        <v>0</v>
      </c>
      <c r="M120" s="71" t="str">
        <f ca="1">IF(AND(K120="PAY", L120&gt;0), SUMIF(MAYPAY1,Employees8[[#Headers],[#Data],[HELPER COLUMN]],Table8[[#All],[Invoice Value]]), "")</f>
        <v/>
      </c>
      <c r="N120" s="59" t="str">
        <f t="shared" ca="1" si="9"/>
        <v>NOT PAID</v>
      </c>
      <c r="O120" s="59"/>
      <c r="P120" s="65"/>
      <c r="Q120" s="65"/>
      <c r="R120" s="65"/>
      <c r="S120" s="65"/>
      <c r="T120" s="65"/>
      <c r="U120" s="65"/>
      <c r="V120" s="65"/>
    </row>
    <row r="121" spans="2:22" ht="18.75" customHeight="1" x14ac:dyDescent="0.35">
      <c r="B121" s="40" t="str">
        <f t="shared" si="6"/>
        <v>6474006ZNGA564B</v>
      </c>
      <c r="C121" s="40">
        <v>6474006</v>
      </c>
      <c r="D121" s="40" t="s">
        <v>279</v>
      </c>
      <c r="E121" s="40" t="s">
        <v>32</v>
      </c>
      <c r="F121" s="42" t="s">
        <v>82</v>
      </c>
      <c r="G121" s="43">
        <v>43185</v>
      </c>
      <c r="H121" s="40" t="str">
        <f>VLOOKUP(E121, 'CODES FOR CLOSING TYPE'!$A$1:$C$28, 2,0)</f>
        <v>ZNGA564B</v>
      </c>
      <c r="I121" s="56" t="str">
        <f t="shared" si="5"/>
        <v>DUP</v>
      </c>
      <c r="J121" s="56" t="b">
        <f t="shared" si="7"/>
        <v>1</v>
      </c>
      <c r="K121" s="57" t="str">
        <f t="shared" si="8"/>
        <v>NO</v>
      </c>
      <c r="L121" s="71">
        <f ca="1">SUMIF(MAYPAY1, Employees8[HELPER COLUMN],Table8[[#All],[Invoice Value]])</f>
        <v>0</v>
      </c>
      <c r="M121" s="71" t="str">
        <f ca="1">IF(AND(K121="PAY", L121&gt;0), SUMIF(MAYPAY1,Employees8[[#Headers],[#Data],[HELPER COLUMN]],Table8[[#All],[Invoice Value]]), "")</f>
        <v/>
      </c>
      <c r="N121" s="59" t="str">
        <f t="shared" si="9"/>
        <v>NEGLECT</v>
      </c>
      <c r="O121" s="59"/>
      <c r="P121" s="65"/>
      <c r="Q121" s="65"/>
      <c r="R121" s="65"/>
      <c r="S121" s="65"/>
      <c r="T121" s="65"/>
      <c r="U121" s="65"/>
      <c r="V121" s="65"/>
    </row>
    <row r="122" spans="2:22" ht="18.75" customHeight="1" x14ac:dyDescent="0.35">
      <c r="B122" s="40" t="str">
        <f t="shared" si="6"/>
        <v>6591593ZNGA563BC</v>
      </c>
      <c r="C122" s="40">
        <v>6591593</v>
      </c>
      <c r="D122" s="40" t="s">
        <v>231</v>
      </c>
      <c r="E122" s="40" t="s">
        <v>24</v>
      </c>
      <c r="F122" s="42" t="s">
        <v>82</v>
      </c>
      <c r="G122" s="43">
        <v>43185</v>
      </c>
      <c r="H122" s="40" t="str">
        <f>VLOOKUP(E122, 'CODES FOR CLOSING TYPE'!$A$1:$C$28, 2,0)</f>
        <v>ZNGA563BC</v>
      </c>
      <c r="I122" s="56" t="str">
        <f t="shared" si="5"/>
        <v>UNIQUE</v>
      </c>
      <c r="J122" s="56" t="b">
        <f t="shared" si="7"/>
        <v>0</v>
      </c>
      <c r="K122" s="57" t="str">
        <f t="shared" si="8"/>
        <v>PAY</v>
      </c>
      <c r="L122" s="71">
        <f ca="1">SUMIF(MAYPAY1, Employees8[HELPER COLUMN],Table8[[#All],[Invoice Value]])</f>
        <v>626.70000000000005</v>
      </c>
      <c r="M122" s="71">
        <f ca="1">IF(AND(K122="PAY", L122&gt;0), SUMIF(MAYPAY1,Employees8[[#Headers],[#Data],[HELPER COLUMN]],Table8[[#All],[Invoice Value]]), "")</f>
        <v>626.70000000000005</v>
      </c>
      <c r="N122" s="59" t="str">
        <f t="shared" ca="1" si="9"/>
        <v>PAID</v>
      </c>
      <c r="O122" s="59"/>
      <c r="P122" s="65"/>
      <c r="Q122" s="65"/>
      <c r="R122" s="65"/>
      <c r="S122" s="65"/>
      <c r="T122" s="65"/>
      <c r="U122" s="65"/>
      <c r="V122" s="65"/>
    </row>
    <row r="123" spans="2:22" ht="18.75" customHeight="1" x14ac:dyDescent="0.35">
      <c r="B123" s="40" t="str">
        <f t="shared" si="6"/>
        <v>6474006ZNGA564BC</v>
      </c>
      <c r="C123" s="40">
        <v>6474006</v>
      </c>
      <c r="D123" s="40" t="s">
        <v>279</v>
      </c>
      <c r="E123" s="40" t="s">
        <v>94</v>
      </c>
      <c r="F123" s="42" t="s">
        <v>82</v>
      </c>
      <c r="G123" s="43">
        <v>43185</v>
      </c>
      <c r="H123" s="40" t="str">
        <f>VLOOKUP(E123, 'CODES FOR CLOSING TYPE'!$A$1:$C$28, 2,0)</f>
        <v>ZNGA564BC</v>
      </c>
      <c r="I123" s="56" t="str">
        <f t="shared" si="5"/>
        <v>UNIQUE</v>
      </c>
      <c r="J123" s="56" t="b">
        <f t="shared" si="7"/>
        <v>0</v>
      </c>
      <c r="K123" s="57" t="str">
        <f t="shared" si="8"/>
        <v>PAY</v>
      </c>
      <c r="L123" s="71">
        <f ca="1">SUMIF(MAYPAY1, Employees8[HELPER COLUMN],Table8[[#All],[Invoice Value]])</f>
        <v>881.69</v>
      </c>
      <c r="M123" s="71">
        <f ca="1">IF(AND(K123="PAY", L123&gt;0), SUMIF(MAYPAY1,Employees8[[#Headers],[#Data],[HELPER COLUMN]],Table8[[#All],[Invoice Value]]), "")</f>
        <v>881.69</v>
      </c>
      <c r="N123" s="59" t="str">
        <f t="shared" ca="1" si="9"/>
        <v>PAID</v>
      </c>
      <c r="O123" s="59"/>
      <c r="P123" s="65"/>
      <c r="Q123" s="65"/>
      <c r="R123" s="65"/>
      <c r="S123" s="65"/>
      <c r="T123" s="65"/>
      <c r="U123" s="65"/>
      <c r="V123" s="65"/>
    </row>
    <row r="124" spans="2:22" ht="18.75" customHeight="1" x14ac:dyDescent="0.35">
      <c r="B124" s="40" t="str">
        <f t="shared" si="6"/>
        <v>5792669ZNGA561C</v>
      </c>
      <c r="C124" s="40">
        <v>5792669</v>
      </c>
      <c r="D124" s="40" t="s">
        <v>280</v>
      </c>
      <c r="E124" s="40" t="s">
        <v>88</v>
      </c>
      <c r="F124" s="42" t="s">
        <v>82</v>
      </c>
      <c r="G124" s="43">
        <v>43185</v>
      </c>
      <c r="H124" s="40" t="str">
        <f>VLOOKUP(E124, 'CODES FOR CLOSING TYPE'!$A$1:$C$28, 2,0)</f>
        <v>ZNGA561C</v>
      </c>
      <c r="I124" s="56" t="str">
        <f t="shared" si="5"/>
        <v>UNIQUE</v>
      </c>
      <c r="J124" s="56" t="b">
        <f t="shared" si="7"/>
        <v>0</v>
      </c>
      <c r="K124" s="57" t="str">
        <f t="shared" si="8"/>
        <v>PAY</v>
      </c>
      <c r="L124" s="71">
        <f ca="1">SUMIF(MAYPAY1, Employees8[HELPER COLUMN],Table8[[#All],[Invoice Value]])</f>
        <v>205.64</v>
      </c>
      <c r="M124" s="71">
        <f ca="1">IF(AND(K124="PAY", L124&gt;0), SUMIF(MAYPAY1,Employees8[[#Headers],[#Data],[HELPER COLUMN]],Table8[[#All],[Invoice Value]]), "")</f>
        <v>205.64</v>
      </c>
      <c r="N124" s="59" t="str">
        <f t="shared" ca="1" si="9"/>
        <v>PAID</v>
      </c>
      <c r="O124" s="59"/>
      <c r="P124" s="65"/>
      <c r="Q124" s="65"/>
      <c r="R124" s="65"/>
      <c r="S124" s="65"/>
      <c r="T124" s="65"/>
      <c r="U124" s="65"/>
      <c r="V124" s="65"/>
    </row>
    <row r="125" spans="2:22" ht="18.75" customHeight="1" x14ac:dyDescent="0.35">
      <c r="B125" s="40" t="str">
        <f t="shared" si="6"/>
        <v>6094041ZNGA561C</v>
      </c>
      <c r="C125" s="40">
        <v>6094041</v>
      </c>
      <c r="D125" s="40" t="s">
        <v>281</v>
      </c>
      <c r="E125" s="40" t="s">
        <v>88</v>
      </c>
      <c r="F125" s="42" t="s">
        <v>82</v>
      </c>
      <c r="G125" s="43">
        <v>43186</v>
      </c>
      <c r="H125" s="40" t="str">
        <f>VLOOKUP(E125, 'CODES FOR CLOSING TYPE'!$A$1:$C$28, 2,0)</f>
        <v>ZNGA561C</v>
      </c>
      <c r="I125" s="56" t="str">
        <f t="shared" si="5"/>
        <v>UNIQUE</v>
      </c>
      <c r="J125" s="56" t="b">
        <f t="shared" si="7"/>
        <v>0</v>
      </c>
      <c r="K125" s="57" t="str">
        <f t="shared" si="8"/>
        <v>PAY</v>
      </c>
      <c r="L125" s="71">
        <f ca="1">SUMIF(MAYPAY1, Employees8[HELPER COLUMN],Table8[[#All],[Invoice Value]])</f>
        <v>205.64</v>
      </c>
      <c r="M125" s="71">
        <f ca="1">IF(AND(K125="PAY", L125&gt;0), SUMIF(MAYPAY1,Employees8[[#Headers],[#Data],[HELPER COLUMN]],Table8[[#All],[Invoice Value]]), "")</f>
        <v>205.64</v>
      </c>
      <c r="N125" s="59" t="str">
        <f t="shared" ca="1" si="9"/>
        <v>PAID</v>
      </c>
      <c r="O125" s="59"/>
      <c r="P125" s="65"/>
      <c r="Q125" s="65"/>
      <c r="R125" s="65"/>
      <c r="S125" s="65"/>
      <c r="T125" s="65"/>
      <c r="U125" s="65"/>
      <c r="V125" s="65"/>
    </row>
    <row r="126" spans="2:22" ht="18.75" customHeight="1" x14ac:dyDescent="0.35">
      <c r="B126" s="40" t="str">
        <f t="shared" si="6"/>
        <v>6740459ZNGA564B</v>
      </c>
      <c r="C126" s="40">
        <v>6740459</v>
      </c>
      <c r="D126" s="40" t="s">
        <v>282</v>
      </c>
      <c r="E126" s="40" t="s">
        <v>32</v>
      </c>
      <c r="F126" s="42" t="s">
        <v>82</v>
      </c>
      <c r="G126" s="43">
        <v>43186</v>
      </c>
      <c r="H126" s="40" t="str">
        <f>VLOOKUP(E126, 'CODES FOR CLOSING TYPE'!$A$1:$C$28, 2,0)</f>
        <v>ZNGA564B</v>
      </c>
      <c r="I126" s="56" t="str">
        <f t="shared" si="5"/>
        <v>DUP</v>
      </c>
      <c r="J126" s="56" t="b">
        <f t="shared" si="7"/>
        <v>1</v>
      </c>
      <c r="K126" s="57" t="str">
        <f t="shared" si="8"/>
        <v>NO</v>
      </c>
      <c r="L126" s="71">
        <f ca="1">SUMIF(MAYPAY1, Employees8[HELPER COLUMN],Table8[[#All],[Invoice Value]])</f>
        <v>0</v>
      </c>
      <c r="M126" s="71" t="str">
        <f ca="1">IF(AND(K126="PAY", L126&gt;0), SUMIF(MAYPAY1,Employees8[[#Headers],[#Data],[HELPER COLUMN]],Table8[[#All],[Invoice Value]]), "")</f>
        <v/>
      </c>
      <c r="N126" s="59" t="str">
        <f t="shared" si="9"/>
        <v>NEGLECT</v>
      </c>
      <c r="O126" s="59"/>
      <c r="P126" s="65"/>
      <c r="Q126" s="65"/>
      <c r="R126" s="65"/>
      <c r="S126" s="65"/>
      <c r="T126" s="65"/>
      <c r="U126" s="65"/>
      <c r="V126" s="65"/>
    </row>
    <row r="127" spans="2:22" ht="18.75" customHeight="1" x14ac:dyDescent="0.35">
      <c r="B127" s="40" t="str">
        <f t="shared" si="6"/>
        <v>6416041N-563RSP</v>
      </c>
      <c r="C127" s="40">
        <v>6416041</v>
      </c>
      <c r="D127" s="40" t="s">
        <v>283</v>
      </c>
      <c r="E127" s="53" t="s">
        <v>352</v>
      </c>
      <c r="F127" s="42" t="s">
        <v>82</v>
      </c>
      <c r="G127" s="43">
        <v>43186</v>
      </c>
      <c r="H127" s="40" t="str">
        <f>VLOOKUP(E127, 'CODES FOR CLOSING TYPE'!$A$1:$C$28, 2,0)</f>
        <v>N-563RSP</v>
      </c>
      <c r="I127" s="56" t="str">
        <f t="shared" si="5"/>
        <v>UNIQUE</v>
      </c>
      <c r="J127" s="56" t="b">
        <f t="shared" si="7"/>
        <v>0</v>
      </c>
      <c r="K127" s="57" t="str">
        <f t="shared" si="8"/>
        <v>PAY</v>
      </c>
      <c r="L127" s="71">
        <f ca="1">SUMIF(MAYPAY1, Employees8[HELPER COLUMN],Table8[[#All],[Invoice Value]])</f>
        <v>626.70000000000005</v>
      </c>
      <c r="M127" s="71">
        <f ca="1">IF(AND(K127="PAY", L127&gt;0), SUMIF(MAYPAY1,Employees8[[#Headers],[#Data],[HELPER COLUMN]],Table8[[#All],[Invoice Value]]), "")</f>
        <v>626.70000000000005</v>
      </c>
      <c r="N127" s="59" t="str">
        <f t="shared" ca="1" si="9"/>
        <v>PAID</v>
      </c>
      <c r="O127" s="59"/>
      <c r="P127" s="65"/>
      <c r="Q127" s="65"/>
      <c r="R127" s="65"/>
      <c r="S127" s="65"/>
      <c r="T127" s="65"/>
      <c r="U127" s="65"/>
      <c r="V127" s="65"/>
    </row>
    <row r="128" spans="2:22" ht="18.75" customHeight="1" x14ac:dyDescent="0.35">
      <c r="B128" s="40" t="str">
        <f t="shared" si="6"/>
        <v>6669028ZNGA563B</v>
      </c>
      <c r="C128" s="40">
        <v>6669028</v>
      </c>
      <c r="D128" s="40" t="s">
        <v>284</v>
      </c>
      <c r="E128" s="40" t="s">
        <v>22</v>
      </c>
      <c r="F128" s="42" t="s">
        <v>18</v>
      </c>
      <c r="G128" s="43">
        <v>43185</v>
      </c>
      <c r="H128" s="40" t="str">
        <f>VLOOKUP(E128, 'CODES FOR CLOSING TYPE'!$A$1:$C$28, 2,0)</f>
        <v>ZNGA563B</v>
      </c>
      <c r="I128" s="56" t="str">
        <f t="shared" si="5"/>
        <v>DUP</v>
      </c>
      <c r="J128" s="56" t="b">
        <f t="shared" si="7"/>
        <v>1</v>
      </c>
      <c r="K128" s="57" t="str">
        <f t="shared" si="8"/>
        <v>NO</v>
      </c>
      <c r="L128" s="71">
        <f ca="1">SUMIF(MAYPAY1, Employees8[HELPER COLUMN],Table8[[#All],[Invoice Value]])</f>
        <v>0</v>
      </c>
      <c r="M128" s="71" t="str">
        <f ca="1">IF(AND(K128="PAY", L128&gt;0), SUMIF(MAYPAY1,Employees8[[#Headers],[#Data],[HELPER COLUMN]],Table8[[#All],[Invoice Value]]), "")</f>
        <v/>
      </c>
      <c r="N128" s="59" t="str">
        <f t="shared" si="9"/>
        <v>NEGLECT</v>
      </c>
      <c r="O128" s="59"/>
      <c r="P128" s="65"/>
      <c r="Q128" s="65"/>
      <c r="R128" s="65"/>
      <c r="S128" s="65"/>
      <c r="T128" s="65"/>
      <c r="U128" s="65"/>
      <c r="V128" s="65"/>
    </row>
    <row r="129" spans="2:22" ht="18.75" customHeight="1" x14ac:dyDescent="0.35">
      <c r="B129" s="40" t="str">
        <f t="shared" si="6"/>
        <v>6669028ZNGA563BC</v>
      </c>
      <c r="C129" s="40">
        <v>6669028</v>
      </c>
      <c r="D129" s="40" t="s">
        <v>284</v>
      </c>
      <c r="E129" s="40" t="s">
        <v>24</v>
      </c>
      <c r="F129" s="42" t="s">
        <v>18</v>
      </c>
      <c r="G129" s="43">
        <v>43185</v>
      </c>
      <c r="H129" s="40" t="str">
        <f>VLOOKUP(E129, 'CODES FOR CLOSING TYPE'!$A$1:$C$28, 2,0)</f>
        <v>ZNGA563BC</v>
      </c>
      <c r="I129" s="56" t="str">
        <f t="shared" si="5"/>
        <v>UNIQUE</v>
      </c>
      <c r="J129" s="56" t="b">
        <f t="shared" si="7"/>
        <v>0</v>
      </c>
      <c r="K129" s="57" t="str">
        <f t="shared" si="8"/>
        <v>PAY</v>
      </c>
      <c r="L129" s="71">
        <f ca="1">SUMIF(MAYPAY1, Employees8[HELPER COLUMN],Table8[[#All],[Invoice Value]])</f>
        <v>626.70000000000005</v>
      </c>
      <c r="M129" s="71">
        <f ca="1">IF(AND(K129="PAY", L129&gt;0), SUMIF(MAYPAY1,Employees8[[#Headers],[#Data],[HELPER COLUMN]],Table8[[#All],[Invoice Value]]), "")</f>
        <v>626.70000000000005</v>
      </c>
      <c r="N129" s="59" t="str">
        <f t="shared" ca="1" si="9"/>
        <v>PAID</v>
      </c>
      <c r="O129" s="59"/>
      <c r="P129" s="65"/>
      <c r="Q129" s="65"/>
      <c r="R129" s="65"/>
      <c r="S129" s="65"/>
      <c r="T129" s="65"/>
      <c r="U129" s="65"/>
      <c r="V129" s="65"/>
    </row>
    <row r="130" spans="2:22" ht="18.75" customHeight="1" x14ac:dyDescent="0.35">
      <c r="B130" s="40" t="str">
        <f t="shared" si="6"/>
        <v>6619237ZNGA560BC</v>
      </c>
      <c r="C130" s="40">
        <v>6619237</v>
      </c>
      <c r="D130" s="40" t="s">
        <v>241</v>
      </c>
      <c r="E130" s="40" t="s">
        <v>79</v>
      </c>
      <c r="F130" s="42" t="s">
        <v>18</v>
      </c>
      <c r="G130" s="43">
        <v>43185</v>
      </c>
      <c r="H130" s="40" t="str">
        <f>VLOOKUP(E130, 'CODES FOR CLOSING TYPE'!$A$1:$C$28, 2,0)</f>
        <v>ZNGA560BC</v>
      </c>
      <c r="I130" s="56" t="str">
        <f t="shared" si="5"/>
        <v>UNIQUE</v>
      </c>
      <c r="J130" s="56" t="b">
        <f t="shared" si="7"/>
        <v>0</v>
      </c>
      <c r="K130" s="57" t="str">
        <f t="shared" si="8"/>
        <v>PAY</v>
      </c>
      <c r="L130" s="71">
        <f ca="1">SUMIF(MAYPAY1, Employees8[HELPER COLUMN],Table8[[#All],[Invoice Value]])</f>
        <v>414.92</v>
      </c>
      <c r="M130" s="71">
        <f ca="1">IF(AND(K130="PAY", L130&gt;0), SUMIF(MAYPAY1,Employees8[[#Headers],[#Data],[HELPER COLUMN]],Table8[[#All],[Invoice Value]]), "")</f>
        <v>414.92</v>
      </c>
      <c r="N130" s="59" t="str">
        <f t="shared" ca="1" si="9"/>
        <v>PAID</v>
      </c>
      <c r="O130" s="59"/>
      <c r="P130" s="65"/>
      <c r="Q130" s="65"/>
      <c r="R130" s="65"/>
      <c r="S130" s="65"/>
      <c r="T130" s="65"/>
      <c r="U130" s="65"/>
      <c r="V130" s="65"/>
    </row>
    <row r="131" spans="2:22" ht="18.75" customHeight="1" x14ac:dyDescent="0.35">
      <c r="B131" s="40" t="str">
        <f t="shared" si="6"/>
        <v>5821302ZNGA563BC</v>
      </c>
      <c r="C131" s="40">
        <v>5821302</v>
      </c>
      <c r="D131" s="40" t="s">
        <v>266</v>
      </c>
      <c r="E131" s="40" t="s">
        <v>24</v>
      </c>
      <c r="F131" s="42" t="s">
        <v>18</v>
      </c>
      <c r="G131" s="43">
        <v>43185</v>
      </c>
      <c r="H131" s="40" t="str">
        <f>VLOOKUP(E131, 'CODES FOR CLOSING TYPE'!$A$1:$C$28, 2,0)</f>
        <v>ZNGA563BC</v>
      </c>
      <c r="I131" s="56" t="str">
        <f t="shared" si="5"/>
        <v>UNIQUE</v>
      </c>
      <c r="J131" s="56" t="b">
        <f t="shared" si="7"/>
        <v>0</v>
      </c>
      <c r="K131" s="57" t="str">
        <f t="shared" si="8"/>
        <v>PAY</v>
      </c>
      <c r="L131" s="71">
        <f ca="1">SUMIF(MAYPAY1, Employees8[HELPER COLUMN],Table8[[#All],[Invoice Value]])</f>
        <v>626.70000000000005</v>
      </c>
      <c r="M131" s="71">
        <f ca="1">IF(AND(K131="PAY", L131&gt;0), SUMIF(MAYPAY1,Employees8[[#Headers],[#Data],[HELPER COLUMN]],Table8[[#All],[Invoice Value]]), "")</f>
        <v>626.70000000000005</v>
      </c>
      <c r="N131" s="59" t="str">
        <f t="shared" ca="1" si="9"/>
        <v>PAID</v>
      </c>
      <c r="O131" s="59"/>
      <c r="P131" s="65"/>
      <c r="Q131" s="65"/>
      <c r="R131" s="65"/>
      <c r="S131" s="65"/>
      <c r="T131" s="65"/>
      <c r="U131" s="65"/>
      <c r="V131" s="65"/>
    </row>
    <row r="132" spans="2:22" ht="18.75" customHeight="1" x14ac:dyDescent="0.35">
      <c r="B132" s="40" t="str">
        <f t="shared" si="6"/>
        <v>6387492ZNGA563BC</v>
      </c>
      <c r="C132" s="40">
        <v>6387492</v>
      </c>
      <c r="D132" s="40" t="s">
        <v>243</v>
      </c>
      <c r="E132" s="40" t="s">
        <v>24</v>
      </c>
      <c r="F132" s="42" t="s">
        <v>18</v>
      </c>
      <c r="G132" s="43">
        <v>43186</v>
      </c>
      <c r="H132" s="40" t="str">
        <f>VLOOKUP(E132, 'CODES FOR CLOSING TYPE'!$A$1:$C$28, 2,0)</f>
        <v>ZNGA563BC</v>
      </c>
      <c r="I132" s="56" t="str">
        <f t="shared" ref="I132:I195" si="14">IF(COUNTIF(B$4:B$1640, B132&amp;"C")&gt;0, "DUP", "UNIQUE")</f>
        <v>UNIQUE</v>
      </c>
      <c r="J132" s="56" t="b">
        <f t="shared" si="7"/>
        <v>0</v>
      </c>
      <c r="K132" s="57" t="str">
        <f t="shared" si="8"/>
        <v>PAY</v>
      </c>
      <c r="L132" s="71">
        <f ca="1">SUMIF(MAYPAY1, Employees8[HELPER COLUMN],Table8[[#All],[Invoice Value]])</f>
        <v>626.70000000000005</v>
      </c>
      <c r="M132" s="71">
        <f ca="1">IF(AND(K132="PAY", L132&gt;0), SUMIF(MAYPAY1,Employees8[[#Headers],[#Data],[HELPER COLUMN]],Table8[[#All],[Invoice Value]]), "")</f>
        <v>626.70000000000005</v>
      </c>
      <c r="N132" s="59" t="str">
        <f t="shared" ca="1" si="9"/>
        <v>PAID</v>
      </c>
      <c r="O132" s="59"/>
      <c r="P132" s="65"/>
      <c r="Q132" s="65"/>
      <c r="R132" s="65"/>
      <c r="S132" s="65"/>
      <c r="T132" s="65"/>
      <c r="U132" s="65"/>
      <c r="V132" s="65"/>
    </row>
    <row r="133" spans="2:22" ht="18.75" customHeight="1" x14ac:dyDescent="0.35">
      <c r="B133" s="40" t="str">
        <f t="shared" si="6"/>
        <v>6563367ZNGA560BC</v>
      </c>
      <c r="C133" s="40">
        <v>6563367</v>
      </c>
      <c r="D133" s="40" t="s">
        <v>238</v>
      </c>
      <c r="E133" s="40" t="s">
        <v>79</v>
      </c>
      <c r="F133" s="42" t="s">
        <v>18</v>
      </c>
      <c r="G133" s="43">
        <v>43186</v>
      </c>
      <c r="H133" s="40" t="str">
        <f>VLOOKUP(E133, 'CODES FOR CLOSING TYPE'!$A$1:$C$28, 2,0)</f>
        <v>ZNGA560BC</v>
      </c>
      <c r="I133" s="56" t="str">
        <f t="shared" si="14"/>
        <v>UNIQUE</v>
      </c>
      <c r="J133" s="56" t="b">
        <f t="shared" si="7"/>
        <v>0</v>
      </c>
      <c r="K133" s="57" t="str">
        <f t="shared" si="8"/>
        <v>PAY</v>
      </c>
      <c r="L133" s="71">
        <f ca="1">SUMIF(MAYPAY1, Employees8[HELPER COLUMN],Table8[[#All],[Invoice Value]])</f>
        <v>414.92</v>
      </c>
      <c r="M133" s="71">
        <f ca="1">IF(AND(K133="PAY", L133&gt;0), SUMIF(MAYPAY1,Employees8[[#Headers],[#Data],[HELPER COLUMN]],Table8[[#All],[Invoice Value]]), "")</f>
        <v>414.92</v>
      </c>
      <c r="N133" s="59" t="str">
        <f t="shared" ca="1" si="9"/>
        <v>PAID</v>
      </c>
      <c r="O133" s="59"/>
      <c r="P133" s="65"/>
      <c r="Q133" s="65"/>
      <c r="R133" s="65"/>
      <c r="S133" s="65"/>
      <c r="T133" s="65"/>
      <c r="U133" s="65"/>
      <c r="V133" s="65"/>
    </row>
    <row r="134" spans="2:22" ht="18.75" customHeight="1" x14ac:dyDescent="0.35">
      <c r="B134" s="40" t="str">
        <f t="shared" ref="B134:B197" si="15">CONCATENATE(C134, H134)</f>
        <v>6679866ZNGA563B</v>
      </c>
      <c r="C134" s="40">
        <v>6679866</v>
      </c>
      <c r="D134" s="40" t="s">
        <v>285</v>
      </c>
      <c r="E134" s="40" t="s">
        <v>22</v>
      </c>
      <c r="F134" s="42" t="s">
        <v>59</v>
      </c>
      <c r="G134" s="43">
        <v>43187</v>
      </c>
      <c r="H134" s="40" t="str">
        <f>VLOOKUP(E134, 'CODES FOR CLOSING TYPE'!$A$1:$C$28, 2,0)</f>
        <v>ZNGA563B</v>
      </c>
      <c r="I134" s="56" t="str">
        <f t="shared" si="14"/>
        <v>DUP</v>
      </c>
      <c r="J134" s="56" t="b">
        <f t="shared" ref="J134:J198" si="16">SUMPRODUCT(--(H134=BUILDCODES))&gt;0</f>
        <v>1</v>
      </c>
      <c r="K134" s="57" t="str">
        <f t="shared" ref="K134:K197" si="17">IF(AND(I134="DUP", J134=TRUE),"NO","PAY")</f>
        <v>NO</v>
      </c>
      <c r="L134" s="71">
        <f ca="1">SUMIF(MAYPAY1, Employees8[HELPER COLUMN],Table8[[#All],[Invoice Value]])</f>
        <v>0</v>
      </c>
      <c r="M134" s="71" t="str">
        <f ca="1">IF(AND(K134="PAY", L134&gt;0), SUMIF(MAYPAY1,Employees8[[#Headers],[#Data],[HELPER COLUMN]],Table8[[#All],[Invoice Value]]), "")</f>
        <v/>
      </c>
      <c r="N134" s="59" t="str">
        <f t="shared" ref="N134:N197" si="18">IF(H134="NGA Outside Boundary Remediation/Build", "OSB", IF(K134="NO", "NEGLECT", IF(AND(K134="PAY",L134=0), "NOT PAID", "PAID")))</f>
        <v>NEGLECT</v>
      </c>
      <c r="O134" s="59"/>
      <c r="P134" s="65"/>
      <c r="Q134" s="65"/>
      <c r="R134" s="65"/>
      <c r="S134" s="65"/>
      <c r="T134" s="65"/>
      <c r="U134" s="65"/>
      <c r="V134" s="65"/>
    </row>
    <row r="135" spans="2:22" ht="18.75" customHeight="1" x14ac:dyDescent="0.35">
      <c r="B135" s="40" t="str">
        <f t="shared" si="15"/>
        <v>6630240ZNGA562B</v>
      </c>
      <c r="C135" s="40">
        <v>6630240</v>
      </c>
      <c r="D135" s="40" t="s">
        <v>286</v>
      </c>
      <c r="E135" s="40" t="s">
        <v>53</v>
      </c>
      <c r="F135" s="42" t="s">
        <v>59</v>
      </c>
      <c r="G135" s="43">
        <v>43187</v>
      </c>
      <c r="H135" s="40" t="str">
        <f>VLOOKUP(E135, 'CODES FOR CLOSING TYPE'!$A$1:$C$28, 2,0)</f>
        <v>ZNGA562B</v>
      </c>
      <c r="I135" s="56" t="str">
        <f t="shared" si="14"/>
        <v>DUP</v>
      </c>
      <c r="J135" s="56" t="b">
        <f t="shared" si="16"/>
        <v>1</v>
      </c>
      <c r="K135" s="57" t="str">
        <f t="shared" si="17"/>
        <v>NO</v>
      </c>
      <c r="L135" s="71">
        <f ca="1">SUMIF(MAYPAY1, Employees8[HELPER COLUMN],Table8[[#All],[Invoice Value]])</f>
        <v>0</v>
      </c>
      <c r="M135" s="71" t="str">
        <f ca="1">IF(AND(K135="PAY", L135&gt;0), SUMIF(MAYPAY1,Employees8[[#Headers],[#Data],[HELPER COLUMN]],Table8[[#All],[Invoice Value]]), "")</f>
        <v/>
      </c>
      <c r="N135" s="59" t="str">
        <f t="shared" si="18"/>
        <v>NEGLECT</v>
      </c>
      <c r="O135" s="59"/>
      <c r="P135" s="65"/>
      <c r="Q135" s="65"/>
      <c r="R135" s="65"/>
      <c r="S135" s="65"/>
      <c r="T135" s="65"/>
      <c r="U135" s="65"/>
      <c r="V135" s="65"/>
    </row>
    <row r="136" spans="2:22" ht="18.75" customHeight="1" x14ac:dyDescent="0.35">
      <c r="B136" s="40" t="str">
        <f t="shared" si="15"/>
        <v>6630240ZNGA562BC</v>
      </c>
      <c r="C136" s="40">
        <v>6630240</v>
      </c>
      <c r="D136" s="40" t="s">
        <v>286</v>
      </c>
      <c r="E136" s="40" t="s">
        <v>39</v>
      </c>
      <c r="F136" s="42" t="s">
        <v>59</v>
      </c>
      <c r="G136" s="43">
        <v>43187</v>
      </c>
      <c r="H136" s="40" t="str">
        <f>VLOOKUP(E136, 'CODES FOR CLOSING TYPE'!$A$1:$C$28, 2,0)</f>
        <v>ZNGA562BC</v>
      </c>
      <c r="I136" s="56" t="str">
        <f t="shared" si="14"/>
        <v>UNIQUE</v>
      </c>
      <c r="J136" s="56" t="b">
        <f t="shared" si="16"/>
        <v>0</v>
      </c>
      <c r="K136" s="57" t="str">
        <f t="shared" si="17"/>
        <v>PAY</v>
      </c>
      <c r="L136" s="71">
        <f ca="1">SUMIF(MAYPAY1, Employees8[HELPER COLUMN],Table8[[#All],[Invoice Value]])</f>
        <v>498.69</v>
      </c>
      <c r="M136" s="71">
        <f ca="1">IF(AND(K136="PAY", L136&gt;0), SUMIF(MAYPAY1,Employees8[[#Headers],[#Data],[HELPER COLUMN]],Table8[[#All],[Invoice Value]]), "")</f>
        <v>498.69</v>
      </c>
      <c r="N136" s="59" t="str">
        <f t="shared" ca="1" si="18"/>
        <v>PAID</v>
      </c>
      <c r="O136" s="59"/>
      <c r="P136" s="65"/>
      <c r="Q136" s="65"/>
      <c r="R136" s="65"/>
      <c r="S136" s="65"/>
      <c r="T136" s="65"/>
      <c r="U136" s="65"/>
      <c r="V136" s="65"/>
    </row>
    <row r="137" spans="2:22" ht="18.75" customHeight="1" x14ac:dyDescent="0.35">
      <c r="B137" s="40" t="str">
        <f t="shared" si="15"/>
        <v>6736421ZNGA561B</v>
      </c>
      <c r="C137" s="40">
        <v>6736421</v>
      </c>
      <c r="D137" s="40" t="s">
        <v>287</v>
      </c>
      <c r="E137" s="40" t="s">
        <v>37</v>
      </c>
      <c r="F137" s="42" t="s">
        <v>59</v>
      </c>
      <c r="G137" s="43">
        <v>43187</v>
      </c>
      <c r="H137" s="40" t="str">
        <f>VLOOKUP(E137, 'CODES FOR CLOSING TYPE'!$A$1:$C$28, 2,0)</f>
        <v>ZNGA561B</v>
      </c>
      <c r="I137" s="56" t="str">
        <f t="shared" si="14"/>
        <v>DUP</v>
      </c>
      <c r="J137" s="56" t="b">
        <f t="shared" si="16"/>
        <v>1</v>
      </c>
      <c r="K137" s="57" t="str">
        <f t="shared" si="17"/>
        <v>NO</v>
      </c>
      <c r="L137" s="71">
        <f ca="1">SUMIF(MAYPAY1, Employees8[HELPER COLUMN],Table8[[#All],[Invoice Value]])</f>
        <v>0</v>
      </c>
      <c r="M137" s="71" t="str">
        <f ca="1">IF(AND(K137="PAY", L137&gt;0), SUMIF(MAYPAY1,Employees8[[#Headers],[#Data],[HELPER COLUMN]],Table8[[#All],[Invoice Value]]), "")</f>
        <v/>
      </c>
      <c r="N137" s="59" t="str">
        <f t="shared" si="18"/>
        <v>NEGLECT</v>
      </c>
      <c r="O137" s="59"/>
      <c r="P137" s="65"/>
      <c r="Q137" s="65"/>
      <c r="R137" s="65"/>
      <c r="S137" s="65"/>
      <c r="T137" s="65"/>
      <c r="U137" s="65"/>
      <c r="V137" s="65"/>
    </row>
    <row r="138" spans="2:22" ht="18.75" customHeight="1" x14ac:dyDescent="0.35">
      <c r="B138" s="40" t="str">
        <f t="shared" si="15"/>
        <v>5474192ZNGA562BC</v>
      </c>
      <c r="C138" s="40">
        <v>5474192</v>
      </c>
      <c r="D138" s="40" t="s">
        <v>288</v>
      </c>
      <c r="E138" s="40" t="s">
        <v>39</v>
      </c>
      <c r="F138" s="42" t="s">
        <v>59</v>
      </c>
      <c r="G138" s="43">
        <v>43188</v>
      </c>
      <c r="H138" s="40" t="str">
        <f>VLOOKUP(E138, 'CODES FOR CLOSING TYPE'!$A$1:$C$28, 2,0)</f>
        <v>ZNGA562BC</v>
      </c>
      <c r="I138" s="56" t="str">
        <f t="shared" si="14"/>
        <v>UNIQUE</v>
      </c>
      <c r="J138" s="56" t="b">
        <f t="shared" si="16"/>
        <v>0</v>
      </c>
      <c r="K138" s="57" t="str">
        <f t="shared" si="17"/>
        <v>PAY</v>
      </c>
      <c r="L138" s="71">
        <f ca="1">SUMIF(MAYPAY1, Employees8[HELPER COLUMN],Table8[[#All],[Invoice Value]])</f>
        <v>498.69</v>
      </c>
      <c r="M138" s="71">
        <f ca="1">IF(AND(K138="PAY", L138&gt;0), SUMIF(MAYPAY1,Employees8[[#Headers],[#Data],[HELPER COLUMN]],Table8[[#All],[Invoice Value]]), "")</f>
        <v>498.69</v>
      </c>
      <c r="N138" s="59" t="str">
        <f t="shared" ca="1" si="18"/>
        <v>PAID</v>
      </c>
      <c r="O138" s="59"/>
      <c r="P138" s="65"/>
      <c r="Q138" s="65"/>
      <c r="R138" s="65"/>
      <c r="S138" s="65"/>
      <c r="T138" s="65"/>
      <c r="U138" s="65"/>
      <c r="V138" s="65"/>
    </row>
    <row r="139" spans="2:22" ht="18.75" customHeight="1" x14ac:dyDescent="0.35">
      <c r="B139" s="40" t="str">
        <f t="shared" si="15"/>
        <v>6536614NGA-750</v>
      </c>
      <c r="C139" s="40">
        <v>6536614</v>
      </c>
      <c r="D139" s="40" t="s">
        <v>289</v>
      </c>
      <c r="E139" s="40" t="s">
        <v>84</v>
      </c>
      <c r="F139" s="42" t="s">
        <v>59</v>
      </c>
      <c r="G139" s="43">
        <v>43188</v>
      </c>
      <c r="H139" s="40" t="str">
        <f>VLOOKUP(E139, 'CODES FOR CLOSING TYPE'!$A$1:$C$28, 2,0)</f>
        <v>NGA-750</v>
      </c>
      <c r="I139" s="56" t="str">
        <f t="shared" si="14"/>
        <v>UNIQUE</v>
      </c>
      <c r="J139" s="56" t="b">
        <f t="shared" si="16"/>
        <v>0</v>
      </c>
      <c r="K139" s="57" t="str">
        <f t="shared" si="17"/>
        <v>PAY</v>
      </c>
      <c r="L139" s="71">
        <f ca="1">SUMIF(MAYPAY1, Employees8[HELPER COLUMN],Table8[[#All],[Invoice Value]])</f>
        <v>22.61</v>
      </c>
      <c r="M139" s="71">
        <f ca="1">IF(AND(K139="PAY", L139&gt;0), SUMIF(MAYPAY1,Employees8[[#Headers],[#Data],[HELPER COLUMN]],Table8[[#All],[Invoice Value]]), "")</f>
        <v>22.61</v>
      </c>
      <c r="N139" s="59" t="str">
        <f t="shared" ca="1" si="18"/>
        <v>PAID</v>
      </c>
      <c r="O139" s="59"/>
      <c r="P139" s="65"/>
      <c r="Q139" s="65"/>
      <c r="R139" s="65"/>
      <c r="S139" s="65"/>
      <c r="T139" s="65"/>
      <c r="U139" s="65"/>
      <c r="V139" s="65"/>
    </row>
    <row r="140" spans="2:22" ht="18.75" customHeight="1" x14ac:dyDescent="0.35">
      <c r="B140" s="40" t="str">
        <f t="shared" si="15"/>
        <v>6267539ZNGA561BC</v>
      </c>
      <c r="C140" s="51">
        <v>6267539</v>
      </c>
      <c r="D140" s="40" t="s">
        <v>290</v>
      </c>
      <c r="E140" s="40" t="s">
        <v>27</v>
      </c>
      <c r="F140" s="42" t="s">
        <v>59</v>
      </c>
      <c r="G140" s="43">
        <v>43188</v>
      </c>
      <c r="H140" s="40" t="str">
        <f>VLOOKUP(E140, 'CODES FOR CLOSING TYPE'!$A$1:$C$28, 2,0)</f>
        <v>ZNGA561BC</v>
      </c>
      <c r="I140" s="56" t="str">
        <f t="shared" si="14"/>
        <v>UNIQUE</v>
      </c>
      <c r="J140" s="56" t="b">
        <f t="shared" si="16"/>
        <v>0</v>
      </c>
      <c r="K140" s="57" t="str">
        <f t="shared" si="17"/>
        <v>PAY</v>
      </c>
      <c r="L140" s="71">
        <f ca="1">SUMIF(MAYPAY1, Employees8[HELPER COLUMN],Table8[[#All],[Invoice Value]])</f>
        <v>433.57</v>
      </c>
      <c r="M140" s="71">
        <f ca="1">IF(AND(K140="PAY", L140&gt;0), SUMIF(MAYPAY1,Employees8[[#Headers],[#Data],[HELPER COLUMN]],Table8[[#All],[Invoice Value]]), "")</f>
        <v>433.57</v>
      </c>
      <c r="N140" s="59" t="str">
        <f t="shared" ca="1" si="18"/>
        <v>PAID</v>
      </c>
      <c r="O140" s="59" t="s">
        <v>393</v>
      </c>
      <c r="P140" s="65"/>
      <c r="Q140" s="65"/>
      <c r="R140" s="65"/>
      <c r="S140" s="65"/>
      <c r="T140" s="65"/>
      <c r="U140" s="65"/>
      <c r="V140" s="65"/>
    </row>
    <row r="141" spans="2:22" ht="18.75" customHeight="1" x14ac:dyDescent="0.35">
      <c r="B141" s="40" t="str">
        <f t="shared" si="15"/>
        <v>6663648ZNGA563B</v>
      </c>
      <c r="C141" s="40">
        <v>6663648</v>
      </c>
      <c r="D141" s="40" t="s">
        <v>291</v>
      </c>
      <c r="E141" s="40" t="s">
        <v>22</v>
      </c>
      <c r="F141" s="42" t="s">
        <v>59</v>
      </c>
      <c r="G141" s="43">
        <v>43188</v>
      </c>
      <c r="H141" s="40" t="str">
        <f>VLOOKUP(E141, 'CODES FOR CLOSING TYPE'!$A$1:$C$28, 2,0)</f>
        <v>ZNGA563B</v>
      </c>
      <c r="I141" s="56" t="str">
        <f t="shared" si="14"/>
        <v>DUP</v>
      </c>
      <c r="J141" s="56" t="b">
        <f t="shared" si="16"/>
        <v>1</v>
      </c>
      <c r="K141" s="57" t="str">
        <f t="shared" si="17"/>
        <v>NO</v>
      </c>
      <c r="L141" s="71">
        <f ca="1">SUMIF(MAYPAY1, Employees8[HELPER COLUMN],Table8[[#All],[Invoice Value]])</f>
        <v>0</v>
      </c>
      <c r="M141" s="71" t="str">
        <f ca="1">IF(AND(K141="PAY", L141&gt;0), SUMIF(MAYPAY1,Employees8[[#Headers],[#Data],[HELPER COLUMN]],Table8[[#All],[Invoice Value]]), "")</f>
        <v/>
      </c>
      <c r="N141" s="59" t="str">
        <f t="shared" si="18"/>
        <v>NEGLECT</v>
      </c>
      <c r="O141" s="59"/>
      <c r="P141" s="65"/>
      <c r="Q141" s="65"/>
      <c r="R141" s="65"/>
      <c r="S141" s="65"/>
      <c r="T141" s="65"/>
      <c r="U141" s="65"/>
      <c r="V141" s="65"/>
    </row>
    <row r="142" spans="2:22" ht="18.75" customHeight="1" x14ac:dyDescent="0.35">
      <c r="B142" s="40" t="str">
        <f t="shared" si="15"/>
        <v>6527278ZNGA561BC</v>
      </c>
      <c r="C142" s="40">
        <v>6527278</v>
      </c>
      <c r="D142" s="40" t="s">
        <v>248</v>
      </c>
      <c r="E142" s="40" t="s">
        <v>27</v>
      </c>
      <c r="F142" s="42" t="s">
        <v>28</v>
      </c>
      <c r="G142" s="43">
        <v>43187</v>
      </c>
      <c r="H142" s="40" t="str">
        <f>VLOOKUP(E142, 'CODES FOR CLOSING TYPE'!$A$1:$C$28, 2,0)</f>
        <v>ZNGA561BC</v>
      </c>
      <c r="I142" s="56" t="str">
        <f t="shared" si="14"/>
        <v>UNIQUE</v>
      </c>
      <c r="J142" s="56" t="b">
        <f t="shared" si="16"/>
        <v>0</v>
      </c>
      <c r="K142" s="57" t="str">
        <f t="shared" si="17"/>
        <v>PAY</v>
      </c>
      <c r="L142" s="71">
        <f ca="1">SUMIF(MAYPAY1, Employees8[HELPER COLUMN],Table8[[#All],[Invoice Value]])</f>
        <v>433.57</v>
      </c>
      <c r="M142" s="71">
        <f ca="1">IF(AND(K142="PAY", L142&gt;0), SUMIF(MAYPAY1,Employees8[[#Headers],[#Data],[HELPER COLUMN]],Table8[[#All],[Invoice Value]]), "")</f>
        <v>433.57</v>
      </c>
      <c r="N142" s="59" t="str">
        <f t="shared" ca="1" si="18"/>
        <v>PAID</v>
      </c>
      <c r="O142" s="59"/>
      <c r="P142" s="65"/>
      <c r="Q142" s="65"/>
      <c r="R142" s="65"/>
      <c r="S142" s="65"/>
      <c r="T142" s="65"/>
      <c r="U142" s="65"/>
      <c r="V142" s="65"/>
    </row>
    <row r="143" spans="2:22" ht="18.75" customHeight="1" x14ac:dyDescent="0.35">
      <c r="B143" s="40" t="str">
        <f t="shared" si="15"/>
        <v>6598833Z999</v>
      </c>
      <c r="C143" s="40">
        <v>6598833</v>
      </c>
      <c r="D143" s="40" t="s">
        <v>292</v>
      </c>
      <c r="E143" s="40" t="s">
        <v>34</v>
      </c>
      <c r="F143" s="42" t="s">
        <v>28</v>
      </c>
      <c r="G143" s="43">
        <v>43188</v>
      </c>
      <c r="H143" s="40" t="str">
        <f>VLOOKUP(E143, 'CODES FOR CLOSING TYPE'!$A$1:$C$28, 2,0)</f>
        <v>Z999</v>
      </c>
      <c r="I143" s="56" t="str">
        <f t="shared" si="14"/>
        <v>UNIQUE</v>
      </c>
      <c r="J143" s="56" t="b">
        <f t="shared" si="16"/>
        <v>0</v>
      </c>
      <c r="K143" s="57" t="str">
        <f t="shared" si="17"/>
        <v>PAY</v>
      </c>
      <c r="L143" s="71">
        <f ca="1">SUMIF(MAYPAY1, Employees8[HELPER COLUMN],Table8[[#All],[Invoice Value]])</f>
        <v>0</v>
      </c>
      <c r="M143" s="71" t="str">
        <f ca="1">IF(AND(K143="PAY", L143&gt;0), SUMIF(MAYPAY1,Employees8[[#Headers],[#Data],[HELPER COLUMN]],Table8[[#All],[Invoice Value]]), "")</f>
        <v/>
      </c>
      <c r="N143" s="59" t="str">
        <f t="shared" ca="1" si="18"/>
        <v>NOT PAID</v>
      </c>
      <c r="O143" s="59"/>
      <c r="P143" s="65"/>
      <c r="Q143" s="65"/>
      <c r="R143" s="65"/>
      <c r="S143" s="65"/>
      <c r="T143" s="65"/>
      <c r="U143" s="65"/>
      <c r="V143" s="65"/>
    </row>
    <row r="144" spans="2:22" ht="18.75" customHeight="1" x14ac:dyDescent="0.35">
      <c r="B144" s="40" t="str">
        <f t="shared" si="15"/>
        <v>6481861ZNGA561BC</v>
      </c>
      <c r="C144" s="40">
        <v>6481861</v>
      </c>
      <c r="D144" s="40" t="s">
        <v>247</v>
      </c>
      <c r="E144" s="40" t="s">
        <v>27</v>
      </c>
      <c r="F144" s="42" t="s">
        <v>28</v>
      </c>
      <c r="G144" s="43">
        <v>43188</v>
      </c>
      <c r="H144" s="40" t="str">
        <f>VLOOKUP(E144, 'CODES FOR CLOSING TYPE'!$A$1:$C$28, 2,0)</f>
        <v>ZNGA561BC</v>
      </c>
      <c r="I144" s="56" t="str">
        <f t="shared" si="14"/>
        <v>UNIQUE</v>
      </c>
      <c r="J144" s="56" t="b">
        <f t="shared" si="16"/>
        <v>0</v>
      </c>
      <c r="K144" s="57" t="str">
        <f t="shared" si="17"/>
        <v>PAY</v>
      </c>
      <c r="L144" s="71">
        <f ca="1">SUMIF(MAYPAY1, Employees8[HELPER COLUMN],Table8[[#All],[Invoice Value]])</f>
        <v>433.57</v>
      </c>
      <c r="M144" s="71">
        <f ca="1">IF(AND(K144="PAY", L144&gt;0), SUMIF(MAYPAY1,Employees8[[#Headers],[#Data],[HELPER COLUMN]],Table8[[#All],[Invoice Value]]), "")</f>
        <v>433.57</v>
      </c>
      <c r="N144" s="59" t="str">
        <f t="shared" ca="1" si="18"/>
        <v>PAID</v>
      </c>
      <c r="O144" s="59"/>
      <c r="P144" s="65"/>
      <c r="Q144" s="65"/>
      <c r="R144" s="65"/>
      <c r="S144" s="65"/>
      <c r="T144" s="65"/>
      <c r="U144" s="65"/>
      <c r="V144" s="65"/>
    </row>
    <row r="145" spans="2:22" ht="18.75" customHeight="1" x14ac:dyDescent="0.35">
      <c r="B145" s="40" t="str">
        <f t="shared" si="15"/>
        <v>6598833ZNGA561B</v>
      </c>
      <c r="C145" s="40">
        <v>6598833</v>
      </c>
      <c r="D145" s="40" t="s">
        <v>292</v>
      </c>
      <c r="E145" s="40" t="s">
        <v>37</v>
      </c>
      <c r="F145" s="42" t="s">
        <v>28</v>
      </c>
      <c r="G145" s="43">
        <v>43188</v>
      </c>
      <c r="H145" s="40" t="str">
        <f>VLOOKUP(E145, 'CODES FOR CLOSING TYPE'!$A$1:$C$28, 2,0)</f>
        <v>ZNGA561B</v>
      </c>
      <c r="I145" s="56" t="str">
        <f t="shared" si="14"/>
        <v>DUP</v>
      </c>
      <c r="J145" s="56" t="b">
        <f t="shared" si="16"/>
        <v>1</v>
      </c>
      <c r="K145" s="57" t="str">
        <f t="shared" si="17"/>
        <v>NO</v>
      </c>
      <c r="L145" s="71">
        <f ca="1">SUMIF(MAYPAY1, Employees8[HELPER COLUMN],Table8[[#All],[Invoice Value]])</f>
        <v>0</v>
      </c>
      <c r="M145" s="71" t="str">
        <f ca="1">IF(AND(K145="PAY", L145&gt;0), SUMIF(MAYPAY1,Employees8[[#Headers],[#Data],[HELPER COLUMN]],Table8[[#All],[Invoice Value]]), "")</f>
        <v/>
      </c>
      <c r="N145" s="59" t="str">
        <f t="shared" si="18"/>
        <v>NEGLECT</v>
      </c>
      <c r="O145" s="59"/>
      <c r="P145" s="65"/>
      <c r="Q145" s="65"/>
      <c r="R145" s="65"/>
      <c r="S145" s="65"/>
      <c r="T145" s="65"/>
      <c r="U145" s="65"/>
      <c r="V145" s="65"/>
    </row>
    <row r="146" spans="2:22" ht="18.75" customHeight="1" x14ac:dyDescent="0.35">
      <c r="B146" s="40" t="str">
        <f t="shared" si="15"/>
        <v>5963628N-561RSP</v>
      </c>
      <c r="C146" s="40">
        <v>5963628</v>
      </c>
      <c r="D146" s="40" t="s">
        <v>293</v>
      </c>
      <c r="E146" s="53" t="s">
        <v>104</v>
      </c>
      <c r="F146" s="42" t="s">
        <v>40</v>
      </c>
      <c r="G146" s="43">
        <v>43187</v>
      </c>
      <c r="H146" s="40" t="str">
        <f>VLOOKUP(E146, 'CODES FOR CLOSING TYPE'!$A$1:$C$28, 2,0)</f>
        <v>N-561RSP</v>
      </c>
      <c r="I146" s="56" t="str">
        <f t="shared" si="14"/>
        <v>UNIQUE</v>
      </c>
      <c r="J146" s="56" t="b">
        <f t="shared" si="16"/>
        <v>0</v>
      </c>
      <c r="K146" s="57" t="str">
        <f t="shared" si="17"/>
        <v>PAY</v>
      </c>
      <c r="L146" s="71">
        <f ca="1">SUMIF(MAYPAY1, Employees8[HELPER COLUMN],Table8[[#All],[Invoice Value]])</f>
        <v>433.57</v>
      </c>
      <c r="M146" s="71">
        <f ca="1">IF(AND(K146="PAY", L146&gt;0), SUMIF(MAYPAY1,Employees8[[#Headers],[#Data],[HELPER COLUMN]],Table8[[#All],[Invoice Value]]), "")</f>
        <v>433.57</v>
      </c>
      <c r="N146" s="59" t="str">
        <f t="shared" ca="1" si="18"/>
        <v>PAID</v>
      </c>
      <c r="O146" s="59"/>
      <c r="P146" s="65"/>
      <c r="Q146" s="65"/>
      <c r="R146" s="65"/>
      <c r="S146" s="65"/>
      <c r="T146" s="65"/>
      <c r="U146" s="65"/>
      <c r="V146" s="65"/>
    </row>
    <row r="147" spans="2:22" ht="18.75" customHeight="1" x14ac:dyDescent="0.35">
      <c r="B147" s="40" t="str">
        <f t="shared" si="15"/>
        <v>4931527ZNGA563B</v>
      </c>
      <c r="C147" s="40">
        <v>4931527</v>
      </c>
      <c r="D147" s="40" t="s">
        <v>294</v>
      </c>
      <c r="E147" s="40" t="s">
        <v>22</v>
      </c>
      <c r="F147" s="42" t="s">
        <v>55</v>
      </c>
      <c r="G147" s="43">
        <v>43187</v>
      </c>
      <c r="H147" s="40" t="str">
        <f>VLOOKUP(E147, 'CODES FOR CLOSING TYPE'!$A$1:$C$28, 2,0)</f>
        <v>ZNGA563B</v>
      </c>
      <c r="I147" s="56" t="str">
        <f t="shared" si="14"/>
        <v>DUP</v>
      </c>
      <c r="J147" s="56" t="b">
        <f t="shared" si="16"/>
        <v>1</v>
      </c>
      <c r="K147" s="57" t="str">
        <f t="shared" si="17"/>
        <v>NO</v>
      </c>
      <c r="L147" s="71">
        <f ca="1">SUMIF(MAYPAY1, Employees8[HELPER COLUMN],Table8[[#All],[Invoice Value]])</f>
        <v>0</v>
      </c>
      <c r="M147" s="71" t="str">
        <f ca="1">IF(AND(K147="PAY", L147&gt;0), SUMIF(MAYPAY1,Employees8[[#Headers],[#Data],[HELPER COLUMN]],Table8[[#All],[Invoice Value]]), "")</f>
        <v/>
      </c>
      <c r="N147" s="59" t="str">
        <f t="shared" si="18"/>
        <v>NEGLECT</v>
      </c>
      <c r="O147" s="59"/>
      <c r="P147" s="65"/>
      <c r="Q147" s="65"/>
      <c r="R147" s="65"/>
      <c r="S147" s="65"/>
      <c r="T147" s="65"/>
      <c r="U147" s="65"/>
      <c r="V147" s="65"/>
    </row>
    <row r="148" spans="2:22" ht="18.75" customHeight="1" x14ac:dyDescent="0.35">
      <c r="B148" s="40" t="str">
        <f t="shared" si="15"/>
        <v>6417247ZNGA563BC</v>
      </c>
      <c r="C148" s="40">
        <v>6417247</v>
      </c>
      <c r="D148" s="40" t="s">
        <v>295</v>
      </c>
      <c r="E148" s="40" t="s">
        <v>24</v>
      </c>
      <c r="F148" s="42" t="s">
        <v>55</v>
      </c>
      <c r="G148" s="43">
        <v>43187</v>
      </c>
      <c r="H148" s="40" t="str">
        <f>VLOOKUP(E148, 'CODES FOR CLOSING TYPE'!$A$1:$C$28, 2,0)</f>
        <v>ZNGA563BC</v>
      </c>
      <c r="I148" s="56" t="str">
        <f t="shared" si="14"/>
        <v>UNIQUE</v>
      </c>
      <c r="J148" s="56" t="b">
        <f t="shared" si="16"/>
        <v>0</v>
      </c>
      <c r="K148" s="57" t="str">
        <f t="shared" si="17"/>
        <v>PAY</v>
      </c>
      <c r="L148" s="71">
        <f ca="1">SUMIF(MAYPAY1, Employees8[HELPER COLUMN],Table8[[#All],[Invoice Value]])</f>
        <v>626.70000000000005</v>
      </c>
      <c r="M148" s="71">
        <f ca="1">IF(AND(K148="PAY", L148&gt;0), SUMIF(MAYPAY1,Employees8[[#Headers],[#Data],[HELPER COLUMN]],Table8[[#All],[Invoice Value]]), "")</f>
        <v>626.70000000000005</v>
      </c>
      <c r="N148" s="59" t="str">
        <f t="shared" ca="1" si="18"/>
        <v>PAID</v>
      </c>
      <c r="O148" s="59"/>
      <c r="P148" s="65"/>
      <c r="Q148" s="65"/>
      <c r="R148" s="65"/>
      <c r="S148" s="65"/>
      <c r="T148" s="65"/>
      <c r="U148" s="65"/>
      <c r="V148" s="65"/>
    </row>
    <row r="149" spans="2:22" ht="18.75" customHeight="1" x14ac:dyDescent="0.35">
      <c r="B149" s="40" t="str">
        <f t="shared" si="15"/>
        <v>6647819ZNGA561BC</v>
      </c>
      <c r="C149" s="40">
        <v>6647819</v>
      </c>
      <c r="D149" s="40" t="s">
        <v>274</v>
      </c>
      <c r="E149" s="40" t="s">
        <v>27</v>
      </c>
      <c r="F149" s="42" t="s">
        <v>71</v>
      </c>
      <c r="G149" s="43">
        <v>43187</v>
      </c>
      <c r="H149" s="40" t="str">
        <f>VLOOKUP(E149, 'CODES FOR CLOSING TYPE'!$A$1:$C$28, 2,0)</f>
        <v>ZNGA561BC</v>
      </c>
      <c r="I149" s="56" t="str">
        <f t="shared" si="14"/>
        <v>UNIQUE</v>
      </c>
      <c r="J149" s="56" t="b">
        <f t="shared" si="16"/>
        <v>0</v>
      </c>
      <c r="K149" s="57" t="str">
        <f t="shared" si="17"/>
        <v>PAY</v>
      </c>
      <c r="L149" s="71">
        <f ca="1">SUMIF(MAYPAY1, Employees8[HELPER COLUMN],Table8[[#All],[Invoice Value]])</f>
        <v>433.57</v>
      </c>
      <c r="M149" s="71">
        <f ca="1">IF(AND(K149="PAY", L149&gt;0), SUMIF(MAYPAY1,Employees8[[#Headers],[#Data],[HELPER COLUMN]],Table8[[#All],[Invoice Value]]), "")</f>
        <v>433.57</v>
      </c>
      <c r="N149" s="59" t="str">
        <f t="shared" ca="1" si="18"/>
        <v>PAID</v>
      </c>
      <c r="O149" s="59"/>
      <c r="P149" s="65"/>
      <c r="Q149" s="65"/>
      <c r="R149" s="65"/>
      <c r="S149" s="65"/>
      <c r="T149" s="65"/>
      <c r="U149" s="65"/>
      <c r="V149" s="65"/>
    </row>
    <row r="150" spans="2:22" ht="18.75" customHeight="1" x14ac:dyDescent="0.35">
      <c r="B150" s="40" t="str">
        <f t="shared" si="15"/>
        <v>6685239ZNGA563B</v>
      </c>
      <c r="C150" s="40">
        <v>6685239</v>
      </c>
      <c r="D150" s="40" t="s">
        <v>73</v>
      </c>
      <c r="E150" s="40" t="s">
        <v>22</v>
      </c>
      <c r="F150" s="42" t="s">
        <v>74</v>
      </c>
      <c r="G150" s="43">
        <v>43187</v>
      </c>
      <c r="H150" s="40" t="str">
        <f>VLOOKUP(E150, 'CODES FOR CLOSING TYPE'!$A$1:$C$28, 2,0)</f>
        <v>ZNGA563B</v>
      </c>
      <c r="I150" s="56" t="str">
        <f t="shared" si="14"/>
        <v>DUP</v>
      </c>
      <c r="J150" s="56" t="b">
        <f t="shared" si="16"/>
        <v>1</v>
      </c>
      <c r="K150" s="57" t="str">
        <f t="shared" si="17"/>
        <v>NO</v>
      </c>
      <c r="L150" s="71">
        <f ca="1">SUMIF(MAYPAY1, Employees8[HELPER COLUMN],Table8[[#All],[Invoice Value]])</f>
        <v>0</v>
      </c>
      <c r="M150" s="71" t="str">
        <f ca="1">IF(AND(K150="PAY", L150&gt;0), SUMIF(MAYPAY1,Employees8[[#Headers],[#Data],[HELPER COLUMN]],Table8[[#All],[Invoice Value]]), "")</f>
        <v/>
      </c>
      <c r="N150" s="59" t="str">
        <f t="shared" si="18"/>
        <v>NEGLECT</v>
      </c>
      <c r="O150" s="59"/>
      <c r="P150" s="65"/>
      <c r="Q150" s="65"/>
      <c r="R150" s="65"/>
      <c r="S150" s="65"/>
      <c r="T150" s="65"/>
      <c r="U150" s="65"/>
      <c r="V150" s="65"/>
    </row>
    <row r="151" spans="2:22" ht="18.75" customHeight="1" x14ac:dyDescent="0.35">
      <c r="B151" s="40" t="str">
        <f t="shared" si="15"/>
        <v>6417247ZNGA563B</v>
      </c>
      <c r="C151" s="40">
        <v>6417247</v>
      </c>
      <c r="D151" s="40" t="s">
        <v>295</v>
      </c>
      <c r="E151" s="40" t="s">
        <v>22</v>
      </c>
      <c r="F151" s="42" t="s">
        <v>74</v>
      </c>
      <c r="G151" s="43">
        <v>43187</v>
      </c>
      <c r="H151" s="40" t="str">
        <f>VLOOKUP(E151, 'CODES FOR CLOSING TYPE'!$A$1:$C$28, 2,0)</f>
        <v>ZNGA563B</v>
      </c>
      <c r="I151" s="56" t="str">
        <f t="shared" si="14"/>
        <v>DUP</v>
      </c>
      <c r="J151" s="56" t="b">
        <f t="shared" si="16"/>
        <v>1</v>
      </c>
      <c r="K151" s="57" t="str">
        <f t="shared" si="17"/>
        <v>NO</v>
      </c>
      <c r="L151" s="71">
        <f ca="1">SUMIF(MAYPAY1, Employees8[HELPER COLUMN],Table8[[#All],[Invoice Value]])</f>
        <v>0</v>
      </c>
      <c r="M151" s="71" t="str">
        <f ca="1">IF(AND(K151="PAY", L151&gt;0), SUMIF(MAYPAY1,Employees8[[#Headers],[#Data],[HELPER COLUMN]],Table8[[#All],[Invoice Value]]), "")</f>
        <v/>
      </c>
      <c r="N151" s="59" t="str">
        <f t="shared" si="18"/>
        <v>NEGLECT</v>
      </c>
      <c r="O151" s="59"/>
      <c r="P151" s="65"/>
      <c r="Q151" s="65"/>
      <c r="R151" s="65"/>
      <c r="S151" s="65"/>
      <c r="T151" s="65"/>
      <c r="U151" s="65"/>
      <c r="V151" s="65"/>
    </row>
    <row r="152" spans="2:22" ht="18.75" customHeight="1" x14ac:dyDescent="0.35">
      <c r="B152" s="40" t="str">
        <f t="shared" si="15"/>
        <v>6647501ZNGA563BC</v>
      </c>
      <c r="C152" s="40">
        <v>6647501</v>
      </c>
      <c r="D152" s="40" t="s">
        <v>277</v>
      </c>
      <c r="E152" s="40" t="s">
        <v>24</v>
      </c>
      <c r="F152" s="42" t="s">
        <v>74</v>
      </c>
      <c r="G152" s="43">
        <v>43188</v>
      </c>
      <c r="H152" s="40" t="str">
        <f>VLOOKUP(E152, 'CODES FOR CLOSING TYPE'!$A$1:$C$28, 2,0)</f>
        <v>ZNGA563BC</v>
      </c>
      <c r="I152" s="56" t="str">
        <f t="shared" si="14"/>
        <v>UNIQUE</v>
      </c>
      <c r="J152" s="56" t="b">
        <f t="shared" si="16"/>
        <v>0</v>
      </c>
      <c r="K152" s="57" t="str">
        <f t="shared" si="17"/>
        <v>PAY</v>
      </c>
      <c r="L152" s="71">
        <f ca="1">SUMIF(MAYPAY1, Employees8[HELPER COLUMN],Table8[[#All],[Invoice Value]])</f>
        <v>626.70000000000005</v>
      </c>
      <c r="M152" s="71">
        <f ca="1">IF(AND(K152="PAY", L152&gt;0), SUMIF(MAYPAY1,Employees8[[#Headers],[#Data],[HELPER COLUMN]],Table8[[#All],[Invoice Value]]), "")</f>
        <v>626.70000000000005</v>
      </c>
      <c r="N152" s="59" t="str">
        <f t="shared" ca="1" si="18"/>
        <v>PAID</v>
      </c>
      <c r="O152" s="59"/>
      <c r="P152" s="65"/>
      <c r="Q152" s="65"/>
      <c r="R152" s="65"/>
      <c r="S152" s="65"/>
      <c r="T152" s="65"/>
      <c r="U152" s="65"/>
      <c r="V152" s="65"/>
    </row>
    <row r="153" spans="2:22" ht="18.75" customHeight="1" x14ac:dyDescent="0.35">
      <c r="B153" s="40" t="str">
        <f t="shared" si="15"/>
        <v>4973143ZNGA562B</v>
      </c>
      <c r="C153" s="40">
        <v>4973143</v>
      </c>
      <c r="D153" s="40" t="s">
        <v>278</v>
      </c>
      <c r="E153" s="40" t="s">
        <v>53</v>
      </c>
      <c r="F153" s="42" t="s">
        <v>74</v>
      </c>
      <c r="G153" s="43">
        <v>43188</v>
      </c>
      <c r="H153" s="40" t="str">
        <f>VLOOKUP(E153, 'CODES FOR CLOSING TYPE'!$A$1:$C$28, 2,0)</f>
        <v>ZNGA562B</v>
      </c>
      <c r="I153" s="56" t="str">
        <f t="shared" si="14"/>
        <v>DUP</v>
      </c>
      <c r="J153" s="56" t="b">
        <f t="shared" si="16"/>
        <v>1</v>
      </c>
      <c r="K153" s="57" t="str">
        <f t="shared" si="17"/>
        <v>NO</v>
      </c>
      <c r="L153" s="71">
        <f ca="1">SUMIF(MAYPAY1, Employees8[HELPER COLUMN],Table8[[#All],[Invoice Value]])</f>
        <v>0</v>
      </c>
      <c r="M153" s="71" t="str">
        <f ca="1">IF(AND(K153="PAY", L153&gt;0), SUMIF(MAYPAY1,Employees8[[#Headers],[#Data],[HELPER COLUMN]],Table8[[#All],[Invoice Value]]), "")</f>
        <v/>
      </c>
      <c r="N153" s="59" t="str">
        <f t="shared" si="18"/>
        <v>NEGLECT</v>
      </c>
      <c r="O153" s="59"/>
      <c r="P153" s="65"/>
      <c r="Q153" s="65"/>
      <c r="R153" s="65"/>
      <c r="S153" s="65"/>
      <c r="T153" s="65"/>
      <c r="U153" s="65"/>
      <c r="V153" s="65"/>
    </row>
    <row r="154" spans="2:22" ht="18.75" customHeight="1" x14ac:dyDescent="0.35">
      <c r="B154" s="40" t="str">
        <f t="shared" si="15"/>
        <v>6663411ZNGA562BC</v>
      </c>
      <c r="C154" s="40">
        <v>6663411</v>
      </c>
      <c r="D154" s="40" t="s">
        <v>263</v>
      </c>
      <c r="E154" s="40" t="s">
        <v>39</v>
      </c>
      <c r="F154" s="42" t="s">
        <v>82</v>
      </c>
      <c r="G154" s="43">
        <v>43187</v>
      </c>
      <c r="H154" s="40" t="str">
        <f>VLOOKUP(E154, 'CODES FOR CLOSING TYPE'!$A$1:$C$28, 2,0)</f>
        <v>ZNGA562BC</v>
      </c>
      <c r="I154" s="56" t="str">
        <f t="shared" si="14"/>
        <v>UNIQUE</v>
      </c>
      <c r="J154" s="56" t="b">
        <f t="shared" si="16"/>
        <v>0</v>
      </c>
      <c r="K154" s="57" t="str">
        <f t="shared" si="17"/>
        <v>PAY</v>
      </c>
      <c r="L154" s="71">
        <f ca="1">SUMIF(MAYPAY1, Employees8[HELPER COLUMN],Table8[[#All],[Invoice Value]])</f>
        <v>498.69</v>
      </c>
      <c r="M154" s="71">
        <f ca="1">IF(AND(K154="PAY", L154&gt;0), SUMIF(MAYPAY1,Employees8[[#Headers],[#Data],[HELPER COLUMN]],Table8[[#All],[Invoice Value]]), "")</f>
        <v>498.69</v>
      </c>
      <c r="N154" s="59" t="str">
        <f t="shared" ca="1" si="18"/>
        <v>PAID</v>
      </c>
      <c r="O154" s="59"/>
      <c r="P154" s="65"/>
      <c r="Q154" s="65"/>
      <c r="R154" s="65"/>
      <c r="S154" s="65"/>
      <c r="T154" s="65"/>
      <c r="U154" s="65"/>
      <c r="V154" s="65"/>
    </row>
    <row r="155" spans="2:22" ht="18.75" customHeight="1" x14ac:dyDescent="0.35">
      <c r="B155" s="40" t="str">
        <f t="shared" si="15"/>
        <v>6744505NGA-750</v>
      </c>
      <c r="C155" s="40">
        <v>6744505</v>
      </c>
      <c r="D155" s="40" t="s">
        <v>296</v>
      </c>
      <c r="E155" s="40" t="s">
        <v>84</v>
      </c>
      <c r="F155" s="42" t="s">
        <v>82</v>
      </c>
      <c r="G155" s="43">
        <v>43187</v>
      </c>
      <c r="H155" s="40" t="str">
        <f>VLOOKUP(E155, 'CODES FOR CLOSING TYPE'!$A$1:$C$28, 2,0)</f>
        <v>NGA-750</v>
      </c>
      <c r="I155" s="56" t="str">
        <f t="shared" si="14"/>
        <v>UNIQUE</v>
      </c>
      <c r="J155" s="56" t="b">
        <f t="shared" si="16"/>
        <v>0</v>
      </c>
      <c r="K155" s="57" t="str">
        <f t="shared" si="17"/>
        <v>PAY</v>
      </c>
      <c r="L155" s="71">
        <f ca="1">SUMIF(MAYPAY1, Employees8[HELPER COLUMN],Table8[[#All],[Invoice Value]])</f>
        <v>22.61</v>
      </c>
      <c r="M155" s="71">
        <f ca="1">IF(AND(K155="PAY", L155&gt;0), SUMIF(MAYPAY1,Employees8[[#Headers],[#Data],[HELPER COLUMN]],Table8[[#All],[Invoice Value]]), "")</f>
        <v>22.61</v>
      </c>
      <c r="N155" s="59" t="str">
        <f t="shared" ca="1" si="18"/>
        <v>PAID</v>
      </c>
      <c r="O155" s="59"/>
      <c r="P155" s="65"/>
      <c r="Q155" s="65"/>
      <c r="R155" s="65"/>
      <c r="S155" s="65"/>
      <c r="T155" s="65"/>
      <c r="U155" s="65"/>
      <c r="V155" s="65"/>
    </row>
    <row r="156" spans="2:22" ht="18.75" customHeight="1" x14ac:dyDescent="0.35">
      <c r="B156" s="40" t="str">
        <f t="shared" si="15"/>
        <v>6740459ZNGA564BC</v>
      </c>
      <c r="C156" s="40">
        <v>6740459</v>
      </c>
      <c r="D156" s="40" t="s">
        <v>282</v>
      </c>
      <c r="E156" s="40" t="s">
        <v>94</v>
      </c>
      <c r="F156" s="42" t="s">
        <v>82</v>
      </c>
      <c r="G156" s="43">
        <v>43187</v>
      </c>
      <c r="H156" s="40" t="str">
        <f>VLOOKUP(E156, 'CODES FOR CLOSING TYPE'!$A$1:$C$28, 2,0)</f>
        <v>ZNGA564BC</v>
      </c>
      <c r="I156" s="56" t="str">
        <f t="shared" si="14"/>
        <v>UNIQUE</v>
      </c>
      <c r="J156" s="56" t="b">
        <f t="shared" si="16"/>
        <v>0</v>
      </c>
      <c r="K156" s="57" t="str">
        <f t="shared" si="17"/>
        <v>PAY</v>
      </c>
      <c r="L156" s="71">
        <f ca="1">SUMIF(MAYPAY1, Employees8[HELPER COLUMN],Table8[[#All],[Invoice Value]])</f>
        <v>881.69</v>
      </c>
      <c r="M156" s="71">
        <f ca="1">IF(AND(K156="PAY", L156&gt;0), SUMIF(MAYPAY1,Employees8[[#Headers],[#Data],[HELPER COLUMN]],Table8[[#All],[Invoice Value]]), "")</f>
        <v>881.69</v>
      </c>
      <c r="N156" s="59" t="str">
        <f t="shared" ca="1" si="18"/>
        <v>PAID</v>
      </c>
      <c r="O156" s="59"/>
      <c r="P156" s="65"/>
      <c r="Q156" s="65"/>
      <c r="R156" s="65"/>
      <c r="S156" s="65"/>
      <c r="T156" s="65"/>
      <c r="U156" s="65"/>
      <c r="V156" s="65"/>
    </row>
    <row r="157" spans="2:22" ht="18.75" customHeight="1" x14ac:dyDescent="0.35">
      <c r="B157" s="40" t="str">
        <f t="shared" si="15"/>
        <v>6645346Z999</v>
      </c>
      <c r="C157" s="40">
        <v>6645346</v>
      </c>
      <c r="D157" s="40" t="s">
        <v>297</v>
      </c>
      <c r="E157" s="40" t="s">
        <v>34</v>
      </c>
      <c r="F157" s="42" t="s">
        <v>82</v>
      </c>
      <c r="G157" s="43">
        <v>43187</v>
      </c>
      <c r="H157" s="40" t="str">
        <f>VLOOKUP(E157, 'CODES FOR CLOSING TYPE'!$A$1:$C$28, 2,0)</f>
        <v>Z999</v>
      </c>
      <c r="I157" s="56" t="str">
        <f t="shared" si="14"/>
        <v>UNIQUE</v>
      </c>
      <c r="J157" s="56" t="b">
        <f t="shared" si="16"/>
        <v>0</v>
      </c>
      <c r="K157" s="57" t="str">
        <f t="shared" si="17"/>
        <v>PAY</v>
      </c>
      <c r="L157" s="71">
        <f ca="1">SUMIF(MAYPAY1, Employees8[HELPER COLUMN],Table8[[#All],[Invoice Value]])</f>
        <v>0</v>
      </c>
      <c r="M157" s="71" t="str">
        <f ca="1">IF(AND(K157="PAY", L157&gt;0), SUMIF(MAYPAY1,Employees8[[#Headers],[#Data],[HELPER COLUMN]],Table8[[#All],[Invoice Value]]), "")</f>
        <v/>
      </c>
      <c r="N157" s="59" t="str">
        <f t="shared" ca="1" si="18"/>
        <v>NOT PAID</v>
      </c>
      <c r="O157" s="59"/>
      <c r="P157" s="65"/>
      <c r="Q157" s="65"/>
      <c r="R157" s="65"/>
      <c r="S157" s="65"/>
      <c r="T157" s="65"/>
      <c r="U157" s="65"/>
      <c r="V157" s="65"/>
    </row>
    <row r="158" spans="2:22" ht="18.75" customHeight="1" x14ac:dyDescent="0.35">
      <c r="B158" s="40" t="str">
        <f t="shared" si="15"/>
        <v>6645346ZNGA561B</v>
      </c>
      <c r="C158" s="40">
        <v>6645346</v>
      </c>
      <c r="D158" s="40" t="s">
        <v>297</v>
      </c>
      <c r="E158" s="40" t="s">
        <v>37</v>
      </c>
      <c r="F158" s="42" t="s">
        <v>82</v>
      </c>
      <c r="G158" s="43">
        <v>43187</v>
      </c>
      <c r="H158" s="40" t="str">
        <f>VLOOKUP(E158, 'CODES FOR CLOSING TYPE'!$A$1:$C$28, 2,0)</f>
        <v>ZNGA561B</v>
      </c>
      <c r="I158" s="56" t="str">
        <f t="shared" si="14"/>
        <v>DUP</v>
      </c>
      <c r="J158" s="56" t="b">
        <f t="shared" si="16"/>
        <v>1</v>
      </c>
      <c r="K158" s="57" t="str">
        <f t="shared" si="17"/>
        <v>NO</v>
      </c>
      <c r="L158" s="71">
        <f ca="1">SUMIF(MAYPAY1, Employees8[HELPER COLUMN],Table8[[#All],[Invoice Value]])</f>
        <v>0</v>
      </c>
      <c r="M158" s="71" t="str">
        <f ca="1">IF(AND(K158="PAY", L158&gt;0), SUMIF(MAYPAY1,Employees8[[#Headers],[#Data],[HELPER COLUMN]],Table8[[#All],[Invoice Value]]), "")</f>
        <v/>
      </c>
      <c r="N158" s="59" t="str">
        <f t="shared" si="18"/>
        <v>NEGLECT</v>
      </c>
      <c r="O158" s="59"/>
      <c r="P158" s="65"/>
      <c r="Q158" s="65"/>
      <c r="R158" s="65"/>
      <c r="S158" s="65"/>
      <c r="T158" s="65"/>
      <c r="U158" s="65"/>
      <c r="V158" s="65"/>
    </row>
    <row r="159" spans="2:22" ht="18.75" customHeight="1" x14ac:dyDescent="0.35">
      <c r="B159" s="40" t="str">
        <f t="shared" si="15"/>
        <v>6587061ZNGA563B</v>
      </c>
      <c r="C159" s="40">
        <v>6587061</v>
      </c>
      <c r="D159" s="40" t="s">
        <v>298</v>
      </c>
      <c r="E159" s="40" t="s">
        <v>22</v>
      </c>
      <c r="F159" s="42" t="s">
        <v>82</v>
      </c>
      <c r="G159" s="43">
        <v>43188</v>
      </c>
      <c r="H159" s="40" t="str">
        <f>VLOOKUP(E159, 'CODES FOR CLOSING TYPE'!$A$1:$C$28, 2,0)</f>
        <v>ZNGA563B</v>
      </c>
      <c r="I159" s="56" t="str">
        <f t="shared" si="14"/>
        <v>DUP</v>
      </c>
      <c r="J159" s="56" t="b">
        <f t="shared" si="16"/>
        <v>1</v>
      </c>
      <c r="K159" s="57" t="str">
        <f t="shared" si="17"/>
        <v>NO</v>
      </c>
      <c r="L159" s="71">
        <f ca="1">SUMIF(MAYPAY1, Employees8[HELPER COLUMN],Table8[[#All],[Invoice Value]])</f>
        <v>0</v>
      </c>
      <c r="M159" s="71" t="str">
        <f ca="1">IF(AND(K159="PAY", L159&gt;0), SUMIF(MAYPAY1,Employees8[[#Headers],[#Data],[HELPER COLUMN]],Table8[[#All],[Invoice Value]]), "")</f>
        <v/>
      </c>
      <c r="N159" s="59" t="str">
        <f t="shared" si="18"/>
        <v>NEGLECT</v>
      </c>
      <c r="O159" s="59"/>
      <c r="P159" s="65"/>
      <c r="Q159" s="65"/>
      <c r="R159" s="65"/>
      <c r="S159" s="65"/>
      <c r="T159" s="65"/>
      <c r="U159" s="65"/>
      <c r="V159" s="65"/>
    </row>
    <row r="160" spans="2:22" ht="18.75" customHeight="1" x14ac:dyDescent="0.35">
      <c r="B160" s="40" t="str">
        <f t="shared" si="15"/>
        <v>6629975ZNGA563B</v>
      </c>
      <c r="C160" s="40">
        <v>6629975</v>
      </c>
      <c r="D160" s="40" t="s">
        <v>299</v>
      </c>
      <c r="E160" s="40" t="s">
        <v>22</v>
      </c>
      <c r="F160" s="42" t="s">
        <v>18</v>
      </c>
      <c r="G160" s="43">
        <v>43187</v>
      </c>
      <c r="H160" s="40" t="str">
        <f>VLOOKUP(E160, 'CODES FOR CLOSING TYPE'!$A$1:$C$28, 2,0)</f>
        <v>ZNGA563B</v>
      </c>
      <c r="I160" s="56" t="str">
        <f t="shared" si="14"/>
        <v>DUP</v>
      </c>
      <c r="J160" s="56" t="b">
        <f t="shared" si="16"/>
        <v>1</v>
      </c>
      <c r="K160" s="57" t="str">
        <f t="shared" si="17"/>
        <v>NO</v>
      </c>
      <c r="L160" s="71">
        <f ca="1">SUMIF(MAYPAY1, Employees8[HELPER COLUMN],Table8[[#All],[Invoice Value]])</f>
        <v>0</v>
      </c>
      <c r="M160" s="71" t="str">
        <f ca="1">IF(AND(K160="PAY", L160&gt;0), SUMIF(MAYPAY1,Employees8[[#Headers],[#Data],[HELPER COLUMN]],Table8[[#All],[Invoice Value]]), "")</f>
        <v/>
      </c>
      <c r="N160" s="59" t="str">
        <f t="shared" si="18"/>
        <v>NEGLECT</v>
      </c>
      <c r="O160" s="59"/>
      <c r="P160" s="65"/>
      <c r="Q160" s="65"/>
      <c r="R160" s="65"/>
      <c r="S160" s="65"/>
      <c r="T160" s="65"/>
      <c r="U160" s="65"/>
      <c r="V160" s="65"/>
    </row>
    <row r="161" spans="2:22" ht="18.75" customHeight="1" x14ac:dyDescent="0.35">
      <c r="B161" s="40" t="str">
        <f t="shared" si="15"/>
        <v>6744146ZNGA563B</v>
      </c>
      <c r="C161" s="40">
        <v>6744146</v>
      </c>
      <c r="D161" s="40" t="s">
        <v>300</v>
      </c>
      <c r="E161" s="40" t="s">
        <v>22</v>
      </c>
      <c r="F161" s="42" t="s">
        <v>18</v>
      </c>
      <c r="G161" s="43">
        <v>43187</v>
      </c>
      <c r="H161" s="40" t="str">
        <f>VLOOKUP(E161, 'CODES FOR CLOSING TYPE'!$A$1:$C$28, 2,0)</f>
        <v>ZNGA563B</v>
      </c>
      <c r="I161" s="56" t="str">
        <f t="shared" si="14"/>
        <v>DUP</v>
      </c>
      <c r="J161" s="56" t="b">
        <f t="shared" si="16"/>
        <v>1</v>
      </c>
      <c r="K161" s="57" t="str">
        <f t="shared" si="17"/>
        <v>NO</v>
      </c>
      <c r="L161" s="71">
        <f ca="1">SUMIF(MAYPAY1, Employees8[HELPER COLUMN],Table8[[#All],[Invoice Value]])</f>
        <v>0</v>
      </c>
      <c r="M161" s="71" t="str">
        <f ca="1">IF(AND(K161="PAY", L161&gt;0), SUMIF(MAYPAY1,Employees8[[#Headers],[#Data],[HELPER COLUMN]],Table8[[#All],[Invoice Value]]), "")</f>
        <v/>
      </c>
      <c r="N161" s="59" t="str">
        <f t="shared" si="18"/>
        <v>NEGLECT</v>
      </c>
      <c r="O161" s="59"/>
      <c r="P161" s="65"/>
      <c r="Q161" s="65"/>
      <c r="R161" s="65"/>
      <c r="S161" s="65"/>
      <c r="T161" s="65"/>
      <c r="U161" s="65"/>
      <c r="V161" s="65"/>
    </row>
    <row r="162" spans="2:22" ht="18.75" customHeight="1" x14ac:dyDescent="0.35">
      <c r="B162" s="40" t="str">
        <f t="shared" si="15"/>
        <v>6629975ZNGA563BC</v>
      </c>
      <c r="C162" s="40">
        <v>6629975</v>
      </c>
      <c r="D162" s="40" t="s">
        <v>299</v>
      </c>
      <c r="E162" s="40" t="s">
        <v>24</v>
      </c>
      <c r="F162" s="42" t="s">
        <v>18</v>
      </c>
      <c r="G162" s="43">
        <v>43188</v>
      </c>
      <c r="H162" s="40" t="str">
        <f>VLOOKUP(E162, 'CODES FOR CLOSING TYPE'!$A$1:$C$28, 2,0)</f>
        <v>ZNGA563BC</v>
      </c>
      <c r="I162" s="56" t="str">
        <f t="shared" si="14"/>
        <v>UNIQUE</v>
      </c>
      <c r="J162" s="56" t="b">
        <f t="shared" si="16"/>
        <v>0</v>
      </c>
      <c r="K162" s="57" t="str">
        <f t="shared" si="17"/>
        <v>PAY</v>
      </c>
      <c r="L162" s="71">
        <f ca="1">SUMIF(MAYPAY1, Employees8[HELPER COLUMN],Table8[[#All],[Invoice Value]])</f>
        <v>626.70000000000005</v>
      </c>
      <c r="M162" s="71">
        <f ca="1">IF(AND(K162="PAY", L162&gt;0), SUMIF(MAYPAY1,Employees8[[#Headers],[#Data],[HELPER COLUMN]],Table8[[#All],[Invoice Value]]), "")</f>
        <v>626.70000000000005</v>
      </c>
      <c r="N162" s="59" t="str">
        <f t="shared" ca="1" si="18"/>
        <v>PAID</v>
      </c>
      <c r="O162" s="59"/>
      <c r="P162" s="65"/>
      <c r="Q162" s="65"/>
      <c r="R162" s="65"/>
      <c r="S162" s="65"/>
      <c r="T162" s="65"/>
      <c r="U162" s="65"/>
      <c r="V162" s="65"/>
    </row>
    <row r="163" spans="2:22" ht="18.75" customHeight="1" x14ac:dyDescent="0.35">
      <c r="B163" s="40" t="str">
        <f t="shared" si="15"/>
        <v>6579101ZNGA563BC</v>
      </c>
      <c r="C163" s="40">
        <v>6579101</v>
      </c>
      <c r="D163" s="40" t="s">
        <v>265</v>
      </c>
      <c r="E163" s="40" t="s">
        <v>24</v>
      </c>
      <c r="F163" s="42" t="s">
        <v>18</v>
      </c>
      <c r="G163" s="43">
        <v>43188</v>
      </c>
      <c r="H163" s="40" t="str">
        <f>VLOOKUP(E163, 'CODES FOR CLOSING TYPE'!$A$1:$C$28, 2,0)</f>
        <v>ZNGA563BC</v>
      </c>
      <c r="I163" s="56" t="str">
        <f t="shared" si="14"/>
        <v>UNIQUE</v>
      </c>
      <c r="J163" s="56" t="b">
        <f t="shared" si="16"/>
        <v>0</v>
      </c>
      <c r="K163" s="57" t="str">
        <f t="shared" si="17"/>
        <v>PAY</v>
      </c>
      <c r="L163" s="71">
        <f ca="1">SUMIF(MAYPAY1, Employees8[HELPER COLUMN],Table8[[#All],[Invoice Value]])</f>
        <v>626.70000000000005</v>
      </c>
      <c r="M163" s="71">
        <f ca="1">IF(AND(K163="PAY", L163&gt;0), SUMIF(MAYPAY1,Employees8[[#Headers],[#Data],[HELPER COLUMN]],Table8[[#All],[Invoice Value]]), "")</f>
        <v>626.70000000000005</v>
      </c>
      <c r="N163" s="59" t="str">
        <f t="shared" ca="1" si="18"/>
        <v>PAID</v>
      </c>
      <c r="O163" s="59"/>
      <c r="P163" s="65"/>
      <c r="Q163" s="65"/>
      <c r="R163" s="65"/>
      <c r="S163" s="65"/>
      <c r="T163" s="65"/>
      <c r="U163" s="65"/>
      <c r="V163" s="65"/>
    </row>
    <row r="164" spans="2:22" ht="18.75" customHeight="1" x14ac:dyDescent="0.35">
      <c r="B164" s="40" t="str">
        <f t="shared" si="15"/>
        <v>6684080ZNGA560B</v>
      </c>
      <c r="C164" s="40">
        <v>6684080</v>
      </c>
      <c r="D164" s="40" t="s">
        <v>301</v>
      </c>
      <c r="E164" s="40" t="s">
        <v>69</v>
      </c>
      <c r="F164" s="42" t="s">
        <v>18</v>
      </c>
      <c r="G164" s="43">
        <v>43188</v>
      </c>
      <c r="H164" s="40" t="str">
        <f>VLOOKUP(E164, 'CODES FOR CLOSING TYPE'!$A$1:$C$28, 2,0)</f>
        <v>ZNGA560B</v>
      </c>
      <c r="I164" s="56" t="str">
        <f t="shared" si="14"/>
        <v>UNIQUE</v>
      </c>
      <c r="J164" s="56" t="b">
        <f t="shared" si="16"/>
        <v>1</v>
      </c>
      <c r="K164" s="57" t="str">
        <f t="shared" si="17"/>
        <v>PAY</v>
      </c>
      <c r="L164" s="71">
        <f ca="1">SUMIF(MAYPAY1, Employees8[HELPER COLUMN],Table8[[#All],[Invoice Value]])</f>
        <v>187.32</v>
      </c>
      <c r="M164" s="71">
        <f ca="1">IF(AND(K164="PAY", L164&gt;0), SUMIF(MAYPAY1,Employees8[[#Headers],[#Data],[HELPER COLUMN]],Table8[[#All],[Invoice Value]]), "")</f>
        <v>187.32</v>
      </c>
      <c r="N164" s="59" t="str">
        <f t="shared" ca="1" si="18"/>
        <v>PAID</v>
      </c>
      <c r="O164" s="59"/>
      <c r="P164" s="65"/>
      <c r="Q164" s="65"/>
      <c r="R164" s="65"/>
      <c r="S164" s="65"/>
      <c r="T164" s="65"/>
      <c r="U164" s="65"/>
      <c r="V164" s="65"/>
    </row>
    <row r="165" spans="2:22" ht="18.75" customHeight="1" x14ac:dyDescent="0.35">
      <c r="B165" s="40" t="str">
        <f t="shared" si="15"/>
        <v>6620072ZNGA563B</v>
      </c>
      <c r="C165" s="40">
        <v>6620072</v>
      </c>
      <c r="D165" s="40" t="s">
        <v>302</v>
      </c>
      <c r="E165" s="40" t="s">
        <v>22</v>
      </c>
      <c r="F165" s="42" t="s">
        <v>18</v>
      </c>
      <c r="G165" s="43">
        <v>43188</v>
      </c>
      <c r="H165" s="40" t="str">
        <f>VLOOKUP(E165, 'CODES FOR CLOSING TYPE'!$A$1:$C$28, 2,0)</f>
        <v>ZNGA563B</v>
      </c>
      <c r="I165" s="56" t="str">
        <f t="shared" si="14"/>
        <v>DUP</v>
      </c>
      <c r="J165" s="56" t="b">
        <f t="shared" si="16"/>
        <v>1</v>
      </c>
      <c r="K165" s="57" t="str">
        <f t="shared" si="17"/>
        <v>NO</v>
      </c>
      <c r="L165" s="71">
        <f ca="1">SUMIF(MAYPAY1, Employees8[HELPER COLUMN],Table8[[#All],[Invoice Value]])</f>
        <v>0</v>
      </c>
      <c r="M165" s="71" t="str">
        <f ca="1">IF(AND(K165="PAY", L165&gt;0), SUMIF(MAYPAY1,Employees8[[#Headers],[#Data],[HELPER COLUMN]],Table8[[#All],[Invoice Value]]), "")</f>
        <v/>
      </c>
      <c r="N165" s="59" t="str">
        <f t="shared" si="18"/>
        <v>NEGLECT</v>
      </c>
      <c r="O165" s="59"/>
      <c r="P165" s="65"/>
      <c r="Q165" s="65"/>
      <c r="R165" s="65"/>
      <c r="S165" s="65"/>
      <c r="T165" s="65"/>
      <c r="U165" s="65"/>
      <c r="V165" s="65"/>
    </row>
    <row r="166" spans="2:22" ht="18.75" customHeight="1" x14ac:dyDescent="0.35">
      <c r="B166" s="40" t="str">
        <f t="shared" si="15"/>
        <v>6663212ZNGA563BC</v>
      </c>
      <c r="C166" s="40">
        <v>6663212</v>
      </c>
      <c r="D166" s="40" t="s">
        <v>246</v>
      </c>
      <c r="E166" s="40" t="s">
        <v>24</v>
      </c>
      <c r="F166" s="42" t="s">
        <v>59</v>
      </c>
      <c r="G166" s="43">
        <v>43193</v>
      </c>
      <c r="H166" s="40" t="str">
        <f>VLOOKUP(E166, 'CODES FOR CLOSING TYPE'!$A$1:$C$28, 2,0)</f>
        <v>ZNGA563BC</v>
      </c>
      <c r="I166" s="56" t="str">
        <f t="shared" si="14"/>
        <v>UNIQUE</v>
      </c>
      <c r="J166" s="56" t="b">
        <f t="shared" si="16"/>
        <v>0</v>
      </c>
      <c r="K166" s="57" t="str">
        <f t="shared" si="17"/>
        <v>PAY</v>
      </c>
      <c r="L166" s="71">
        <f ca="1">SUMIF(MAYPAY1, Employees8[HELPER COLUMN],Table8[[#All],[Invoice Value]])</f>
        <v>626.70000000000005</v>
      </c>
      <c r="M166" s="71">
        <f ca="1">IF(AND(K166="PAY", L166&gt;0), SUMIF(MAYPAY1,Employees8[[#Headers],[#Data],[HELPER COLUMN]],Table8[[#All],[Invoice Value]]), "")</f>
        <v>626.70000000000005</v>
      </c>
      <c r="N166" s="59" t="str">
        <f t="shared" ca="1" si="18"/>
        <v>PAID</v>
      </c>
      <c r="O166" s="59"/>
      <c r="P166" s="65"/>
      <c r="Q166" s="65"/>
      <c r="R166" s="65"/>
      <c r="S166" s="65"/>
      <c r="T166" s="65"/>
      <c r="U166" s="65"/>
      <c r="V166" s="65"/>
    </row>
    <row r="167" spans="2:22" ht="18.75" customHeight="1" x14ac:dyDescent="0.35">
      <c r="B167" s="40" t="str">
        <f t="shared" si="15"/>
        <v>6691245ZNGA561BC</v>
      </c>
      <c r="C167" s="40">
        <v>6691245</v>
      </c>
      <c r="D167" s="40" t="s">
        <v>269</v>
      </c>
      <c r="E167" s="40" t="s">
        <v>27</v>
      </c>
      <c r="F167" s="42" t="s">
        <v>59</v>
      </c>
      <c r="G167" s="43">
        <v>43193</v>
      </c>
      <c r="H167" s="40" t="str">
        <f>VLOOKUP(E167, 'CODES FOR CLOSING TYPE'!$A$1:$C$28, 2,0)</f>
        <v>ZNGA561BC</v>
      </c>
      <c r="I167" s="56" t="str">
        <f t="shared" si="14"/>
        <v>UNIQUE</v>
      </c>
      <c r="J167" s="56" t="b">
        <f t="shared" si="16"/>
        <v>0</v>
      </c>
      <c r="K167" s="57" t="str">
        <f t="shared" si="17"/>
        <v>PAY</v>
      </c>
      <c r="L167" s="71">
        <f ca="1">SUMIF(MAYPAY1, Employees8[HELPER COLUMN],Table8[[#All],[Invoice Value]])</f>
        <v>433.57</v>
      </c>
      <c r="M167" s="71">
        <f ca="1">IF(AND(K167="PAY", L167&gt;0), SUMIF(MAYPAY1,Employees8[[#Headers],[#Data],[HELPER COLUMN]],Table8[[#All],[Invoice Value]]), "")</f>
        <v>433.57</v>
      </c>
      <c r="N167" s="59" t="str">
        <f t="shared" ca="1" si="18"/>
        <v>PAID</v>
      </c>
      <c r="O167" s="59"/>
      <c r="P167" s="65"/>
      <c r="Q167" s="65"/>
      <c r="R167" s="65"/>
      <c r="S167" s="65"/>
      <c r="T167" s="65"/>
      <c r="U167" s="65"/>
      <c r="V167" s="65"/>
    </row>
    <row r="168" spans="2:22" ht="18.75" customHeight="1" x14ac:dyDescent="0.35">
      <c r="B168" s="40" t="str">
        <f t="shared" si="15"/>
        <v>6647670NGA-750</v>
      </c>
      <c r="C168" s="40">
        <v>6647670</v>
      </c>
      <c r="D168" s="40" t="s">
        <v>303</v>
      </c>
      <c r="E168" s="40" t="s">
        <v>84</v>
      </c>
      <c r="F168" s="42" t="s">
        <v>28</v>
      </c>
      <c r="G168" s="43">
        <v>43193</v>
      </c>
      <c r="H168" s="40" t="str">
        <f>VLOOKUP(E168, 'CODES FOR CLOSING TYPE'!$A$1:$C$28, 2,0)</f>
        <v>NGA-750</v>
      </c>
      <c r="I168" s="56" t="str">
        <f t="shared" si="14"/>
        <v>UNIQUE</v>
      </c>
      <c r="J168" s="56" t="b">
        <f t="shared" si="16"/>
        <v>0</v>
      </c>
      <c r="K168" s="57" t="str">
        <f t="shared" si="17"/>
        <v>PAY</v>
      </c>
      <c r="L168" s="71">
        <f ca="1">SUMIF(MAYPAY1, Employees8[HELPER COLUMN],Table8[[#All],[Invoice Value]])</f>
        <v>22.61</v>
      </c>
      <c r="M168" s="71">
        <f ca="1">IF(AND(K168="PAY", L168&gt;0), SUMIF(MAYPAY1,Employees8[[#Headers],[#Data],[HELPER COLUMN]],Table8[[#All],[Invoice Value]]), "")</f>
        <v>22.61</v>
      </c>
      <c r="N168" s="59" t="str">
        <f t="shared" ca="1" si="18"/>
        <v>PAID</v>
      </c>
      <c r="O168" s="59"/>
      <c r="P168" s="65"/>
      <c r="Q168" s="65"/>
      <c r="R168" s="65"/>
      <c r="S168" s="65"/>
      <c r="T168" s="65"/>
      <c r="U168" s="65"/>
      <c r="V168" s="65"/>
    </row>
    <row r="169" spans="2:22" ht="18.75" customHeight="1" x14ac:dyDescent="0.35">
      <c r="B169" s="40" t="str">
        <f t="shared" si="15"/>
        <v>6780510ZNGA563B</v>
      </c>
      <c r="C169" s="40">
        <v>6780510</v>
      </c>
      <c r="D169" s="40" t="s">
        <v>304</v>
      </c>
      <c r="E169" s="40" t="s">
        <v>22</v>
      </c>
      <c r="F169" s="42" t="s">
        <v>28</v>
      </c>
      <c r="G169" s="43">
        <v>43193</v>
      </c>
      <c r="H169" s="40" t="str">
        <f>VLOOKUP(E169, 'CODES FOR CLOSING TYPE'!$A$1:$C$28, 2,0)</f>
        <v>ZNGA563B</v>
      </c>
      <c r="I169" s="56" t="str">
        <f t="shared" si="14"/>
        <v>DUP</v>
      </c>
      <c r="J169" s="56" t="b">
        <f t="shared" si="16"/>
        <v>1</v>
      </c>
      <c r="K169" s="57" t="str">
        <f t="shared" si="17"/>
        <v>NO</v>
      </c>
      <c r="L169" s="71">
        <f ca="1">SUMIF(MAYPAY1, Employees8[HELPER COLUMN],Table8[[#All],[Invoice Value]])</f>
        <v>0</v>
      </c>
      <c r="M169" s="71" t="str">
        <f ca="1">IF(AND(K169="PAY", L169&gt;0), SUMIF(MAYPAY1,Employees8[[#Headers],[#Data],[HELPER COLUMN]],Table8[[#All],[Invoice Value]]), "")</f>
        <v/>
      </c>
      <c r="N169" s="59" t="str">
        <f t="shared" si="18"/>
        <v>NEGLECT</v>
      </c>
      <c r="O169" s="59"/>
      <c r="P169" s="65"/>
      <c r="Q169" s="65"/>
      <c r="R169" s="65"/>
      <c r="S169" s="65"/>
      <c r="T169" s="65"/>
      <c r="U169" s="65"/>
      <c r="V169" s="65"/>
    </row>
    <row r="170" spans="2:22" ht="18.75" customHeight="1" x14ac:dyDescent="0.35">
      <c r="B170" s="40" t="str">
        <f t="shared" si="15"/>
        <v>6105958ZNGA563BC</v>
      </c>
      <c r="C170" s="52">
        <v>6105958</v>
      </c>
      <c r="D170" s="40" t="s">
        <v>305</v>
      </c>
      <c r="E170" s="40" t="s">
        <v>24</v>
      </c>
      <c r="F170" s="42" t="s">
        <v>40</v>
      </c>
      <c r="G170" s="43">
        <v>43193</v>
      </c>
      <c r="H170" s="40" t="str">
        <f>VLOOKUP(E170, 'CODES FOR CLOSING TYPE'!$A$1:$C$28, 2,0)</f>
        <v>ZNGA563BC</v>
      </c>
      <c r="I170" s="56" t="str">
        <f t="shared" si="14"/>
        <v>UNIQUE</v>
      </c>
      <c r="J170" s="56" t="b">
        <f t="shared" si="16"/>
        <v>0</v>
      </c>
      <c r="K170" s="57" t="str">
        <f t="shared" si="17"/>
        <v>PAY</v>
      </c>
      <c r="L170" s="71">
        <f ca="1">SUMIF(MAYPAY1, Employees8[HELPER COLUMN],Table8[[#All],[Invoice Value]])</f>
        <v>626.70000000000005</v>
      </c>
      <c r="M170" s="71">
        <f ca="1">IF(AND(K170="PAY", L170&gt;0), SUMIF(MAYPAY1,Employees8[[#Headers],[#Data],[HELPER COLUMN]],Table8[[#All],[Invoice Value]]), "")</f>
        <v>626.70000000000005</v>
      </c>
      <c r="N170" s="59" t="str">
        <f t="shared" ca="1" si="18"/>
        <v>PAID</v>
      </c>
      <c r="O170" s="59"/>
      <c r="P170" s="65"/>
      <c r="Q170" s="65"/>
      <c r="R170" s="65"/>
      <c r="S170" s="65"/>
      <c r="T170" s="65"/>
      <c r="U170" s="65"/>
      <c r="V170" s="65"/>
    </row>
    <row r="171" spans="2:22" ht="18.75" customHeight="1" x14ac:dyDescent="0.35">
      <c r="B171" s="40" t="str">
        <f t="shared" si="15"/>
        <v>6438480ZNGA561BC</v>
      </c>
      <c r="C171" s="40">
        <v>6438480</v>
      </c>
      <c r="D171" s="40" t="s">
        <v>272</v>
      </c>
      <c r="E171" s="40" t="s">
        <v>27</v>
      </c>
      <c r="F171" s="42" t="s">
        <v>40</v>
      </c>
      <c r="G171" s="43">
        <v>43193</v>
      </c>
      <c r="H171" s="40" t="str">
        <f>VLOOKUP(E171, 'CODES FOR CLOSING TYPE'!$A$1:$C$28, 2,0)</f>
        <v>ZNGA561BC</v>
      </c>
      <c r="I171" s="56" t="str">
        <f t="shared" si="14"/>
        <v>UNIQUE</v>
      </c>
      <c r="J171" s="56" t="b">
        <f t="shared" si="16"/>
        <v>0</v>
      </c>
      <c r="K171" s="57" t="str">
        <f t="shared" si="17"/>
        <v>PAY</v>
      </c>
      <c r="L171" s="71">
        <f ca="1">SUMIF(MAYPAY1, Employees8[HELPER COLUMN],Table8[[#All],[Invoice Value]])</f>
        <v>433.57</v>
      </c>
      <c r="M171" s="71">
        <f ca="1">IF(AND(K171="PAY", L171&gt;0), SUMIF(MAYPAY1,Employees8[[#Headers],[#Data],[HELPER COLUMN]],Table8[[#All],[Invoice Value]]), "")</f>
        <v>433.57</v>
      </c>
      <c r="N171" s="59" t="str">
        <f t="shared" ca="1" si="18"/>
        <v>PAID</v>
      </c>
      <c r="O171" s="59"/>
      <c r="P171" s="65"/>
      <c r="Q171" s="65"/>
      <c r="R171" s="65"/>
      <c r="S171" s="65"/>
      <c r="T171" s="65"/>
      <c r="U171" s="65"/>
      <c r="V171" s="65"/>
    </row>
    <row r="172" spans="2:22" ht="18.75" customHeight="1" x14ac:dyDescent="0.35">
      <c r="B172" s="40" t="str">
        <f t="shared" si="15"/>
        <v>4074172ZNGA562BC</v>
      </c>
      <c r="C172" s="40">
        <v>4074172</v>
      </c>
      <c r="D172" s="40" t="s">
        <v>275</v>
      </c>
      <c r="E172" s="40" t="s">
        <v>39</v>
      </c>
      <c r="F172" s="42" t="s">
        <v>71</v>
      </c>
      <c r="G172" s="43">
        <v>43193</v>
      </c>
      <c r="H172" s="40" t="str">
        <f>VLOOKUP(E172, 'CODES FOR CLOSING TYPE'!$A$1:$C$28, 2,0)</f>
        <v>ZNGA562BC</v>
      </c>
      <c r="I172" s="56" t="str">
        <f t="shared" si="14"/>
        <v>UNIQUE</v>
      </c>
      <c r="J172" s="56" t="b">
        <f t="shared" si="16"/>
        <v>0</v>
      </c>
      <c r="K172" s="57" t="str">
        <f t="shared" si="17"/>
        <v>PAY</v>
      </c>
      <c r="L172" s="71">
        <f ca="1">SUMIF(MAYPAY1, Employees8[HELPER COLUMN],Table8[[#All],[Invoice Value]])</f>
        <v>498.69</v>
      </c>
      <c r="M172" s="71">
        <f ca="1">IF(AND(K172="PAY", L172&gt;0), SUMIF(MAYPAY1,Employees8[[#Headers],[#Data],[HELPER COLUMN]],Table8[[#All],[Invoice Value]]), "")</f>
        <v>498.69</v>
      </c>
      <c r="N172" s="59" t="str">
        <f t="shared" ca="1" si="18"/>
        <v>PAID</v>
      </c>
      <c r="O172" s="59"/>
      <c r="P172" s="65"/>
      <c r="Q172" s="65"/>
      <c r="R172" s="65"/>
      <c r="S172" s="65"/>
      <c r="T172" s="65"/>
      <c r="U172" s="65"/>
      <c r="V172" s="65"/>
    </row>
    <row r="173" spans="2:22" ht="18.75" customHeight="1" x14ac:dyDescent="0.35">
      <c r="B173" s="40" t="str">
        <f t="shared" si="15"/>
        <v>4973143ZNGA562BC</v>
      </c>
      <c r="C173" s="40">
        <v>4973143</v>
      </c>
      <c r="D173" s="40" t="s">
        <v>278</v>
      </c>
      <c r="E173" s="40" t="s">
        <v>39</v>
      </c>
      <c r="F173" s="42" t="s">
        <v>74</v>
      </c>
      <c r="G173" s="43">
        <v>43193</v>
      </c>
      <c r="H173" s="40" t="str">
        <f>VLOOKUP(E173, 'CODES FOR CLOSING TYPE'!$A$1:$C$28, 2,0)</f>
        <v>ZNGA562BC</v>
      </c>
      <c r="I173" s="56" t="str">
        <f t="shared" si="14"/>
        <v>UNIQUE</v>
      </c>
      <c r="J173" s="56" t="b">
        <f t="shared" si="16"/>
        <v>0</v>
      </c>
      <c r="K173" s="57" t="str">
        <f t="shared" si="17"/>
        <v>PAY</v>
      </c>
      <c r="L173" s="71">
        <f ca="1">SUMIF(MAYPAY1, Employees8[HELPER COLUMN],Table8[[#All],[Invoice Value]])</f>
        <v>498.69</v>
      </c>
      <c r="M173" s="71">
        <f ca="1">IF(AND(K173="PAY", L173&gt;0), SUMIF(MAYPAY1,Employees8[[#Headers],[#Data],[HELPER COLUMN]],Table8[[#All],[Invoice Value]]), "")</f>
        <v>498.69</v>
      </c>
      <c r="N173" s="59" t="str">
        <f t="shared" ca="1" si="18"/>
        <v>PAID</v>
      </c>
      <c r="O173" s="59"/>
      <c r="P173" s="65"/>
      <c r="Q173" s="65"/>
      <c r="R173" s="65"/>
      <c r="S173" s="65"/>
      <c r="T173" s="65"/>
      <c r="U173" s="65"/>
      <c r="V173" s="65"/>
    </row>
    <row r="174" spans="2:22" ht="18.75" customHeight="1" x14ac:dyDescent="0.35">
      <c r="B174" s="40" t="str">
        <f t="shared" si="15"/>
        <v>6265091ZNGA563B</v>
      </c>
      <c r="C174" s="40">
        <v>6265091</v>
      </c>
      <c r="D174" s="40" t="s">
        <v>98</v>
      </c>
      <c r="E174" s="40" t="s">
        <v>22</v>
      </c>
      <c r="F174" s="42" t="s">
        <v>74</v>
      </c>
      <c r="G174" s="43">
        <v>43193</v>
      </c>
      <c r="H174" s="40" t="str">
        <f>VLOOKUP(E174, 'CODES FOR CLOSING TYPE'!$A$1:$C$28, 2,0)</f>
        <v>ZNGA563B</v>
      </c>
      <c r="I174" s="56" t="str">
        <f t="shared" si="14"/>
        <v>DUP</v>
      </c>
      <c r="J174" s="56" t="b">
        <f t="shared" si="16"/>
        <v>1</v>
      </c>
      <c r="K174" s="57" t="str">
        <f t="shared" si="17"/>
        <v>NO</v>
      </c>
      <c r="L174" s="71">
        <f ca="1">SUMIF(MAYPAY1, Employees8[HELPER COLUMN],Table8[[#All],[Invoice Value]])</f>
        <v>0</v>
      </c>
      <c r="M174" s="71" t="str">
        <f ca="1">IF(AND(K174="PAY", L174&gt;0), SUMIF(MAYPAY1,Employees8[[#Headers],[#Data],[HELPER COLUMN]],Table8[[#All],[Invoice Value]]), "")</f>
        <v/>
      </c>
      <c r="N174" s="59" t="str">
        <f t="shared" si="18"/>
        <v>NEGLECT</v>
      </c>
      <c r="O174" s="59"/>
      <c r="P174" s="65"/>
      <c r="Q174" s="65"/>
      <c r="R174" s="65"/>
      <c r="S174" s="65"/>
      <c r="T174" s="65"/>
      <c r="U174" s="65"/>
      <c r="V174" s="65"/>
    </row>
    <row r="175" spans="2:22" ht="18.75" customHeight="1" x14ac:dyDescent="0.35">
      <c r="B175" s="40" t="str">
        <f t="shared" si="15"/>
        <v>5434190ZNGA561B</v>
      </c>
      <c r="C175" s="40">
        <v>5434190</v>
      </c>
      <c r="D175" s="40" t="s">
        <v>306</v>
      </c>
      <c r="E175" s="40" t="s">
        <v>37</v>
      </c>
      <c r="F175" s="42" t="s">
        <v>74</v>
      </c>
      <c r="G175" s="43">
        <v>43193</v>
      </c>
      <c r="H175" s="40" t="str">
        <f>VLOOKUP(E175, 'CODES FOR CLOSING TYPE'!$A$1:$C$28, 2,0)</f>
        <v>ZNGA561B</v>
      </c>
      <c r="I175" s="56" t="str">
        <f t="shared" si="14"/>
        <v>UNIQUE</v>
      </c>
      <c r="J175" s="56" t="b">
        <f t="shared" si="16"/>
        <v>1</v>
      </c>
      <c r="K175" s="57" t="str">
        <f t="shared" si="17"/>
        <v>PAY</v>
      </c>
      <c r="L175" s="71">
        <f ca="1">SUMIF(MAYPAY1, Employees8[HELPER COLUMN],Table8[[#All],[Invoice Value]])</f>
        <v>194.94</v>
      </c>
      <c r="M175" s="71">
        <f ca="1">IF(AND(K175="PAY", L175&gt;0), SUMIF(MAYPAY1,Employees8[[#Headers],[#Data],[HELPER COLUMN]],Table8[[#All],[Invoice Value]]), "")</f>
        <v>194.94</v>
      </c>
      <c r="N175" s="59" t="str">
        <f t="shared" ca="1" si="18"/>
        <v>PAID</v>
      </c>
      <c r="O175" s="59"/>
      <c r="P175" s="65"/>
      <c r="Q175" s="65"/>
      <c r="R175" s="65"/>
      <c r="S175" s="65"/>
      <c r="T175" s="65"/>
      <c r="U175" s="65"/>
      <c r="V175" s="65"/>
    </row>
    <row r="176" spans="2:22" ht="18.75" customHeight="1" x14ac:dyDescent="0.35">
      <c r="B176" s="40" t="str">
        <f t="shared" si="15"/>
        <v>6645346ZNGA561BC</v>
      </c>
      <c r="C176" s="40">
        <v>6645346</v>
      </c>
      <c r="D176" s="40" t="s">
        <v>297</v>
      </c>
      <c r="E176" s="40" t="s">
        <v>27</v>
      </c>
      <c r="F176" s="42" t="s">
        <v>82</v>
      </c>
      <c r="G176" s="43">
        <v>43193</v>
      </c>
      <c r="H176" s="40" t="str">
        <f>VLOOKUP(E176, 'CODES FOR CLOSING TYPE'!$A$1:$C$28, 2,0)</f>
        <v>ZNGA561BC</v>
      </c>
      <c r="I176" s="56" t="str">
        <f t="shared" si="14"/>
        <v>UNIQUE</v>
      </c>
      <c r="J176" s="56" t="b">
        <f t="shared" si="16"/>
        <v>0</v>
      </c>
      <c r="K176" s="57" t="str">
        <f t="shared" si="17"/>
        <v>PAY</v>
      </c>
      <c r="L176" s="71">
        <f ca="1">SUMIF(MAYPAY1, Employees8[HELPER COLUMN],Table8[[#All],[Invoice Value]])</f>
        <v>433.57</v>
      </c>
      <c r="M176" s="71">
        <f ca="1">IF(AND(K176="PAY", L176&gt;0), SUMIF(MAYPAY1,Employees8[[#Headers],[#Data],[HELPER COLUMN]],Table8[[#All],[Invoice Value]]), "")</f>
        <v>433.57</v>
      </c>
      <c r="N176" s="59" t="str">
        <f t="shared" ca="1" si="18"/>
        <v>PAID</v>
      </c>
      <c r="O176" s="59"/>
      <c r="P176" s="65"/>
      <c r="Q176" s="65"/>
      <c r="R176" s="65"/>
      <c r="S176" s="65"/>
      <c r="T176" s="65"/>
      <c r="U176" s="65"/>
      <c r="V176" s="65"/>
    </row>
    <row r="177" spans="2:22" ht="18.75" customHeight="1" x14ac:dyDescent="0.35">
      <c r="B177" s="40" t="str">
        <f t="shared" si="15"/>
        <v>6673196N-563RSP</v>
      </c>
      <c r="C177" s="40">
        <v>6673196</v>
      </c>
      <c r="D177" s="40" t="s">
        <v>307</v>
      </c>
      <c r="E177" s="40" t="s">
        <v>352</v>
      </c>
      <c r="F177" s="42" t="s">
        <v>82</v>
      </c>
      <c r="G177" s="43">
        <v>43193</v>
      </c>
      <c r="H177" s="40" t="str">
        <f>VLOOKUP(E177, 'CODES FOR CLOSING TYPE'!$A$1:$C$28, 2,0)</f>
        <v>N-563RSP</v>
      </c>
      <c r="I177" s="56" t="str">
        <f t="shared" si="14"/>
        <v>UNIQUE</v>
      </c>
      <c r="J177" s="56" t="b">
        <f t="shared" si="16"/>
        <v>0</v>
      </c>
      <c r="K177" s="57" t="str">
        <f t="shared" si="17"/>
        <v>PAY</v>
      </c>
      <c r="L177" s="71">
        <f ca="1">SUMIF(MAYPAY1, Employees8[HELPER COLUMN],Table8[[#All],[Invoice Value]])</f>
        <v>626.70000000000005</v>
      </c>
      <c r="M177" s="71">
        <f ca="1">IF(AND(K177="PAY", L177&gt;0), SUMIF(MAYPAY1,Employees8[[#Headers],[#Data],[HELPER COLUMN]],Table8[[#All],[Invoice Value]]), "")</f>
        <v>626.70000000000005</v>
      </c>
      <c r="N177" s="59" t="str">
        <f t="shared" ca="1" si="18"/>
        <v>PAID</v>
      </c>
      <c r="O177" s="59"/>
      <c r="P177" s="65"/>
      <c r="Q177" s="65"/>
      <c r="R177" s="65"/>
      <c r="S177" s="65"/>
      <c r="T177" s="65"/>
      <c r="U177" s="65"/>
      <c r="V177" s="65"/>
    </row>
    <row r="178" spans="2:22" ht="18.75" customHeight="1" x14ac:dyDescent="0.35">
      <c r="B178" s="40" t="str">
        <f t="shared" si="15"/>
        <v>6344136N-563RSP</v>
      </c>
      <c r="C178" s="40">
        <v>6344136</v>
      </c>
      <c r="D178" s="40" t="s">
        <v>308</v>
      </c>
      <c r="E178" s="40" t="s">
        <v>352</v>
      </c>
      <c r="F178" s="42" t="s">
        <v>18</v>
      </c>
      <c r="G178" s="43">
        <v>43193</v>
      </c>
      <c r="H178" s="40" t="str">
        <f>VLOOKUP(E178, 'CODES FOR CLOSING TYPE'!$A$1:$C$28, 2,0)</f>
        <v>N-563RSP</v>
      </c>
      <c r="I178" s="56" t="str">
        <f t="shared" si="14"/>
        <v>UNIQUE</v>
      </c>
      <c r="J178" s="56" t="b">
        <f t="shared" si="16"/>
        <v>0</v>
      </c>
      <c r="K178" s="57" t="str">
        <f t="shared" si="17"/>
        <v>PAY</v>
      </c>
      <c r="L178" s="71">
        <f ca="1">SUMIF(MAYPAY1, Employees8[HELPER COLUMN],Table8[[#All],[Invoice Value]])</f>
        <v>626.70000000000005</v>
      </c>
      <c r="M178" s="71">
        <f ca="1">IF(AND(K178="PAY", L178&gt;0), SUMIF(MAYPAY1,Employees8[[#Headers],[#Data],[HELPER COLUMN]],Table8[[#All],[Invoice Value]]), "")</f>
        <v>626.70000000000005</v>
      </c>
      <c r="N178" s="59" t="str">
        <f t="shared" ca="1" si="18"/>
        <v>PAID</v>
      </c>
      <c r="O178" s="59"/>
      <c r="P178" s="65"/>
      <c r="Q178" s="65"/>
      <c r="R178" s="65"/>
      <c r="S178" s="65"/>
      <c r="T178" s="65"/>
      <c r="U178" s="65"/>
      <c r="V178" s="65"/>
    </row>
    <row r="179" spans="2:22" ht="18.75" customHeight="1" x14ac:dyDescent="0.35">
      <c r="B179" s="40" t="str">
        <f t="shared" si="15"/>
        <v>6816392NGA-750</v>
      </c>
      <c r="C179" s="40">
        <v>6816392</v>
      </c>
      <c r="D179" s="40" t="s">
        <v>309</v>
      </c>
      <c r="E179" s="40" t="s">
        <v>84</v>
      </c>
      <c r="F179" s="42" t="s">
        <v>40</v>
      </c>
      <c r="G179" s="43">
        <v>43194</v>
      </c>
      <c r="H179" s="40" t="str">
        <f>VLOOKUP(E179, 'CODES FOR CLOSING TYPE'!$A$1:$C$28, 2,0)</f>
        <v>NGA-750</v>
      </c>
      <c r="I179" s="56" t="str">
        <f t="shared" si="14"/>
        <v>UNIQUE</v>
      </c>
      <c r="J179" s="56" t="b">
        <f t="shared" si="16"/>
        <v>0</v>
      </c>
      <c r="K179" s="57" t="str">
        <f t="shared" si="17"/>
        <v>PAY</v>
      </c>
      <c r="L179" s="71">
        <f ca="1">SUMIF(MAYPAY1, Employees8[HELPER COLUMN],Table8[[#All],[Invoice Value]])</f>
        <v>22.61</v>
      </c>
      <c r="M179" s="71">
        <f ca="1">IF(AND(K179="PAY", L179&gt;0), SUMIF(MAYPAY1,Employees8[[#Headers],[#Data],[HELPER COLUMN]],Table8[[#All],[Invoice Value]]), "")</f>
        <v>22.61</v>
      </c>
      <c r="N179" s="59" t="str">
        <f t="shared" ca="1" si="18"/>
        <v>PAID</v>
      </c>
      <c r="O179" s="59"/>
      <c r="P179" s="65"/>
      <c r="Q179" s="65"/>
      <c r="R179" s="65"/>
      <c r="S179" s="65"/>
      <c r="T179" s="65"/>
      <c r="U179" s="65"/>
      <c r="V179" s="65"/>
    </row>
    <row r="180" spans="2:22" ht="18.75" customHeight="1" x14ac:dyDescent="0.35">
      <c r="B180" s="40" t="str">
        <f t="shared" ref="B180" si="19">CONCATENATE(C180, H180)</f>
        <v>6816392NGA-753</v>
      </c>
      <c r="C180" s="40">
        <v>6816392</v>
      </c>
      <c r="D180" s="40" t="s">
        <v>309</v>
      </c>
      <c r="E180" s="40" t="s">
        <v>101</v>
      </c>
      <c r="F180" s="42" t="s">
        <v>40</v>
      </c>
      <c r="G180" s="43">
        <v>43194</v>
      </c>
      <c r="H180" s="40" t="str">
        <f>VLOOKUP(E180, 'CODES FOR CLOSING TYPE'!$A$1:$C$28, 2,0)</f>
        <v>NGA-753</v>
      </c>
      <c r="I180" s="56" t="str">
        <f t="shared" si="14"/>
        <v>UNIQUE</v>
      </c>
      <c r="J180" s="56" t="b">
        <f t="shared" ref="J180" si="20">SUMPRODUCT(--(H180=BUILDCODES))&gt;0</f>
        <v>0</v>
      </c>
      <c r="K180" s="57" t="str">
        <f t="shared" ref="K180" si="21">IF(AND(I180="DUP", J180=TRUE),"NO","PAY")</f>
        <v>PAY</v>
      </c>
      <c r="L180" s="71">
        <f ca="1">SUMIF(MAYPAY1, Employees8[HELPER COLUMN],Table8[[#All],[Invoice Value]])</f>
        <v>68.2</v>
      </c>
      <c r="M180" s="71">
        <f ca="1">IF(AND(K180="PAY", L180&gt;0), SUMIF(MAYPAY1,Employees8[[#Headers],[#Data],[HELPER COLUMN]],Table8[[#All],[Invoice Value]]), "")</f>
        <v>68.2</v>
      </c>
      <c r="N180" s="59" t="str">
        <f t="shared" ref="N180" ca="1" si="22">IF(H180="NGA Outside Boundary Remediation/Build", "OSB", IF(K180="NO", "NEGLECT", IF(AND(K180="PAY",L180=0), "NOT PAID", "PAID")))</f>
        <v>PAID</v>
      </c>
      <c r="O180" s="59"/>
      <c r="P180" s="65"/>
      <c r="Q180" s="65"/>
      <c r="R180" s="65"/>
      <c r="S180" s="65"/>
      <c r="T180" s="65"/>
      <c r="U180" s="65"/>
      <c r="V180" s="65"/>
    </row>
    <row r="181" spans="2:22" ht="18.75" customHeight="1" x14ac:dyDescent="0.35">
      <c r="B181" s="40" t="str">
        <f t="shared" si="15"/>
        <v>6735583N-561RSP</v>
      </c>
      <c r="C181" s="40">
        <v>6735583</v>
      </c>
      <c r="D181" s="40" t="s">
        <v>310</v>
      </c>
      <c r="E181" s="40" t="s">
        <v>104</v>
      </c>
      <c r="F181" s="42" t="s">
        <v>28</v>
      </c>
      <c r="G181" s="43">
        <v>43194</v>
      </c>
      <c r="H181" s="40" t="str">
        <f>VLOOKUP(E181, 'CODES FOR CLOSING TYPE'!$A$1:$C$28, 2,0)</f>
        <v>N-561RSP</v>
      </c>
      <c r="I181" s="56" t="str">
        <f t="shared" si="14"/>
        <v>UNIQUE</v>
      </c>
      <c r="J181" s="56" t="b">
        <f t="shared" si="16"/>
        <v>0</v>
      </c>
      <c r="K181" s="57" t="str">
        <f t="shared" si="17"/>
        <v>PAY</v>
      </c>
      <c r="L181" s="71">
        <f ca="1">SUMIF(MAYPAY1, Employees8[HELPER COLUMN],Table8[[#All],[Invoice Value]])</f>
        <v>433.57</v>
      </c>
      <c r="M181" s="71">
        <f ca="1">IF(AND(K181="PAY", L181&gt;0), SUMIF(MAYPAY1,Employees8[[#Headers],[#Data],[HELPER COLUMN]],Table8[[#All],[Invoice Value]]), "")</f>
        <v>433.57</v>
      </c>
      <c r="N181" s="59" t="str">
        <f t="shared" ca="1" si="18"/>
        <v>PAID</v>
      </c>
      <c r="O181" s="59"/>
      <c r="P181" s="65"/>
      <c r="Q181" s="65"/>
      <c r="R181" s="65"/>
      <c r="S181" s="65"/>
      <c r="T181" s="65"/>
      <c r="U181" s="65"/>
      <c r="V181" s="65"/>
    </row>
    <row r="182" spans="2:22" ht="18.75" customHeight="1" x14ac:dyDescent="0.35">
      <c r="B182" s="40" t="str">
        <f t="shared" si="15"/>
        <v>6788444ZNGA561B</v>
      </c>
      <c r="C182" s="40">
        <v>6788444</v>
      </c>
      <c r="D182" s="40" t="s">
        <v>311</v>
      </c>
      <c r="E182" s="40" t="s">
        <v>37</v>
      </c>
      <c r="F182" s="42" t="s">
        <v>55</v>
      </c>
      <c r="G182" s="43">
        <v>43194</v>
      </c>
      <c r="H182" s="40" t="str">
        <f>VLOOKUP(E182, 'CODES FOR CLOSING TYPE'!$A$1:$C$28, 2,0)</f>
        <v>ZNGA561B</v>
      </c>
      <c r="I182" s="56" t="str">
        <f t="shared" si="14"/>
        <v>DUP</v>
      </c>
      <c r="J182" s="56" t="b">
        <f t="shared" si="16"/>
        <v>1</v>
      </c>
      <c r="K182" s="57" t="str">
        <f t="shared" si="17"/>
        <v>NO</v>
      </c>
      <c r="L182" s="71">
        <f ca="1">SUMIF(MAYPAY1, Employees8[HELPER COLUMN],Table8[[#All],[Invoice Value]])</f>
        <v>0</v>
      </c>
      <c r="M182" s="71" t="str">
        <f ca="1">IF(AND(K182="PAY", L182&gt;0), SUMIF(MAYPAY1,Employees8[[#Headers],[#Data],[HELPER COLUMN]],Table8[[#All],[Invoice Value]]), "")</f>
        <v/>
      </c>
      <c r="N182" s="59" t="str">
        <f t="shared" si="18"/>
        <v>NEGLECT</v>
      </c>
      <c r="O182" s="59"/>
      <c r="P182" s="65"/>
      <c r="Q182" s="65"/>
      <c r="R182" s="65"/>
      <c r="S182" s="65"/>
      <c r="T182" s="65"/>
      <c r="U182" s="65"/>
      <c r="V182" s="65"/>
    </row>
    <row r="183" spans="2:22" ht="18.75" customHeight="1" x14ac:dyDescent="0.35">
      <c r="B183" s="40" t="str">
        <f t="shared" si="15"/>
        <v>6459335ZNGA561BC</v>
      </c>
      <c r="C183" s="40">
        <v>6459335</v>
      </c>
      <c r="D183" s="40" t="s">
        <v>199</v>
      </c>
      <c r="E183" s="40" t="s">
        <v>27</v>
      </c>
      <c r="F183" s="42" t="s">
        <v>59</v>
      </c>
      <c r="G183" s="43">
        <v>43194</v>
      </c>
      <c r="H183" s="40" t="str">
        <f>VLOOKUP(E183, 'CODES FOR CLOSING TYPE'!$A$1:$C$28, 2,0)</f>
        <v>ZNGA561BC</v>
      </c>
      <c r="I183" s="56" t="str">
        <f t="shared" si="14"/>
        <v>UNIQUE</v>
      </c>
      <c r="J183" s="56" t="b">
        <f t="shared" si="16"/>
        <v>0</v>
      </c>
      <c r="K183" s="57" t="str">
        <f t="shared" si="17"/>
        <v>PAY</v>
      </c>
      <c r="L183" s="71">
        <f ca="1">SUMIF(MAYPAY1, Employees8[HELPER COLUMN],Table8[[#All],[Invoice Value]])</f>
        <v>433.57</v>
      </c>
      <c r="M183" s="71">
        <f ca="1">IF(AND(K183="PAY", L183&gt;0), SUMIF(MAYPAY1,Employees8[[#Headers],[#Data],[HELPER COLUMN]],Table8[[#All],[Invoice Value]]), "")</f>
        <v>433.57</v>
      </c>
      <c r="N183" s="59" t="str">
        <f t="shared" ca="1" si="18"/>
        <v>PAID</v>
      </c>
      <c r="O183" s="59"/>
      <c r="P183" s="65"/>
      <c r="Q183" s="65"/>
      <c r="R183" s="65"/>
      <c r="S183" s="65"/>
      <c r="T183" s="65"/>
      <c r="U183" s="65"/>
      <c r="V183" s="65"/>
    </row>
    <row r="184" spans="2:22" ht="18.75" customHeight="1" x14ac:dyDescent="0.35">
      <c r="B184" s="40" t="str">
        <f t="shared" si="15"/>
        <v>6679866ZNGA563BC</v>
      </c>
      <c r="C184" s="40">
        <v>6679866</v>
      </c>
      <c r="D184" s="40" t="s">
        <v>285</v>
      </c>
      <c r="E184" s="40" t="s">
        <v>24</v>
      </c>
      <c r="F184" s="42" t="s">
        <v>59</v>
      </c>
      <c r="G184" s="43">
        <v>43194</v>
      </c>
      <c r="H184" s="40" t="str">
        <f>VLOOKUP(E184, 'CODES FOR CLOSING TYPE'!$A$1:$C$28, 2,0)</f>
        <v>ZNGA563BC</v>
      </c>
      <c r="I184" s="56" t="str">
        <f t="shared" si="14"/>
        <v>UNIQUE</v>
      </c>
      <c r="J184" s="56" t="b">
        <f t="shared" si="16"/>
        <v>0</v>
      </c>
      <c r="K184" s="57" t="str">
        <f t="shared" si="17"/>
        <v>PAY</v>
      </c>
      <c r="L184" s="71">
        <f ca="1">SUMIF(MAYPAY1, Employees8[HELPER COLUMN],Table8[[#All],[Invoice Value]])</f>
        <v>626.70000000000005</v>
      </c>
      <c r="M184" s="71">
        <f ca="1">IF(AND(K184="PAY", L184&gt;0), SUMIF(MAYPAY1,Employees8[[#Headers],[#Data],[HELPER COLUMN]],Table8[[#All],[Invoice Value]]), "")</f>
        <v>626.70000000000005</v>
      </c>
      <c r="N184" s="59" t="str">
        <f t="shared" ca="1" si="18"/>
        <v>PAID</v>
      </c>
      <c r="O184" s="59"/>
      <c r="P184" s="65"/>
      <c r="Q184" s="65"/>
      <c r="R184" s="65"/>
      <c r="S184" s="65"/>
      <c r="T184" s="65"/>
      <c r="U184" s="65"/>
      <c r="V184" s="65"/>
    </row>
    <row r="185" spans="2:22" ht="18.75" customHeight="1" x14ac:dyDescent="0.35">
      <c r="B185" s="40" t="str">
        <f t="shared" si="15"/>
        <v>6663648ZNGA563BC</v>
      </c>
      <c r="C185" s="40">
        <v>6663648</v>
      </c>
      <c r="D185" s="40" t="s">
        <v>291</v>
      </c>
      <c r="E185" s="40" t="s">
        <v>24</v>
      </c>
      <c r="F185" s="42" t="s">
        <v>59</v>
      </c>
      <c r="G185" s="43">
        <v>43194</v>
      </c>
      <c r="H185" s="40" t="str">
        <f>VLOOKUP(E185, 'CODES FOR CLOSING TYPE'!$A$1:$C$28, 2,0)</f>
        <v>ZNGA563BC</v>
      </c>
      <c r="I185" s="56" t="str">
        <f t="shared" si="14"/>
        <v>UNIQUE</v>
      </c>
      <c r="J185" s="56" t="b">
        <f t="shared" si="16"/>
        <v>0</v>
      </c>
      <c r="K185" s="57" t="str">
        <f t="shared" si="17"/>
        <v>PAY</v>
      </c>
      <c r="L185" s="71">
        <f ca="1">SUMIF(MAYPAY1, Employees8[HELPER COLUMN],Table8[[#All],[Invoice Value]])</f>
        <v>626.70000000000005</v>
      </c>
      <c r="M185" s="71">
        <f ca="1">IF(AND(K185="PAY", L185&gt;0), SUMIF(MAYPAY1,Employees8[[#Headers],[#Data],[HELPER COLUMN]],Table8[[#All],[Invoice Value]]), "")</f>
        <v>626.70000000000005</v>
      </c>
      <c r="N185" s="59" t="str">
        <f t="shared" ca="1" si="18"/>
        <v>PAID</v>
      </c>
      <c r="O185" s="59"/>
      <c r="P185" s="65"/>
      <c r="Q185" s="65"/>
      <c r="R185" s="65"/>
      <c r="S185" s="65"/>
      <c r="T185" s="65"/>
      <c r="U185" s="65"/>
      <c r="V185" s="65"/>
    </row>
    <row r="186" spans="2:22" ht="18.75" customHeight="1" x14ac:dyDescent="0.35">
      <c r="B186" s="40" t="str">
        <f t="shared" si="15"/>
        <v>6715372NGA-511</v>
      </c>
      <c r="C186" s="40">
        <v>6715372</v>
      </c>
      <c r="D186" s="40" t="s">
        <v>312</v>
      </c>
      <c r="E186" s="40" t="s">
        <v>50</v>
      </c>
      <c r="F186" s="42" t="s">
        <v>59</v>
      </c>
      <c r="G186" s="43">
        <v>43194</v>
      </c>
      <c r="H186" s="40" t="str">
        <f>VLOOKUP(E186, 'CODES FOR CLOSING TYPE'!$A$1:$C$28, 2,0)</f>
        <v>NGA-511</v>
      </c>
      <c r="I186" s="56" t="str">
        <f t="shared" si="14"/>
        <v>UNIQUE</v>
      </c>
      <c r="J186" s="56" t="b">
        <f t="shared" si="16"/>
        <v>0</v>
      </c>
      <c r="K186" s="57" t="str">
        <f t="shared" si="17"/>
        <v>PAY</v>
      </c>
      <c r="L186" s="71">
        <f ca="1">SUMIF(MAYPAY1, Employees8[HELPER COLUMN],Table8[[#All],[Invoice Value]])</f>
        <v>225.02</v>
      </c>
      <c r="M186" s="71">
        <f ca="1">IF(AND(K186="PAY", L186&gt;0), SUMIF(MAYPAY1,Employees8[[#Headers],[#Data],[HELPER COLUMN]],Table8[[#All],[Invoice Value]]), "")</f>
        <v>225.02</v>
      </c>
      <c r="N186" s="59" t="str">
        <f t="shared" ca="1" si="18"/>
        <v>PAID</v>
      </c>
      <c r="O186" s="59"/>
      <c r="P186" s="65"/>
      <c r="Q186" s="65"/>
      <c r="R186" s="65"/>
      <c r="S186" s="65"/>
      <c r="T186" s="65"/>
      <c r="U186" s="65"/>
      <c r="V186" s="65"/>
    </row>
    <row r="187" spans="2:22" ht="18.75" customHeight="1" x14ac:dyDescent="0.35">
      <c r="B187" s="40" t="str">
        <f t="shared" si="15"/>
        <v>6857241ZNGA563B</v>
      </c>
      <c r="C187" s="40">
        <v>6857241</v>
      </c>
      <c r="D187" s="40" t="s">
        <v>314</v>
      </c>
      <c r="E187" s="40" t="s">
        <v>22</v>
      </c>
      <c r="F187" s="42" t="s">
        <v>65</v>
      </c>
      <c r="G187" s="43">
        <v>43194</v>
      </c>
      <c r="H187" s="40" t="str">
        <f>VLOOKUP(E187, 'CODES FOR CLOSING TYPE'!$A$1:$C$28, 2,0)</f>
        <v>ZNGA563B</v>
      </c>
      <c r="I187" s="56" t="str">
        <f t="shared" si="14"/>
        <v>DUP</v>
      </c>
      <c r="J187" s="56" t="b">
        <f t="shared" si="16"/>
        <v>1</v>
      </c>
      <c r="K187" s="57" t="str">
        <f t="shared" si="17"/>
        <v>NO</v>
      </c>
      <c r="L187" s="71">
        <f ca="1">SUMIF(MAYPAY1, Employees8[HELPER COLUMN],Table8[[#All],[Invoice Value]])</f>
        <v>0</v>
      </c>
      <c r="M187" s="71" t="str">
        <f ca="1">IF(AND(K187="PAY", L187&gt;0), SUMIF(MAYPAY1,Employees8[[#Headers],[#Data],[HELPER COLUMN]],Table8[[#All],[Invoice Value]]), "")</f>
        <v/>
      </c>
      <c r="N187" s="59" t="str">
        <f t="shared" si="18"/>
        <v>NEGLECT</v>
      </c>
      <c r="O187" s="59"/>
      <c r="P187" s="65"/>
      <c r="Q187" s="65"/>
      <c r="R187" s="65"/>
      <c r="S187" s="65"/>
      <c r="T187" s="65"/>
      <c r="U187" s="65"/>
      <c r="V187" s="65"/>
    </row>
    <row r="188" spans="2:22" ht="18.75" customHeight="1" x14ac:dyDescent="0.35">
      <c r="B188" s="40" t="str">
        <f t="shared" si="15"/>
        <v>6080683ZNGA563B</v>
      </c>
      <c r="C188" s="40">
        <v>6080683</v>
      </c>
      <c r="D188" s="40" t="s">
        <v>315</v>
      </c>
      <c r="E188" s="40" t="s">
        <v>22</v>
      </c>
      <c r="F188" s="42" t="s">
        <v>65</v>
      </c>
      <c r="G188" s="43">
        <v>43194</v>
      </c>
      <c r="H188" s="40" t="str">
        <f>VLOOKUP(E188, 'CODES FOR CLOSING TYPE'!$A$1:$C$28, 2,0)</f>
        <v>ZNGA563B</v>
      </c>
      <c r="I188" s="56" t="str">
        <f t="shared" si="14"/>
        <v>DUP</v>
      </c>
      <c r="J188" s="56" t="b">
        <f t="shared" si="16"/>
        <v>1</v>
      </c>
      <c r="K188" s="57" t="str">
        <f t="shared" si="17"/>
        <v>NO</v>
      </c>
      <c r="L188" s="71">
        <f ca="1">SUMIF(MAYPAY1, Employees8[HELPER COLUMN],Table8[[#All],[Invoice Value]])</f>
        <v>0</v>
      </c>
      <c r="M188" s="71" t="str">
        <f ca="1">IF(AND(K188="PAY", L188&gt;0), SUMIF(MAYPAY1,Employees8[[#Headers],[#Data],[HELPER COLUMN]],Table8[[#All],[Invoice Value]]), "")</f>
        <v/>
      </c>
      <c r="N188" s="59" t="str">
        <f t="shared" si="18"/>
        <v>NEGLECT</v>
      </c>
      <c r="O188" s="59"/>
      <c r="P188" s="65"/>
      <c r="Q188" s="65"/>
      <c r="R188" s="65"/>
      <c r="S188" s="65"/>
      <c r="T188" s="65"/>
      <c r="U188" s="65"/>
      <c r="V188" s="65"/>
    </row>
    <row r="189" spans="2:22" ht="18.75" customHeight="1" x14ac:dyDescent="0.35">
      <c r="B189" s="40" t="str">
        <f t="shared" si="15"/>
        <v>6744561ZNGA563B</v>
      </c>
      <c r="C189" s="40">
        <v>6744561</v>
      </c>
      <c r="D189" s="40" t="s">
        <v>316</v>
      </c>
      <c r="E189" s="40" t="s">
        <v>22</v>
      </c>
      <c r="F189" s="42" t="s">
        <v>74</v>
      </c>
      <c r="G189" s="43">
        <v>43194</v>
      </c>
      <c r="H189" s="40" t="str">
        <f>VLOOKUP(E189, 'CODES FOR CLOSING TYPE'!$A$1:$C$28, 2,0)</f>
        <v>ZNGA563B</v>
      </c>
      <c r="I189" s="56" t="str">
        <f t="shared" si="14"/>
        <v>DUP</v>
      </c>
      <c r="J189" s="56" t="b">
        <f t="shared" si="16"/>
        <v>1</v>
      </c>
      <c r="K189" s="57" t="str">
        <f t="shared" si="17"/>
        <v>NO</v>
      </c>
      <c r="L189" s="71">
        <f ca="1">SUMIF(MAYPAY1, Employees8[HELPER COLUMN],Table8[[#All],[Invoice Value]])</f>
        <v>0</v>
      </c>
      <c r="M189" s="71" t="str">
        <f ca="1">IF(AND(K189="PAY", L189&gt;0), SUMIF(MAYPAY1,Employees8[[#Headers],[#Data],[HELPER COLUMN]],Table8[[#All],[Invoice Value]]), "")</f>
        <v/>
      </c>
      <c r="N189" s="59" t="str">
        <f t="shared" si="18"/>
        <v>NEGLECT</v>
      </c>
      <c r="O189" s="59"/>
      <c r="P189" s="65"/>
      <c r="Q189" s="65"/>
      <c r="R189" s="65"/>
      <c r="S189" s="65"/>
      <c r="T189" s="65"/>
      <c r="U189" s="65"/>
      <c r="V189" s="65"/>
    </row>
    <row r="190" spans="2:22" ht="18.75" customHeight="1" x14ac:dyDescent="0.35">
      <c r="B190" s="40" t="str">
        <f t="shared" si="15"/>
        <v>6766157ZNGA560B</v>
      </c>
      <c r="C190" s="40">
        <v>6766157</v>
      </c>
      <c r="D190" s="40" t="s">
        <v>317</v>
      </c>
      <c r="E190" s="40" t="s">
        <v>69</v>
      </c>
      <c r="F190" s="42" t="s">
        <v>74</v>
      </c>
      <c r="G190" s="43">
        <v>43194</v>
      </c>
      <c r="H190" s="40" t="str">
        <f>VLOOKUP(E190, 'CODES FOR CLOSING TYPE'!$A$1:$C$28, 2,0)</f>
        <v>ZNGA560B</v>
      </c>
      <c r="I190" s="56" t="str">
        <f t="shared" si="14"/>
        <v>DUP</v>
      </c>
      <c r="J190" s="56" t="b">
        <f t="shared" si="16"/>
        <v>1</v>
      </c>
      <c r="K190" s="57" t="str">
        <f t="shared" si="17"/>
        <v>NO</v>
      </c>
      <c r="L190" s="71">
        <f ca="1">SUMIF(MAYPAY1, Employees8[HELPER COLUMN],Table8[[#All],[Invoice Value]])</f>
        <v>0</v>
      </c>
      <c r="M190" s="71" t="str">
        <f ca="1">IF(AND(K190="PAY", L190&gt;0), SUMIF(MAYPAY1,Employees8[[#Headers],[#Data],[HELPER COLUMN]],Table8[[#All],[Invoice Value]]), "")</f>
        <v/>
      </c>
      <c r="N190" s="59" t="str">
        <f t="shared" si="18"/>
        <v>NEGLECT</v>
      </c>
      <c r="O190" s="59"/>
      <c r="P190" s="65"/>
      <c r="Q190" s="65"/>
      <c r="R190" s="65"/>
      <c r="S190" s="65"/>
      <c r="T190" s="65"/>
      <c r="U190" s="65"/>
      <c r="V190" s="65"/>
    </row>
    <row r="191" spans="2:22" ht="18.75" customHeight="1" x14ac:dyDescent="0.35">
      <c r="B191" s="40" t="str">
        <f t="shared" si="15"/>
        <v>6587061ZNGA563BC</v>
      </c>
      <c r="C191" s="40">
        <v>6587061</v>
      </c>
      <c r="D191" s="40" t="s">
        <v>298</v>
      </c>
      <c r="E191" s="40" t="s">
        <v>24</v>
      </c>
      <c r="F191" s="42" t="s">
        <v>82</v>
      </c>
      <c r="G191" s="43">
        <v>43194</v>
      </c>
      <c r="H191" s="40" t="str">
        <f>VLOOKUP(E191, 'CODES FOR CLOSING TYPE'!$A$1:$C$28, 2,0)</f>
        <v>ZNGA563BC</v>
      </c>
      <c r="I191" s="56" t="str">
        <f t="shared" si="14"/>
        <v>UNIQUE</v>
      </c>
      <c r="J191" s="56" t="b">
        <f t="shared" si="16"/>
        <v>0</v>
      </c>
      <c r="K191" s="57" t="str">
        <f t="shared" si="17"/>
        <v>PAY</v>
      </c>
      <c r="L191" s="71">
        <f ca="1">SUMIF(MAYPAY1, Employees8[HELPER COLUMN],Table8[[#All],[Invoice Value]])</f>
        <v>626.70000000000005</v>
      </c>
      <c r="M191" s="71">
        <f ca="1">IF(AND(K191="PAY", L191&gt;0), SUMIF(MAYPAY1,Employees8[[#Headers],[#Data],[HELPER COLUMN]],Table8[[#All],[Invoice Value]]), "")</f>
        <v>626.70000000000005</v>
      </c>
      <c r="N191" s="59" t="str">
        <f t="shared" ca="1" si="18"/>
        <v>PAID</v>
      </c>
      <c r="O191" s="59"/>
      <c r="P191" s="65"/>
      <c r="Q191" s="65"/>
      <c r="R191" s="65"/>
      <c r="S191" s="65"/>
      <c r="T191" s="65"/>
      <c r="U191" s="65"/>
      <c r="V191" s="65"/>
    </row>
    <row r="192" spans="2:22" ht="18.75" customHeight="1" x14ac:dyDescent="0.35">
      <c r="B192" s="40" t="str">
        <f t="shared" si="15"/>
        <v>6853888ZNGA563B</v>
      </c>
      <c r="C192" s="40">
        <v>6853888</v>
      </c>
      <c r="D192" s="40" t="s">
        <v>318</v>
      </c>
      <c r="E192" s="40" t="s">
        <v>22</v>
      </c>
      <c r="F192" s="42" t="s">
        <v>82</v>
      </c>
      <c r="G192" s="43">
        <v>43194</v>
      </c>
      <c r="H192" s="40" t="str">
        <f>VLOOKUP(E192, 'CODES FOR CLOSING TYPE'!$A$1:$C$28, 2,0)</f>
        <v>ZNGA563B</v>
      </c>
      <c r="I192" s="56" t="str">
        <f t="shared" si="14"/>
        <v>DUP</v>
      </c>
      <c r="J192" s="56" t="b">
        <f t="shared" si="16"/>
        <v>1</v>
      </c>
      <c r="K192" s="57" t="str">
        <f t="shared" si="17"/>
        <v>NO</v>
      </c>
      <c r="L192" s="71">
        <f ca="1">SUMIF(MAYPAY1, Employees8[HELPER COLUMN],Table8[[#All],[Invoice Value]])</f>
        <v>0</v>
      </c>
      <c r="M192" s="71" t="str">
        <f ca="1">IF(AND(K192="PAY", L192&gt;0), SUMIF(MAYPAY1,Employees8[[#Headers],[#Data],[HELPER COLUMN]],Table8[[#All],[Invoice Value]]), "")</f>
        <v/>
      </c>
      <c r="N192" s="59" t="str">
        <f t="shared" si="18"/>
        <v>NEGLECT</v>
      </c>
      <c r="O192" s="59"/>
      <c r="P192" s="65"/>
      <c r="Q192" s="65"/>
      <c r="R192" s="65"/>
      <c r="S192" s="65"/>
      <c r="T192" s="65"/>
      <c r="U192" s="65"/>
      <c r="V192" s="65"/>
    </row>
    <row r="193" spans="2:22" ht="18.75" customHeight="1" x14ac:dyDescent="0.35">
      <c r="B193" s="40" t="str">
        <f t="shared" si="15"/>
        <v>6744146ZNGA563BC</v>
      </c>
      <c r="C193" s="40">
        <v>6744146</v>
      </c>
      <c r="D193" s="40" t="s">
        <v>300</v>
      </c>
      <c r="E193" s="40" t="s">
        <v>24</v>
      </c>
      <c r="F193" s="42" t="s">
        <v>18</v>
      </c>
      <c r="G193" s="43">
        <v>43194</v>
      </c>
      <c r="H193" s="40" t="str">
        <f>VLOOKUP(E193, 'CODES FOR CLOSING TYPE'!$A$1:$C$28, 2,0)</f>
        <v>ZNGA563BC</v>
      </c>
      <c r="I193" s="56" t="str">
        <f t="shared" si="14"/>
        <v>UNIQUE</v>
      </c>
      <c r="J193" s="56" t="b">
        <f t="shared" si="16"/>
        <v>0</v>
      </c>
      <c r="K193" s="57" t="str">
        <f t="shared" si="17"/>
        <v>PAY</v>
      </c>
      <c r="L193" s="71">
        <f ca="1">SUMIF(MAYPAY1, Employees8[HELPER COLUMN],Table8[[#All],[Invoice Value]])</f>
        <v>626.70000000000005</v>
      </c>
      <c r="M193" s="71">
        <f ca="1">IF(AND(K193="PAY", L193&gt;0), SUMIF(MAYPAY1,Employees8[[#Headers],[#Data],[HELPER COLUMN]],Table8[[#All],[Invoice Value]]), "")</f>
        <v>626.70000000000005</v>
      </c>
      <c r="N193" s="59" t="str">
        <f t="shared" ca="1" si="18"/>
        <v>PAID</v>
      </c>
      <c r="O193" s="59"/>
      <c r="P193" s="65"/>
      <c r="Q193" s="65"/>
      <c r="R193" s="65"/>
      <c r="S193" s="65"/>
      <c r="T193" s="65"/>
      <c r="U193" s="65"/>
      <c r="V193" s="65"/>
    </row>
    <row r="194" spans="2:22" ht="18.75" customHeight="1" x14ac:dyDescent="0.35">
      <c r="B194" s="40" t="str">
        <f t="shared" si="15"/>
        <v>6585858ZNGA563B</v>
      </c>
      <c r="C194" s="40">
        <v>6585858</v>
      </c>
      <c r="D194" s="40" t="s">
        <v>319</v>
      </c>
      <c r="E194" s="40" t="s">
        <v>22</v>
      </c>
      <c r="F194" s="42" t="s">
        <v>18</v>
      </c>
      <c r="G194" s="43">
        <v>43194</v>
      </c>
      <c r="H194" s="40" t="str">
        <f>VLOOKUP(E194, 'CODES FOR CLOSING TYPE'!$A$1:$C$28, 2,0)</f>
        <v>ZNGA563B</v>
      </c>
      <c r="I194" s="56" t="str">
        <f t="shared" si="14"/>
        <v>DUP</v>
      </c>
      <c r="J194" s="56" t="b">
        <f t="shared" si="16"/>
        <v>1</v>
      </c>
      <c r="K194" s="57" t="str">
        <f t="shared" si="17"/>
        <v>NO</v>
      </c>
      <c r="L194" s="71">
        <f ca="1">SUMIF(MAYPAY1, Employees8[HELPER COLUMN],Table8[[#All],[Invoice Value]])</f>
        <v>0</v>
      </c>
      <c r="M194" s="71" t="str">
        <f ca="1">IF(AND(K194="PAY", L194&gt;0), SUMIF(MAYPAY1,Employees8[[#Headers],[#Data],[HELPER COLUMN]],Table8[[#All],[Invoice Value]]), "")</f>
        <v/>
      </c>
      <c r="N194" s="59" t="str">
        <f t="shared" si="18"/>
        <v>NEGLECT</v>
      </c>
      <c r="O194" s="59"/>
      <c r="P194" s="65"/>
      <c r="Q194" s="65"/>
      <c r="R194" s="65"/>
      <c r="S194" s="65"/>
      <c r="T194" s="65"/>
      <c r="U194" s="65"/>
      <c r="V194" s="65"/>
    </row>
    <row r="195" spans="2:22" ht="18.75" customHeight="1" x14ac:dyDescent="0.35">
      <c r="B195" s="40" t="str">
        <f t="shared" si="15"/>
        <v>6585858ZNGA563BC</v>
      </c>
      <c r="C195" s="40">
        <v>6585858</v>
      </c>
      <c r="D195" s="40" t="s">
        <v>319</v>
      </c>
      <c r="E195" s="40" t="s">
        <v>24</v>
      </c>
      <c r="F195" s="42" t="s">
        <v>18</v>
      </c>
      <c r="G195" s="43">
        <v>43194</v>
      </c>
      <c r="H195" s="40" t="str">
        <f>VLOOKUP(E195, 'CODES FOR CLOSING TYPE'!$A$1:$C$28, 2,0)</f>
        <v>ZNGA563BC</v>
      </c>
      <c r="I195" s="56" t="str">
        <f t="shared" si="14"/>
        <v>UNIQUE</v>
      </c>
      <c r="J195" s="56" t="b">
        <f t="shared" si="16"/>
        <v>0</v>
      </c>
      <c r="K195" s="57" t="str">
        <f t="shared" si="17"/>
        <v>PAY</v>
      </c>
      <c r="L195" s="71">
        <f ca="1">SUMIF(MAYPAY1, Employees8[HELPER COLUMN],Table8[[#All],[Invoice Value]])</f>
        <v>626.70000000000005</v>
      </c>
      <c r="M195" s="71">
        <f ca="1">IF(AND(K195="PAY", L195&gt;0), SUMIF(MAYPAY1,Employees8[[#Headers],[#Data],[HELPER COLUMN]],Table8[[#All],[Invoice Value]]), "")</f>
        <v>626.70000000000005</v>
      </c>
      <c r="N195" s="59" t="str">
        <f t="shared" ca="1" si="18"/>
        <v>PAID</v>
      </c>
      <c r="O195" s="59"/>
      <c r="P195" s="65"/>
      <c r="Q195" s="65"/>
      <c r="R195" s="65"/>
      <c r="S195" s="65"/>
      <c r="T195" s="65"/>
      <c r="U195" s="65"/>
      <c r="V195" s="65"/>
    </row>
    <row r="196" spans="2:22" ht="18.75" customHeight="1" x14ac:dyDescent="0.35">
      <c r="B196" s="40" t="str">
        <f t="shared" si="15"/>
        <v>6105958ZNGA563BC</v>
      </c>
      <c r="C196" s="40">
        <v>6105958</v>
      </c>
      <c r="D196" s="40" t="s">
        <v>305</v>
      </c>
      <c r="E196" s="40" t="s">
        <v>24</v>
      </c>
      <c r="F196" s="44" t="s">
        <v>40</v>
      </c>
      <c r="G196" s="43">
        <v>43195</v>
      </c>
      <c r="H196" s="40" t="str">
        <f>VLOOKUP(E196, 'CODES FOR CLOSING TYPE'!$A$1:$C$28, 2,0)</f>
        <v>ZNGA563BC</v>
      </c>
      <c r="I196" s="56" t="str">
        <f t="shared" ref="I196:I259" si="23">IF(COUNTIF(B$4:B$1640, B196&amp;"C")&gt;0, "DUP", "UNIQUE")</f>
        <v>UNIQUE</v>
      </c>
      <c r="J196" s="56" t="b">
        <f t="shared" si="16"/>
        <v>0</v>
      </c>
      <c r="K196" s="57" t="str">
        <f t="shared" si="17"/>
        <v>PAY</v>
      </c>
      <c r="L196" s="71">
        <f ca="1">SUMIF(MAYPAY1, Employees8[HELPER COLUMN],Table8[[#All],[Invoice Value]])</f>
        <v>626.70000000000005</v>
      </c>
      <c r="M196" s="71">
        <f ca="1">IF(AND(K196="PAY", L196&gt;0), SUMIF(MAYPAY1,Employees8[[#Headers],[#Data],[HELPER COLUMN]],Table8[[#All],[Invoice Value]]), "")</f>
        <v>626.70000000000005</v>
      </c>
      <c r="N196" s="59" t="str">
        <f t="shared" ca="1" si="18"/>
        <v>PAID</v>
      </c>
      <c r="O196" s="59"/>
      <c r="P196" s="65"/>
      <c r="Q196" s="65"/>
      <c r="R196" s="65"/>
      <c r="S196" s="65"/>
      <c r="T196" s="65"/>
      <c r="U196" s="65"/>
      <c r="V196" s="65"/>
    </row>
    <row r="197" spans="2:22" ht="18.75" customHeight="1" x14ac:dyDescent="0.35">
      <c r="B197" s="40" t="str">
        <f t="shared" si="15"/>
        <v>6795264ZNGA563B</v>
      </c>
      <c r="C197" s="40">
        <v>6795264</v>
      </c>
      <c r="D197" s="40" t="s">
        <v>320</v>
      </c>
      <c r="E197" s="40" t="s">
        <v>22</v>
      </c>
      <c r="F197" s="42" t="s">
        <v>28</v>
      </c>
      <c r="G197" s="43">
        <v>43195</v>
      </c>
      <c r="H197" s="40" t="str">
        <f>VLOOKUP(E197, 'CODES FOR CLOSING TYPE'!$A$1:$C$28, 2,0)</f>
        <v>ZNGA563B</v>
      </c>
      <c r="I197" s="56" t="str">
        <f t="shared" si="23"/>
        <v>DUP</v>
      </c>
      <c r="J197" s="56" t="b">
        <f t="shared" si="16"/>
        <v>1</v>
      </c>
      <c r="K197" s="57" t="str">
        <f t="shared" si="17"/>
        <v>NO</v>
      </c>
      <c r="L197" s="71">
        <f ca="1">SUMIF(MAYPAY1, Employees8[HELPER COLUMN],Table8[[#All],[Invoice Value]])</f>
        <v>0</v>
      </c>
      <c r="M197" s="71" t="str">
        <f ca="1">IF(AND(K197="PAY", L197&gt;0), SUMIF(MAYPAY1,Employees8[[#Headers],[#Data],[HELPER COLUMN]],Table8[[#All],[Invoice Value]]), "")</f>
        <v/>
      </c>
      <c r="N197" s="59" t="str">
        <f t="shared" si="18"/>
        <v>NEGLECT</v>
      </c>
      <c r="O197" s="59"/>
      <c r="P197" s="65"/>
      <c r="Q197" s="65"/>
      <c r="R197" s="65"/>
      <c r="S197" s="65"/>
      <c r="T197" s="65"/>
      <c r="U197" s="65"/>
      <c r="V197" s="65"/>
    </row>
    <row r="198" spans="2:22" ht="18.75" customHeight="1" x14ac:dyDescent="0.35">
      <c r="B198" s="40" t="str">
        <f t="shared" ref="B198:B263" si="24">CONCATENATE(C198, H198)</f>
        <v>6539614ZNGA561BC</v>
      </c>
      <c r="C198" s="40">
        <v>6539614</v>
      </c>
      <c r="D198" s="40" t="s">
        <v>209</v>
      </c>
      <c r="E198" s="40" t="s">
        <v>27</v>
      </c>
      <c r="F198" s="42" t="s">
        <v>28</v>
      </c>
      <c r="G198" s="43">
        <v>43195</v>
      </c>
      <c r="H198" s="40" t="str">
        <f>VLOOKUP(E198, 'CODES FOR CLOSING TYPE'!$A$1:$C$28, 2,0)</f>
        <v>ZNGA561BC</v>
      </c>
      <c r="I198" s="56" t="str">
        <f t="shared" si="23"/>
        <v>UNIQUE</v>
      </c>
      <c r="J198" s="56" t="b">
        <f t="shared" si="16"/>
        <v>0</v>
      </c>
      <c r="K198" s="57" t="str">
        <f t="shared" ref="K198:K263" si="25">IF(AND(I198="DUP", J198=TRUE),"NO","PAY")</f>
        <v>PAY</v>
      </c>
      <c r="L198" s="71">
        <f ca="1">SUMIF(MAYPAY1, Employees8[HELPER COLUMN],Table8[[#All],[Invoice Value]])</f>
        <v>433.57</v>
      </c>
      <c r="M198" s="71">
        <f ca="1">IF(AND(K198="PAY", L198&gt;0), SUMIF(MAYPAY1,Employees8[[#Headers],[#Data],[HELPER COLUMN]],Table8[[#All],[Invoice Value]]), "")</f>
        <v>433.57</v>
      </c>
      <c r="N198" s="59" t="str">
        <f t="shared" ref="N198:N263" ca="1" si="26">IF(H198="NGA Outside Boundary Remediation/Build", "OSB", IF(K198="NO", "NEGLECT", IF(AND(K198="PAY",L198=0), "NOT PAID", "PAID")))</f>
        <v>PAID</v>
      </c>
      <c r="O198" s="59"/>
      <c r="P198" s="65"/>
      <c r="Q198" s="65"/>
      <c r="R198" s="65"/>
      <c r="S198" s="65"/>
      <c r="T198" s="65"/>
      <c r="U198" s="65"/>
      <c r="V198" s="65"/>
    </row>
    <row r="199" spans="2:22" ht="18.75" customHeight="1" x14ac:dyDescent="0.35">
      <c r="B199" s="40" t="str">
        <f t="shared" si="24"/>
        <v>6788444ZNGA561BC</v>
      </c>
      <c r="C199" s="40">
        <v>6788444</v>
      </c>
      <c r="D199" s="40" t="s">
        <v>311</v>
      </c>
      <c r="E199" s="40" t="s">
        <v>27</v>
      </c>
      <c r="F199" s="44" t="s">
        <v>55</v>
      </c>
      <c r="G199" s="43">
        <v>43195</v>
      </c>
      <c r="H199" s="40" t="str">
        <f>VLOOKUP(E199, 'CODES FOR CLOSING TYPE'!$A$1:$C$28, 2,0)</f>
        <v>ZNGA561BC</v>
      </c>
      <c r="I199" s="56" t="str">
        <f t="shared" si="23"/>
        <v>UNIQUE</v>
      </c>
      <c r="J199" s="56" t="b">
        <f t="shared" ref="J199:J264" si="27">SUMPRODUCT(--(H199=BUILDCODES))&gt;0</f>
        <v>0</v>
      </c>
      <c r="K199" s="57" t="str">
        <f t="shared" si="25"/>
        <v>PAY</v>
      </c>
      <c r="L199" s="71">
        <f ca="1">SUMIF(MAYPAY1, Employees8[HELPER COLUMN],Table8[[#All],[Invoice Value]])</f>
        <v>433.57</v>
      </c>
      <c r="M199" s="71">
        <f ca="1">IF(AND(K199="PAY", L199&gt;0), SUMIF(MAYPAY1,Employees8[[#Headers],[#Data],[HELPER COLUMN]],Table8[[#All],[Invoice Value]]), "")</f>
        <v>433.57</v>
      </c>
      <c r="N199" s="59" t="str">
        <f t="shared" ca="1" si="26"/>
        <v>PAID</v>
      </c>
      <c r="O199" s="59"/>
      <c r="P199" s="65"/>
      <c r="Q199" s="65"/>
      <c r="R199" s="65"/>
      <c r="S199" s="65"/>
      <c r="T199" s="65"/>
      <c r="U199" s="65"/>
      <c r="V199" s="65"/>
    </row>
    <row r="200" spans="2:22" ht="18.75" customHeight="1" x14ac:dyDescent="0.35">
      <c r="B200" s="40" t="str">
        <f t="shared" si="24"/>
        <v>6736421ZNGA561BC</v>
      </c>
      <c r="C200" s="40">
        <v>6736421</v>
      </c>
      <c r="D200" s="40" t="s">
        <v>287</v>
      </c>
      <c r="E200" s="40" t="s">
        <v>27</v>
      </c>
      <c r="F200" s="42" t="s">
        <v>59</v>
      </c>
      <c r="G200" s="43">
        <v>43195</v>
      </c>
      <c r="H200" s="40" t="str">
        <f>VLOOKUP(E200, 'CODES FOR CLOSING TYPE'!$A$1:$C$28, 2,0)</f>
        <v>ZNGA561BC</v>
      </c>
      <c r="I200" s="56" t="str">
        <f t="shared" si="23"/>
        <v>UNIQUE</v>
      </c>
      <c r="J200" s="56" t="b">
        <f t="shared" si="27"/>
        <v>0</v>
      </c>
      <c r="K200" s="57" t="str">
        <f t="shared" si="25"/>
        <v>PAY</v>
      </c>
      <c r="L200" s="71">
        <f ca="1">SUMIF(MAYPAY1, Employees8[HELPER COLUMN],Table8[[#All],[Invoice Value]])</f>
        <v>433.57</v>
      </c>
      <c r="M200" s="71">
        <f ca="1">IF(AND(K200="PAY", L200&gt;0), SUMIF(MAYPAY1,Employees8[[#Headers],[#Data],[HELPER COLUMN]],Table8[[#All],[Invoice Value]]), "")</f>
        <v>433.57</v>
      </c>
      <c r="N200" s="59" t="str">
        <f t="shared" ca="1" si="26"/>
        <v>PAID</v>
      </c>
      <c r="O200" s="59"/>
      <c r="P200" s="65"/>
      <c r="Q200" s="65"/>
      <c r="R200" s="65"/>
      <c r="S200" s="65"/>
      <c r="T200" s="65"/>
      <c r="U200" s="65"/>
      <c r="V200" s="65"/>
    </row>
    <row r="201" spans="2:22" ht="18.75" customHeight="1" x14ac:dyDescent="0.35">
      <c r="B201" s="40" t="str">
        <f t="shared" si="24"/>
        <v>6816913ZNGA561B</v>
      </c>
      <c r="C201" s="40">
        <v>6816913</v>
      </c>
      <c r="D201" s="40" t="s">
        <v>321</v>
      </c>
      <c r="E201" s="40" t="s">
        <v>37</v>
      </c>
      <c r="F201" s="42" t="s">
        <v>65</v>
      </c>
      <c r="G201" s="43">
        <v>43195</v>
      </c>
      <c r="H201" s="40" t="str">
        <f>VLOOKUP(E201, 'CODES FOR CLOSING TYPE'!$A$1:$C$28, 2,0)</f>
        <v>ZNGA561B</v>
      </c>
      <c r="I201" s="56" t="str">
        <f t="shared" si="23"/>
        <v>DUP</v>
      </c>
      <c r="J201" s="56" t="b">
        <f t="shared" si="27"/>
        <v>1</v>
      </c>
      <c r="K201" s="57" t="str">
        <f t="shared" si="25"/>
        <v>NO</v>
      </c>
      <c r="L201" s="71">
        <f ca="1">SUMIF(MAYPAY1, Employees8[HELPER COLUMN],Table8[[#All],[Invoice Value]])</f>
        <v>0</v>
      </c>
      <c r="M201" s="71" t="str">
        <f ca="1">IF(AND(K201="PAY", L201&gt;0), SUMIF(MAYPAY1,Employees8[[#Headers],[#Data],[HELPER COLUMN]],Table8[[#All],[Invoice Value]]), "")</f>
        <v/>
      </c>
      <c r="N201" s="59" t="str">
        <f t="shared" si="26"/>
        <v>NEGLECT</v>
      </c>
      <c r="O201" s="59"/>
      <c r="P201" s="65"/>
      <c r="Q201" s="65"/>
      <c r="R201" s="65"/>
      <c r="S201" s="65"/>
      <c r="T201" s="65"/>
      <c r="U201" s="65"/>
      <c r="V201" s="65"/>
    </row>
    <row r="202" spans="2:22" ht="18.75" customHeight="1" x14ac:dyDescent="0.35">
      <c r="B202" s="40" t="str">
        <f t="shared" si="24"/>
        <v>6548381ZNGA563B</v>
      </c>
      <c r="C202" s="40">
        <v>6548381</v>
      </c>
      <c r="D202" s="40" t="s">
        <v>322</v>
      </c>
      <c r="E202" s="40" t="s">
        <v>22</v>
      </c>
      <c r="F202" s="44" t="s">
        <v>65</v>
      </c>
      <c r="G202" s="43">
        <v>43195</v>
      </c>
      <c r="H202" s="40" t="str">
        <f>VLOOKUP(E202, 'CODES FOR CLOSING TYPE'!$A$1:$C$28, 2,0)</f>
        <v>ZNGA563B</v>
      </c>
      <c r="I202" s="56" t="str">
        <f t="shared" si="23"/>
        <v>DUP</v>
      </c>
      <c r="J202" s="56" t="b">
        <f t="shared" si="27"/>
        <v>1</v>
      </c>
      <c r="K202" s="57" t="str">
        <f t="shared" si="25"/>
        <v>NO</v>
      </c>
      <c r="L202" s="71">
        <f ca="1">SUMIF(MAYPAY1, Employees8[HELPER COLUMN],Table8[[#All],[Invoice Value]])</f>
        <v>0</v>
      </c>
      <c r="M202" s="71" t="str">
        <f ca="1">IF(AND(K202="PAY", L202&gt;0), SUMIF(MAYPAY1,Employees8[[#Headers],[#Data],[HELPER COLUMN]],Table8[[#All],[Invoice Value]]), "")</f>
        <v/>
      </c>
      <c r="N202" s="59" t="str">
        <f t="shared" si="26"/>
        <v>NEGLECT</v>
      </c>
      <c r="O202" s="59"/>
      <c r="P202" s="65"/>
      <c r="Q202" s="65"/>
      <c r="R202" s="65"/>
      <c r="S202" s="65"/>
      <c r="T202" s="65"/>
      <c r="U202" s="65"/>
      <c r="V202" s="65"/>
    </row>
    <row r="203" spans="2:22" ht="18.75" customHeight="1" x14ac:dyDescent="0.35">
      <c r="B203" s="40" t="str">
        <f t="shared" si="24"/>
        <v>6779006ZNGA562B</v>
      </c>
      <c r="C203" s="40">
        <v>6779006</v>
      </c>
      <c r="D203" s="40" t="s">
        <v>323</v>
      </c>
      <c r="E203" s="40" t="s">
        <v>53</v>
      </c>
      <c r="F203" s="42" t="s">
        <v>74</v>
      </c>
      <c r="G203" s="43">
        <v>43195</v>
      </c>
      <c r="H203" s="40" t="str">
        <f>VLOOKUP(E203, 'CODES FOR CLOSING TYPE'!$A$1:$C$28, 2,0)</f>
        <v>ZNGA562B</v>
      </c>
      <c r="I203" s="56" t="str">
        <f t="shared" si="23"/>
        <v>DUP</v>
      </c>
      <c r="J203" s="56" t="b">
        <f t="shared" si="27"/>
        <v>1</v>
      </c>
      <c r="K203" s="57" t="str">
        <f t="shared" si="25"/>
        <v>NO</v>
      </c>
      <c r="L203" s="71">
        <f ca="1">SUMIF(MAYPAY1, Employees8[HELPER COLUMN],Table8[[#All],[Invoice Value]])</f>
        <v>0</v>
      </c>
      <c r="M203" s="71" t="str">
        <f ca="1">IF(AND(K203="PAY", L203&gt;0), SUMIF(MAYPAY1,Employees8[[#Headers],[#Data],[HELPER COLUMN]],Table8[[#All],[Invoice Value]]), "")</f>
        <v/>
      </c>
      <c r="N203" s="59" t="str">
        <f t="shared" si="26"/>
        <v>NEGLECT</v>
      </c>
      <c r="O203" s="59"/>
      <c r="P203" s="65"/>
      <c r="Q203" s="65"/>
      <c r="R203" s="65"/>
      <c r="S203" s="65"/>
      <c r="T203" s="65"/>
      <c r="U203" s="65"/>
      <c r="V203" s="65"/>
    </row>
    <row r="204" spans="2:22" ht="18.75" customHeight="1" x14ac:dyDescent="0.35">
      <c r="B204" s="54" t="str">
        <f>CONCATENATE(C204, H204)</f>
        <v>6779006ZNGA562BC</v>
      </c>
      <c r="C204" s="40">
        <v>6779006</v>
      </c>
      <c r="D204" s="40" t="s">
        <v>323</v>
      </c>
      <c r="E204" s="40" t="s">
        <v>39</v>
      </c>
      <c r="F204" s="42" t="s">
        <v>74</v>
      </c>
      <c r="G204" s="43">
        <v>43195</v>
      </c>
      <c r="H204" s="60" t="str">
        <f>VLOOKUP(E204, 'CODES FOR CLOSING TYPE'!$A$1:$C$28, 2,0)</f>
        <v>ZNGA562BC</v>
      </c>
      <c r="I204" s="56" t="str">
        <f t="shared" si="23"/>
        <v>UNIQUE</v>
      </c>
      <c r="J204" s="56" t="b">
        <f>SUMPRODUCT(--(H204=BUILDCODES))&gt;0</f>
        <v>0</v>
      </c>
      <c r="K204" s="59" t="str">
        <f>IF(AND(I204="DUP", J204=TRUE),"NO","PAY")</f>
        <v>PAY</v>
      </c>
      <c r="L204" s="71">
        <f ca="1">SUMIF(MAYPAY1, Employees8[HELPER COLUMN],Table8[[#All],[Invoice Value]])</f>
        <v>498.69</v>
      </c>
      <c r="M204" s="71">
        <f ca="1">IF(AND(K204="PAY", L204&gt;0), SUMIF(MAYPAY1,Employees8[[#Headers],[#Data],[HELPER COLUMN]],Table8[[#All],[Invoice Value]]), "")</f>
        <v>498.69</v>
      </c>
      <c r="N204" s="59" t="str">
        <f ca="1">IF(H204="NGA Outside Boundary Remediation/Build", "OSB", IF(K204="NO", "NEGLECT", IF(AND(K204="PAY",L204=0), "NOT PAID", "PAID")))</f>
        <v>PAID</v>
      </c>
      <c r="O204" s="59"/>
      <c r="P204" s="65"/>
      <c r="Q204" s="65"/>
      <c r="R204" s="65"/>
      <c r="S204" s="65"/>
      <c r="T204" s="65"/>
      <c r="U204" s="65"/>
      <c r="V204" s="65"/>
    </row>
    <row r="205" spans="2:22" ht="18.75" customHeight="1" x14ac:dyDescent="0.35">
      <c r="B205" s="40" t="str">
        <f t="shared" si="24"/>
        <v>6791388N-563RSP</v>
      </c>
      <c r="C205" s="51">
        <v>6791388</v>
      </c>
      <c r="D205" s="40" t="s">
        <v>324</v>
      </c>
      <c r="E205" s="40" t="s">
        <v>352</v>
      </c>
      <c r="F205" s="42" t="s">
        <v>82</v>
      </c>
      <c r="G205" s="43">
        <v>43195</v>
      </c>
      <c r="H205" s="40" t="str">
        <f>VLOOKUP(E205, 'CODES FOR CLOSING TYPE'!$A$1:$C$28, 2,0)</f>
        <v>N-563RSP</v>
      </c>
      <c r="I205" s="56" t="str">
        <f t="shared" si="23"/>
        <v>UNIQUE</v>
      </c>
      <c r="J205" s="56" t="b">
        <f t="shared" si="27"/>
        <v>0</v>
      </c>
      <c r="K205" s="57" t="str">
        <f t="shared" si="25"/>
        <v>PAY</v>
      </c>
      <c r="L205" s="71">
        <f ca="1">SUMIF(MAYPAY1, Employees8[HELPER COLUMN],Table8[[#All],[Invoice Value]])</f>
        <v>626.70000000000005</v>
      </c>
      <c r="M205" s="71">
        <f ca="1">IF(AND(K205="PAY", L205&gt;0), SUMIF(MAYPAY1,Employees8[[#Headers],[#Data],[HELPER COLUMN]],Table8[[#All],[Invoice Value]]), "")</f>
        <v>626.70000000000005</v>
      </c>
      <c r="N205" s="59" t="str">
        <f t="shared" ca="1" si="26"/>
        <v>PAID</v>
      </c>
      <c r="O205" s="59" t="s">
        <v>394</v>
      </c>
      <c r="P205" s="65"/>
      <c r="Q205" s="65"/>
      <c r="R205" s="65"/>
      <c r="S205" s="65"/>
      <c r="T205" s="65"/>
      <c r="U205" s="65"/>
      <c r="V205" s="65"/>
    </row>
    <row r="206" spans="2:22" ht="18.75" customHeight="1" x14ac:dyDescent="0.35">
      <c r="B206" s="40" t="str">
        <f t="shared" si="24"/>
        <v>6795264ZNGA563BC</v>
      </c>
      <c r="C206" s="40">
        <v>6795264</v>
      </c>
      <c r="D206" s="40" t="s">
        <v>320</v>
      </c>
      <c r="E206" s="40" t="s">
        <v>24</v>
      </c>
      <c r="F206" s="42" t="s">
        <v>28</v>
      </c>
      <c r="G206" s="43">
        <v>43196</v>
      </c>
      <c r="H206" s="40" t="str">
        <f>VLOOKUP(E206, 'CODES FOR CLOSING TYPE'!$A$1:$C$28, 2,0)</f>
        <v>ZNGA563BC</v>
      </c>
      <c r="I206" s="56" t="str">
        <f t="shared" si="23"/>
        <v>UNIQUE</v>
      </c>
      <c r="J206" s="56" t="b">
        <f t="shared" si="27"/>
        <v>0</v>
      </c>
      <c r="K206" s="57" t="str">
        <f t="shared" si="25"/>
        <v>PAY</v>
      </c>
      <c r="L206" s="71">
        <f ca="1">SUMIF(MAYPAY1, Employees8[HELPER COLUMN],Table8[[#All],[Invoice Value]])</f>
        <v>626.70000000000005</v>
      </c>
      <c r="M206" s="71">
        <f ca="1">IF(AND(K206="PAY", L206&gt;0), SUMIF(MAYPAY1,Employees8[[#Headers],[#Data],[HELPER COLUMN]],Table8[[#All],[Invoice Value]]), "")</f>
        <v>626.70000000000005</v>
      </c>
      <c r="N206" s="59" t="str">
        <f t="shared" ca="1" si="26"/>
        <v>PAID</v>
      </c>
      <c r="O206" s="59"/>
      <c r="P206" s="65"/>
      <c r="Q206" s="65"/>
      <c r="R206" s="65"/>
      <c r="S206" s="65"/>
      <c r="T206" s="65"/>
      <c r="U206" s="65"/>
      <c r="V206" s="65"/>
    </row>
    <row r="207" spans="2:22" ht="18.75" customHeight="1" x14ac:dyDescent="0.35">
      <c r="B207" s="40" t="str">
        <f t="shared" si="24"/>
        <v>6780510ZNGA563BC</v>
      </c>
      <c r="C207" s="40">
        <v>6780510</v>
      </c>
      <c r="D207" s="40" t="s">
        <v>304</v>
      </c>
      <c r="E207" s="40" t="s">
        <v>24</v>
      </c>
      <c r="F207" s="42" t="s">
        <v>28</v>
      </c>
      <c r="G207" s="43">
        <v>43196</v>
      </c>
      <c r="H207" s="40" t="str">
        <f>VLOOKUP(E207, 'CODES FOR CLOSING TYPE'!$A$1:$C$28, 2,0)</f>
        <v>ZNGA563BC</v>
      </c>
      <c r="I207" s="56" t="str">
        <f t="shared" si="23"/>
        <v>UNIQUE</v>
      </c>
      <c r="J207" s="56" t="b">
        <f t="shared" si="27"/>
        <v>0</v>
      </c>
      <c r="K207" s="57" t="str">
        <f t="shared" si="25"/>
        <v>PAY</v>
      </c>
      <c r="L207" s="71">
        <f ca="1">SUMIF(MAYPAY1, Employees8[HELPER COLUMN],Table8[[#All],[Invoice Value]])</f>
        <v>626.70000000000005</v>
      </c>
      <c r="M207" s="71">
        <f ca="1">IF(AND(K207="PAY", L207&gt;0), SUMIF(MAYPAY1,Employees8[[#Headers],[#Data],[HELPER COLUMN]],Table8[[#All],[Invoice Value]]), "")</f>
        <v>626.70000000000005</v>
      </c>
      <c r="N207" s="59" t="str">
        <f t="shared" ca="1" si="26"/>
        <v>PAID</v>
      </c>
      <c r="O207" s="59"/>
      <c r="P207" s="65"/>
      <c r="Q207" s="65"/>
      <c r="R207" s="65"/>
      <c r="S207" s="65"/>
      <c r="T207" s="65"/>
      <c r="U207" s="65"/>
      <c r="V207" s="65"/>
    </row>
    <row r="208" spans="2:22" ht="18.75" customHeight="1" x14ac:dyDescent="0.35">
      <c r="B208" s="40" t="str">
        <f t="shared" si="24"/>
        <v>5139988ZNGA561C</v>
      </c>
      <c r="C208" s="40">
        <v>5139988</v>
      </c>
      <c r="D208" s="40" t="s">
        <v>325</v>
      </c>
      <c r="E208" s="40" t="s">
        <v>88</v>
      </c>
      <c r="F208" s="42" t="s">
        <v>28</v>
      </c>
      <c r="G208" s="43">
        <v>43196</v>
      </c>
      <c r="H208" s="40" t="str">
        <f>VLOOKUP(E208, 'CODES FOR CLOSING TYPE'!$A$1:$C$28, 2,0)</f>
        <v>ZNGA561C</v>
      </c>
      <c r="I208" s="56" t="str">
        <f t="shared" si="23"/>
        <v>UNIQUE</v>
      </c>
      <c r="J208" s="56" t="b">
        <f t="shared" si="27"/>
        <v>0</v>
      </c>
      <c r="K208" s="57" t="str">
        <f t="shared" si="25"/>
        <v>PAY</v>
      </c>
      <c r="L208" s="71">
        <f ca="1">SUMIF(MAYPAY1, Employees8[HELPER COLUMN],Table8[[#All],[Invoice Value]])</f>
        <v>205.64</v>
      </c>
      <c r="M208" s="71">
        <f ca="1">IF(AND(K208="PAY", L208&gt;0), SUMIF(MAYPAY1,Employees8[[#Headers],[#Data],[HELPER COLUMN]],Table8[[#All],[Invoice Value]]), "")</f>
        <v>205.64</v>
      </c>
      <c r="N208" s="59" t="str">
        <f t="shared" ca="1" si="26"/>
        <v>PAID</v>
      </c>
      <c r="O208" s="59"/>
      <c r="P208" s="65"/>
      <c r="Q208" s="65"/>
      <c r="R208" s="65"/>
      <c r="S208" s="65"/>
      <c r="T208" s="65"/>
      <c r="U208" s="65"/>
      <c r="V208" s="65"/>
    </row>
    <row r="209" spans="2:22" ht="18.75" customHeight="1" x14ac:dyDescent="0.35">
      <c r="B209" s="40" t="str">
        <f t="shared" si="24"/>
        <v>6598833ZNGA561BC</v>
      </c>
      <c r="C209" s="40">
        <v>6598833</v>
      </c>
      <c r="D209" s="40" t="s">
        <v>292</v>
      </c>
      <c r="E209" s="40" t="s">
        <v>27</v>
      </c>
      <c r="F209" s="42" t="s">
        <v>28</v>
      </c>
      <c r="G209" s="43">
        <v>43197</v>
      </c>
      <c r="H209" s="40" t="str">
        <f>VLOOKUP(E209, 'CODES FOR CLOSING TYPE'!$A$1:$C$28, 2,0)</f>
        <v>ZNGA561BC</v>
      </c>
      <c r="I209" s="56" t="str">
        <f t="shared" si="23"/>
        <v>UNIQUE</v>
      </c>
      <c r="J209" s="56" t="b">
        <f t="shared" si="27"/>
        <v>0</v>
      </c>
      <c r="K209" s="57" t="str">
        <f t="shared" si="25"/>
        <v>PAY</v>
      </c>
      <c r="L209" s="71">
        <f ca="1">SUMIF(MAYPAY1, Employees8[HELPER COLUMN],Table8[[#All],[Invoice Value]])</f>
        <v>433.57</v>
      </c>
      <c r="M209" s="71">
        <f ca="1">IF(AND(K209="PAY", L209&gt;0), SUMIF(MAYPAY1,Employees8[[#Headers],[#Data],[HELPER COLUMN]],Table8[[#All],[Invoice Value]]), "")</f>
        <v>433.57</v>
      </c>
      <c r="N209" s="59" t="str">
        <f t="shared" ca="1" si="26"/>
        <v>PAID</v>
      </c>
      <c r="O209" s="59"/>
      <c r="P209" s="65"/>
      <c r="Q209" s="65"/>
      <c r="R209" s="65"/>
      <c r="S209" s="65"/>
      <c r="T209" s="65"/>
      <c r="U209" s="65"/>
      <c r="V209" s="65"/>
    </row>
    <row r="210" spans="2:22" ht="18.75" customHeight="1" x14ac:dyDescent="0.35">
      <c r="B210" s="57" t="str">
        <f t="shared" si="24"/>
        <v>6846058ZNGA561B</v>
      </c>
      <c r="C210" s="40">
        <v>6846058</v>
      </c>
      <c r="D210" s="40" t="s">
        <v>326</v>
      </c>
      <c r="E210" s="40" t="s">
        <v>37</v>
      </c>
      <c r="F210" s="42" t="s">
        <v>28</v>
      </c>
      <c r="G210" s="43">
        <v>43197</v>
      </c>
      <c r="H210" s="40" t="str">
        <f>VLOOKUP(E210, 'CODES FOR CLOSING TYPE'!$A$1:$C$28, 2,0)</f>
        <v>ZNGA561B</v>
      </c>
      <c r="I210" s="56" t="str">
        <f t="shared" si="23"/>
        <v>UNIQUE</v>
      </c>
      <c r="J210" s="56" t="b">
        <f t="shared" si="27"/>
        <v>1</v>
      </c>
      <c r="K210" s="57" t="str">
        <f t="shared" si="25"/>
        <v>PAY</v>
      </c>
      <c r="L210" s="71">
        <f ca="1">SUMIF(MAYPAY1, Employees8[HELPER COLUMN],Table8[[#All],[Invoice Value]])</f>
        <v>194.94</v>
      </c>
      <c r="M210" s="71">
        <f ca="1">IF(AND(K210="PAY", L210&gt;0), SUMIF(MAYPAY1,Employees8[[#Headers],[#Data],[HELPER COLUMN]],Table8[[#All],[Invoice Value]]), "")</f>
        <v>194.94</v>
      </c>
      <c r="N210" s="59" t="str">
        <f t="shared" ca="1" si="26"/>
        <v>PAID</v>
      </c>
      <c r="O210" s="59"/>
      <c r="P210" s="65"/>
      <c r="Q210" s="65"/>
      <c r="R210" s="65"/>
      <c r="S210" s="65"/>
      <c r="T210" s="65"/>
      <c r="U210" s="65"/>
      <c r="V210" s="65"/>
    </row>
    <row r="211" spans="2:22" ht="18.75" customHeight="1" x14ac:dyDescent="0.35">
      <c r="B211" s="57" t="str">
        <f t="shared" si="24"/>
        <v>6440218ZNGA561B</v>
      </c>
      <c r="C211" s="40">
        <v>6440218</v>
      </c>
      <c r="D211" s="40" t="s">
        <v>327</v>
      </c>
      <c r="E211" s="40" t="s">
        <v>37</v>
      </c>
      <c r="F211" s="42" t="s">
        <v>55</v>
      </c>
      <c r="G211" s="43">
        <v>43196</v>
      </c>
      <c r="H211" s="40" t="str">
        <f>VLOOKUP(E211, 'CODES FOR CLOSING TYPE'!$A$1:$C$28, 2,0)</f>
        <v>ZNGA561B</v>
      </c>
      <c r="I211" s="56" t="str">
        <f t="shared" si="23"/>
        <v>DUP</v>
      </c>
      <c r="J211" s="56" t="b">
        <f t="shared" si="27"/>
        <v>1</v>
      </c>
      <c r="K211" s="57" t="str">
        <f t="shared" si="25"/>
        <v>NO</v>
      </c>
      <c r="L211" s="71">
        <f ca="1">SUMIF(MAYPAY1, Employees8[HELPER COLUMN],Table8[[#All],[Invoice Value]])</f>
        <v>0</v>
      </c>
      <c r="M211" s="71" t="str">
        <f ca="1">IF(AND(K211="PAY", L211&gt;0), SUMIF(MAYPAY1,Employees8[[#Headers],[#Data],[HELPER COLUMN]],Table8[[#All],[Invoice Value]]), "")</f>
        <v/>
      </c>
      <c r="N211" s="59" t="str">
        <f t="shared" si="26"/>
        <v>NEGLECT</v>
      </c>
      <c r="O211" s="59"/>
      <c r="P211" s="65"/>
      <c r="Q211" s="65"/>
      <c r="R211" s="65"/>
      <c r="S211" s="65"/>
      <c r="T211" s="65"/>
      <c r="U211" s="65"/>
      <c r="V211" s="65"/>
    </row>
    <row r="212" spans="2:22" ht="18.75" customHeight="1" x14ac:dyDescent="0.35">
      <c r="B212" s="57" t="str">
        <f t="shared" si="24"/>
        <v>6440218ZNGA561BC</v>
      </c>
      <c r="C212" s="40">
        <v>6440218</v>
      </c>
      <c r="D212" s="40" t="s">
        <v>327</v>
      </c>
      <c r="E212" s="40" t="s">
        <v>27</v>
      </c>
      <c r="F212" s="42" t="s">
        <v>55</v>
      </c>
      <c r="G212" s="43">
        <v>43196</v>
      </c>
      <c r="H212" s="40" t="str">
        <f>VLOOKUP(E212, 'CODES FOR CLOSING TYPE'!$A$1:$C$28, 2,0)</f>
        <v>ZNGA561BC</v>
      </c>
      <c r="I212" s="56" t="str">
        <f t="shared" si="23"/>
        <v>UNIQUE</v>
      </c>
      <c r="J212" s="56" t="b">
        <f t="shared" si="27"/>
        <v>0</v>
      </c>
      <c r="K212" s="57" t="str">
        <f t="shared" si="25"/>
        <v>PAY</v>
      </c>
      <c r="L212" s="71">
        <f ca="1">SUMIF(MAYPAY1, Employees8[HELPER COLUMN],Table8[[#All],[Invoice Value]])</f>
        <v>433.57</v>
      </c>
      <c r="M212" s="71">
        <f ca="1">IF(AND(K212="PAY", L212&gt;0), SUMIF(MAYPAY1,Employees8[[#Headers],[#Data],[HELPER COLUMN]],Table8[[#All],[Invoice Value]]), "")</f>
        <v>433.57</v>
      </c>
      <c r="N212" s="59" t="str">
        <f t="shared" ca="1" si="26"/>
        <v>PAID</v>
      </c>
      <c r="O212" s="59"/>
      <c r="P212" s="65"/>
      <c r="Q212" s="65"/>
      <c r="R212" s="65"/>
      <c r="S212" s="65"/>
      <c r="T212" s="65"/>
      <c r="U212" s="65"/>
      <c r="V212" s="65"/>
    </row>
    <row r="213" spans="2:22" ht="18.75" customHeight="1" x14ac:dyDescent="0.35">
      <c r="B213" s="57" t="str">
        <f t="shared" si="24"/>
        <v>6868868NGA-750</v>
      </c>
      <c r="C213" s="40">
        <v>6868868</v>
      </c>
      <c r="D213" s="40" t="s">
        <v>328</v>
      </c>
      <c r="E213" s="40" t="s">
        <v>84</v>
      </c>
      <c r="F213" s="42" t="s">
        <v>55</v>
      </c>
      <c r="G213" s="43">
        <v>43197</v>
      </c>
      <c r="H213" s="40" t="str">
        <f>VLOOKUP(E213, 'CODES FOR CLOSING TYPE'!$A$1:$C$28, 2,0)</f>
        <v>NGA-750</v>
      </c>
      <c r="I213" s="56" t="str">
        <f t="shared" si="23"/>
        <v>UNIQUE</v>
      </c>
      <c r="J213" s="56" t="b">
        <f t="shared" si="27"/>
        <v>0</v>
      </c>
      <c r="K213" s="57" t="str">
        <f t="shared" si="25"/>
        <v>PAY</v>
      </c>
      <c r="L213" s="71">
        <f ca="1">SUMIF(MAYPAY1, Employees8[HELPER COLUMN],Table8[[#All],[Invoice Value]])</f>
        <v>22.61</v>
      </c>
      <c r="M213" s="71">
        <f ca="1">IF(AND(K213="PAY", L213&gt;0), SUMIF(MAYPAY1,Employees8[[#Headers],[#Data],[HELPER COLUMN]],Table8[[#All],[Invoice Value]]), "")</f>
        <v>22.61</v>
      </c>
      <c r="N213" s="59" t="str">
        <f t="shared" ca="1" si="26"/>
        <v>PAID</v>
      </c>
      <c r="O213" s="59"/>
      <c r="P213" s="65"/>
      <c r="Q213" s="65"/>
      <c r="R213" s="65"/>
      <c r="S213" s="65"/>
      <c r="T213" s="65"/>
      <c r="U213" s="65"/>
      <c r="V213" s="65"/>
    </row>
    <row r="214" spans="2:22" ht="18.75" customHeight="1" x14ac:dyDescent="0.35">
      <c r="B214" s="57" t="str">
        <f t="shared" si="24"/>
        <v>6868868NGA-762</v>
      </c>
      <c r="C214" s="40">
        <v>6868868</v>
      </c>
      <c r="D214" s="40" t="s">
        <v>328</v>
      </c>
      <c r="E214" s="53" t="s">
        <v>106</v>
      </c>
      <c r="F214" s="42" t="s">
        <v>55</v>
      </c>
      <c r="G214" s="43">
        <v>43197</v>
      </c>
      <c r="H214" s="40" t="str">
        <f>VLOOKUP(E214, 'CODES FOR CLOSING TYPE'!$A$1:$C$28, 2,0)</f>
        <v>NGA-762</v>
      </c>
      <c r="I214" s="56" t="str">
        <f t="shared" si="23"/>
        <v>UNIQUE</v>
      </c>
      <c r="J214" s="56" t="b">
        <f t="shared" si="27"/>
        <v>0</v>
      </c>
      <c r="K214" s="57" t="str">
        <f t="shared" si="25"/>
        <v>PAY</v>
      </c>
      <c r="L214" s="71">
        <f ca="1">SUMIF(MAYPAY1, Employees8[HELPER COLUMN],Table8[[#All],[Invoice Value]])</f>
        <v>60.72</v>
      </c>
      <c r="M214" s="71">
        <f ca="1">IF(AND(K214="PAY", L214&gt;0), SUMIF(MAYPAY1,Employees8[[#Headers],[#Data],[HELPER COLUMN]],Table8[[#All],[Invoice Value]]), "")</f>
        <v>60.72</v>
      </c>
      <c r="N214" s="59" t="str">
        <f t="shared" ca="1" si="26"/>
        <v>PAID</v>
      </c>
      <c r="O214" s="59"/>
      <c r="P214" s="65"/>
      <c r="Q214" s="65"/>
      <c r="R214" s="65"/>
      <c r="S214" s="65"/>
      <c r="T214" s="65"/>
      <c r="U214" s="65"/>
      <c r="V214" s="65"/>
    </row>
    <row r="215" spans="2:22" ht="18.75" customHeight="1" x14ac:dyDescent="0.35">
      <c r="B215" s="57" t="str">
        <f t="shared" si="24"/>
        <v>6725196ZNGA561B</v>
      </c>
      <c r="C215" s="40">
        <v>6725196</v>
      </c>
      <c r="D215" s="40" t="s">
        <v>329</v>
      </c>
      <c r="E215" s="40" t="s">
        <v>37</v>
      </c>
      <c r="F215" s="42" t="s">
        <v>59</v>
      </c>
      <c r="G215" s="43">
        <v>43196</v>
      </c>
      <c r="H215" s="40" t="str">
        <f>VLOOKUP(E215, 'CODES FOR CLOSING TYPE'!$A$1:$C$28, 2,0)</f>
        <v>ZNGA561B</v>
      </c>
      <c r="I215" s="56" t="str">
        <f t="shared" si="23"/>
        <v>DUP</v>
      </c>
      <c r="J215" s="56" t="b">
        <f t="shared" si="27"/>
        <v>1</v>
      </c>
      <c r="K215" s="57" t="str">
        <f t="shared" si="25"/>
        <v>NO</v>
      </c>
      <c r="L215" s="71">
        <f ca="1">SUMIF(MAYPAY1, Employees8[HELPER COLUMN],Table8[[#All],[Invoice Value]])</f>
        <v>0</v>
      </c>
      <c r="M215" s="71" t="str">
        <f ca="1">IF(AND(K215="PAY", L215&gt;0), SUMIF(MAYPAY1,Employees8[[#Headers],[#Data],[HELPER COLUMN]],Table8[[#All],[Invoice Value]]), "")</f>
        <v/>
      </c>
      <c r="N215" s="59" t="str">
        <f t="shared" si="26"/>
        <v>NEGLECT</v>
      </c>
      <c r="O215" s="59"/>
      <c r="P215" s="65"/>
      <c r="Q215" s="65"/>
      <c r="R215" s="65"/>
      <c r="S215" s="65"/>
      <c r="T215" s="65"/>
      <c r="U215" s="65"/>
      <c r="V215" s="65"/>
    </row>
    <row r="216" spans="2:22" ht="18.75" customHeight="1" x14ac:dyDescent="0.35">
      <c r="B216" s="57" t="str">
        <f t="shared" si="24"/>
        <v>6839988ZNGA564B</v>
      </c>
      <c r="C216" s="40">
        <v>6839988</v>
      </c>
      <c r="D216" s="40" t="s">
        <v>83</v>
      </c>
      <c r="E216" s="40" t="s">
        <v>32</v>
      </c>
      <c r="F216" s="42" t="s">
        <v>59</v>
      </c>
      <c r="G216" s="43">
        <v>43196</v>
      </c>
      <c r="H216" s="40" t="str">
        <f>VLOOKUP(E216, 'CODES FOR CLOSING TYPE'!$A$1:$C$28, 2,0)</f>
        <v>ZNGA564B</v>
      </c>
      <c r="I216" s="56" t="str">
        <f t="shared" si="23"/>
        <v>DUP</v>
      </c>
      <c r="J216" s="56" t="b">
        <f t="shared" si="27"/>
        <v>1</v>
      </c>
      <c r="K216" s="57" t="str">
        <f t="shared" si="25"/>
        <v>NO</v>
      </c>
      <c r="L216" s="71">
        <f ca="1">SUMIF(MAYPAY1, Employees8[HELPER COLUMN],Table8[[#All],[Invoice Value]])</f>
        <v>0</v>
      </c>
      <c r="M216" s="71" t="str">
        <f ca="1">IF(AND(K216="PAY", L216&gt;0), SUMIF(MAYPAY1,Employees8[[#Headers],[#Data],[HELPER COLUMN]],Table8[[#All],[Invoice Value]]), "")</f>
        <v/>
      </c>
      <c r="N216" s="59" t="str">
        <f t="shared" si="26"/>
        <v>NEGLECT</v>
      </c>
      <c r="O216" s="59"/>
      <c r="P216" s="65"/>
      <c r="Q216" s="65"/>
      <c r="R216" s="65"/>
      <c r="S216" s="65"/>
      <c r="T216" s="65"/>
      <c r="U216" s="65"/>
      <c r="V216" s="65"/>
    </row>
    <row r="217" spans="2:22" ht="18.75" customHeight="1" x14ac:dyDescent="0.35">
      <c r="B217" s="57" t="str">
        <f t="shared" si="24"/>
        <v>6846627ZNGA563B</v>
      </c>
      <c r="C217" s="40">
        <v>6846627</v>
      </c>
      <c r="D217" s="40" t="s">
        <v>330</v>
      </c>
      <c r="E217" s="40" t="s">
        <v>22</v>
      </c>
      <c r="F217" s="42" t="s">
        <v>59</v>
      </c>
      <c r="G217" s="43">
        <v>43197</v>
      </c>
      <c r="H217" s="40" t="str">
        <f>VLOOKUP(E217, 'CODES FOR CLOSING TYPE'!$A$1:$C$28, 2,0)</f>
        <v>ZNGA563B</v>
      </c>
      <c r="I217" s="56" t="str">
        <f t="shared" si="23"/>
        <v>DUP</v>
      </c>
      <c r="J217" s="56" t="b">
        <f t="shared" si="27"/>
        <v>1</v>
      </c>
      <c r="K217" s="57" t="str">
        <f t="shared" si="25"/>
        <v>NO</v>
      </c>
      <c r="L217" s="71">
        <f ca="1">SUMIF(MAYPAY1, Employees8[HELPER COLUMN],Table8[[#All],[Invoice Value]])</f>
        <v>0</v>
      </c>
      <c r="M217" s="71" t="str">
        <f ca="1">IF(AND(K217="PAY", L217&gt;0), SUMIF(MAYPAY1,Employees8[[#Headers],[#Data],[HELPER COLUMN]],Table8[[#All],[Invoice Value]]), "")</f>
        <v/>
      </c>
      <c r="N217" s="59" t="str">
        <f t="shared" si="26"/>
        <v>NEGLECT</v>
      </c>
      <c r="O217" s="59"/>
      <c r="P217" s="65"/>
      <c r="Q217" s="65"/>
      <c r="R217" s="65"/>
      <c r="S217" s="65"/>
      <c r="T217" s="65"/>
      <c r="U217" s="65"/>
      <c r="V217" s="65"/>
    </row>
    <row r="218" spans="2:22" ht="18.75" customHeight="1" x14ac:dyDescent="0.35">
      <c r="B218" s="57" t="str">
        <f t="shared" si="24"/>
        <v>6846627ZNGA563BC</v>
      </c>
      <c r="C218" s="40">
        <v>6846627</v>
      </c>
      <c r="D218" s="40" t="s">
        <v>330</v>
      </c>
      <c r="E218" s="40" t="s">
        <v>24</v>
      </c>
      <c r="F218" s="42" t="s">
        <v>59</v>
      </c>
      <c r="G218" s="43">
        <v>43197</v>
      </c>
      <c r="H218" s="40" t="str">
        <f>VLOOKUP(E218, 'CODES FOR CLOSING TYPE'!$A$1:$C$28, 2,0)</f>
        <v>ZNGA563BC</v>
      </c>
      <c r="I218" s="56" t="str">
        <f t="shared" si="23"/>
        <v>UNIQUE</v>
      </c>
      <c r="J218" s="56" t="b">
        <f t="shared" si="27"/>
        <v>0</v>
      </c>
      <c r="K218" s="57" t="str">
        <f t="shared" si="25"/>
        <v>PAY</v>
      </c>
      <c r="L218" s="71">
        <f ca="1">SUMIF(MAYPAY1, Employees8[HELPER COLUMN],Table8[[#All],[Invoice Value]])</f>
        <v>626.70000000000005</v>
      </c>
      <c r="M218" s="71">
        <f ca="1">IF(AND(K218="PAY", L218&gt;0), SUMIF(MAYPAY1,Employees8[[#Headers],[#Data],[HELPER COLUMN]],Table8[[#All],[Invoice Value]]), "")</f>
        <v>626.70000000000005</v>
      </c>
      <c r="N218" s="59" t="str">
        <f t="shared" ca="1" si="26"/>
        <v>PAID</v>
      </c>
      <c r="O218" s="59"/>
      <c r="P218" s="65"/>
      <c r="Q218" s="65"/>
      <c r="R218" s="65"/>
      <c r="S218" s="65"/>
      <c r="T218" s="65"/>
      <c r="U218" s="65"/>
      <c r="V218" s="65"/>
    </row>
    <row r="219" spans="2:22" ht="18.75" customHeight="1" x14ac:dyDescent="0.35">
      <c r="B219" s="57" t="str">
        <f t="shared" si="24"/>
        <v>6725196ZNGA561BC</v>
      </c>
      <c r="C219" s="40">
        <v>6725196</v>
      </c>
      <c r="D219" s="40" t="s">
        <v>329</v>
      </c>
      <c r="E219" s="40" t="s">
        <v>27</v>
      </c>
      <c r="F219" s="42" t="s">
        <v>59</v>
      </c>
      <c r="G219" s="43">
        <v>43197</v>
      </c>
      <c r="H219" s="40" t="str">
        <f>VLOOKUP(E219, 'CODES FOR CLOSING TYPE'!$A$1:$C$28, 2,0)</f>
        <v>ZNGA561BC</v>
      </c>
      <c r="I219" s="56" t="str">
        <f t="shared" si="23"/>
        <v>UNIQUE</v>
      </c>
      <c r="J219" s="56" t="b">
        <f t="shared" si="27"/>
        <v>0</v>
      </c>
      <c r="K219" s="57" t="str">
        <f t="shared" si="25"/>
        <v>PAY</v>
      </c>
      <c r="L219" s="71">
        <f ca="1">SUMIF(MAYPAY1, Employees8[HELPER COLUMN],Table8[[#All],[Invoice Value]])</f>
        <v>433.57</v>
      </c>
      <c r="M219" s="71">
        <f ca="1">IF(AND(K219="PAY", L219&gt;0), SUMIF(MAYPAY1,Employees8[[#Headers],[#Data],[HELPER COLUMN]],Table8[[#All],[Invoice Value]]), "")</f>
        <v>433.57</v>
      </c>
      <c r="N219" s="59" t="str">
        <f t="shared" ca="1" si="26"/>
        <v>PAID</v>
      </c>
      <c r="O219" s="59"/>
      <c r="P219" s="65"/>
      <c r="Q219" s="65"/>
      <c r="R219" s="65"/>
      <c r="S219" s="65"/>
      <c r="T219" s="65"/>
      <c r="U219" s="65"/>
      <c r="V219" s="65"/>
    </row>
    <row r="220" spans="2:22" ht="18.75" customHeight="1" x14ac:dyDescent="0.35">
      <c r="B220" s="57" t="str">
        <f t="shared" si="24"/>
        <v>6816913ZNGA561BC</v>
      </c>
      <c r="C220" s="40">
        <v>6816913</v>
      </c>
      <c r="D220" s="40" t="s">
        <v>321</v>
      </c>
      <c r="E220" s="40" t="s">
        <v>27</v>
      </c>
      <c r="F220" s="42" t="s">
        <v>65</v>
      </c>
      <c r="G220" s="43">
        <v>43196</v>
      </c>
      <c r="H220" s="40" t="str">
        <f>VLOOKUP(E220, 'CODES FOR CLOSING TYPE'!$A$1:$C$28, 2,0)</f>
        <v>ZNGA561BC</v>
      </c>
      <c r="I220" s="56" t="str">
        <f t="shared" si="23"/>
        <v>UNIQUE</v>
      </c>
      <c r="J220" s="56" t="b">
        <f t="shared" si="27"/>
        <v>0</v>
      </c>
      <c r="K220" s="57" t="str">
        <f t="shared" si="25"/>
        <v>PAY</v>
      </c>
      <c r="L220" s="71">
        <f ca="1">SUMIF(MAYPAY1, Employees8[HELPER COLUMN],Table8[[#All],[Invoice Value]])</f>
        <v>433.57</v>
      </c>
      <c r="M220" s="71">
        <f ca="1">IF(AND(K220="PAY", L220&gt;0), SUMIF(MAYPAY1,Employees8[[#Headers],[#Data],[HELPER COLUMN]],Table8[[#All],[Invoice Value]]), "")</f>
        <v>433.57</v>
      </c>
      <c r="N220" s="59" t="str">
        <f t="shared" ca="1" si="26"/>
        <v>PAID</v>
      </c>
      <c r="O220" s="59"/>
      <c r="P220" s="65"/>
      <c r="Q220" s="65"/>
      <c r="R220" s="65"/>
      <c r="S220" s="65"/>
      <c r="T220" s="65"/>
      <c r="U220" s="65"/>
      <c r="V220" s="65"/>
    </row>
    <row r="221" spans="2:22" ht="18.75" customHeight="1" x14ac:dyDescent="0.35">
      <c r="B221" s="57" t="str">
        <f t="shared" si="24"/>
        <v>6895889ZNGA563B</v>
      </c>
      <c r="C221" s="40">
        <v>6895889</v>
      </c>
      <c r="D221" s="40" t="s">
        <v>331</v>
      </c>
      <c r="E221" s="40" t="s">
        <v>22</v>
      </c>
      <c r="F221" s="42" t="s">
        <v>65</v>
      </c>
      <c r="G221" s="43">
        <v>43196</v>
      </c>
      <c r="H221" s="40" t="str">
        <f>VLOOKUP(E221, 'CODES FOR CLOSING TYPE'!$A$1:$C$28, 2,0)</f>
        <v>ZNGA563B</v>
      </c>
      <c r="I221" s="56" t="str">
        <f t="shared" si="23"/>
        <v>DUP</v>
      </c>
      <c r="J221" s="56" t="b">
        <f t="shared" si="27"/>
        <v>1</v>
      </c>
      <c r="K221" s="57" t="str">
        <f t="shared" si="25"/>
        <v>NO</v>
      </c>
      <c r="L221" s="71">
        <f ca="1">SUMIF(MAYPAY1, Employees8[HELPER COLUMN],Table8[[#All],[Invoice Value]])</f>
        <v>0</v>
      </c>
      <c r="M221" s="71" t="str">
        <f ca="1">IF(AND(K221="PAY", L221&gt;0), SUMIF(MAYPAY1,Employees8[[#Headers],[#Data],[HELPER COLUMN]],Table8[[#All],[Invoice Value]]), "")</f>
        <v/>
      </c>
      <c r="N221" s="59" t="str">
        <f t="shared" si="26"/>
        <v>NEGLECT</v>
      </c>
      <c r="O221" s="59"/>
      <c r="P221" s="65"/>
      <c r="Q221" s="65"/>
      <c r="R221" s="65"/>
      <c r="S221" s="65"/>
      <c r="T221" s="65"/>
      <c r="U221" s="65"/>
      <c r="V221" s="65"/>
    </row>
    <row r="222" spans="2:22" ht="18.75" customHeight="1" x14ac:dyDescent="0.35">
      <c r="B222" s="57" t="str">
        <f t="shared" si="24"/>
        <v>6080683ZNGA563BC</v>
      </c>
      <c r="C222" s="40">
        <v>6080683</v>
      </c>
      <c r="D222" s="40" t="s">
        <v>315</v>
      </c>
      <c r="E222" s="40" t="s">
        <v>24</v>
      </c>
      <c r="F222" s="42" t="s">
        <v>65</v>
      </c>
      <c r="G222" s="43">
        <v>43197</v>
      </c>
      <c r="H222" s="40" t="str">
        <f>VLOOKUP(E222, 'CODES FOR CLOSING TYPE'!$A$1:$C$28, 2,0)</f>
        <v>ZNGA563BC</v>
      </c>
      <c r="I222" s="56" t="str">
        <f t="shared" si="23"/>
        <v>UNIQUE</v>
      </c>
      <c r="J222" s="56" t="b">
        <f t="shared" si="27"/>
        <v>0</v>
      </c>
      <c r="K222" s="57" t="str">
        <f t="shared" si="25"/>
        <v>PAY</v>
      </c>
      <c r="L222" s="71">
        <f ca="1">SUMIF(MAYPAY1, Employees8[HELPER COLUMN],Table8[[#All],[Invoice Value]])</f>
        <v>626.70000000000005</v>
      </c>
      <c r="M222" s="71">
        <f ca="1">IF(AND(K222="PAY", L222&gt;0), SUMIF(MAYPAY1,Employees8[[#Headers],[#Data],[HELPER COLUMN]],Table8[[#All],[Invoice Value]]), "")</f>
        <v>626.70000000000005</v>
      </c>
      <c r="N222" s="59" t="str">
        <f t="shared" ca="1" si="26"/>
        <v>PAID</v>
      </c>
      <c r="O222" s="59"/>
      <c r="P222" s="65"/>
      <c r="Q222" s="65"/>
      <c r="R222" s="65"/>
      <c r="S222" s="65"/>
      <c r="T222" s="65"/>
      <c r="U222" s="65"/>
      <c r="V222" s="65"/>
    </row>
    <row r="223" spans="2:22" ht="18.75" customHeight="1" x14ac:dyDescent="0.35">
      <c r="B223" s="57" t="str">
        <f t="shared" si="24"/>
        <v>6857241ZNGA563BC</v>
      </c>
      <c r="C223" s="40">
        <v>6857241</v>
      </c>
      <c r="D223" s="40" t="s">
        <v>314</v>
      </c>
      <c r="E223" s="40" t="s">
        <v>24</v>
      </c>
      <c r="F223" s="42" t="s">
        <v>65</v>
      </c>
      <c r="G223" s="43">
        <v>43197</v>
      </c>
      <c r="H223" s="40" t="str">
        <f>VLOOKUP(E223, 'CODES FOR CLOSING TYPE'!$A$1:$C$28, 2,0)</f>
        <v>ZNGA563BC</v>
      </c>
      <c r="I223" s="56" t="str">
        <f t="shared" si="23"/>
        <v>UNIQUE</v>
      </c>
      <c r="J223" s="56" t="b">
        <f t="shared" si="27"/>
        <v>0</v>
      </c>
      <c r="K223" s="57" t="str">
        <f t="shared" si="25"/>
        <v>PAY</v>
      </c>
      <c r="L223" s="71">
        <f ca="1">SUMIF(MAYPAY1, Employees8[HELPER COLUMN],Table8[[#All],[Invoice Value]])</f>
        <v>626.70000000000005</v>
      </c>
      <c r="M223" s="71">
        <f ca="1">IF(AND(K223="PAY", L223&gt;0), SUMIF(MAYPAY1,Employees8[[#Headers],[#Data],[HELPER COLUMN]],Table8[[#All],[Invoice Value]]), "")</f>
        <v>626.70000000000005</v>
      </c>
      <c r="N223" s="59" t="str">
        <f t="shared" ca="1" si="26"/>
        <v>PAID</v>
      </c>
      <c r="O223" s="59"/>
      <c r="P223" s="65"/>
      <c r="Q223" s="65"/>
      <c r="R223" s="65"/>
      <c r="S223" s="65"/>
      <c r="T223" s="65"/>
      <c r="U223" s="65"/>
      <c r="V223" s="65"/>
    </row>
    <row r="224" spans="2:22" ht="18.75" customHeight="1" x14ac:dyDescent="0.35">
      <c r="B224" s="57" t="str">
        <f t="shared" si="24"/>
        <v>6879615ZNGA562B</v>
      </c>
      <c r="C224" s="40">
        <v>6879615</v>
      </c>
      <c r="D224" s="40" t="s">
        <v>332</v>
      </c>
      <c r="E224" s="40" t="s">
        <v>53</v>
      </c>
      <c r="F224" s="42" t="s">
        <v>71</v>
      </c>
      <c r="G224" s="43">
        <v>43196</v>
      </c>
      <c r="H224" s="40" t="str">
        <f>VLOOKUP(E224, 'CODES FOR CLOSING TYPE'!$A$1:$C$28, 2,0)</f>
        <v>ZNGA562B</v>
      </c>
      <c r="I224" s="56" t="str">
        <f t="shared" si="23"/>
        <v>DUP</v>
      </c>
      <c r="J224" s="56" t="b">
        <f t="shared" si="27"/>
        <v>1</v>
      </c>
      <c r="K224" s="57" t="str">
        <f t="shared" si="25"/>
        <v>NO</v>
      </c>
      <c r="L224" s="71">
        <f ca="1">SUMIF(MAYPAY1, Employees8[HELPER COLUMN],Table8[[#All],[Invoice Value]])</f>
        <v>0</v>
      </c>
      <c r="M224" s="71" t="str">
        <f ca="1">IF(AND(K224="PAY", L224&gt;0), SUMIF(MAYPAY1,Employees8[[#Headers],[#Data],[HELPER COLUMN]],Table8[[#All],[Invoice Value]]), "")</f>
        <v/>
      </c>
      <c r="N224" s="59" t="str">
        <f t="shared" si="26"/>
        <v>NEGLECT</v>
      </c>
      <c r="O224" s="59"/>
      <c r="P224" s="65"/>
      <c r="Q224" s="65"/>
      <c r="R224" s="65"/>
      <c r="S224" s="65"/>
      <c r="T224" s="65"/>
      <c r="U224" s="65"/>
      <c r="V224" s="65"/>
    </row>
    <row r="225" spans="2:22" ht="18.75" customHeight="1" x14ac:dyDescent="0.35">
      <c r="B225" s="57" t="str">
        <f t="shared" si="24"/>
        <v>6755778ZNGA564B</v>
      </c>
      <c r="C225" s="40">
        <v>6755778</v>
      </c>
      <c r="D225" s="40" t="s">
        <v>333</v>
      </c>
      <c r="E225" s="40" t="s">
        <v>32</v>
      </c>
      <c r="F225" s="42" t="s">
        <v>71</v>
      </c>
      <c r="G225" s="43">
        <v>43196</v>
      </c>
      <c r="H225" s="40" t="str">
        <f>VLOOKUP(E225, 'CODES FOR CLOSING TYPE'!$A$1:$C$28, 2,0)</f>
        <v>ZNGA564B</v>
      </c>
      <c r="I225" s="56" t="str">
        <f t="shared" si="23"/>
        <v>DUP</v>
      </c>
      <c r="J225" s="56" t="b">
        <f t="shared" si="27"/>
        <v>1</v>
      </c>
      <c r="K225" s="57" t="str">
        <f t="shared" si="25"/>
        <v>NO</v>
      </c>
      <c r="L225" s="71">
        <f ca="1">SUMIF(MAYPAY1, Employees8[HELPER COLUMN],Table8[[#All],[Invoice Value]])</f>
        <v>0</v>
      </c>
      <c r="M225" s="71" t="str">
        <f ca="1">IF(AND(K225="PAY", L225&gt;0), SUMIF(MAYPAY1,Employees8[[#Headers],[#Data],[HELPER COLUMN]],Table8[[#All],[Invoice Value]]), "")</f>
        <v/>
      </c>
      <c r="N225" s="59" t="str">
        <f t="shared" si="26"/>
        <v>NEGLECT</v>
      </c>
      <c r="O225" s="59"/>
      <c r="P225" s="65"/>
      <c r="Q225" s="65"/>
      <c r="R225" s="65"/>
      <c r="S225" s="65"/>
      <c r="T225" s="65"/>
      <c r="U225" s="65"/>
      <c r="V225" s="65"/>
    </row>
    <row r="226" spans="2:22" ht="18.75" customHeight="1" x14ac:dyDescent="0.35">
      <c r="B226" s="57" t="str">
        <f t="shared" si="24"/>
        <v>6577411ZNGA561C</v>
      </c>
      <c r="C226" s="40">
        <v>6577411</v>
      </c>
      <c r="D226" s="40" t="s">
        <v>228</v>
      </c>
      <c r="E226" s="40" t="s">
        <v>88</v>
      </c>
      <c r="F226" s="42" t="s">
        <v>82</v>
      </c>
      <c r="G226" s="43">
        <v>43196</v>
      </c>
      <c r="H226" s="40" t="str">
        <f>VLOOKUP(E226, 'CODES FOR CLOSING TYPE'!$A$1:$C$28, 2,0)</f>
        <v>ZNGA561C</v>
      </c>
      <c r="I226" s="56" t="str">
        <f t="shared" si="23"/>
        <v>UNIQUE</v>
      </c>
      <c r="J226" s="56" t="b">
        <f t="shared" si="27"/>
        <v>0</v>
      </c>
      <c r="K226" s="57" t="str">
        <f t="shared" si="25"/>
        <v>PAY</v>
      </c>
      <c r="L226" s="71">
        <f ca="1">SUMIF(MAYPAY1, Employees8[HELPER COLUMN],Table8[[#All],[Invoice Value]])</f>
        <v>205.64</v>
      </c>
      <c r="M226" s="71">
        <f ca="1">IF(AND(K226="PAY", L226&gt;0), SUMIF(MAYPAY1,Employees8[[#Headers],[#Data],[HELPER COLUMN]],Table8[[#All],[Invoice Value]]), "")</f>
        <v>205.64</v>
      </c>
      <c r="N226" s="59" t="str">
        <f t="shared" ca="1" si="26"/>
        <v>PAID</v>
      </c>
      <c r="O226" s="59"/>
      <c r="P226" s="65"/>
      <c r="Q226" s="65"/>
      <c r="R226" s="65"/>
      <c r="S226" s="65"/>
      <c r="T226" s="65"/>
      <c r="U226" s="65"/>
      <c r="V226" s="65"/>
    </row>
    <row r="227" spans="2:22" ht="18.75" customHeight="1" x14ac:dyDescent="0.35">
      <c r="B227" s="57" t="str">
        <f t="shared" si="24"/>
        <v>6290413ZNGA564B</v>
      </c>
      <c r="C227" s="40">
        <v>6290413</v>
      </c>
      <c r="D227" s="40" t="s">
        <v>334</v>
      </c>
      <c r="E227" s="40" t="s">
        <v>32</v>
      </c>
      <c r="F227" s="42" t="s">
        <v>82</v>
      </c>
      <c r="G227" s="43">
        <v>43196</v>
      </c>
      <c r="H227" s="40" t="str">
        <f>VLOOKUP(E227, 'CODES FOR CLOSING TYPE'!$A$1:$C$28, 2,0)</f>
        <v>ZNGA564B</v>
      </c>
      <c r="I227" s="56" t="str">
        <f t="shared" si="23"/>
        <v>DUP</v>
      </c>
      <c r="J227" s="56" t="b">
        <f t="shared" si="27"/>
        <v>1</v>
      </c>
      <c r="K227" s="57" t="str">
        <f t="shared" si="25"/>
        <v>NO</v>
      </c>
      <c r="L227" s="71">
        <f ca="1">SUMIF(MAYPAY1, Employees8[HELPER COLUMN],Table8[[#All],[Invoice Value]])</f>
        <v>0</v>
      </c>
      <c r="M227" s="71" t="str">
        <f ca="1">IF(AND(K227="PAY", L227&gt;0), SUMIF(MAYPAY1,Employees8[[#Headers],[#Data],[HELPER COLUMN]],Table8[[#All],[Invoice Value]]), "")</f>
        <v/>
      </c>
      <c r="N227" s="59" t="str">
        <f t="shared" si="26"/>
        <v>NEGLECT</v>
      </c>
      <c r="O227" s="59"/>
      <c r="P227" s="65"/>
      <c r="Q227" s="65"/>
      <c r="R227" s="65"/>
      <c r="S227" s="65"/>
      <c r="T227" s="65"/>
      <c r="U227" s="65"/>
      <c r="V227" s="65"/>
    </row>
    <row r="228" spans="2:22" ht="18.75" customHeight="1" x14ac:dyDescent="0.35">
      <c r="B228" s="57" t="str">
        <f t="shared" si="24"/>
        <v>6824158ZNGA563B</v>
      </c>
      <c r="C228" s="40">
        <v>6824158</v>
      </c>
      <c r="D228" s="40" t="s">
        <v>335</v>
      </c>
      <c r="E228" s="40" t="s">
        <v>22</v>
      </c>
      <c r="F228" s="42" t="s">
        <v>82</v>
      </c>
      <c r="G228" s="43">
        <v>43197</v>
      </c>
      <c r="H228" s="40" t="str">
        <f>VLOOKUP(E228, 'CODES FOR CLOSING TYPE'!$A$1:$C$28, 2,0)</f>
        <v>ZNGA563B</v>
      </c>
      <c r="I228" s="56" t="str">
        <f t="shared" si="23"/>
        <v>DUP</v>
      </c>
      <c r="J228" s="56" t="b">
        <f t="shared" si="27"/>
        <v>1</v>
      </c>
      <c r="K228" s="57" t="str">
        <f t="shared" si="25"/>
        <v>NO</v>
      </c>
      <c r="L228" s="71">
        <f ca="1">SUMIF(MAYPAY1, Employees8[HELPER COLUMN],Table8[[#All],[Invoice Value]])</f>
        <v>0</v>
      </c>
      <c r="M228" s="71" t="str">
        <f ca="1">IF(AND(K228="PAY", L228&gt;0), SUMIF(MAYPAY1,Employees8[[#Headers],[#Data],[HELPER COLUMN]],Table8[[#All],[Invoice Value]]), "")</f>
        <v/>
      </c>
      <c r="N228" s="59" t="str">
        <f t="shared" si="26"/>
        <v>NEGLECT</v>
      </c>
      <c r="O228" s="59"/>
      <c r="P228" s="65"/>
      <c r="Q228" s="65"/>
      <c r="R228" s="65"/>
      <c r="S228" s="65"/>
      <c r="T228" s="65"/>
      <c r="U228" s="65"/>
      <c r="V228" s="65"/>
    </row>
    <row r="229" spans="2:22" ht="18.75" customHeight="1" x14ac:dyDescent="0.35">
      <c r="B229" s="57" t="str">
        <f>CONCATENATE(C229, H229)</f>
        <v>6895889ZNGA563BC</v>
      </c>
      <c r="C229" s="40">
        <v>6895889</v>
      </c>
      <c r="D229" s="40" t="s">
        <v>331</v>
      </c>
      <c r="E229" s="40" t="s">
        <v>24</v>
      </c>
      <c r="F229" s="42" t="s">
        <v>65</v>
      </c>
      <c r="G229" s="43">
        <v>43196</v>
      </c>
      <c r="H229" s="40" t="str">
        <f>VLOOKUP(E229, 'CODES FOR CLOSING TYPE'!$A$1:$C$28, 2,0)</f>
        <v>ZNGA563BC</v>
      </c>
      <c r="I229" s="56" t="str">
        <f t="shared" si="23"/>
        <v>UNIQUE</v>
      </c>
      <c r="J229" s="56" t="b">
        <f>SUMPRODUCT(--(H229=BUILDCODES))&gt;0</f>
        <v>0</v>
      </c>
      <c r="K229" s="57" t="str">
        <f>IF(AND(I229="DUP", J229=TRUE),"NO","PAY")</f>
        <v>PAY</v>
      </c>
      <c r="L229" s="71">
        <f ca="1">SUMIF(MAYPAY1, Employees8[HELPER COLUMN],Table8[[#All],[Invoice Value]])</f>
        <v>626.70000000000005</v>
      </c>
      <c r="M229" s="71">
        <f ca="1">IF(AND(K229="PAY", L229&gt;0), SUMIF(MAYPAY1,Employees8[[#Headers],[#Data],[HELPER COLUMN]],Table8[[#All],[Invoice Value]]), "")</f>
        <v>626.70000000000005</v>
      </c>
      <c r="N229" s="59" t="str">
        <f ca="1">IF(H229="NGA Outside Boundary Remediation/Build", "OSB", IF(K229="NO", "NEGLECT", IF(AND(K229="PAY",L229=0), "NOT PAID", "PAID")))</f>
        <v>PAID</v>
      </c>
      <c r="O229" s="59"/>
      <c r="P229" s="65"/>
      <c r="Q229" s="65"/>
      <c r="R229" s="65"/>
      <c r="S229" s="65"/>
      <c r="T229" s="65"/>
      <c r="U229" s="65"/>
      <c r="V229" s="65"/>
    </row>
    <row r="230" spans="2:22" ht="18.75" customHeight="1" x14ac:dyDescent="0.35">
      <c r="B230" s="57" t="str">
        <f t="shared" si="24"/>
        <v>6824158ZNGA563BC</v>
      </c>
      <c r="C230" s="51">
        <v>6824158</v>
      </c>
      <c r="D230" s="40" t="s">
        <v>335</v>
      </c>
      <c r="E230" s="40" t="s">
        <v>24</v>
      </c>
      <c r="F230" s="42" t="s">
        <v>82</v>
      </c>
      <c r="G230" s="43">
        <v>43197</v>
      </c>
      <c r="H230" s="40" t="str">
        <f>VLOOKUP(E230, 'CODES FOR CLOSING TYPE'!$A$1:$C$28, 2,0)</f>
        <v>ZNGA563BC</v>
      </c>
      <c r="I230" s="56" t="str">
        <f t="shared" si="23"/>
        <v>UNIQUE</v>
      </c>
      <c r="J230" s="56" t="b">
        <f t="shared" si="27"/>
        <v>0</v>
      </c>
      <c r="K230" s="57" t="str">
        <f t="shared" si="25"/>
        <v>PAY</v>
      </c>
      <c r="L230" s="71">
        <f ca="1">SUMIF(MAYPAY1, Employees8[HELPER COLUMN],Table8[[#All],[Invoice Value]])</f>
        <v>0</v>
      </c>
      <c r="M230" s="71" t="str">
        <f ca="1">IF(AND(K230="PAY", L230&gt;0), SUMIF(MAYPAY1,Employees8[[#Headers],[#Data],[HELPER COLUMN]],Table8[[#All],[Invoice Value]]), "")</f>
        <v/>
      </c>
      <c r="N230" s="59" t="str">
        <f t="shared" ca="1" si="26"/>
        <v>NOT PAID</v>
      </c>
      <c r="O230" s="59" t="s">
        <v>394</v>
      </c>
      <c r="P230" s="65"/>
      <c r="Q230" s="65"/>
      <c r="R230" s="65"/>
      <c r="S230" s="65"/>
      <c r="T230" s="65"/>
      <c r="U230" s="65"/>
      <c r="V230" s="65"/>
    </row>
    <row r="231" spans="2:22" ht="18.75" customHeight="1" x14ac:dyDescent="0.35">
      <c r="B231" s="57" t="str">
        <f t="shared" si="24"/>
        <v>6897239ZNGA561B</v>
      </c>
      <c r="C231" s="40">
        <v>6897239</v>
      </c>
      <c r="D231" s="40" t="s">
        <v>336</v>
      </c>
      <c r="E231" s="40" t="s">
        <v>37</v>
      </c>
      <c r="F231" s="42" t="s">
        <v>82</v>
      </c>
      <c r="G231" s="43">
        <v>43197</v>
      </c>
      <c r="H231" s="40" t="str">
        <f>VLOOKUP(E231, 'CODES FOR CLOSING TYPE'!$A$1:$C$28, 2,0)</f>
        <v>ZNGA561B</v>
      </c>
      <c r="I231" s="56" t="str">
        <f t="shared" si="23"/>
        <v>DUP</v>
      </c>
      <c r="J231" s="56" t="b">
        <f t="shared" si="27"/>
        <v>1</v>
      </c>
      <c r="K231" s="57" t="str">
        <f t="shared" si="25"/>
        <v>NO</v>
      </c>
      <c r="L231" s="71">
        <f ca="1">SUMIF(MAYPAY1, Employees8[HELPER COLUMN],Table8[[#All],[Invoice Value]])</f>
        <v>0</v>
      </c>
      <c r="M231" s="71" t="str">
        <f ca="1">IF(AND(K231="PAY", L231&gt;0), SUMIF(MAYPAY1,Employees8[[#Headers],[#Data],[HELPER COLUMN]],Table8[[#All],[Invoice Value]]), "")</f>
        <v/>
      </c>
      <c r="N231" s="59" t="str">
        <f t="shared" si="26"/>
        <v>NEGLECT</v>
      </c>
      <c r="O231" s="59"/>
      <c r="P231" s="65"/>
      <c r="Q231" s="65"/>
      <c r="R231" s="65"/>
      <c r="S231" s="65"/>
      <c r="T231" s="65"/>
      <c r="U231" s="65"/>
      <c r="V231" s="65"/>
    </row>
    <row r="232" spans="2:22" ht="18.75" customHeight="1" x14ac:dyDescent="0.35">
      <c r="B232" s="57" t="str">
        <f t="shared" si="24"/>
        <v>6932980ZNGA562B</v>
      </c>
      <c r="C232" s="40">
        <v>6932980</v>
      </c>
      <c r="D232" s="40" t="s">
        <v>91</v>
      </c>
      <c r="E232" s="40" t="s">
        <v>53</v>
      </c>
      <c r="F232" s="42" t="s">
        <v>45</v>
      </c>
      <c r="G232" s="43">
        <v>43200</v>
      </c>
      <c r="H232" s="40" t="str">
        <f>VLOOKUP(E232, 'CODES FOR CLOSING TYPE'!$A$1:$C$28, 2,0)</f>
        <v>ZNGA562B</v>
      </c>
      <c r="I232" s="56" t="str">
        <f t="shared" si="23"/>
        <v>DUP</v>
      </c>
      <c r="J232" s="56" t="b">
        <f t="shared" si="27"/>
        <v>1</v>
      </c>
      <c r="K232" s="57" t="str">
        <f t="shared" si="25"/>
        <v>NO</v>
      </c>
      <c r="L232" s="71">
        <f ca="1">SUMIF(MAYPAY1, Employees8[HELPER COLUMN],Table8[[#All],[Invoice Value]])</f>
        <v>0</v>
      </c>
      <c r="M232" s="71" t="str">
        <f ca="1">IF(AND(K232="PAY", L232&gt;0), SUMIF(MAYPAY1,Employees8[[#Headers],[#Data],[HELPER COLUMN]],Table8[[#All],[Invoice Value]]), "")</f>
        <v/>
      </c>
      <c r="N232" s="59" t="str">
        <f t="shared" si="26"/>
        <v>NEGLECT</v>
      </c>
      <c r="O232" s="59"/>
      <c r="P232" s="65"/>
      <c r="Q232" s="65"/>
      <c r="R232" s="65"/>
      <c r="S232" s="65"/>
      <c r="T232" s="65"/>
      <c r="U232" s="65"/>
      <c r="V232" s="65"/>
    </row>
    <row r="233" spans="2:22" ht="18.75" customHeight="1" x14ac:dyDescent="0.35">
      <c r="B233" s="57" t="str">
        <f t="shared" si="24"/>
        <v>6927977NGA-750</v>
      </c>
      <c r="C233" s="40">
        <v>6927977</v>
      </c>
      <c r="D233" s="40" t="s">
        <v>337</v>
      </c>
      <c r="E233" s="40" t="s">
        <v>84</v>
      </c>
      <c r="F233" s="42" t="s">
        <v>45</v>
      </c>
      <c r="G233" s="43">
        <v>43200</v>
      </c>
      <c r="H233" s="40" t="str">
        <f>VLOOKUP(E233, 'CODES FOR CLOSING TYPE'!$A$1:$C$28, 2,0)</f>
        <v>NGA-750</v>
      </c>
      <c r="I233" s="56" t="str">
        <f t="shared" si="23"/>
        <v>UNIQUE</v>
      </c>
      <c r="J233" s="56" t="b">
        <f t="shared" si="27"/>
        <v>0</v>
      </c>
      <c r="K233" s="57" t="str">
        <f t="shared" si="25"/>
        <v>PAY</v>
      </c>
      <c r="L233" s="71">
        <f ca="1">SUMIF(MAYPAY1, Employees8[HELPER COLUMN],Table8[[#All],[Invoice Value]])</f>
        <v>22.61</v>
      </c>
      <c r="M233" s="71">
        <f ca="1">IF(AND(K233="PAY", L233&gt;0), SUMIF(MAYPAY1,Employees8[[#Headers],[#Data],[HELPER COLUMN]],Table8[[#All],[Invoice Value]]), "")</f>
        <v>22.61</v>
      </c>
      <c r="N233" s="59" t="str">
        <f t="shared" ca="1" si="26"/>
        <v>PAID</v>
      </c>
      <c r="O233" s="59"/>
      <c r="P233" s="65"/>
      <c r="Q233" s="65"/>
      <c r="R233" s="65"/>
      <c r="S233" s="65"/>
      <c r="T233" s="65"/>
      <c r="U233" s="65"/>
      <c r="V233" s="65"/>
    </row>
    <row r="234" spans="2:22" ht="18.75" customHeight="1" x14ac:dyDescent="0.35">
      <c r="B234" s="57" t="str">
        <f t="shared" si="24"/>
        <v>6927977NGA-753</v>
      </c>
      <c r="C234" s="40">
        <v>6927977</v>
      </c>
      <c r="D234" s="40" t="s">
        <v>337</v>
      </c>
      <c r="E234" s="61" t="s">
        <v>101</v>
      </c>
      <c r="F234" s="42" t="s">
        <v>45</v>
      </c>
      <c r="G234" s="43">
        <v>43200</v>
      </c>
      <c r="H234" s="40" t="str">
        <f>VLOOKUP(E234, 'CODES FOR CLOSING TYPE'!$A$1:$C$28, 2,0)</f>
        <v>NGA-753</v>
      </c>
      <c r="I234" s="56" t="str">
        <f t="shared" si="23"/>
        <v>UNIQUE</v>
      </c>
      <c r="J234" s="56" t="b">
        <f t="shared" si="27"/>
        <v>0</v>
      </c>
      <c r="K234" s="57" t="str">
        <f t="shared" si="25"/>
        <v>PAY</v>
      </c>
      <c r="L234" s="71">
        <f ca="1">SUMIF(MAYPAY1, Employees8[HELPER COLUMN],Table8[[#All],[Invoice Value]])</f>
        <v>68.2</v>
      </c>
      <c r="M234" s="71">
        <f ca="1">IF(AND(K234="PAY", L234&gt;0), SUMIF(MAYPAY1,Employees8[[#Headers],[#Data],[HELPER COLUMN]],Table8[[#All],[Invoice Value]]), "")</f>
        <v>68.2</v>
      </c>
      <c r="N234" s="59" t="str">
        <f t="shared" ca="1" si="26"/>
        <v>PAID</v>
      </c>
      <c r="O234" s="59"/>
      <c r="P234" s="65"/>
      <c r="Q234" s="65"/>
      <c r="R234" s="65"/>
      <c r="S234" s="65"/>
      <c r="T234" s="65"/>
      <c r="U234" s="65"/>
      <c r="V234" s="65"/>
    </row>
    <row r="235" spans="2:22" ht="18.75" customHeight="1" x14ac:dyDescent="0.35">
      <c r="B235" s="57" t="str">
        <f t="shared" si="24"/>
        <v>6846470NGA-750</v>
      </c>
      <c r="C235" s="40">
        <v>6846470</v>
      </c>
      <c r="D235" s="40" t="s">
        <v>338</v>
      </c>
      <c r="E235" s="40" t="s">
        <v>84</v>
      </c>
      <c r="F235" s="42" t="s">
        <v>28</v>
      </c>
      <c r="G235" s="43">
        <v>43199</v>
      </c>
      <c r="H235" s="40" t="str">
        <f>VLOOKUP(E235, 'CODES FOR CLOSING TYPE'!$A$1:$C$28, 2,0)</f>
        <v>NGA-750</v>
      </c>
      <c r="I235" s="56" t="str">
        <f t="shared" si="23"/>
        <v>UNIQUE</v>
      </c>
      <c r="J235" s="56" t="b">
        <f t="shared" si="27"/>
        <v>0</v>
      </c>
      <c r="K235" s="57" t="str">
        <f t="shared" si="25"/>
        <v>PAY</v>
      </c>
      <c r="L235" s="71">
        <f ca="1">SUMIF(MAYPAY1, Employees8[HELPER COLUMN],Table8[[#All],[Invoice Value]])</f>
        <v>22.61</v>
      </c>
      <c r="M235" s="71">
        <f ca="1">IF(AND(K235="PAY", L235&gt;0), SUMIF(MAYPAY1,Employees8[[#Headers],[#Data],[HELPER COLUMN]],Table8[[#All],[Invoice Value]]), "")</f>
        <v>22.61</v>
      </c>
      <c r="N235" s="59" t="str">
        <f t="shared" ca="1" si="26"/>
        <v>PAID</v>
      </c>
      <c r="O235" s="59"/>
      <c r="P235" s="65"/>
      <c r="Q235" s="65"/>
      <c r="R235" s="65"/>
      <c r="S235" s="65"/>
      <c r="T235" s="65"/>
      <c r="U235" s="65"/>
      <c r="V235" s="65"/>
    </row>
    <row r="236" spans="2:22" ht="18.75" customHeight="1" x14ac:dyDescent="0.35">
      <c r="B236" s="57" t="str">
        <f t="shared" si="24"/>
        <v>6846470NGA-753</v>
      </c>
      <c r="C236" s="40">
        <v>6846470</v>
      </c>
      <c r="D236" s="40" t="s">
        <v>338</v>
      </c>
      <c r="E236" s="61" t="s">
        <v>101</v>
      </c>
      <c r="F236" s="42" t="s">
        <v>28</v>
      </c>
      <c r="G236" s="43">
        <v>43199</v>
      </c>
      <c r="H236" s="40" t="str">
        <f>VLOOKUP(E236, 'CODES FOR CLOSING TYPE'!$A$1:$C$28, 2,0)</f>
        <v>NGA-753</v>
      </c>
      <c r="I236" s="56" t="str">
        <f t="shared" si="23"/>
        <v>UNIQUE</v>
      </c>
      <c r="J236" s="56" t="b">
        <f t="shared" si="27"/>
        <v>0</v>
      </c>
      <c r="K236" s="57" t="str">
        <f t="shared" si="25"/>
        <v>PAY</v>
      </c>
      <c r="L236" s="71">
        <f ca="1">SUMIF(MAYPAY1, Employees8[HELPER COLUMN],Table8[[#All],[Invoice Value]])</f>
        <v>68.2</v>
      </c>
      <c r="M236" s="71">
        <f ca="1">IF(AND(K236="PAY", L236&gt;0), SUMIF(MAYPAY1,Employees8[[#Headers],[#Data],[HELPER COLUMN]],Table8[[#All],[Invoice Value]]), "")</f>
        <v>68.2</v>
      </c>
      <c r="N236" s="59" t="str">
        <f t="shared" ca="1" si="26"/>
        <v>PAID</v>
      </c>
      <c r="O236" s="59"/>
      <c r="P236" s="65"/>
      <c r="Q236" s="65"/>
      <c r="R236" s="65"/>
      <c r="S236" s="65"/>
      <c r="T236" s="65"/>
      <c r="U236" s="65"/>
      <c r="V236" s="65"/>
    </row>
    <row r="237" spans="2:22" ht="18.75" customHeight="1" x14ac:dyDescent="0.35">
      <c r="B237" s="57" t="str">
        <f t="shared" si="24"/>
        <v>6893944ZNGA563B</v>
      </c>
      <c r="C237" s="40">
        <v>6893944</v>
      </c>
      <c r="D237" s="40" t="s">
        <v>339</v>
      </c>
      <c r="E237" s="40" t="s">
        <v>22</v>
      </c>
      <c r="F237" s="42" t="s">
        <v>28</v>
      </c>
      <c r="G237" s="43">
        <v>43199</v>
      </c>
      <c r="H237" s="40" t="str">
        <f>VLOOKUP(E237, 'CODES FOR CLOSING TYPE'!$A$1:$C$28, 2,0)</f>
        <v>ZNGA563B</v>
      </c>
      <c r="I237" s="56" t="str">
        <f t="shared" si="23"/>
        <v>DUP</v>
      </c>
      <c r="J237" s="56" t="b">
        <f t="shared" si="27"/>
        <v>1</v>
      </c>
      <c r="K237" s="57" t="str">
        <f t="shared" si="25"/>
        <v>NO</v>
      </c>
      <c r="L237" s="71">
        <f ca="1">SUMIF(MAYPAY1, Employees8[HELPER COLUMN],Table8[[#All],[Invoice Value]])</f>
        <v>0</v>
      </c>
      <c r="M237" s="71" t="str">
        <f ca="1">IF(AND(K237="PAY", L237&gt;0), SUMIF(MAYPAY1,Employees8[[#Headers],[#Data],[HELPER COLUMN]],Table8[[#All],[Invoice Value]]), "")</f>
        <v/>
      </c>
      <c r="N237" s="59" t="str">
        <f t="shared" si="26"/>
        <v>NEGLECT</v>
      </c>
      <c r="O237" s="59"/>
      <c r="P237" s="65"/>
      <c r="Q237" s="65"/>
      <c r="R237" s="65"/>
      <c r="S237" s="65"/>
      <c r="T237" s="65"/>
      <c r="U237" s="65"/>
      <c r="V237" s="65"/>
    </row>
    <row r="238" spans="2:22" ht="18.75" customHeight="1" x14ac:dyDescent="0.35">
      <c r="B238" s="57" t="str">
        <f t="shared" si="24"/>
        <v>6878998N-561RSP</v>
      </c>
      <c r="C238" s="40">
        <v>6878998</v>
      </c>
      <c r="D238" s="40" t="s">
        <v>340</v>
      </c>
      <c r="E238" s="40" t="s">
        <v>104</v>
      </c>
      <c r="F238" s="42" t="s">
        <v>28</v>
      </c>
      <c r="G238" s="43">
        <v>43200</v>
      </c>
      <c r="H238" s="40" t="str">
        <f>VLOOKUP(E238, 'CODES FOR CLOSING TYPE'!$A$1:$C$28, 2,0)</f>
        <v>N-561RSP</v>
      </c>
      <c r="I238" s="56" t="str">
        <f t="shared" si="23"/>
        <v>UNIQUE</v>
      </c>
      <c r="J238" s="56" t="b">
        <f t="shared" si="27"/>
        <v>0</v>
      </c>
      <c r="K238" s="57" t="str">
        <f t="shared" si="25"/>
        <v>PAY</v>
      </c>
      <c r="L238" s="71">
        <f ca="1">SUMIF(MAYPAY1, Employees8[HELPER COLUMN],Table8[[#All],[Invoice Value]])</f>
        <v>433.57</v>
      </c>
      <c r="M238" s="71">
        <f ca="1">IF(AND(K238="PAY", L238&gt;0), SUMIF(MAYPAY1,Employees8[[#Headers],[#Data],[HELPER COLUMN]],Table8[[#All],[Invoice Value]]), "")</f>
        <v>433.57</v>
      </c>
      <c r="N238" s="59" t="str">
        <f t="shared" ca="1" si="26"/>
        <v>PAID</v>
      </c>
      <c r="O238" s="59"/>
      <c r="P238" s="65"/>
      <c r="Q238" s="65"/>
      <c r="R238" s="65"/>
      <c r="S238" s="65"/>
      <c r="T238" s="65"/>
      <c r="U238" s="65"/>
      <c r="V238" s="65"/>
    </row>
    <row r="239" spans="2:22" ht="18.75" customHeight="1" x14ac:dyDescent="0.35">
      <c r="B239" s="57" t="str">
        <f t="shared" si="24"/>
        <v>6915000NGA-750</v>
      </c>
      <c r="C239" s="40">
        <v>6915000</v>
      </c>
      <c r="D239" s="40" t="s">
        <v>341</v>
      </c>
      <c r="E239" s="40" t="s">
        <v>84</v>
      </c>
      <c r="F239" s="42" t="s">
        <v>28</v>
      </c>
      <c r="G239" s="43">
        <v>43200</v>
      </c>
      <c r="H239" s="40" t="str">
        <f>VLOOKUP(E239, 'CODES FOR CLOSING TYPE'!$A$1:$C$28, 2,0)</f>
        <v>NGA-750</v>
      </c>
      <c r="I239" s="56" t="str">
        <f t="shared" si="23"/>
        <v>UNIQUE</v>
      </c>
      <c r="J239" s="56" t="b">
        <f t="shared" si="27"/>
        <v>0</v>
      </c>
      <c r="K239" s="57" t="str">
        <f t="shared" si="25"/>
        <v>PAY</v>
      </c>
      <c r="L239" s="71">
        <f ca="1">SUMIF(MAYPAY1, Employees8[HELPER COLUMN],Table8[[#All],[Invoice Value]])</f>
        <v>22.61</v>
      </c>
      <c r="M239" s="71">
        <f ca="1">IF(AND(K239="PAY", L239&gt;0), SUMIF(MAYPAY1,Employees8[[#Headers],[#Data],[HELPER COLUMN]],Table8[[#All],[Invoice Value]]), "")</f>
        <v>22.61</v>
      </c>
      <c r="N239" s="59" t="str">
        <f t="shared" ca="1" si="26"/>
        <v>PAID</v>
      </c>
      <c r="O239" s="59"/>
      <c r="P239" s="65"/>
      <c r="Q239" s="65"/>
      <c r="R239" s="65"/>
      <c r="S239" s="65"/>
      <c r="T239" s="65"/>
      <c r="U239" s="65"/>
      <c r="V239" s="65"/>
    </row>
    <row r="240" spans="2:22" ht="18.75" customHeight="1" x14ac:dyDescent="0.35">
      <c r="B240" s="57" t="str">
        <f t="shared" si="24"/>
        <v>6915000NGA-753</v>
      </c>
      <c r="C240" s="50">
        <v>6915000</v>
      </c>
      <c r="D240" s="40" t="s">
        <v>341</v>
      </c>
      <c r="E240" s="61" t="s">
        <v>101</v>
      </c>
      <c r="F240" s="42" t="s">
        <v>28</v>
      </c>
      <c r="G240" s="43">
        <v>43200</v>
      </c>
      <c r="H240" s="40" t="str">
        <f>VLOOKUP(E240, 'CODES FOR CLOSING TYPE'!$A$1:$C$28, 2,0)</f>
        <v>NGA-753</v>
      </c>
      <c r="I240" s="56" t="str">
        <f t="shared" si="23"/>
        <v>UNIQUE</v>
      </c>
      <c r="J240" s="56" t="b">
        <f t="shared" si="27"/>
        <v>0</v>
      </c>
      <c r="K240" s="57" t="str">
        <f t="shared" si="25"/>
        <v>PAY</v>
      </c>
      <c r="L240" s="71">
        <f ca="1">SUMIF(MAYPAY1, Employees8[HELPER COLUMN],Table8[[#All],[Invoice Value]])</f>
        <v>68.2</v>
      </c>
      <c r="M240" s="71">
        <f ca="1">IF(AND(K240="PAY", L240&gt;0), SUMIF(MAYPAY1,Employees8[[#Headers],[#Data],[HELPER COLUMN]],Table8[[#All],[Invoice Value]]), "")</f>
        <v>68.2</v>
      </c>
      <c r="N240" s="59" t="str">
        <f t="shared" ca="1" si="26"/>
        <v>PAID</v>
      </c>
      <c r="O240" s="59" t="s">
        <v>395</v>
      </c>
      <c r="P240" s="65"/>
      <c r="Q240" s="65"/>
      <c r="R240" s="65"/>
      <c r="S240" s="65"/>
      <c r="T240" s="65"/>
      <c r="U240" s="65"/>
      <c r="V240" s="65"/>
    </row>
    <row r="241" spans="2:22" ht="18.75" customHeight="1" x14ac:dyDescent="0.35">
      <c r="B241" s="57" t="str">
        <f t="shared" si="24"/>
        <v>4931527ZNGA563BC</v>
      </c>
      <c r="C241" s="40">
        <v>4931527</v>
      </c>
      <c r="D241" s="40" t="s">
        <v>294</v>
      </c>
      <c r="E241" s="40" t="s">
        <v>24</v>
      </c>
      <c r="F241" s="42" t="s">
        <v>55</v>
      </c>
      <c r="G241" s="43">
        <v>43199</v>
      </c>
      <c r="H241" s="40" t="str">
        <f>VLOOKUP(E241, 'CODES FOR CLOSING TYPE'!$A$1:$C$28, 2,0)</f>
        <v>ZNGA563BC</v>
      </c>
      <c r="I241" s="56" t="str">
        <f t="shared" si="23"/>
        <v>UNIQUE</v>
      </c>
      <c r="J241" s="56" t="b">
        <f t="shared" si="27"/>
        <v>0</v>
      </c>
      <c r="K241" s="57" t="str">
        <f t="shared" si="25"/>
        <v>PAY</v>
      </c>
      <c r="L241" s="71">
        <f ca="1">SUMIF(MAYPAY1, Employees8[HELPER COLUMN],Table8[[#All],[Invoice Value]])</f>
        <v>626.70000000000005</v>
      </c>
      <c r="M241" s="71">
        <f ca="1">IF(AND(K241="PAY", L241&gt;0), SUMIF(MAYPAY1,Employees8[[#Headers],[#Data],[HELPER COLUMN]],Table8[[#All],[Invoice Value]]), "")</f>
        <v>626.70000000000005</v>
      </c>
      <c r="N241" s="59" t="str">
        <f t="shared" ca="1" si="26"/>
        <v>PAID</v>
      </c>
      <c r="O241" s="59"/>
      <c r="P241" s="65"/>
      <c r="Q241" s="65"/>
      <c r="R241" s="65"/>
      <c r="S241" s="65"/>
      <c r="T241" s="65"/>
      <c r="U241" s="65"/>
      <c r="V241" s="65"/>
    </row>
    <row r="242" spans="2:22" ht="18.75" customHeight="1" x14ac:dyDescent="0.35">
      <c r="B242" s="57" t="str">
        <f t="shared" si="24"/>
        <v>6918878ZNGA561B</v>
      </c>
      <c r="C242" s="40">
        <v>6918878</v>
      </c>
      <c r="D242" s="40" t="s">
        <v>342</v>
      </c>
      <c r="E242" s="40" t="s">
        <v>37</v>
      </c>
      <c r="F242" s="42" t="s">
        <v>55</v>
      </c>
      <c r="G242" s="43">
        <v>43199</v>
      </c>
      <c r="H242" s="40" t="str">
        <f>VLOOKUP(E242, 'CODES FOR CLOSING TYPE'!$A$1:$C$28, 2,0)</f>
        <v>ZNGA561B</v>
      </c>
      <c r="I242" s="56" t="str">
        <f t="shared" si="23"/>
        <v>UNIQUE</v>
      </c>
      <c r="J242" s="56" t="b">
        <f t="shared" si="27"/>
        <v>1</v>
      </c>
      <c r="K242" s="57" t="str">
        <f t="shared" si="25"/>
        <v>PAY</v>
      </c>
      <c r="L242" s="71">
        <f ca="1">SUMIF(MAYPAY1, Employees8[HELPER COLUMN],Table8[[#All],[Invoice Value]])</f>
        <v>194.94</v>
      </c>
      <c r="M242" s="71">
        <f ca="1">IF(AND(K242="PAY", L242&gt;0), SUMIF(MAYPAY1,Employees8[[#Headers],[#Data],[HELPER COLUMN]],Table8[[#All],[Invoice Value]]), "")</f>
        <v>194.94</v>
      </c>
      <c r="N242" s="59" t="str">
        <f t="shared" ca="1" si="26"/>
        <v>PAID</v>
      </c>
      <c r="O242" s="59"/>
      <c r="P242" s="65"/>
      <c r="Q242" s="65"/>
      <c r="R242" s="65"/>
      <c r="S242" s="65"/>
      <c r="T242" s="65"/>
      <c r="U242" s="65"/>
      <c r="V242" s="65"/>
    </row>
    <row r="243" spans="2:22" ht="18.75" customHeight="1" x14ac:dyDescent="0.35">
      <c r="B243" s="57" t="str">
        <f t="shared" si="24"/>
        <v>6295220ZNGA563BC</v>
      </c>
      <c r="C243" s="40">
        <v>6295220</v>
      </c>
      <c r="D243" s="40" t="s">
        <v>343</v>
      </c>
      <c r="E243" s="40" t="s">
        <v>24</v>
      </c>
      <c r="F243" s="42" t="s">
        <v>55</v>
      </c>
      <c r="G243" s="43">
        <v>43200</v>
      </c>
      <c r="H243" s="40" t="str">
        <f>VLOOKUP(E243, 'CODES FOR CLOSING TYPE'!$A$1:$C$28, 2,0)</f>
        <v>ZNGA563BC</v>
      </c>
      <c r="I243" s="56" t="str">
        <f t="shared" si="23"/>
        <v>UNIQUE</v>
      </c>
      <c r="J243" s="56" t="b">
        <f t="shared" si="27"/>
        <v>0</v>
      </c>
      <c r="K243" s="57" t="str">
        <f t="shared" si="25"/>
        <v>PAY</v>
      </c>
      <c r="L243" s="71">
        <f ca="1">SUMIF(MAYPAY1, Employees8[HELPER COLUMN],Table8[[#All],[Invoice Value]])</f>
        <v>0</v>
      </c>
      <c r="M243" s="71" t="str">
        <f ca="1">IF(AND(K243="PAY", L243&gt;0), SUMIF(MAYPAY1,Employees8[[#Headers],[#Data],[HELPER COLUMN]],Table8[[#All],[Invoice Value]]), "")</f>
        <v/>
      </c>
      <c r="N243" s="59" t="str">
        <f t="shared" ca="1" si="26"/>
        <v>NOT PAID</v>
      </c>
      <c r="O243" s="59"/>
      <c r="P243" s="65"/>
      <c r="Q243" s="65"/>
      <c r="R243" s="65"/>
      <c r="S243" s="65"/>
      <c r="T243" s="65"/>
      <c r="U243" s="65"/>
      <c r="V243" s="65"/>
    </row>
    <row r="244" spans="2:22" ht="18.75" customHeight="1" x14ac:dyDescent="0.35">
      <c r="B244" s="57" t="str">
        <f t="shared" si="24"/>
        <v>6235709NGA-511</v>
      </c>
      <c r="C244" s="40">
        <v>6235709</v>
      </c>
      <c r="D244" s="40" t="s">
        <v>344</v>
      </c>
      <c r="E244" s="40" t="s">
        <v>50</v>
      </c>
      <c r="F244" s="42" t="s">
        <v>59</v>
      </c>
      <c r="G244" s="43">
        <v>43199</v>
      </c>
      <c r="H244" s="40" t="str">
        <f>VLOOKUP(E244, 'CODES FOR CLOSING TYPE'!$A$1:$C$28, 2,0)</f>
        <v>NGA-511</v>
      </c>
      <c r="I244" s="56" t="str">
        <f t="shared" si="23"/>
        <v>UNIQUE</v>
      </c>
      <c r="J244" s="56" t="b">
        <f t="shared" si="27"/>
        <v>0</v>
      </c>
      <c r="K244" s="57" t="str">
        <f t="shared" si="25"/>
        <v>PAY</v>
      </c>
      <c r="L244" s="71">
        <f ca="1">SUMIF(MAYPAY1, Employees8[HELPER COLUMN],Table8[[#All],[Invoice Value]])</f>
        <v>225.02</v>
      </c>
      <c r="M244" s="71">
        <f ca="1">IF(AND(K244="PAY", L244&gt;0), SUMIF(MAYPAY1,Employees8[[#Headers],[#Data],[HELPER COLUMN]],Table8[[#All],[Invoice Value]]), "")</f>
        <v>225.02</v>
      </c>
      <c r="N244" s="59" t="str">
        <f t="shared" ca="1" si="26"/>
        <v>PAID</v>
      </c>
      <c r="O244" s="59"/>
      <c r="P244" s="65"/>
      <c r="Q244" s="65"/>
      <c r="R244" s="65"/>
      <c r="S244" s="65"/>
      <c r="T244" s="65"/>
      <c r="U244" s="65"/>
      <c r="V244" s="65"/>
    </row>
    <row r="245" spans="2:22" ht="18.75" customHeight="1" x14ac:dyDescent="0.35">
      <c r="B245" s="57" t="str">
        <f t="shared" si="24"/>
        <v>6849267ZNGA563B</v>
      </c>
      <c r="C245" s="40">
        <v>6849267</v>
      </c>
      <c r="D245" s="40" t="s">
        <v>345</v>
      </c>
      <c r="E245" s="40" t="s">
        <v>22</v>
      </c>
      <c r="F245" s="42" t="s">
        <v>59</v>
      </c>
      <c r="G245" s="43">
        <v>43199</v>
      </c>
      <c r="H245" s="40" t="str">
        <f>VLOOKUP(E245, 'CODES FOR CLOSING TYPE'!$A$1:$C$28, 2,0)</f>
        <v>ZNGA563B</v>
      </c>
      <c r="I245" s="56" t="str">
        <f t="shared" si="23"/>
        <v>DUP</v>
      </c>
      <c r="J245" s="56" t="b">
        <f t="shared" si="27"/>
        <v>1</v>
      </c>
      <c r="K245" s="57" t="str">
        <f t="shared" si="25"/>
        <v>NO</v>
      </c>
      <c r="L245" s="71">
        <f ca="1">SUMIF(MAYPAY1, Employees8[HELPER COLUMN],Table8[[#All],[Invoice Value]])</f>
        <v>0</v>
      </c>
      <c r="M245" s="71" t="str">
        <f ca="1">IF(AND(K245="PAY", L245&gt;0), SUMIF(MAYPAY1,Employees8[[#Headers],[#Data],[HELPER COLUMN]],Table8[[#All],[Invoice Value]]), "")</f>
        <v/>
      </c>
      <c r="N245" s="59" t="str">
        <f t="shared" si="26"/>
        <v>NEGLECT</v>
      </c>
      <c r="O245" s="59"/>
      <c r="P245" s="65"/>
      <c r="Q245" s="65"/>
      <c r="R245" s="65"/>
      <c r="S245" s="65"/>
      <c r="T245" s="65"/>
      <c r="U245" s="65"/>
      <c r="V245" s="65"/>
    </row>
    <row r="246" spans="2:22" ht="18.75" customHeight="1" x14ac:dyDescent="0.35">
      <c r="B246" s="57" t="str">
        <f t="shared" si="24"/>
        <v>6913261ZNGA561B</v>
      </c>
      <c r="C246" s="40">
        <v>6913261</v>
      </c>
      <c r="D246" s="40" t="s">
        <v>346</v>
      </c>
      <c r="E246" s="40" t="s">
        <v>37</v>
      </c>
      <c r="F246" s="42" t="s">
        <v>59</v>
      </c>
      <c r="G246" s="43">
        <v>43200</v>
      </c>
      <c r="H246" s="40" t="str">
        <f>VLOOKUP(E246, 'CODES FOR CLOSING TYPE'!$A$1:$C$28, 2,0)</f>
        <v>ZNGA561B</v>
      </c>
      <c r="I246" s="56" t="str">
        <f t="shared" si="23"/>
        <v>UNIQUE</v>
      </c>
      <c r="J246" s="56" t="b">
        <f t="shared" si="27"/>
        <v>1</v>
      </c>
      <c r="K246" s="57" t="str">
        <f t="shared" si="25"/>
        <v>PAY</v>
      </c>
      <c r="L246" s="71">
        <f ca="1">SUMIF(MAYPAY1, Employees8[HELPER COLUMN],Table8[[#All],[Invoice Value]])</f>
        <v>194.94</v>
      </c>
      <c r="M246" s="71">
        <f ca="1">IF(AND(K246="PAY", L246&gt;0), SUMIF(MAYPAY1,Employees8[[#Headers],[#Data],[HELPER COLUMN]],Table8[[#All],[Invoice Value]]), "")</f>
        <v>194.94</v>
      </c>
      <c r="N246" s="59" t="str">
        <f t="shared" ca="1" si="26"/>
        <v>PAID</v>
      </c>
      <c r="O246" s="59"/>
      <c r="P246" s="65"/>
      <c r="Q246" s="65"/>
      <c r="R246" s="65"/>
      <c r="S246" s="65"/>
      <c r="T246" s="65"/>
      <c r="U246" s="65"/>
      <c r="V246" s="65"/>
    </row>
    <row r="247" spans="2:22" ht="18.75" customHeight="1" x14ac:dyDescent="0.35">
      <c r="B247" s="57" t="str">
        <f t="shared" si="24"/>
        <v>6822959ZNGA563B</v>
      </c>
      <c r="C247" s="40">
        <v>6822959</v>
      </c>
      <c r="D247" s="40" t="s">
        <v>347</v>
      </c>
      <c r="E247" s="40" t="s">
        <v>22</v>
      </c>
      <c r="F247" s="42" t="s">
        <v>65</v>
      </c>
      <c r="G247" s="43">
        <v>43199</v>
      </c>
      <c r="H247" s="40" t="str">
        <f>VLOOKUP(E247, 'CODES FOR CLOSING TYPE'!$A$1:$C$28, 2,0)</f>
        <v>ZNGA563B</v>
      </c>
      <c r="I247" s="56" t="str">
        <f t="shared" si="23"/>
        <v>DUP</v>
      </c>
      <c r="J247" s="56" t="b">
        <f t="shared" si="27"/>
        <v>1</v>
      </c>
      <c r="K247" s="57" t="str">
        <f t="shared" si="25"/>
        <v>NO</v>
      </c>
      <c r="L247" s="71">
        <f ca="1">SUMIF(MAYPAY1, Employees8[HELPER COLUMN],Table8[[#All],[Invoice Value]])</f>
        <v>0</v>
      </c>
      <c r="M247" s="71" t="str">
        <f ca="1">IF(AND(K247="PAY", L247&gt;0), SUMIF(MAYPAY1,Employees8[[#Headers],[#Data],[HELPER COLUMN]],Table8[[#All],[Invoice Value]]), "")</f>
        <v/>
      </c>
      <c r="N247" s="59" t="str">
        <f t="shared" si="26"/>
        <v>NEGLECT</v>
      </c>
      <c r="O247" s="59"/>
      <c r="P247" s="65"/>
      <c r="Q247" s="65"/>
      <c r="R247" s="65"/>
      <c r="S247" s="65"/>
      <c r="T247" s="65"/>
      <c r="U247" s="65"/>
      <c r="V247" s="65"/>
    </row>
    <row r="248" spans="2:22" ht="18.75" customHeight="1" x14ac:dyDescent="0.35">
      <c r="B248" s="57" t="str">
        <f t="shared" si="24"/>
        <v>6822959ZNGA563BC</v>
      </c>
      <c r="C248" s="40">
        <v>6822959</v>
      </c>
      <c r="D248" s="40" t="s">
        <v>347</v>
      </c>
      <c r="E248" s="40" t="s">
        <v>24</v>
      </c>
      <c r="F248" s="42" t="s">
        <v>65</v>
      </c>
      <c r="G248" s="43">
        <v>43200</v>
      </c>
      <c r="H248" s="40" t="str">
        <f>VLOOKUP(E248, 'CODES FOR CLOSING TYPE'!$A$1:$C$28, 2,0)</f>
        <v>ZNGA563BC</v>
      </c>
      <c r="I248" s="56" t="str">
        <f t="shared" si="23"/>
        <v>UNIQUE</v>
      </c>
      <c r="J248" s="56" t="b">
        <f t="shared" si="27"/>
        <v>0</v>
      </c>
      <c r="K248" s="57" t="str">
        <f t="shared" si="25"/>
        <v>PAY</v>
      </c>
      <c r="L248" s="71">
        <f ca="1">SUMIF(MAYPAY1, Employees8[HELPER COLUMN],Table8[[#All],[Invoice Value]])</f>
        <v>626.70000000000005</v>
      </c>
      <c r="M248" s="71">
        <f ca="1">IF(AND(K248="PAY", L248&gt;0), SUMIF(MAYPAY1,Employees8[[#Headers],[#Data],[HELPER COLUMN]],Table8[[#All],[Invoice Value]]), "")</f>
        <v>626.70000000000005</v>
      </c>
      <c r="N248" s="59" t="str">
        <f t="shared" ca="1" si="26"/>
        <v>PAID</v>
      </c>
      <c r="O248" s="59"/>
      <c r="P248" s="65"/>
      <c r="Q248" s="65"/>
      <c r="R248" s="65"/>
      <c r="S248" s="65"/>
      <c r="T248" s="65"/>
      <c r="U248" s="65"/>
      <c r="V248" s="65"/>
    </row>
    <row r="249" spans="2:22" ht="18.75" customHeight="1" x14ac:dyDescent="0.35">
      <c r="B249" s="57" t="str">
        <f t="shared" si="24"/>
        <v>6548381ZNGA563BC</v>
      </c>
      <c r="C249" s="40">
        <v>6548381</v>
      </c>
      <c r="D249" s="40" t="s">
        <v>322</v>
      </c>
      <c r="E249" s="40" t="s">
        <v>24</v>
      </c>
      <c r="F249" s="42" t="s">
        <v>65</v>
      </c>
      <c r="G249" s="43">
        <v>43200</v>
      </c>
      <c r="H249" s="40" t="str">
        <f>VLOOKUP(E249, 'CODES FOR CLOSING TYPE'!$A$1:$C$28, 2,0)</f>
        <v>ZNGA563BC</v>
      </c>
      <c r="I249" s="56" t="str">
        <f t="shared" si="23"/>
        <v>UNIQUE</v>
      </c>
      <c r="J249" s="56" t="b">
        <f t="shared" si="27"/>
        <v>0</v>
      </c>
      <c r="K249" s="57" t="str">
        <f t="shared" si="25"/>
        <v>PAY</v>
      </c>
      <c r="L249" s="71">
        <f ca="1">SUMIF(MAYPAY1, Employees8[HELPER COLUMN],Table8[[#All],[Invoice Value]])</f>
        <v>626.70000000000005</v>
      </c>
      <c r="M249" s="71">
        <f ca="1">IF(AND(K249="PAY", L249&gt;0), SUMIF(MAYPAY1,Employees8[[#Headers],[#Data],[HELPER COLUMN]],Table8[[#All],[Invoice Value]]), "")</f>
        <v>626.70000000000005</v>
      </c>
      <c r="N249" s="59" t="str">
        <f t="shared" ca="1" si="26"/>
        <v>PAID</v>
      </c>
      <c r="O249" s="59"/>
      <c r="P249" s="65"/>
      <c r="Q249" s="65"/>
      <c r="R249" s="65"/>
      <c r="S249" s="65"/>
      <c r="T249" s="65"/>
      <c r="U249" s="65"/>
      <c r="V249" s="65"/>
    </row>
    <row r="250" spans="2:22" ht="18.75" customHeight="1" x14ac:dyDescent="0.35">
      <c r="B250" s="57" t="str">
        <f t="shared" si="24"/>
        <v>6875743ZNGA563BC</v>
      </c>
      <c r="C250" s="40">
        <v>6875743</v>
      </c>
      <c r="D250" s="40" t="s">
        <v>348</v>
      </c>
      <c r="E250" s="40" t="s">
        <v>24</v>
      </c>
      <c r="F250" s="42" t="s">
        <v>71</v>
      </c>
      <c r="G250" s="43">
        <v>43200</v>
      </c>
      <c r="H250" s="40" t="str">
        <f>VLOOKUP(E250, 'CODES FOR CLOSING TYPE'!$A$1:$C$28, 2,0)</f>
        <v>ZNGA563BC</v>
      </c>
      <c r="I250" s="56" t="str">
        <f t="shared" si="23"/>
        <v>UNIQUE</v>
      </c>
      <c r="J250" s="56" t="b">
        <f t="shared" si="27"/>
        <v>0</v>
      </c>
      <c r="K250" s="57" t="str">
        <f t="shared" si="25"/>
        <v>PAY</v>
      </c>
      <c r="L250" s="71">
        <f ca="1">SUMIF(MAYPAY1, Employees8[HELPER COLUMN],Table8[[#All],[Invoice Value]])</f>
        <v>626.70000000000005</v>
      </c>
      <c r="M250" s="71">
        <f ca="1">IF(AND(K250="PAY", L250&gt;0), SUMIF(MAYPAY1,Employees8[[#Headers],[#Data],[HELPER COLUMN]],Table8[[#All],[Invoice Value]]), "")</f>
        <v>626.70000000000005</v>
      </c>
      <c r="N250" s="59" t="str">
        <f t="shared" ca="1" si="26"/>
        <v>PAID</v>
      </c>
      <c r="O250" s="59"/>
      <c r="P250" s="65"/>
      <c r="Q250" s="65"/>
      <c r="R250" s="65"/>
      <c r="S250" s="65"/>
      <c r="T250" s="65"/>
      <c r="U250" s="65"/>
      <c r="V250" s="65"/>
    </row>
    <row r="251" spans="2:22" ht="18.75" customHeight="1" x14ac:dyDescent="0.35">
      <c r="B251" s="57" t="str">
        <f t="shared" si="24"/>
        <v>6849977ZNGA561B</v>
      </c>
      <c r="C251" s="40">
        <v>6849977</v>
      </c>
      <c r="D251" s="40" t="s">
        <v>349</v>
      </c>
      <c r="E251" s="40" t="s">
        <v>37</v>
      </c>
      <c r="F251" s="42" t="s">
        <v>74</v>
      </c>
      <c r="G251" s="43">
        <v>43199</v>
      </c>
      <c r="H251" s="40" t="str">
        <f>VLOOKUP(E251, 'CODES FOR CLOSING TYPE'!$A$1:$C$28, 2,0)</f>
        <v>ZNGA561B</v>
      </c>
      <c r="I251" s="56" t="str">
        <f t="shared" si="23"/>
        <v>DUP</v>
      </c>
      <c r="J251" s="56" t="b">
        <f t="shared" si="27"/>
        <v>1</v>
      </c>
      <c r="K251" s="57" t="str">
        <f t="shared" si="25"/>
        <v>NO</v>
      </c>
      <c r="L251" s="71">
        <f ca="1">SUMIF(MAYPAY1, Employees8[HELPER COLUMN],Table8[[#All],[Invoice Value]])</f>
        <v>0</v>
      </c>
      <c r="M251" s="71" t="str">
        <f ca="1">IF(AND(K251="PAY", L251&gt;0), SUMIF(MAYPAY1,Employees8[[#Headers],[#Data],[HELPER COLUMN]],Table8[[#All],[Invoice Value]]), "")</f>
        <v/>
      </c>
      <c r="N251" s="59" t="str">
        <f t="shared" si="26"/>
        <v>NEGLECT</v>
      </c>
      <c r="O251" s="59"/>
      <c r="P251" s="65"/>
      <c r="Q251" s="65"/>
      <c r="R251" s="65"/>
      <c r="S251" s="65"/>
      <c r="T251" s="65"/>
      <c r="U251" s="65"/>
      <c r="V251" s="65"/>
    </row>
    <row r="252" spans="2:22" ht="18.75" customHeight="1" x14ac:dyDescent="0.35">
      <c r="B252" s="57" t="str">
        <f t="shared" si="24"/>
        <v>6849977ZNGA561BC</v>
      </c>
      <c r="C252" s="40">
        <v>6849977</v>
      </c>
      <c r="D252" s="40" t="s">
        <v>349</v>
      </c>
      <c r="E252" s="40" t="s">
        <v>27</v>
      </c>
      <c r="F252" s="42" t="s">
        <v>74</v>
      </c>
      <c r="G252" s="43">
        <v>43199</v>
      </c>
      <c r="H252" s="40" t="str">
        <f>VLOOKUP(E252, 'CODES FOR CLOSING TYPE'!$A$1:$C$28, 2,0)</f>
        <v>ZNGA561BC</v>
      </c>
      <c r="I252" s="56" t="str">
        <f t="shared" si="23"/>
        <v>UNIQUE</v>
      </c>
      <c r="J252" s="56" t="b">
        <f t="shared" si="27"/>
        <v>0</v>
      </c>
      <c r="K252" s="57" t="str">
        <f t="shared" si="25"/>
        <v>PAY</v>
      </c>
      <c r="L252" s="71">
        <f ca="1">SUMIF(MAYPAY1, Employees8[HELPER COLUMN],Table8[[#All],[Invoice Value]])</f>
        <v>433.57</v>
      </c>
      <c r="M252" s="71">
        <f ca="1">IF(AND(K252="PAY", L252&gt;0), SUMIF(MAYPAY1,Employees8[[#Headers],[#Data],[HELPER COLUMN]],Table8[[#All],[Invoice Value]]), "")</f>
        <v>433.57</v>
      </c>
      <c r="N252" s="59" t="str">
        <f t="shared" ca="1" si="26"/>
        <v>PAID</v>
      </c>
      <c r="O252" s="59"/>
      <c r="P252" s="65"/>
      <c r="Q252" s="65"/>
      <c r="R252" s="65"/>
      <c r="S252" s="65"/>
      <c r="T252" s="65"/>
      <c r="U252" s="65"/>
      <c r="V252" s="65"/>
    </row>
    <row r="253" spans="2:22" ht="18.75" customHeight="1" x14ac:dyDescent="0.35">
      <c r="B253" s="57" t="str">
        <f t="shared" si="24"/>
        <v>6766157ZNGA560BC</v>
      </c>
      <c r="C253" s="40">
        <v>6766157</v>
      </c>
      <c r="D253" s="40" t="s">
        <v>317</v>
      </c>
      <c r="E253" s="40" t="s">
        <v>79</v>
      </c>
      <c r="F253" s="42" t="s">
        <v>74</v>
      </c>
      <c r="G253" s="43">
        <v>43199</v>
      </c>
      <c r="H253" s="40" t="str">
        <f>VLOOKUP(E253, 'CODES FOR CLOSING TYPE'!$A$1:$C$28, 2,0)</f>
        <v>ZNGA560BC</v>
      </c>
      <c r="I253" s="56" t="str">
        <f t="shared" si="23"/>
        <v>UNIQUE</v>
      </c>
      <c r="J253" s="56" t="b">
        <f t="shared" si="27"/>
        <v>0</v>
      </c>
      <c r="K253" s="57" t="str">
        <f t="shared" si="25"/>
        <v>PAY</v>
      </c>
      <c r="L253" s="71">
        <f ca="1">SUMIF(MAYPAY1, Employees8[HELPER COLUMN],Table8[[#All],[Invoice Value]])</f>
        <v>414.92</v>
      </c>
      <c r="M253" s="71">
        <f ca="1">IF(AND(K253="PAY", L253&gt;0), SUMIF(MAYPAY1,Employees8[[#Headers],[#Data],[HELPER COLUMN]],Table8[[#All],[Invoice Value]]), "")</f>
        <v>414.92</v>
      </c>
      <c r="N253" s="59" t="str">
        <f t="shared" ca="1" si="26"/>
        <v>PAID</v>
      </c>
      <c r="O253" s="59"/>
      <c r="P253" s="65"/>
      <c r="Q253" s="65"/>
      <c r="R253" s="65"/>
      <c r="S253" s="65"/>
      <c r="T253" s="65"/>
      <c r="U253" s="65"/>
      <c r="V253" s="65"/>
    </row>
    <row r="254" spans="2:22" ht="18.75" customHeight="1" x14ac:dyDescent="0.35">
      <c r="B254" s="57" t="str">
        <f t="shared" si="24"/>
        <v>6766799ZNGA563B</v>
      </c>
      <c r="C254" s="40">
        <v>6766799</v>
      </c>
      <c r="D254" s="40" t="s">
        <v>350</v>
      </c>
      <c r="E254" s="40" t="s">
        <v>22</v>
      </c>
      <c r="F254" s="42" t="s">
        <v>74</v>
      </c>
      <c r="G254" s="43">
        <v>43200</v>
      </c>
      <c r="H254" s="40" t="str">
        <f>VLOOKUP(E254, 'CODES FOR CLOSING TYPE'!$A$1:$C$28, 2,0)</f>
        <v>ZNGA563B</v>
      </c>
      <c r="I254" s="56" t="str">
        <f t="shared" si="23"/>
        <v>DUP</v>
      </c>
      <c r="J254" s="56" t="b">
        <f t="shared" si="27"/>
        <v>1</v>
      </c>
      <c r="K254" s="57" t="str">
        <f t="shared" si="25"/>
        <v>NO</v>
      </c>
      <c r="L254" s="71">
        <f ca="1">SUMIF(MAYPAY1, Employees8[HELPER COLUMN],Table8[[#All],[Invoice Value]])</f>
        <v>0</v>
      </c>
      <c r="M254" s="71" t="str">
        <f ca="1">IF(AND(K254="PAY", L254&gt;0), SUMIF(MAYPAY1,Employees8[[#Headers],[#Data],[HELPER COLUMN]],Table8[[#All],[Invoice Value]]), "")</f>
        <v/>
      </c>
      <c r="N254" s="59" t="str">
        <f t="shared" si="26"/>
        <v>NEGLECT</v>
      </c>
      <c r="O254" s="59"/>
      <c r="P254" s="65"/>
      <c r="Q254" s="65"/>
      <c r="R254" s="65"/>
      <c r="S254" s="65"/>
      <c r="T254" s="65"/>
      <c r="U254" s="65"/>
      <c r="V254" s="65"/>
    </row>
    <row r="255" spans="2:22" ht="18.75" customHeight="1" x14ac:dyDescent="0.35">
      <c r="B255" s="57" t="str">
        <f t="shared" si="24"/>
        <v>6673328N-563RSP</v>
      </c>
      <c r="C255" s="49">
        <v>6673328</v>
      </c>
      <c r="D255" s="40" t="s">
        <v>351</v>
      </c>
      <c r="E255" s="40" t="s">
        <v>352</v>
      </c>
      <c r="F255" s="42" t="s">
        <v>18</v>
      </c>
      <c r="G255" s="43">
        <v>43199</v>
      </c>
      <c r="H255" s="40" t="str">
        <f>VLOOKUP(E255, 'CODES FOR CLOSING TYPE'!$A$1:$C$28, 2,0)</f>
        <v>N-563RSP</v>
      </c>
      <c r="I255" s="56" t="str">
        <f t="shared" si="23"/>
        <v>UNIQUE</v>
      </c>
      <c r="J255" s="56" t="b">
        <f t="shared" si="27"/>
        <v>0</v>
      </c>
      <c r="K255" s="57" t="str">
        <f t="shared" si="25"/>
        <v>PAY</v>
      </c>
      <c r="L255" s="71">
        <f ca="1">SUMIF(MAYPAY1, Employees8[HELPER COLUMN],Table8[[#All],[Invoice Value]])</f>
        <v>0</v>
      </c>
      <c r="M255" s="71" t="str">
        <f ca="1">IF(AND(K255="PAY", L255&gt;0), SUMIF(MAYPAY1,Employees8[[#Headers],[#Data],[HELPER COLUMN]],Table8[[#All],[Invoice Value]]), "")</f>
        <v/>
      </c>
      <c r="N255" s="59" t="str">
        <f t="shared" ca="1" si="26"/>
        <v>NOT PAID</v>
      </c>
      <c r="O255" s="59"/>
      <c r="P255" s="65"/>
      <c r="Q255" s="65"/>
      <c r="R255" s="65"/>
      <c r="S255" s="65"/>
      <c r="T255" s="65"/>
      <c r="U255" s="65"/>
      <c r="V255" s="65"/>
    </row>
    <row r="256" spans="2:22" ht="18.75" customHeight="1" x14ac:dyDescent="0.35">
      <c r="B256" s="57" t="str">
        <f t="shared" si="24"/>
        <v>6620072ZNGA563BC</v>
      </c>
      <c r="C256" s="40">
        <v>6620072</v>
      </c>
      <c r="D256" s="40" t="s">
        <v>302</v>
      </c>
      <c r="E256" s="40" t="s">
        <v>24</v>
      </c>
      <c r="F256" s="42" t="s">
        <v>18</v>
      </c>
      <c r="G256" s="43">
        <v>43199</v>
      </c>
      <c r="H256" s="40" t="str">
        <f>VLOOKUP(E256, 'CODES FOR CLOSING TYPE'!$A$1:$C$28, 2,0)</f>
        <v>ZNGA563BC</v>
      </c>
      <c r="I256" s="56" t="str">
        <f t="shared" si="23"/>
        <v>UNIQUE</v>
      </c>
      <c r="J256" s="56" t="b">
        <f t="shared" si="27"/>
        <v>0</v>
      </c>
      <c r="K256" s="57" t="str">
        <f t="shared" si="25"/>
        <v>PAY</v>
      </c>
      <c r="L256" s="71">
        <f ca="1">SUMIF(MAYPAY1, Employees8[HELPER COLUMN],Table8[[#All],[Invoice Value]])</f>
        <v>626.70000000000005</v>
      </c>
      <c r="M256" s="71">
        <f ca="1">IF(AND(K256="PAY", L256&gt;0), SUMIF(MAYPAY1,Employees8[[#Headers],[#Data],[HELPER COLUMN]],Table8[[#All],[Invoice Value]]), "")</f>
        <v>626.70000000000005</v>
      </c>
      <c r="N256" s="59" t="str">
        <f t="shared" ca="1" si="26"/>
        <v>PAID</v>
      </c>
      <c r="O256" s="59"/>
      <c r="P256" s="65"/>
      <c r="Q256" s="65"/>
      <c r="R256" s="65"/>
      <c r="S256" s="65"/>
      <c r="T256" s="65"/>
      <c r="U256" s="65"/>
      <c r="V256" s="65"/>
    </row>
    <row r="257" spans="2:22" ht="18.75" customHeight="1" x14ac:dyDescent="0.35">
      <c r="B257" s="57" t="str">
        <f t="shared" si="24"/>
        <v>6734045N-563RSP</v>
      </c>
      <c r="C257" s="49">
        <v>6734045</v>
      </c>
      <c r="D257" s="40" t="s">
        <v>353</v>
      </c>
      <c r="E257" s="40" t="s">
        <v>352</v>
      </c>
      <c r="F257" s="42" t="s">
        <v>18</v>
      </c>
      <c r="G257" s="43">
        <v>43200</v>
      </c>
      <c r="H257" s="40" t="str">
        <f>VLOOKUP(E257, 'CODES FOR CLOSING TYPE'!$A$1:$C$28, 2,0)</f>
        <v>N-563RSP</v>
      </c>
      <c r="I257" s="56" t="str">
        <f t="shared" si="23"/>
        <v>UNIQUE</v>
      </c>
      <c r="J257" s="56" t="b">
        <f t="shared" si="27"/>
        <v>0</v>
      </c>
      <c r="K257" s="57" t="str">
        <f t="shared" si="25"/>
        <v>PAY</v>
      </c>
      <c r="L257" s="71">
        <f ca="1">SUMIF(MAYPAY1, Employees8[HELPER COLUMN],Table8[[#All],[Invoice Value]])</f>
        <v>0</v>
      </c>
      <c r="M257" s="71" t="str">
        <f ca="1">IF(AND(K257="PAY", L257&gt;0), SUMIF(MAYPAY1,Employees8[[#Headers],[#Data],[HELPER COLUMN]],Table8[[#All],[Invoice Value]]), "")</f>
        <v/>
      </c>
      <c r="N257" s="59" t="str">
        <f t="shared" ca="1" si="26"/>
        <v>NOT PAID</v>
      </c>
      <c r="O257" s="59"/>
      <c r="P257" s="65"/>
      <c r="Q257" s="65"/>
      <c r="R257" s="65"/>
      <c r="S257" s="65"/>
      <c r="T257" s="65"/>
      <c r="U257" s="65"/>
      <c r="V257" s="65"/>
    </row>
    <row r="258" spans="2:22" ht="18.75" customHeight="1" x14ac:dyDescent="0.35">
      <c r="B258" s="57" t="str">
        <f t="shared" si="24"/>
        <v>6767126ZNGA564B</v>
      </c>
      <c r="C258" s="40">
        <v>6767126</v>
      </c>
      <c r="D258" s="40" t="s">
        <v>99</v>
      </c>
      <c r="E258" s="40" t="s">
        <v>32</v>
      </c>
      <c r="F258" s="42" t="s">
        <v>18</v>
      </c>
      <c r="G258" s="43">
        <v>43200</v>
      </c>
      <c r="H258" s="40" t="str">
        <f>VLOOKUP(E258, 'CODES FOR CLOSING TYPE'!$A$1:$C$28, 2,0)</f>
        <v>ZNGA564B</v>
      </c>
      <c r="I258" s="56" t="str">
        <f t="shared" si="23"/>
        <v>DUP</v>
      </c>
      <c r="J258" s="56" t="b">
        <f t="shared" si="27"/>
        <v>1</v>
      </c>
      <c r="K258" s="57" t="str">
        <f t="shared" si="25"/>
        <v>NO</v>
      </c>
      <c r="L258" s="71">
        <f ca="1">SUMIF(MAYPAY1, Employees8[HELPER COLUMN],Table8[[#All],[Invoice Value]])</f>
        <v>0</v>
      </c>
      <c r="M258" s="71" t="str">
        <f ca="1">IF(AND(K258="PAY", L258&gt;0), SUMIF(MAYPAY1,Employees8[[#Headers],[#Data],[HELPER COLUMN]],Table8[[#All],[Invoice Value]]), "")</f>
        <v/>
      </c>
      <c r="N258" s="59" t="str">
        <f t="shared" si="26"/>
        <v>NEGLECT</v>
      </c>
      <c r="O258" s="59"/>
      <c r="P258" s="65"/>
      <c r="Q258" s="65"/>
      <c r="R258" s="65"/>
      <c r="S258" s="65"/>
      <c r="T258" s="65"/>
      <c r="U258" s="65"/>
      <c r="V258" s="65"/>
    </row>
    <row r="259" spans="2:22" ht="18.75" customHeight="1" x14ac:dyDescent="0.35">
      <c r="B259" s="57" t="str">
        <f t="shared" si="24"/>
        <v>6853888ZNGA563BC</v>
      </c>
      <c r="C259" s="40">
        <v>6853888</v>
      </c>
      <c r="D259" s="40" t="s">
        <v>318</v>
      </c>
      <c r="E259" s="40" t="s">
        <v>24</v>
      </c>
      <c r="F259" s="42" t="s">
        <v>82</v>
      </c>
      <c r="G259" s="43">
        <v>43199</v>
      </c>
      <c r="H259" s="40" t="str">
        <f>VLOOKUP(E259, 'CODES FOR CLOSING TYPE'!$A$1:$C$28, 2,0)</f>
        <v>ZNGA563BC</v>
      </c>
      <c r="I259" s="56" t="str">
        <f t="shared" si="23"/>
        <v>UNIQUE</v>
      </c>
      <c r="J259" s="56" t="b">
        <f t="shared" si="27"/>
        <v>0</v>
      </c>
      <c r="K259" s="57" t="str">
        <f t="shared" si="25"/>
        <v>PAY</v>
      </c>
      <c r="L259" s="71">
        <f ca="1">SUMIF(MAYPAY1, Employees8[HELPER COLUMN],Table8[[#All],[Invoice Value]])</f>
        <v>626.70000000000005</v>
      </c>
      <c r="M259" s="71">
        <f ca="1">IF(AND(K259="PAY", L259&gt;0), SUMIF(MAYPAY1,Employees8[[#Headers],[#Data],[HELPER COLUMN]],Table8[[#All],[Invoice Value]]), "")</f>
        <v>626.70000000000005</v>
      </c>
      <c r="N259" s="59" t="str">
        <f t="shared" ca="1" si="26"/>
        <v>PAID</v>
      </c>
      <c r="O259" s="59"/>
      <c r="P259" s="65"/>
      <c r="Q259" s="65"/>
      <c r="R259" s="65"/>
      <c r="S259" s="65"/>
      <c r="T259" s="65"/>
      <c r="U259" s="65"/>
      <c r="V259" s="65"/>
    </row>
    <row r="260" spans="2:22" ht="18.75" customHeight="1" x14ac:dyDescent="0.35">
      <c r="B260" s="57" t="str">
        <f t="shared" si="24"/>
        <v>6439494N-563RSP</v>
      </c>
      <c r="C260" s="51">
        <v>6439494</v>
      </c>
      <c r="D260" s="40" t="s">
        <v>354</v>
      </c>
      <c r="E260" s="40" t="s">
        <v>352</v>
      </c>
      <c r="F260" s="42" t="s">
        <v>82</v>
      </c>
      <c r="G260" s="43">
        <v>43199</v>
      </c>
      <c r="H260" s="40" t="str">
        <f>VLOOKUP(E260, 'CODES FOR CLOSING TYPE'!$A$1:$C$28, 2,0)</f>
        <v>N-563RSP</v>
      </c>
      <c r="I260" s="56" t="str">
        <f t="shared" ref="I260:I323" si="28">IF(COUNTIF(B$4:B$1640, B260&amp;"C")&gt;0, "DUP", "UNIQUE")</f>
        <v>UNIQUE</v>
      </c>
      <c r="J260" s="56" t="b">
        <f t="shared" si="27"/>
        <v>0</v>
      </c>
      <c r="K260" s="57" t="str">
        <f t="shared" si="25"/>
        <v>PAY</v>
      </c>
      <c r="L260" s="71">
        <f ca="1">SUMIF(MAYPAY1, Employees8[HELPER COLUMN],Table8[[#All],[Invoice Value]])</f>
        <v>0</v>
      </c>
      <c r="M260" s="71" t="str">
        <f ca="1">IF(AND(K260="PAY", L260&gt;0), SUMIF(MAYPAY1,Employees8[[#Headers],[#Data],[HELPER COLUMN]],Table8[[#All],[Invoice Value]]), "")</f>
        <v/>
      </c>
      <c r="N260" s="59" t="str">
        <f t="shared" ca="1" si="26"/>
        <v>NOT PAID</v>
      </c>
      <c r="O260" s="59"/>
      <c r="P260" s="65"/>
      <c r="Q260" s="65"/>
      <c r="R260" s="65"/>
      <c r="S260" s="65"/>
      <c r="T260" s="65"/>
      <c r="U260" s="65"/>
      <c r="V260" s="65"/>
    </row>
    <row r="261" spans="2:22" ht="18.75" customHeight="1" x14ac:dyDescent="0.35">
      <c r="B261" s="57" t="str">
        <f t="shared" si="24"/>
        <v>6290413ZNGA564BC</v>
      </c>
      <c r="C261" s="40">
        <v>6290413</v>
      </c>
      <c r="D261" s="40" t="s">
        <v>334</v>
      </c>
      <c r="E261" s="40" t="s">
        <v>94</v>
      </c>
      <c r="F261" s="42" t="s">
        <v>82</v>
      </c>
      <c r="G261" s="43">
        <v>43200</v>
      </c>
      <c r="H261" s="40" t="str">
        <f>VLOOKUP(E261, 'CODES FOR CLOSING TYPE'!$A$1:$C$28, 2,0)</f>
        <v>ZNGA564BC</v>
      </c>
      <c r="I261" s="56" t="str">
        <f t="shared" si="28"/>
        <v>UNIQUE</v>
      </c>
      <c r="J261" s="56" t="b">
        <f t="shared" si="27"/>
        <v>0</v>
      </c>
      <c r="K261" s="57" t="str">
        <f t="shared" si="25"/>
        <v>PAY</v>
      </c>
      <c r="L261" s="71">
        <f ca="1">SUMIF(MAYPAY1, Employees8[HELPER COLUMN],Table8[[#All],[Invoice Value]])</f>
        <v>881.69</v>
      </c>
      <c r="M261" s="71">
        <f ca="1">IF(AND(K261="PAY", L261&gt;0), SUMIF(MAYPAY1,Employees8[[#Headers],[#Data],[HELPER COLUMN]],Table8[[#All],[Invoice Value]]), "")</f>
        <v>881.69</v>
      </c>
      <c r="N261" s="59" t="str">
        <f t="shared" ca="1" si="26"/>
        <v>PAID</v>
      </c>
      <c r="O261" s="59"/>
      <c r="P261" s="65"/>
      <c r="Q261" s="65"/>
      <c r="R261" s="65"/>
      <c r="S261" s="65"/>
      <c r="T261" s="65"/>
      <c r="U261" s="65"/>
      <c r="V261" s="65"/>
    </row>
    <row r="262" spans="2:22" ht="18.75" customHeight="1" x14ac:dyDescent="0.35">
      <c r="B262" s="57" t="str">
        <f t="shared" si="24"/>
        <v>6824268ZNGA564B</v>
      </c>
      <c r="C262" s="40">
        <v>6824268</v>
      </c>
      <c r="D262" s="40" t="s">
        <v>355</v>
      </c>
      <c r="E262" s="40" t="s">
        <v>32</v>
      </c>
      <c r="F262" s="42" t="s">
        <v>82</v>
      </c>
      <c r="G262" s="43">
        <v>43200</v>
      </c>
      <c r="H262" s="40" t="str">
        <f>VLOOKUP(E262, 'CODES FOR CLOSING TYPE'!$A$1:$C$28, 2,0)</f>
        <v>ZNGA564B</v>
      </c>
      <c r="I262" s="56" t="str">
        <f t="shared" si="28"/>
        <v>DUP</v>
      </c>
      <c r="J262" s="56" t="b">
        <f t="shared" si="27"/>
        <v>1</v>
      </c>
      <c r="K262" s="57" t="str">
        <f t="shared" si="25"/>
        <v>NO</v>
      </c>
      <c r="L262" s="71">
        <f ca="1">SUMIF(MAYPAY1, Employees8[HELPER COLUMN],Table8[[#All],[Invoice Value]])</f>
        <v>0</v>
      </c>
      <c r="M262" s="71" t="str">
        <f ca="1">IF(AND(K262="PAY", L262&gt;0), SUMIF(MAYPAY1,Employees8[[#Headers],[#Data],[HELPER COLUMN]],Table8[[#All],[Invoice Value]]), "")</f>
        <v/>
      </c>
      <c r="N262" s="59" t="str">
        <f t="shared" si="26"/>
        <v>NEGLECT</v>
      </c>
      <c r="O262" s="59"/>
      <c r="P262" s="65"/>
      <c r="Q262" s="65"/>
      <c r="R262" s="65"/>
      <c r="S262" s="65"/>
      <c r="T262" s="65"/>
      <c r="U262" s="65"/>
      <c r="V262" s="65"/>
    </row>
    <row r="263" spans="2:22" ht="18.75" customHeight="1" x14ac:dyDescent="0.35">
      <c r="B263" s="57" t="str">
        <f t="shared" si="24"/>
        <v>6824268ZNGA564BC</v>
      </c>
      <c r="C263" s="40">
        <v>6824268</v>
      </c>
      <c r="D263" s="40" t="s">
        <v>355</v>
      </c>
      <c r="E263" s="40" t="s">
        <v>94</v>
      </c>
      <c r="F263" s="42" t="s">
        <v>82</v>
      </c>
      <c r="G263" s="43">
        <v>43200</v>
      </c>
      <c r="H263" s="40" t="str">
        <f>VLOOKUP(E263, 'CODES FOR CLOSING TYPE'!$A$1:$C$28, 2,0)</f>
        <v>ZNGA564BC</v>
      </c>
      <c r="I263" s="56" t="str">
        <f t="shared" si="28"/>
        <v>UNIQUE</v>
      </c>
      <c r="J263" s="56" t="b">
        <f t="shared" si="27"/>
        <v>0</v>
      </c>
      <c r="K263" s="57" t="str">
        <f t="shared" si="25"/>
        <v>PAY</v>
      </c>
      <c r="L263" s="71">
        <f ca="1">SUMIF(MAYPAY1, Employees8[HELPER COLUMN],Table8[[#All],[Invoice Value]])</f>
        <v>881.69</v>
      </c>
      <c r="M263" s="71">
        <f ca="1">IF(AND(K263="PAY", L263&gt;0), SUMIF(MAYPAY1,Employees8[[#Headers],[#Data],[HELPER COLUMN]],Table8[[#All],[Invoice Value]]), "")</f>
        <v>881.69</v>
      </c>
      <c r="N263" s="59" t="str">
        <f t="shared" ca="1" si="26"/>
        <v>PAID</v>
      </c>
      <c r="O263" s="59"/>
      <c r="P263" s="65"/>
      <c r="Q263" s="65"/>
      <c r="R263" s="65"/>
      <c r="S263" s="65"/>
      <c r="T263" s="65"/>
      <c r="U263" s="65"/>
      <c r="V263" s="65"/>
    </row>
    <row r="264" spans="2:22" ht="18.75" customHeight="1" x14ac:dyDescent="0.35">
      <c r="B264" s="57" t="str">
        <f t="shared" ref="B264:B323" si="29">CONCATENATE(C264, H264)</f>
        <v>6909055ZNGA561B</v>
      </c>
      <c r="C264" s="40">
        <v>6909055</v>
      </c>
      <c r="D264" s="40" t="s">
        <v>356</v>
      </c>
      <c r="E264" s="40" t="s">
        <v>37</v>
      </c>
      <c r="F264" s="42" t="s">
        <v>82</v>
      </c>
      <c r="G264" s="43">
        <v>43200</v>
      </c>
      <c r="H264" s="40" t="str">
        <f>VLOOKUP(E264, 'CODES FOR CLOSING TYPE'!$A$1:$C$28, 2,0)</f>
        <v>ZNGA561B</v>
      </c>
      <c r="I264" s="56" t="str">
        <f t="shared" si="28"/>
        <v>DUP</v>
      </c>
      <c r="J264" s="56" t="b">
        <f t="shared" si="27"/>
        <v>1</v>
      </c>
      <c r="K264" s="57" t="str">
        <f t="shared" ref="K264:K323" si="30">IF(AND(I264="DUP", J264=TRUE),"NO","PAY")</f>
        <v>NO</v>
      </c>
      <c r="L264" s="71">
        <f ca="1">SUMIF(MAYPAY1, Employees8[HELPER COLUMN],Table8[[#All],[Invoice Value]])</f>
        <v>0</v>
      </c>
      <c r="M264" s="71" t="str">
        <f ca="1">IF(AND(K264="PAY", L264&gt;0), SUMIF(MAYPAY1,Employees8[[#Headers],[#Data],[HELPER COLUMN]],Table8[[#All],[Invoice Value]]), "")</f>
        <v/>
      </c>
      <c r="N264" s="59" t="str">
        <f t="shared" ref="N264:N323" si="31">IF(H264="NGA Outside Boundary Remediation/Build", "OSB", IF(K264="NO", "NEGLECT", IF(AND(K264="PAY",L264=0), "NOT PAID", "PAID")))</f>
        <v>NEGLECT</v>
      </c>
      <c r="O264" s="59"/>
      <c r="P264" s="65"/>
      <c r="Q264" s="65"/>
      <c r="R264" s="65"/>
      <c r="S264" s="65"/>
      <c r="T264" s="65"/>
      <c r="U264" s="65"/>
      <c r="V264" s="65"/>
    </row>
    <row r="265" spans="2:22" ht="18.75" customHeight="1" x14ac:dyDescent="0.35">
      <c r="B265" s="57" t="str">
        <f t="shared" si="29"/>
        <v>6897239ZNGA561BC</v>
      </c>
      <c r="C265" s="40">
        <v>6897239</v>
      </c>
      <c r="D265" s="40" t="s">
        <v>336</v>
      </c>
      <c r="E265" s="40" t="s">
        <v>27</v>
      </c>
      <c r="F265" s="42" t="s">
        <v>82</v>
      </c>
      <c r="G265" s="43">
        <v>43201</v>
      </c>
      <c r="H265" s="40" t="str">
        <f>VLOOKUP(E265, 'CODES FOR CLOSING TYPE'!$A$1:$C$28, 2,0)</f>
        <v>ZNGA561BC</v>
      </c>
      <c r="I265" s="56" t="str">
        <f t="shared" si="28"/>
        <v>UNIQUE</v>
      </c>
      <c r="J265" s="56" t="b">
        <f t="shared" ref="J265:J323" si="32">SUMPRODUCT(--(H265=BUILDCODES))&gt;0</f>
        <v>0</v>
      </c>
      <c r="K265" s="57" t="str">
        <f t="shared" si="30"/>
        <v>PAY</v>
      </c>
      <c r="L265" s="71">
        <f ca="1">SUMIF(MAYPAY1, Employees8[HELPER COLUMN],Table8[[#All],[Invoice Value]])</f>
        <v>433.57</v>
      </c>
      <c r="M265" s="71">
        <f ca="1">IF(AND(K265="PAY", L265&gt;0), SUMIF(MAYPAY1,Employees8[[#Headers],[#Data],[HELPER COLUMN]],Table8[[#All],[Invoice Value]]), "")</f>
        <v>433.57</v>
      </c>
      <c r="N265" s="59" t="str">
        <f t="shared" ca="1" si="31"/>
        <v>PAID</v>
      </c>
      <c r="O265" s="59"/>
      <c r="P265" s="65"/>
      <c r="Q265" s="65"/>
      <c r="R265" s="65"/>
      <c r="S265" s="65"/>
      <c r="T265" s="65"/>
      <c r="U265" s="65"/>
      <c r="V265" s="65"/>
    </row>
    <row r="266" spans="2:22" ht="18.75" customHeight="1" x14ac:dyDescent="0.35">
      <c r="B266" s="57" t="str">
        <f t="shared" si="29"/>
        <v>6852601ZNGA561B</v>
      </c>
      <c r="C266" s="40">
        <v>6852601</v>
      </c>
      <c r="D266" s="40" t="s">
        <v>357</v>
      </c>
      <c r="E266" s="40" t="s">
        <v>37</v>
      </c>
      <c r="F266" s="42" t="s">
        <v>82</v>
      </c>
      <c r="G266" s="43">
        <v>43201</v>
      </c>
      <c r="H266" s="40" t="str">
        <f>VLOOKUP(E266, 'CODES FOR CLOSING TYPE'!$A$1:$C$28, 2,0)</f>
        <v>ZNGA561B</v>
      </c>
      <c r="I266" s="56" t="str">
        <f t="shared" si="28"/>
        <v>DUP</v>
      </c>
      <c r="J266" s="56" t="b">
        <f t="shared" si="32"/>
        <v>1</v>
      </c>
      <c r="K266" s="57" t="str">
        <f t="shared" si="30"/>
        <v>NO</v>
      </c>
      <c r="L266" s="71">
        <f ca="1">SUMIF(MAYPAY1, Employees8[HELPER COLUMN],Table8[[#All],[Invoice Value]])</f>
        <v>194.94</v>
      </c>
      <c r="M266" s="71" t="str">
        <f ca="1">IF(AND(K266="PAY", L266&gt;0), SUMIF(MAYPAY1,Employees8[[#Headers],[#Data],[HELPER COLUMN]],Table8[[#All],[Invoice Value]]), "")</f>
        <v/>
      </c>
      <c r="N266" s="59" t="str">
        <f t="shared" si="31"/>
        <v>NEGLECT</v>
      </c>
      <c r="O266" s="59"/>
      <c r="P266" s="65"/>
      <c r="Q266" s="65"/>
      <c r="R266" s="65"/>
      <c r="S266" s="65"/>
      <c r="T266" s="65"/>
      <c r="U266" s="65"/>
      <c r="V266" s="65"/>
    </row>
    <row r="267" spans="2:22" ht="18.75" customHeight="1" x14ac:dyDescent="0.35">
      <c r="B267" s="57" t="str">
        <f t="shared" si="29"/>
        <v>6995323ZNGA562B</v>
      </c>
      <c r="C267" s="40">
        <v>6995323</v>
      </c>
      <c r="D267" s="40" t="s">
        <v>358</v>
      </c>
      <c r="E267" s="40" t="s">
        <v>53</v>
      </c>
      <c r="F267" s="42" t="s">
        <v>82</v>
      </c>
      <c r="G267" s="43">
        <v>43202</v>
      </c>
      <c r="H267" s="40" t="str">
        <f>VLOOKUP(E267, 'CODES FOR CLOSING TYPE'!$A$1:$C$28, 2,0)</f>
        <v>ZNGA562B</v>
      </c>
      <c r="I267" s="56" t="str">
        <f t="shared" si="28"/>
        <v>UNIQUE</v>
      </c>
      <c r="J267" s="56" t="b">
        <f t="shared" si="32"/>
        <v>1</v>
      </c>
      <c r="K267" s="57" t="str">
        <f t="shared" si="30"/>
        <v>PAY</v>
      </c>
      <c r="L267" s="71">
        <f ca="1">SUMIF(MAYPAY1, Employees8[HELPER COLUMN],Table8[[#All],[Invoice Value]])</f>
        <v>254.64</v>
      </c>
      <c r="M267" s="71">
        <f ca="1">IF(AND(K267="PAY", L267&gt;0), SUMIF(MAYPAY1,Employees8[[#Headers],[#Data],[HELPER COLUMN]],Table8[[#All],[Invoice Value]]), "")</f>
        <v>254.64</v>
      </c>
      <c r="N267" s="59" t="str">
        <f t="shared" ca="1" si="31"/>
        <v>PAID</v>
      </c>
      <c r="O267" s="59"/>
      <c r="P267" s="65"/>
      <c r="Q267" s="65"/>
      <c r="R267" s="65"/>
      <c r="S267" s="65"/>
      <c r="T267" s="65"/>
      <c r="U267" s="65"/>
      <c r="V267" s="65"/>
    </row>
    <row r="268" spans="2:22" ht="18.75" customHeight="1" x14ac:dyDescent="0.35">
      <c r="B268" s="57" t="str">
        <f t="shared" si="29"/>
        <v>6928705ZNGA561B</v>
      </c>
      <c r="C268" s="40">
        <v>6928705</v>
      </c>
      <c r="D268" s="40" t="s">
        <v>48</v>
      </c>
      <c r="E268" s="40" t="s">
        <v>37</v>
      </c>
      <c r="F268" s="42" t="s">
        <v>45</v>
      </c>
      <c r="G268" s="43">
        <v>43202</v>
      </c>
      <c r="H268" s="40" t="str">
        <f>VLOOKUP(E268, 'CODES FOR CLOSING TYPE'!$A$1:$C$28, 2,0)</f>
        <v>ZNGA561B</v>
      </c>
      <c r="I268" s="56" t="str">
        <f t="shared" si="28"/>
        <v>DUP</v>
      </c>
      <c r="J268" s="56" t="b">
        <f t="shared" si="32"/>
        <v>1</v>
      </c>
      <c r="K268" s="57" t="str">
        <f t="shared" si="30"/>
        <v>NO</v>
      </c>
      <c r="L268" s="71">
        <f ca="1">SUMIF(MAYPAY1, Employees8[HELPER COLUMN],Table8[[#All],[Invoice Value]])</f>
        <v>0</v>
      </c>
      <c r="M268" s="71" t="str">
        <f ca="1">IF(AND(K268="PAY", L268&gt;0), SUMIF(MAYPAY1,Employees8[[#Headers],[#Data],[HELPER COLUMN]],Table8[[#All],[Invoice Value]]), "")</f>
        <v/>
      </c>
      <c r="N268" s="59" t="str">
        <f t="shared" si="31"/>
        <v>NEGLECT</v>
      </c>
      <c r="O268" s="59"/>
      <c r="P268" s="65"/>
      <c r="Q268" s="65"/>
      <c r="R268" s="65"/>
      <c r="S268" s="65"/>
      <c r="T268" s="65"/>
      <c r="U268" s="65"/>
      <c r="V268" s="65"/>
    </row>
    <row r="269" spans="2:22" ht="18.75" customHeight="1" x14ac:dyDescent="0.35">
      <c r="B269" s="57" t="str">
        <f t="shared" si="29"/>
        <v>6904484ZNGA561B</v>
      </c>
      <c r="C269" s="40">
        <v>6904484</v>
      </c>
      <c r="D269" s="40" t="s">
        <v>44</v>
      </c>
      <c r="E269" s="40" t="s">
        <v>37</v>
      </c>
      <c r="F269" s="42" t="s">
        <v>45</v>
      </c>
      <c r="G269" s="43">
        <v>43202</v>
      </c>
      <c r="H269" s="40" t="str">
        <f>VLOOKUP(E269, 'CODES FOR CLOSING TYPE'!$A$1:$C$28, 2,0)</f>
        <v>ZNGA561B</v>
      </c>
      <c r="I269" s="56" t="str">
        <f t="shared" si="28"/>
        <v>DUP</v>
      </c>
      <c r="J269" s="56" t="b">
        <f t="shared" si="32"/>
        <v>1</v>
      </c>
      <c r="K269" s="57" t="str">
        <f t="shared" si="30"/>
        <v>NO</v>
      </c>
      <c r="L269" s="71">
        <f ca="1">SUMIF(MAYPAY1, Employees8[HELPER COLUMN],Table8[[#All],[Invoice Value]])</f>
        <v>0</v>
      </c>
      <c r="M269" s="71" t="str">
        <f ca="1">IF(AND(K269="PAY", L269&gt;0), SUMIF(MAYPAY1,Employees8[[#Headers],[#Data],[HELPER COLUMN]],Table8[[#All],[Invoice Value]]), "")</f>
        <v/>
      </c>
      <c r="N269" s="59" t="str">
        <f t="shared" si="31"/>
        <v>NEGLECT</v>
      </c>
      <c r="O269" s="59"/>
      <c r="P269" s="65"/>
      <c r="Q269" s="65"/>
      <c r="R269" s="65"/>
      <c r="S269" s="65"/>
      <c r="T269" s="65"/>
      <c r="U269" s="65"/>
      <c r="V269" s="65"/>
    </row>
    <row r="270" spans="2:22" ht="18.75" customHeight="1" x14ac:dyDescent="0.35">
      <c r="B270" s="57" t="str">
        <f t="shared" si="29"/>
        <v>6936551ZNGA561B</v>
      </c>
      <c r="C270" s="40">
        <v>6936551</v>
      </c>
      <c r="D270" s="40" t="s">
        <v>26</v>
      </c>
      <c r="E270" s="40" t="s">
        <v>37</v>
      </c>
      <c r="F270" s="42" t="s">
        <v>28</v>
      </c>
      <c r="G270" s="43">
        <v>43201</v>
      </c>
      <c r="H270" s="40" t="str">
        <f>VLOOKUP(E270, 'CODES FOR CLOSING TYPE'!$A$1:$C$28, 2,0)</f>
        <v>ZNGA561B</v>
      </c>
      <c r="I270" s="56" t="str">
        <f t="shared" si="28"/>
        <v>DUP</v>
      </c>
      <c r="J270" s="56" t="b">
        <f t="shared" si="32"/>
        <v>1</v>
      </c>
      <c r="K270" s="57" t="str">
        <f t="shared" si="30"/>
        <v>NO</v>
      </c>
      <c r="L270" s="71">
        <f ca="1">SUMIF(MAYPAY1, Employees8[HELPER COLUMN],Table8[[#All],[Invoice Value]])</f>
        <v>0</v>
      </c>
      <c r="M270" s="71" t="str">
        <f ca="1">IF(AND(K270="PAY", L270&gt;0), SUMIF(MAYPAY1,Employees8[[#Headers],[#Data],[HELPER COLUMN]],Table8[[#All],[Invoice Value]]), "")</f>
        <v/>
      </c>
      <c r="N270" s="59" t="str">
        <f t="shared" si="31"/>
        <v>NEGLECT</v>
      </c>
      <c r="O270" s="59"/>
      <c r="P270" s="65"/>
      <c r="Q270" s="65"/>
      <c r="R270" s="65"/>
      <c r="S270" s="65"/>
      <c r="T270" s="65"/>
      <c r="U270" s="65"/>
      <c r="V270" s="65"/>
    </row>
    <row r="271" spans="2:22" ht="18.75" customHeight="1" x14ac:dyDescent="0.35">
      <c r="B271" s="57" t="str">
        <f t="shared" si="29"/>
        <v>6893944ZNGA563BC</v>
      </c>
      <c r="C271" s="40">
        <v>6893944</v>
      </c>
      <c r="D271" s="40" t="s">
        <v>339</v>
      </c>
      <c r="E271" s="40" t="s">
        <v>24</v>
      </c>
      <c r="F271" s="42" t="s">
        <v>28</v>
      </c>
      <c r="G271" s="43">
        <v>43202</v>
      </c>
      <c r="H271" s="40" t="str">
        <f>VLOOKUP(E271, 'CODES FOR CLOSING TYPE'!$A$1:$C$28, 2,0)</f>
        <v>ZNGA563BC</v>
      </c>
      <c r="I271" s="56" t="str">
        <f t="shared" si="28"/>
        <v>UNIQUE</v>
      </c>
      <c r="J271" s="56" t="b">
        <f t="shared" si="32"/>
        <v>0</v>
      </c>
      <c r="K271" s="57" t="str">
        <f t="shared" si="30"/>
        <v>PAY</v>
      </c>
      <c r="L271" s="71">
        <f ca="1">SUMIF(MAYPAY1, Employees8[HELPER COLUMN],Table8[[#All],[Invoice Value]])</f>
        <v>626.70000000000005</v>
      </c>
      <c r="M271" s="71">
        <f ca="1">IF(AND(K271="PAY", L271&gt;0), SUMIF(MAYPAY1,Employees8[[#Headers],[#Data],[HELPER COLUMN]],Table8[[#All],[Invoice Value]]), "")</f>
        <v>626.70000000000005</v>
      </c>
      <c r="N271" s="59" t="str">
        <f t="shared" ca="1" si="31"/>
        <v>PAID</v>
      </c>
      <c r="O271" s="59"/>
      <c r="P271" s="65"/>
      <c r="Q271" s="65"/>
      <c r="R271" s="65"/>
      <c r="S271" s="65"/>
      <c r="T271" s="65"/>
      <c r="U271" s="65"/>
      <c r="V271" s="65"/>
    </row>
    <row r="272" spans="2:22" ht="18.75" customHeight="1" x14ac:dyDescent="0.35">
      <c r="B272" s="57" t="str">
        <f t="shared" si="29"/>
        <v>6904171NGA-511</v>
      </c>
      <c r="C272" s="40">
        <v>6904171</v>
      </c>
      <c r="D272" s="40" t="s">
        <v>359</v>
      </c>
      <c r="E272" s="40" t="s">
        <v>50</v>
      </c>
      <c r="F272" s="42" t="s">
        <v>40</v>
      </c>
      <c r="G272" s="43">
        <v>43201</v>
      </c>
      <c r="H272" s="40" t="str">
        <f>VLOOKUP(E272, 'CODES FOR CLOSING TYPE'!$A$1:$C$28, 2,0)</f>
        <v>NGA-511</v>
      </c>
      <c r="I272" s="56" t="str">
        <f t="shared" si="28"/>
        <v>UNIQUE</v>
      </c>
      <c r="J272" s="56" t="b">
        <f t="shared" si="32"/>
        <v>0</v>
      </c>
      <c r="K272" s="57" t="str">
        <f t="shared" si="30"/>
        <v>PAY</v>
      </c>
      <c r="L272" s="71">
        <f ca="1">SUMIF(MAYPAY1, Employees8[HELPER COLUMN],Table8[[#All],[Invoice Value]])</f>
        <v>225.02</v>
      </c>
      <c r="M272" s="71">
        <f ca="1">IF(AND(K272="PAY", L272&gt;0), SUMIF(MAYPAY1,Employees8[[#Headers],[#Data],[HELPER COLUMN]],Table8[[#All],[Invoice Value]]), "")</f>
        <v>225.02</v>
      </c>
      <c r="N272" s="59" t="str">
        <f t="shared" ca="1" si="31"/>
        <v>PAID</v>
      </c>
      <c r="O272" s="59"/>
      <c r="P272" s="65"/>
      <c r="Q272" s="65"/>
      <c r="R272" s="65"/>
      <c r="S272" s="65"/>
      <c r="T272" s="65"/>
      <c r="U272" s="65"/>
      <c r="V272" s="65"/>
    </row>
    <row r="273" spans="2:22" ht="18.75" customHeight="1" x14ac:dyDescent="0.35">
      <c r="B273" s="57" t="str">
        <f t="shared" si="29"/>
        <v>6926941NGA-750</v>
      </c>
      <c r="C273" s="40">
        <v>6926941</v>
      </c>
      <c r="D273" s="40" t="s">
        <v>360</v>
      </c>
      <c r="E273" s="40" t="s">
        <v>84</v>
      </c>
      <c r="F273" s="42" t="s">
        <v>40</v>
      </c>
      <c r="G273" s="43">
        <v>43201</v>
      </c>
      <c r="H273" s="40" t="str">
        <f>VLOOKUP(E273, 'CODES FOR CLOSING TYPE'!$A$1:$C$28, 2,0)</f>
        <v>NGA-750</v>
      </c>
      <c r="I273" s="56" t="str">
        <f t="shared" si="28"/>
        <v>UNIQUE</v>
      </c>
      <c r="J273" s="56" t="b">
        <f t="shared" si="32"/>
        <v>0</v>
      </c>
      <c r="K273" s="57" t="str">
        <f t="shared" si="30"/>
        <v>PAY</v>
      </c>
      <c r="L273" s="71">
        <f ca="1">SUMIF(MAYPAY1, Employees8[HELPER COLUMN],Table8[[#All],[Invoice Value]])</f>
        <v>22.61</v>
      </c>
      <c r="M273" s="71">
        <f ca="1">IF(AND(K273="PAY", L273&gt;0), SUMIF(MAYPAY1,Employees8[[#Headers],[#Data],[HELPER COLUMN]],Table8[[#All],[Invoice Value]]), "")</f>
        <v>22.61</v>
      </c>
      <c r="N273" s="59" t="str">
        <f t="shared" ca="1" si="31"/>
        <v>PAID</v>
      </c>
      <c r="O273" s="59"/>
      <c r="P273" s="65"/>
      <c r="Q273" s="65"/>
      <c r="R273" s="65"/>
      <c r="S273" s="65"/>
      <c r="T273" s="65"/>
      <c r="U273" s="65"/>
      <c r="V273" s="65"/>
    </row>
    <row r="274" spans="2:22" ht="18.75" customHeight="1" x14ac:dyDescent="0.35">
      <c r="B274" s="57" t="str">
        <f t="shared" si="29"/>
        <v>6926941NGA-751</v>
      </c>
      <c r="C274" s="40">
        <v>6926941</v>
      </c>
      <c r="D274" s="40" t="s">
        <v>360</v>
      </c>
      <c r="E274" s="40" t="s">
        <v>92</v>
      </c>
      <c r="F274" s="42" t="s">
        <v>40</v>
      </c>
      <c r="G274" s="43">
        <v>43201</v>
      </c>
      <c r="H274" s="40" t="str">
        <f>VLOOKUP(E274, 'CODES FOR CLOSING TYPE'!$A$1:$C$28, 2,0)</f>
        <v>NGA-751</v>
      </c>
      <c r="I274" s="56" t="str">
        <f t="shared" si="28"/>
        <v>UNIQUE</v>
      </c>
      <c r="J274" s="56" t="b">
        <f t="shared" si="32"/>
        <v>0</v>
      </c>
      <c r="K274" s="57" t="str">
        <f t="shared" si="30"/>
        <v>PAY</v>
      </c>
      <c r="L274" s="71">
        <f ca="1">SUMIF(MAYPAY1, Employees8[HELPER COLUMN],Table8[[#All],[Invoice Value]])</f>
        <v>146.76</v>
      </c>
      <c r="M274" s="71">
        <f ca="1">IF(AND(K274="PAY", L274&gt;0), SUMIF(MAYPAY1,Employees8[[#Headers],[#Data],[HELPER COLUMN]],Table8[[#All],[Invoice Value]]), "")</f>
        <v>146.76</v>
      </c>
      <c r="N274" s="59" t="str">
        <f t="shared" ca="1" si="31"/>
        <v>PAID</v>
      </c>
      <c r="O274" s="59"/>
      <c r="P274" s="65"/>
      <c r="Q274" s="65"/>
      <c r="R274" s="65"/>
      <c r="S274" s="65"/>
      <c r="T274" s="65"/>
      <c r="U274" s="65"/>
      <c r="V274" s="65"/>
    </row>
    <row r="275" spans="2:22" ht="18.75" customHeight="1" x14ac:dyDescent="0.35">
      <c r="B275" s="57" t="str">
        <f t="shared" si="29"/>
        <v>6971650ZNGA563B</v>
      </c>
      <c r="C275" s="40">
        <v>6971650</v>
      </c>
      <c r="D275" s="40" t="s">
        <v>42</v>
      </c>
      <c r="E275" s="40" t="s">
        <v>22</v>
      </c>
      <c r="F275" s="42" t="s">
        <v>40</v>
      </c>
      <c r="G275" s="43">
        <v>43202</v>
      </c>
      <c r="H275" s="40" t="str">
        <f>VLOOKUP(E275, 'CODES FOR CLOSING TYPE'!$A$1:$C$28, 2,0)</f>
        <v>ZNGA563B</v>
      </c>
      <c r="I275" s="56" t="str">
        <f t="shared" si="28"/>
        <v>DUP</v>
      </c>
      <c r="J275" s="56" t="b">
        <f t="shared" si="32"/>
        <v>1</v>
      </c>
      <c r="K275" s="57" t="str">
        <f t="shared" si="30"/>
        <v>NO</v>
      </c>
      <c r="L275" s="71">
        <f ca="1">SUMIF(MAYPAY1, Employees8[HELPER COLUMN],Table8[[#All],[Invoice Value]])</f>
        <v>0</v>
      </c>
      <c r="M275" s="71" t="str">
        <f ca="1">IF(AND(K275="PAY", L275&gt;0), SUMIF(MAYPAY1,Employees8[[#Headers],[#Data],[HELPER COLUMN]],Table8[[#All],[Invoice Value]]), "")</f>
        <v/>
      </c>
      <c r="N275" s="59" t="str">
        <f t="shared" si="31"/>
        <v>NEGLECT</v>
      </c>
      <c r="O275" s="59"/>
      <c r="P275" s="65"/>
      <c r="Q275" s="65"/>
      <c r="R275" s="65"/>
      <c r="S275" s="65"/>
      <c r="T275" s="65"/>
      <c r="U275" s="65"/>
      <c r="V275" s="65"/>
    </row>
    <row r="276" spans="2:22" ht="18.75" customHeight="1" x14ac:dyDescent="0.35">
      <c r="B276" s="57" t="str">
        <f t="shared" si="29"/>
        <v>6838687ZNGA562B</v>
      </c>
      <c r="C276" s="40">
        <v>6838687</v>
      </c>
      <c r="D276" s="40" t="s">
        <v>361</v>
      </c>
      <c r="E276" s="40" t="s">
        <v>53</v>
      </c>
      <c r="F276" s="42" t="s">
        <v>55</v>
      </c>
      <c r="G276" s="43">
        <v>43201</v>
      </c>
      <c r="H276" s="40" t="str">
        <f>VLOOKUP(E276, 'CODES FOR CLOSING TYPE'!$A$1:$C$28, 2,0)</f>
        <v>ZNGA562B</v>
      </c>
      <c r="I276" s="56" t="str">
        <f t="shared" si="28"/>
        <v>DUP</v>
      </c>
      <c r="J276" s="56" t="b">
        <f t="shared" si="32"/>
        <v>1</v>
      </c>
      <c r="K276" s="57" t="str">
        <f t="shared" si="30"/>
        <v>NO</v>
      </c>
      <c r="L276" s="71">
        <f ca="1">SUMIF(MAYPAY1, Employees8[HELPER COLUMN],Table8[[#All],[Invoice Value]])</f>
        <v>0</v>
      </c>
      <c r="M276" s="71" t="str">
        <f ca="1">IF(AND(K276="PAY", L276&gt;0), SUMIF(MAYPAY1,Employees8[[#Headers],[#Data],[HELPER COLUMN]],Table8[[#All],[Invoice Value]]), "")</f>
        <v/>
      </c>
      <c r="N276" s="59" t="str">
        <f t="shared" si="31"/>
        <v>NEGLECT</v>
      </c>
      <c r="O276" s="59"/>
      <c r="P276" s="65"/>
      <c r="Q276" s="65"/>
      <c r="R276" s="65"/>
      <c r="S276" s="65"/>
      <c r="T276" s="65"/>
      <c r="U276" s="65"/>
      <c r="V276" s="65"/>
    </row>
    <row r="277" spans="2:22" ht="18.75" customHeight="1" x14ac:dyDescent="0.35">
      <c r="B277" s="57" t="str">
        <f t="shared" si="29"/>
        <v>6838687ZNGA562BC</v>
      </c>
      <c r="C277" s="40">
        <v>6838687</v>
      </c>
      <c r="D277" s="40" t="s">
        <v>361</v>
      </c>
      <c r="E277" s="40" t="s">
        <v>39</v>
      </c>
      <c r="F277" s="42" t="s">
        <v>55</v>
      </c>
      <c r="G277" s="43">
        <v>43201</v>
      </c>
      <c r="H277" s="40" t="str">
        <f>VLOOKUP(E277, 'CODES FOR CLOSING TYPE'!$A$1:$C$28, 2,0)</f>
        <v>ZNGA562BC</v>
      </c>
      <c r="I277" s="56" t="str">
        <f t="shared" si="28"/>
        <v>UNIQUE</v>
      </c>
      <c r="J277" s="56" t="b">
        <f t="shared" si="32"/>
        <v>0</v>
      </c>
      <c r="K277" s="57" t="str">
        <f t="shared" si="30"/>
        <v>PAY</v>
      </c>
      <c r="L277" s="71">
        <f ca="1">SUMIF(MAYPAY1, Employees8[HELPER COLUMN],Table8[[#All],[Invoice Value]])</f>
        <v>498.69</v>
      </c>
      <c r="M277" s="71">
        <f ca="1">IF(AND(K277="PAY", L277&gt;0), SUMIF(MAYPAY1,Employees8[[#Headers],[#Data],[HELPER COLUMN]],Table8[[#All],[Invoice Value]]), "")</f>
        <v>498.69</v>
      </c>
      <c r="N277" s="59" t="str">
        <f t="shared" ca="1" si="31"/>
        <v>PAID</v>
      </c>
      <c r="O277" s="59"/>
      <c r="P277" s="65"/>
      <c r="Q277" s="65"/>
      <c r="R277" s="65"/>
      <c r="S277" s="65"/>
      <c r="T277" s="65"/>
      <c r="U277" s="65"/>
      <c r="V277" s="65"/>
    </row>
    <row r="278" spans="2:22" ht="18.75" customHeight="1" x14ac:dyDescent="0.35">
      <c r="B278" s="57" t="str">
        <f t="shared" si="29"/>
        <v>6978498ZNGA562B</v>
      </c>
      <c r="C278" s="40">
        <v>6978498</v>
      </c>
      <c r="D278" s="40" t="s">
        <v>362</v>
      </c>
      <c r="E278" s="40" t="s">
        <v>53</v>
      </c>
      <c r="F278" s="42" t="s">
        <v>59</v>
      </c>
      <c r="G278" s="43">
        <v>43201</v>
      </c>
      <c r="H278" s="40" t="str">
        <f>VLOOKUP(E278, 'CODES FOR CLOSING TYPE'!$A$1:$C$28, 2,0)</f>
        <v>ZNGA562B</v>
      </c>
      <c r="I278" s="56" t="str">
        <f t="shared" si="28"/>
        <v>DUP</v>
      </c>
      <c r="J278" s="56" t="b">
        <f t="shared" si="32"/>
        <v>1</v>
      </c>
      <c r="K278" s="57" t="str">
        <f t="shared" si="30"/>
        <v>NO</v>
      </c>
      <c r="L278" s="71">
        <f ca="1">SUMIF(MAYPAY1, Employees8[HELPER COLUMN],Table8[[#All],[Invoice Value]])</f>
        <v>0</v>
      </c>
      <c r="M278" s="71" t="str">
        <f ca="1">IF(AND(K278="PAY", L278&gt;0), SUMIF(MAYPAY1,Employees8[[#Headers],[#Data],[HELPER COLUMN]],Table8[[#All],[Invoice Value]]), "")</f>
        <v/>
      </c>
      <c r="N278" s="59" t="str">
        <f t="shared" si="31"/>
        <v>NEGLECT</v>
      </c>
      <c r="O278" s="59"/>
      <c r="P278" s="65"/>
      <c r="Q278" s="65"/>
      <c r="R278" s="65"/>
      <c r="S278" s="65"/>
      <c r="T278" s="65"/>
      <c r="U278" s="65"/>
      <c r="V278" s="65"/>
    </row>
    <row r="279" spans="2:22" ht="18.75" customHeight="1" x14ac:dyDescent="0.35">
      <c r="B279" s="57" t="str">
        <f t="shared" si="29"/>
        <v>6978498ZNGA562BC</v>
      </c>
      <c r="C279" s="40">
        <v>6978498</v>
      </c>
      <c r="D279" s="40" t="s">
        <v>362</v>
      </c>
      <c r="E279" s="40" t="s">
        <v>39</v>
      </c>
      <c r="F279" s="42" t="s">
        <v>59</v>
      </c>
      <c r="G279" s="43">
        <v>43201</v>
      </c>
      <c r="H279" s="40" t="str">
        <f>VLOOKUP(E279, 'CODES FOR CLOSING TYPE'!$A$1:$C$28, 2,0)</f>
        <v>ZNGA562BC</v>
      </c>
      <c r="I279" s="56" t="str">
        <f t="shared" si="28"/>
        <v>UNIQUE</v>
      </c>
      <c r="J279" s="56" t="b">
        <f t="shared" si="32"/>
        <v>0</v>
      </c>
      <c r="K279" s="57" t="str">
        <f t="shared" si="30"/>
        <v>PAY</v>
      </c>
      <c r="L279" s="71">
        <f ca="1">SUMIF(MAYPAY1, Employees8[HELPER COLUMN],Table8[[#All],[Invoice Value]])</f>
        <v>498.69</v>
      </c>
      <c r="M279" s="71">
        <f ca="1">IF(AND(K279="PAY", L279&gt;0), SUMIF(MAYPAY1,Employees8[[#Headers],[#Data],[HELPER COLUMN]],Table8[[#All],[Invoice Value]]), "")</f>
        <v>498.69</v>
      </c>
      <c r="N279" s="59" t="str">
        <f t="shared" ca="1" si="31"/>
        <v>PAID</v>
      </c>
      <c r="O279" s="59"/>
      <c r="P279" s="65"/>
      <c r="Q279" s="65"/>
      <c r="R279" s="65"/>
      <c r="S279" s="65"/>
      <c r="T279" s="65"/>
      <c r="U279" s="65"/>
      <c r="V279" s="65"/>
    </row>
    <row r="280" spans="2:22" ht="18.75" customHeight="1" x14ac:dyDescent="0.35">
      <c r="B280" s="57" t="str">
        <f t="shared" si="29"/>
        <v>6849267ZNGA563BC</v>
      </c>
      <c r="C280" s="40">
        <v>6849267</v>
      </c>
      <c r="D280" s="40" t="s">
        <v>345</v>
      </c>
      <c r="E280" s="40" t="s">
        <v>24</v>
      </c>
      <c r="F280" s="42" t="s">
        <v>59</v>
      </c>
      <c r="G280" s="43">
        <v>43201</v>
      </c>
      <c r="H280" s="40" t="str">
        <f>VLOOKUP(E280, 'CODES FOR CLOSING TYPE'!$A$1:$C$28, 2,0)</f>
        <v>ZNGA563BC</v>
      </c>
      <c r="I280" s="56" t="str">
        <f t="shared" si="28"/>
        <v>UNIQUE</v>
      </c>
      <c r="J280" s="56" t="b">
        <f t="shared" si="32"/>
        <v>0</v>
      </c>
      <c r="K280" s="57" t="str">
        <f t="shared" si="30"/>
        <v>PAY</v>
      </c>
      <c r="L280" s="71">
        <f ca="1">SUMIF(MAYPAY1, Employees8[HELPER COLUMN],Table8[[#All],[Invoice Value]])</f>
        <v>626.70000000000005</v>
      </c>
      <c r="M280" s="71">
        <f ca="1">IF(AND(K280="PAY", L280&gt;0), SUMIF(MAYPAY1,Employees8[[#Headers],[#Data],[HELPER COLUMN]],Table8[[#All],[Invoice Value]]), "")</f>
        <v>626.70000000000005</v>
      </c>
      <c r="N280" s="59" t="str">
        <f t="shared" ca="1" si="31"/>
        <v>PAID</v>
      </c>
      <c r="O280" s="59"/>
      <c r="P280" s="65"/>
      <c r="Q280" s="65"/>
      <c r="R280" s="65"/>
      <c r="S280" s="65"/>
      <c r="T280" s="65"/>
      <c r="U280" s="65"/>
      <c r="V280" s="65"/>
    </row>
    <row r="281" spans="2:22" ht="18.75" customHeight="1" x14ac:dyDescent="0.35">
      <c r="B281" s="57" t="str">
        <f t="shared" si="29"/>
        <v>6984180ZNGA563B</v>
      </c>
      <c r="C281" s="40">
        <v>6984180</v>
      </c>
      <c r="D281" s="40" t="s">
        <v>363</v>
      </c>
      <c r="E281" s="40" t="s">
        <v>22</v>
      </c>
      <c r="F281" s="42" t="s">
        <v>59</v>
      </c>
      <c r="G281" s="43">
        <v>43202</v>
      </c>
      <c r="H281" s="40" t="str">
        <f>VLOOKUP(E281, 'CODES FOR CLOSING TYPE'!$A$1:$C$28, 2,0)</f>
        <v>ZNGA563B</v>
      </c>
      <c r="I281" s="56" t="str">
        <f t="shared" si="28"/>
        <v>DUP</v>
      </c>
      <c r="J281" s="56" t="b">
        <f t="shared" si="32"/>
        <v>1</v>
      </c>
      <c r="K281" s="57" t="str">
        <f t="shared" si="30"/>
        <v>NO</v>
      </c>
      <c r="L281" s="71">
        <f ca="1">SUMIF(MAYPAY1, Employees8[HELPER COLUMN],Table8[[#All],[Invoice Value]])</f>
        <v>0</v>
      </c>
      <c r="M281" s="71" t="str">
        <f ca="1">IF(AND(K281="PAY", L281&gt;0), SUMIF(MAYPAY1,Employees8[[#Headers],[#Data],[HELPER COLUMN]],Table8[[#All],[Invoice Value]]), "")</f>
        <v/>
      </c>
      <c r="N281" s="59" t="str">
        <f t="shared" si="31"/>
        <v>NEGLECT</v>
      </c>
      <c r="O281" s="59"/>
      <c r="P281" s="65"/>
      <c r="Q281" s="65"/>
      <c r="R281" s="65"/>
      <c r="S281" s="65"/>
      <c r="T281" s="65"/>
      <c r="U281" s="65"/>
      <c r="V281" s="65"/>
    </row>
    <row r="282" spans="2:22" ht="18.75" customHeight="1" x14ac:dyDescent="0.35">
      <c r="B282" s="57" t="str">
        <f t="shared" si="29"/>
        <v>6984180ZNGA563BC</v>
      </c>
      <c r="C282" s="40">
        <v>6984180</v>
      </c>
      <c r="D282" s="40" t="s">
        <v>363</v>
      </c>
      <c r="E282" s="40" t="s">
        <v>24</v>
      </c>
      <c r="F282" s="42" t="s">
        <v>59</v>
      </c>
      <c r="G282" s="43">
        <v>43202</v>
      </c>
      <c r="H282" s="40" t="str">
        <f>VLOOKUP(E282, 'CODES FOR CLOSING TYPE'!$A$1:$C$28, 2,0)</f>
        <v>ZNGA563BC</v>
      </c>
      <c r="I282" s="56" t="str">
        <f t="shared" si="28"/>
        <v>UNIQUE</v>
      </c>
      <c r="J282" s="56" t="b">
        <f t="shared" si="32"/>
        <v>0</v>
      </c>
      <c r="K282" s="57" t="str">
        <f t="shared" si="30"/>
        <v>PAY</v>
      </c>
      <c r="L282" s="71">
        <f ca="1">SUMIF(MAYPAY1, Employees8[HELPER COLUMN],Table8[[#All],[Invoice Value]])</f>
        <v>626.70000000000005</v>
      </c>
      <c r="M282" s="71">
        <f ca="1">IF(AND(K282="PAY", L282&gt;0), SUMIF(MAYPAY1,Employees8[[#Headers],[#Data],[HELPER COLUMN]],Table8[[#All],[Invoice Value]]), "")</f>
        <v>626.70000000000005</v>
      </c>
      <c r="N282" s="59" t="str">
        <f t="shared" ca="1" si="31"/>
        <v>PAID</v>
      </c>
      <c r="O282" s="59"/>
      <c r="P282" s="65"/>
      <c r="Q282" s="65"/>
      <c r="R282" s="65"/>
      <c r="S282" s="65"/>
      <c r="T282" s="65"/>
      <c r="U282" s="65"/>
      <c r="V282" s="65"/>
    </row>
    <row r="283" spans="2:22" ht="18.75" customHeight="1" x14ac:dyDescent="0.35">
      <c r="B283" s="57" t="str">
        <f t="shared" si="29"/>
        <v>6945966ZNGA561BC</v>
      </c>
      <c r="C283" s="40">
        <v>6945966</v>
      </c>
      <c r="D283" s="40" t="s">
        <v>364</v>
      </c>
      <c r="E283" s="40" t="s">
        <v>27</v>
      </c>
      <c r="F283" s="42" t="s">
        <v>65</v>
      </c>
      <c r="G283" s="43">
        <v>43201</v>
      </c>
      <c r="H283" s="40" t="str">
        <f>VLOOKUP(E283, 'CODES FOR CLOSING TYPE'!$A$1:$C$28, 2,0)</f>
        <v>ZNGA561BC</v>
      </c>
      <c r="I283" s="56" t="str">
        <f t="shared" si="28"/>
        <v>UNIQUE</v>
      </c>
      <c r="J283" s="56" t="b">
        <f t="shared" si="32"/>
        <v>0</v>
      </c>
      <c r="K283" s="57" t="str">
        <f t="shared" si="30"/>
        <v>PAY</v>
      </c>
      <c r="L283" s="71">
        <f ca="1">SUMIF(MAYPAY1, Employees8[HELPER COLUMN],Table8[[#All],[Invoice Value]])</f>
        <v>433.57</v>
      </c>
      <c r="M283" s="71">
        <f ca="1">IF(AND(K283="PAY", L283&gt;0), SUMIF(MAYPAY1,Employees8[[#Headers],[#Data],[HELPER COLUMN]],Table8[[#All],[Invoice Value]]), "")</f>
        <v>433.57</v>
      </c>
      <c r="N283" s="59" t="str">
        <f t="shared" ca="1" si="31"/>
        <v>PAID</v>
      </c>
      <c r="O283" s="59"/>
      <c r="P283" s="65"/>
      <c r="Q283" s="65"/>
      <c r="R283" s="65"/>
      <c r="S283" s="65"/>
      <c r="T283" s="65"/>
      <c r="U283" s="65"/>
      <c r="V283" s="65"/>
    </row>
    <row r="284" spans="2:22" ht="18.75" customHeight="1" x14ac:dyDescent="0.35">
      <c r="B284" s="57" t="str">
        <f t="shared" si="29"/>
        <v>6904153NGA-511</v>
      </c>
      <c r="C284" s="40">
        <v>6904153</v>
      </c>
      <c r="D284" s="40" t="s">
        <v>365</v>
      </c>
      <c r="E284" s="40" t="s">
        <v>50</v>
      </c>
      <c r="F284" s="42" t="s">
        <v>65</v>
      </c>
      <c r="G284" s="43">
        <v>43201</v>
      </c>
      <c r="H284" s="40" t="str">
        <f>VLOOKUP(E284, 'CODES FOR CLOSING TYPE'!$A$1:$C$28, 2,0)</f>
        <v>NGA-511</v>
      </c>
      <c r="I284" s="56" t="str">
        <f t="shared" si="28"/>
        <v>UNIQUE</v>
      </c>
      <c r="J284" s="56" t="b">
        <f t="shared" si="32"/>
        <v>0</v>
      </c>
      <c r="K284" s="57" t="str">
        <f t="shared" si="30"/>
        <v>PAY</v>
      </c>
      <c r="L284" s="71">
        <f ca="1">SUMIF(MAYPAY1, Employees8[HELPER COLUMN],Table8[[#All],[Invoice Value]])</f>
        <v>225.02</v>
      </c>
      <c r="M284" s="71">
        <f ca="1">IF(AND(K284="PAY", L284&gt;0), SUMIF(MAYPAY1,Employees8[[#Headers],[#Data],[HELPER COLUMN]],Table8[[#All],[Invoice Value]]), "")</f>
        <v>225.02</v>
      </c>
      <c r="N284" s="59" t="str">
        <f t="shared" ca="1" si="31"/>
        <v>PAID</v>
      </c>
      <c r="O284" s="59"/>
      <c r="P284" s="65"/>
      <c r="Q284" s="65"/>
      <c r="R284" s="65"/>
      <c r="S284" s="65"/>
      <c r="T284" s="65"/>
      <c r="U284" s="65"/>
      <c r="V284" s="65"/>
    </row>
    <row r="285" spans="2:22" ht="18.75" customHeight="1" x14ac:dyDescent="0.35">
      <c r="B285" s="57" t="str">
        <f t="shared" si="29"/>
        <v>4665629ZNGA562BC</v>
      </c>
      <c r="C285" s="40">
        <v>4665629</v>
      </c>
      <c r="D285" s="40" t="s">
        <v>366</v>
      </c>
      <c r="E285" s="40" t="s">
        <v>39</v>
      </c>
      <c r="F285" s="42" t="s">
        <v>65</v>
      </c>
      <c r="G285" s="43">
        <v>43202</v>
      </c>
      <c r="H285" s="40" t="str">
        <f>VLOOKUP(E285, 'CODES FOR CLOSING TYPE'!$A$1:$C$28, 2,0)</f>
        <v>ZNGA562BC</v>
      </c>
      <c r="I285" s="56" t="str">
        <f t="shared" si="28"/>
        <v>UNIQUE</v>
      </c>
      <c r="J285" s="56" t="b">
        <f t="shared" si="32"/>
        <v>0</v>
      </c>
      <c r="K285" s="57" t="str">
        <f t="shared" si="30"/>
        <v>PAY</v>
      </c>
      <c r="L285" s="71">
        <f ca="1">SUMIF(MAYPAY1, Employees8[HELPER COLUMN],Table8[[#All],[Invoice Value]])</f>
        <v>498.69</v>
      </c>
      <c r="M285" s="71">
        <f ca="1">IF(AND(K285="PAY", L285&gt;0), SUMIF(MAYPAY1,Employees8[[#Headers],[#Data],[HELPER COLUMN]],Table8[[#All],[Invoice Value]]), "")</f>
        <v>498.69</v>
      </c>
      <c r="N285" s="59" t="str">
        <f t="shared" ca="1" si="31"/>
        <v>PAID</v>
      </c>
      <c r="O285" s="59"/>
      <c r="P285" s="65"/>
      <c r="Q285" s="65"/>
      <c r="R285" s="65"/>
      <c r="S285" s="65"/>
      <c r="T285" s="65"/>
      <c r="U285" s="65"/>
      <c r="V285" s="65"/>
    </row>
    <row r="286" spans="2:22" ht="18.75" customHeight="1" x14ac:dyDescent="0.35">
      <c r="B286" s="57" t="str">
        <f t="shared" si="29"/>
        <v>6879615ZNGA562BC</v>
      </c>
      <c r="C286" s="40">
        <v>6879615</v>
      </c>
      <c r="D286" s="40" t="s">
        <v>332</v>
      </c>
      <c r="E286" s="40" t="s">
        <v>39</v>
      </c>
      <c r="F286" s="42" t="s">
        <v>71</v>
      </c>
      <c r="G286" s="43">
        <v>43201</v>
      </c>
      <c r="H286" s="40" t="str">
        <f>VLOOKUP(E286, 'CODES FOR CLOSING TYPE'!$A$1:$C$28, 2,0)</f>
        <v>ZNGA562BC</v>
      </c>
      <c r="I286" s="56" t="str">
        <f t="shared" si="28"/>
        <v>UNIQUE</v>
      </c>
      <c r="J286" s="56" t="b">
        <f t="shared" si="32"/>
        <v>0</v>
      </c>
      <c r="K286" s="57" t="str">
        <f t="shared" si="30"/>
        <v>PAY</v>
      </c>
      <c r="L286" s="71">
        <f ca="1">SUMIF(MAYPAY1, Employees8[HELPER COLUMN],Table8[[#All],[Invoice Value]])</f>
        <v>498.69</v>
      </c>
      <c r="M286" s="71">
        <f ca="1">IF(AND(K286="PAY", L286&gt;0), SUMIF(MAYPAY1,Employees8[[#Headers],[#Data],[HELPER COLUMN]],Table8[[#All],[Invoice Value]]), "")</f>
        <v>498.69</v>
      </c>
      <c r="N286" s="59" t="str">
        <f t="shared" ca="1" si="31"/>
        <v>PAID</v>
      </c>
      <c r="O286" s="59"/>
      <c r="P286" s="65"/>
      <c r="Q286" s="65"/>
      <c r="R286" s="65"/>
      <c r="S286" s="65"/>
      <c r="T286" s="65"/>
      <c r="U286" s="65"/>
      <c r="V286" s="65"/>
    </row>
    <row r="287" spans="2:22" ht="18.75" customHeight="1" x14ac:dyDescent="0.35">
      <c r="B287" s="57" t="str">
        <f t="shared" si="29"/>
        <v>6755778ZNGA564BC</v>
      </c>
      <c r="C287" s="40">
        <v>6755778</v>
      </c>
      <c r="D287" s="40" t="s">
        <v>333</v>
      </c>
      <c r="E287" s="40" t="s">
        <v>94</v>
      </c>
      <c r="F287" s="42" t="s">
        <v>71</v>
      </c>
      <c r="G287" s="43">
        <v>43201</v>
      </c>
      <c r="H287" s="40" t="str">
        <f>VLOOKUP(E287, 'CODES FOR CLOSING TYPE'!$A$1:$C$28, 2,0)</f>
        <v>ZNGA564BC</v>
      </c>
      <c r="I287" s="56" t="str">
        <f t="shared" si="28"/>
        <v>UNIQUE</v>
      </c>
      <c r="J287" s="56" t="b">
        <f t="shared" si="32"/>
        <v>0</v>
      </c>
      <c r="K287" s="57" t="str">
        <f t="shared" si="30"/>
        <v>PAY</v>
      </c>
      <c r="L287" s="71">
        <f ca="1">SUMIF(MAYPAY1, Employees8[HELPER COLUMN],Table8[[#All],[Invoice Value]])</f>
        <v>881.69</v>
      </c>
      <c r="M287" s="71">
        <f ca="1">IF(AND(K287="PAY", L287&gt;0), SUMIF(MAYPAY1,Employees8[[#Headers],[#Data],[HELPER COLUMN]],Table8[[#All],[Invoice Value]]), "")</f>
        <v>881.69</v>
      </c>
      <c r="N287" s="59" t="str">
        <f t="shared" ca="1" si="31"/>
        <v>PAID</v>
      </c>
      <c r="O287" s="59"/>
      <c r="P287" s="65"/>
      <c r="Q287" s="65"/>
      <c r="R287" s="65"/>
      <c r="S287" s="65"/>
      <c r="T287" s="65"/>
      <c r="U287" s="65"/>
      <c r="V287" s="65"/>
    </row>
    <row r="288" spans="2:22" ht="18.75" customHeight="1" x14ac:dyDescent="0.35">
      <c r="B288" s="57" t="str">
        <f t="shared" si="29"/>
        <v>6909116ZNGA562B</v>
      </c>
      <c r="C288" s="40">
        <v>6909116</v>
      </c>
      <c r="D288" s="40" t="s">
        <v>367</v>
      </c>
      <c r="E288" s="40" t="s">
        <v>53</v>
      </c>
      <c r="F288" s="42" t="s">
        <v>71</v>
      </c>
      <c r="G288" s="43">
        <v>43202</v>
      </c>
      <c r="H288" s="40" t="str">
        <f>VLOOKUP(E288, 'CODES FOR CLOSING TYPE'!$A$1:$C$28, 2,0)</f>
        <v>ZNGA562B</v>
      </c>
      <c r="I288" s="56" t="str">
        <f t="shared" si="28"/>
        <v>DUP</v>
      </c>
      <c r="J288" s="56" t="b">
        <f t="shared" si="32"/>
        <v>1</v>
      </c>
      <c r="K288" s="57" t="str">
        <f t="shared" si="30"/>
        <v>NO</v>
      </c>
      <c r="L288" s="71">
        <f ca="1">SUMIF(MAYPAY1, Employees8[HELPER COLUMN],Table8[[#All],[Invoice Value]])</f>
        <v>0</v>
      </c>
      <c r="M288" s="71" t="str">
        <f ca="1">IF(AND(K288="PAY", L288&gt;0), SUMIF(MAYPAY1,Employees8[[#Headers],[#Data],[HELPER COLUMN]],Table8[[#All],[Invoice Value]]), "")</f>
        <v/>
      </c>
      <c r="N288" s="59" t="str">
        <f t="shared" si="31"/>
        <v>NEGLECT</v>
      </c>
      <c r="O288" s="59"/>
      <c r="P288" s="65"/>
      <c r="Q288" s="65"/>
      <c r="R288" s="65"/>
      <c r="S288" s="65"/>
      <c r="T288" s="65"/>
      <c r="U288" s="65"/>
      <c r="V288" s="65"/>
    </row>
    <row r="289" spans="2:22" ht="18.75" customHeight="1" x14ac:dyDescent="0.35">
      <c r="B289" s="57" t="str">
        <f t="shared" si="29"/>
        <v>6766799ZNGA563BC</v>
      </c>
      <c r="C289" s="40">
        <v>6766799</v>
      </c>
      <c r="D289" s="40" t="s">
        <v>350</v>
      </c>
      <c r="E289" s="40" t="s">
        <v>24</v>
      </c>
      <c r="F289" s="42" t="s">
        <v>74</v>
      </c>
      <c r="G289" s="43">
        <v>43201</v>
      </c>
      <c r="H289" s="40" t="str">
        <f>VLOOKUP(E289, 'CODES FOR CLOSING TYPE'!$A$1:$C$28, 2,0)</f>
        <v>ZNGA563BC</v>
      </c>
      <c r="I289" s="56" t="str">
        <f t="shared" si="28"/>
        <v>UNIQUE</v>
      </c>
      <c r="J289" s="56" t="b">
        <f t="shared" si="32"/>
        <v>0</v>
      </c>
      <c r="K289" s="57" t="str">
        <f t="shared" si="30"/>
        <v>PAY</v>
      </c>
      <c r="L289" s="71">
        <f ca="1">SUMIF(MAYPAY1, Employees8[HELPER COLUMN],Table8[[#All],[Invoice Value]])</f>
        <v>626.70000000000005</v>
      </c>
      <c r="M289" s="71">
        <f ca="1">IF(AND(K289="PAY", L289&gt;0), SUMIF(MAYPAY1,Employees8[[#Headers],[#Data],[HELPER COLUMN]],Table8[[#All],[Invoice Value]]), "")</f>
        <v>626.70000000000005</v>
      </c>
      <c r="N289" s="59" t="str">
        <f t="shared" ca="1" si="31"/>
        <v>PAID</v>
      </c>
      <c r="O289" s="59"/>
      <c r="P289" s="65"/>
      <c r="Q289" s="65"/>
      <c r="R289" s="65"/>
      <c r="S289" s="65"/>
      <c r="T289" s="65"/>
      <c r="U289" s="65"/>
      <c r="V289" s="65"/>
    </row>
    <row r="290" spans="2:22" ht="18.75" customHeight="1" x14ac:dyDescent="0.35">
      <c r="B290" s="57" t="str">
        <f t="shared" si="29"/>
        <v>6744561ZNGA563BC</v>
      </c>
      <c r="C290" s="40">
        <v>6744561</v>
      </c>
      <c r="D290" s="40" t="s">
        <v>316</v>
      </c>
      <c r="E290" s="40" t="s">
        <v>24</v>
      </c>
      <c r="F290" s="42" t="s">
        <v>74</v>
      </c>
      <c r="G290" s="43">
        <v>43201</v>
      </c>
      <c r="H290" s="40" t="str">
        <f>VLOOKUP(E290, 'CODES FOR CLOSING TYPE'!$A$1:$C$28, 2,0)</f>
        <v>ZNGA563BC</v>
      </c>
      <c r="I290" s="56" t="str">
        <f t="shared" si="28"/>
        <v>UNIQUE</v>
      </c>
      <c r="J290" s="56" t="b">
        <f t="shared" si="32"/>
        <v>0</v>
      </c>
      <c r="K290" s="57" t="str">
        <f t="shared" si="30"/>
        <v>PAY</v>
      </c>
      <c r="L290" s="71">
        <f ca="1">SUMIF(MAYPAY1, Employees8[HELPER COLUMN],Table8[[#All],[Invoice Value]])</f>
        <v>626.70000000000005</v>
      </c>
      <c r="M290" s="71">
        <f ca="1">IF(AND(K290="PAY", L290&gt;0), SUMIF(MAYPAY1,Employees8[[#Headers],[#Data],[HELPER COLUMN]],Table8[[#All],[Invoice Value]]), "")</f>
        <v>626.70000000000005</v>
      </c>
      <c r="N290" s="59" t="str">
        <f t="shared" ca="1" si="31"/>
        <v>PAID</v>
      </c>
      <c r="O290" s="59"/>
      <c r="P290" s="65"/>
      <c r="Q290" s="65"/>
      <c r="R290" s="65"/>
      <c r="S290" s="65"/>
      <c r="T290" s="65"/>
      <c r="U290" s="65"/>
      <c r="V290" s="65"/>
    </row>
    <row r="291" spans="2:22" ht="18.75" customHeight="1" x14ac:dyDescent="0.35">
      <c r="B291" s="57" t="str">
        <f t="shared" si="29"/>
        <v>6865018ZNGA562B</v>
      </c>
      <c r="C291" s="40">
        <v>6865018</v>
      </c>
      <c r="D291" s="40" t="s">
        <v>368</v>
      </c>
      <c r="E291" s="40" t="s">
        <v>53</v>
      </c>
      <c r="F291" s="42" t="s">
        <v>74</v>
      </c>
      <c r="G291" s="43">
        <v>43202</v>
      </c>
      <c r="H291" s="40" t="str">
        <f>VLOOKUP(E291, 'CODES FOR CLOSING TYPE'!$A$1:$C$28, 2,0)</f>
        <v>ZNGA562B</v>
      </c>
      <c r="I291" s="56" t="str">
        <f t="shared" si="28"/>
        <v>DUP</v>
      </c>
      <c r="J291" s="56" t="b">
        <f t="shared" si="32"/>
        <v>1</v>
      </c>
      <c r="K291" s="57" t="str">
        <f t="shared" si="30"/>
        <v>NO</v>
      </c>
      <c r="L291" s="71">
        <f ca="1">SUMIF(MAYPAY1, Employees8[HELPER COLUMN],Table8[[#All],[Invoice Value]])</f>
        <v>0</v>
      </c>
      <c r="M291" s="71" t="str">
        <f ca="1">IF(AND(K291="PAY", L291&gt;0), SUMIF(MAYPAY1,Employees8[[#Headers],[#Data],[HELPER COLUMN]],Table8[[#All],[Invoice Value]]), "")</f>
        <v/>
      </c>
      <c r="N291" s="59" t="str">
        <f t="shared" si="31"/>
        <v>NEGLECT</v>
      </c>
      <c r="O291" s="59"/>
      <c r="P291" s="65"/>
      <c r="Q291" s="65"/>
      <c r="R291" s="65"/>
      <c r="S291" s="65"/>
      <c r="T291" s="65"/>
      <c r="U291" s="65"/>
      <c r="V291" s="65"/>
    </row>
    <row r="292" spans="2:22" ht="18.75" customHeight="1" x14ac:dyDescent="0.35">
      <c r="B292" s="57" t="str">
        <f t="shared" si="29"/>
        <v>6865018ZNGA562BC</v>
      </c>
      <c r="C292" s="40">
        <v>6865018</v>
      </c>
      <c r="D292" s="40" t="s">
        <v>368</v>
      </c>
      <c r="E292" s="40" t="s">
        <v>39</v>
      </c>
      <c r="F292" s="42" t="s">
        <v>74</v>
      </c>
      <c r="G292" s="43">
        <v>43202</v>
      </c>
      <c r="H292" s="40" t="str">
        <f>VLOOKUP(E292, 'CODES FOR CLOSING TYPE'!$A$1:$C$28, 2,0)</f>
        <v>ZNGA562BC</v>
      </c>
      <c r="I292" s="56" t="str">
        <f t="shared" si="28"/>
        <v>UNIQUE</v>
      </c>
      <c r="J292" s="56" t="b">
        <f t="shared" si="32"/>
        <v>0</v>
      </c>
      <c r="K292" s="57" t="str">
        <f t="shared" si="30"/>
        <v>PAY</v>
      </c>
      <c r="L292" s="71">
        <f ca="1">SUMIF(MAYPAY1, Employees8[HELPER COLUMN],Table8[[#All],[Invoice Value]])</f>
        <v>498.69</v>
      </c>
      <c r="M292" s="71">
        <f ca="1">IF(AND(K292="PAY", L292&gt;0), SUMIF(MAYPAY1,Employees8[[#Headers],[#Data],[HELPER COLUMN]],Table8[[#All],[Invoice Value]]), "")</f>
        <v>498.69</v>
      </c>
      <c r="N292" s="59" t="str">
        <f t="shared" ca="1" si="31"/>
        <v>PAID</v>
      </c>
      <c r="O292" s="59"/>
      <c r="P292" s="65"/>
      <c r="Q292" s="65"/>
      <c r="R292" s="65"/>
      <c r="S292" s="65"/>
      <c r="T292" s="65"/>
      <c r="U292" s="65"/>
      <c r="V292" s="65"/>
    </row>
    <row r="293" spans="2:22" ht="18.75" customHeight="1" x14ac:dyDescent="0.35">
      <c r="B293" s="57" t="str">
        <f t="shared" si="29"/>
        <v>6908995ZNGA563B</v>
      </c>
      <c r="C293" s="40">
        <v>6908995</v>
      </c>
      <c r="D293" s="40" t="s">
        <v>369</v>
      </c>
      <c r="E293" s="40" t="s">
        <v>22</v>
      </c>
      <c r="F293" s="42" t="s">
        <v>74</v>
      </c>
      <c r="G293" s="43">
        <v>43202</v>
      </c>
      <c r="H293" s="40" t="str">
        <f>VLOOKUP(E293, 'CODES FOR CLOSING TYPE'!$A$1:$C$28, 2,0)</f>
        <v>ZNGA563B</v>
      </c>
      <c r="I293" s="56" t="str">
        <f t="shared" si="28"/>
        <v>DUP</v>
      </c>
      <c r="J293" s="56" t="b">
        <f t="shared" si="32"/>
        <v>1</v>
      </c>
      <c r="K293" s="57" t="str">
        <f t="shared" si="30"/>
        <v>NO</v>
      </c>
      <c r="L293" s="71">
        <f ca="1">SUMIF(MAYPAY1, Employees8[HELPER COLUMN],Table8[[#All],[Invoice Value]])</f>
        <v>0</v>
      </c>
      <c r="M293" s="71" t="str">
        <f ca="1">IF(AND(K293="PAY", L293&gt;0), SUMIF(MAYPAY1,Employees8[[#Headers],[#Data],[HELPER COLUMN]],Table8[[#All],[Invoice Value]]), "")</f>
        <v/>
      </c>
      <c r="N293" s="59" t="str">
        <f t="shared" si="31"/>
        <v>NEGLECT</v>
      </c>
      <c r="O293" s="59"/>
      <c r="P293" s="65"/>
      <c r="Q293" s="65"/>
      <c r="R293" s="65"/>
      <c r="S293" s="65"/>
      <c r="T293" s="65"/>
      <c r="U293" s="65"/>
      <c r="V293" s="65"/>
    </row>
    <row r="294" spans="2:22" ht="18.75" customHeight="1" x14ac:dyDescent="0.35">
      <c r="B294" s="57" t="str">
        <f t="shared" si="29"/>
        <v>6908995ZNGA563BC</v>
      </c>
      <c r="C294" s="50">
        <v>6908995</v>
      </c>
      <c r="D294" s="40" t="s">
        <v>369</v>
      </c>
      <c r="E294" s="40" t="s">
        <v>24</v>
      </c>
      <c r="F294" s="42" t="s">
        <v>74</v>
      </c>
      <c r="G294" s="43">
        <v>43202</v>
      </c>
      <c r="H294" s="40" t="str">
        <f>VLOOKUP(E294, 'CODES FOR CLOSING TYPE'!$A$1:$C$28, 2,0)</f>
        <v>ZNGA563BC</v>
      </c>
      <c r="I294" s="56" t="str">
        <f t="shared" si="28"/>
        <v>UNIQUE</v>
      </c>
      <c r="J294" s="56" t="b">
        <f t="shared" si="32"/>
        <v>0</v>
      </c>
      <c r="K294" s="57" t="str">
        <f t="shared" si="30"/>
        <v>PAY</v>
      </c>
      <c r="L294" s="71">
        <f ca="1">SUMIF(MAYPAY1, Employees8[HELPER COLUMN],Table8[[#All],[Invoice Value]])</f>
        <v>0</v>
      </c>
      <c r="M294" s="71" t="str">
        <f ca="1">IF(AND(K294="PAY", L294&gt;0), SUMIF(MAYPAY1,Employees8[[#Headers],[#Data],[HELPER COLUMN]],Table8[[#All],[Invoice Value]]), "")</f>
        <v/>
      </c>
      <c r="N294" s="59" t="str">
        <f t="shared" ca="1" si="31"/>
        <v>NOT PAID</v>
      </c>
      <c r="O294" s="59" t="s">
        <v>396</v>
      </c>
      <c r="P294" s="65"/>
      <c r="Q294" s="65"/>
      <c r="R294" s="65"/>
      <c r="S294" s="65"/>
      <c r="T294" s="65"/>
      <c r="U294" s="65"/>
      <c r="V294" s="65"/>
    </row>
    <row r="295" spans="2:22" ht="18.75" customHeight="1" x14ac:dyDescent="0.35">
      <c r="B295" s="57" t="str">
        <f t="shared" si="29"/>
        <v>6608804ZNGA561BC</v>
      </c>
      <c r="C295" s="40">
        <v>6608804</v>
      </c>
      <c r="D295" s="40" t="s">
        <v>370</v>
      </c>
      <c r="E295" s="40" t="s">
        <v>27</v>
      </c>
      <c r="F295" s="42" t="s">
        <v>18</v>
      </c>
      <c r="G295" s="43">
        <v>43201</v>
      </c>
      <c r="H295" s="40" t="str">
        <f>VLOOKUP(E295, 'CODES FOR CLOSING TYPE'!$A$1:$C$28, 2,0)</f>
        <v>ZNGA561BC</v>
      </c>
      <c r="I295" s="56" t="str">
        <f t="shared" si="28"/>
        <v>UNIQUE</v>
      </c>
      <c r="J295" s="56" t="b">
        <f t="shared" si="32"/>
        <v>0</v>
      </c>
      <c r="K295" s="57" t="str">
        <f t="shared" si="30"/>
        <v>PAY</v>
      </c>
      <c r="L295" s="71">
        <f ca="1">SUMIF(MAYPAY1, Employees8[HELPER COLUMN],Table8[[#All],[Invoice Value]])</f>
        <v>433.57</v>
      </c>
      <c r="M295" s="71">
        <f ca="1">IF(AND(K295="PAY", L295&gt;0), SUMIF(MAYPAY1,Employees8[[#Headers],[#Data],[HELPER COLUMN]],Table8[[#All],[Invoice Value]]), "")</f>
        <v>433.57</v>
      </c>
      <c r="N295" s="59" t="str">
        <f t="shared" ca="1" si="31"/>
        <v>PAID</v>
      </c>
      <c r="O295" s="59"/>
      <c r="P295" s="65"/>
      <c r="Q295" s="65"/>
      <c r="R295" s="65"/>
      <c r="S295" s="65"/>
      <c r="T295" s="65"/>
      <c r="U295" s="65"/>
      <c r="V295" s="65"/>
    </row>
    <row r="296" spans="2:22" ht="18.75" customHeight="1" x14ac:dyDescent="0.35">
      <c r="B296" s="57" t="str">
        <f t="shared" si="29"/>
        <v>6475883N-561RSP</v>
      </c>
      <c r="C296" s="40">
        <v>6475883</v>
      </c>
      <c r="D296" s="40" t="s">
        <v>371</v>
      </c>
      <c r="E296" s="40" t="s">
        <v>104</v>
      </c>
      <c r="F296" s="42" t="s">
        <v>18</v>
      </c>
      <c r="G296" s="43">
        <v>43201</v>
      </c>
      <c r="H296" s="40" t="str">
        <f>VLOOKUP(E296, 'CODES FOR CLOSING TYPE'!$A$1:$C$28, 2,0)</f>
        <v>N-561RSP</v>
      </c>
      <c r="I296" s="56" t="str">
        <f t="shared" si="28"/>
        <v>UNIQUE</v>
      </c>
      <c r="J296" s="56" t="b">
        <f t="shared" si="32"/>
        <v>0</v>
      </c>
      <c r="K296" s="57" t="str">
        <f t="shared" si="30"/>
        <v>PAY</v>
      </c>
      <c r="L296" s="71">
        <f ca="1">SUMIF(MAYPAY1, Employees8[HELPER COLUMN],Table8[[#All],[Invoice Value]])</f>
        <v>433.57</v>
      </c>
      <c r="M296" s="71">
        <f ca="1">IF(AND(K296="PAY", L296&gt;0), SUMIF(MAYPAY1,Employees8[[#Headers],[#Data],[HELPER COLUMN]],Table8[[#All],[Invoice Value]]), "")</f>
        <v>433.57</v>
      </c>
      <c r="N296" s="59" t="str">
        <f t="shared" ca="1" si="31"/>
        <v>PAID</v>
      </c>
      <c r="O296" s="59"/>
      <c r="P296" s="65"/>
      <c r="Q296" s="65"/>
      <c r="R296" s="65"/>
      <c r="S296" s="65"/>
      <c r="T296" s="65"/>
      <c r="U296" s="65"/>
      <c r="V296" s="65"/>
    </row>
    <row r="297" spans="2:22" ht="18.75" customHeight="1" x14ac:dyDescent="0.35">
      <c r="B297" s="57" t="str">
        <f t="shared" si="29"/>
        <v>6717082ZNGA560BC</v>
      </c>
      <c r="C297" s="40">
        <v>6717082</v>
      </c>
      <c r="D297" s="40" t="s">
        <v>372</v>
      </c>
      <c r="E297" s="40" t="s">
        <v>79</v>
      </c>
      <c r="F297" s="42" t="s">
        <v>18</v>
      </c>
      <c r="G297" s="43">
        <v>43203</v>
      </c>
      <c r="H297" s="40" t="str">
        <f>VLOOKUP(E297, 'CODES FOR CLOSING TYPE'!$A$1:$C$28, 2,0)</f>
        <v>ZNGA560BC</v>
      </c>
      <c r="I297" s="56" t="str">
        <f t="shared" si="28"/>
        <v>UNIQUE</v>
      </c>
      <c r="J297" s="56" t="b">
        <f t="shared" si="32"/>
        <v>0</v>
      </c>
      <c r="K297" s="57" t="str">
        <f t="shared" si="30"/>
        <v>PAY</v>
      </c>
      <c r="L297" s="71">
        <f ca="1">SUMIF(MAYPAY1, Employees8[HELPER COLUMN],Table8[[#All],[Invoice Value]])</f>
        <v>414.92</v>
      </c>
      <c r="M297" s="71">
        <f ca="1">IF(AND(K297="PAY", L297&gt;0), SUMIF(MAYPAY1,Employees8[[#Headers],[#Data],[HELPER COLUMN]],Table8[[#All],[Invoice Value]]), "")</f>
        <v>414.92</v>
      </c>
      <c r="N297" s="59" t="str">
        <f t="shared" ca="1" si="31"/>
        <v>PAID</v>
      </c>
      <c r="O297" s="59"/>
      <c r="P297" s="65"/>
      <c r="Q297" s="65"/>
      <c r="R297" s="65"/>
      <c r="S297" s="65"/>
      <c r="T297" s="65"/>
      <c r="U297" s="65"/>
      <c r="V297" s="65"/>
    </row>
    <row r="298" spans="2:22" ht="18.75" customHeight="1" x14ac:dyDescent="0.35">
      <c r="B298" s="57" t="str">
        <f t="shared" si="29"/>
        <v>6674899N-563RSP</v>
      </c>
      <c r="C298" s="40">
        <v>6674899</v>
      </c>
      <c r="D298" s="40" t="s">
        <v>373</v>
      </c>
      <c r="E298" s="40" t="s">
        <v>352</v>
      </c>
      <c r="F298" s="42" t="s">
        <v>18</v>
      </c>
      <c r="G298" s="43">
        <v>43203</v>
      </c>
      <c r="H298" s="40" t="str">
        <f>VLOOKUP(E298, 'CODES FOR CLOSING TYPE'!$A$1:$C$28, 2,0)</f>
        <v>N-563RSP</v>
      </c>
      <c r="I298" s="56" t="str">
        <f t="shared" si="28"/>
        <v>UNIQUE</v>
      </c>
      <c r="J298" s="56" t="b">
        <f t="shared" si="32"/>
        <v>0</v>
      </c>
      <c r="K298" s="57" t="str">
        <f t="shared" si="30"/>
        <v>PAY</v>
      </c>
      <c r="L298" s="71">
        <f ca="1">SUMIF(MAYPAY1, Employees8[HELPER COLUMN],Table8[[#All],[Invoice Value]])</f>
        <v>0</v>
      </c>
      <c r="M298" s="71" t="str">
        <f ca="1">IF(AND(K298="PAY", L298&gt;0), SUMIF(MAYPAY1,Employees8[[#Headers],[#Data],[HELPER COLUMN]],Table8[[#All],[Invoice Value]]), "")</f>
        <v/>
      </c>
      <c r="N298" s="59" t="str">
        <f t="shared" ca="1" si="31"/>
        <v>NOT PAID</v>
      </c>
      <c r="O298" s="59"/>
      <c r="P298" s="65"/>
      <c r="Q298" s="65"/>
      <c r="R298" s="65"/>
      <c r="S298" s="65"/>
      <c r="T298" s="65"/>
      <c r="U298" s="65"/>
      <c r="V298" s="65"/>
    </row>
    <row r="299" spans="2:22" ht="18.75" customHeight="1" x14ac:dyDescent="0.35">
      <c r="B299" s="57" t="str">
        <f t="shared" si="29"/>
        <v>5927369ZNGA561B</v>
      </c>
      <c r="C299" s="40">
        <v>5927369</v>
      </c>
      <c r="D299" s="40" t="s">
        <v>374</v>
      </c>
      <c r="E299" s="40" t="s">
        <v>37</v>
      </c>
      <c r="F299" s="42" t="s">
        <v>18</v>
      </c>
      <c r="G299" s="43">
        <v>43203</v>
      </c>
      <c r="H299" s="40" t="str">
        <f>VLOOKUP(E299, 'CODES FOR CLOSING TYPE'!$A$1:$C$28, 2,0)</f>
        <v>ZNGA561B</v>
      </c>
      <c r="I299" s="56" t="str">
        <f t="shared" si="28"/>
        <v>DUP</v>
      </c>
      <c r="J299" s="56" t="b">
        <f t="shared" si="32"/>
        <v>1</v>
      </c>
      <c r="K299" s="57" t="str">
        <f t="shared" si="30"/>
        <v>NO</v>
      </c>
      <c r="L299" s="71">
        <f ca="1">SUMIF(MAYPAY1, Employees8[HELPER COLUMN],Table8[[#All],[Invoice Value]])</f>
        <v>0</v>
      </c>
      <c r="M299" s="71" t="str">
        <f ca="1">IF(AND(K299="PAY", L299&gt;0), SUMIF(MAYPAY1,Employees8[[#Headers],[#Data],[HELPER COLUMN]],Table8[[#All],[Invoice Value]]), "")</f>
        <v/>
      </c>
      <c r="N299" s="59" t="str">
        <f t="shared" si="31"/>
        <v>NEGLECT</v>
      </c>
      <c r="O299" s="59"/>
      <c r="P299" s="65"/>
      <c r="Q299" s="65"/>
      <c r="R299" s="65"/>
      <c r="S299" s="65"/>
      <c r="T299" s="65"/>
      <c r="U299" s="65"/>
      <c r="V299" s="65"/>
    </row>
    <row r="300" spans="2:22" ht="18.75" customHeight="1" x14ac:dyDescent="0.35">
      <c r="B300" s="57" t="str">
        <f t="shared" si="29"/>
        <v>5927369ZNGA561BC</v>
      </c>
      <c r="C300" s="40">
        <v>5927369</v>
      </c>
      <c r="D300" s="40" t="s">
        <v>374</v>
      </c>
      <c r="E300" s="40" t="s">
        <v>27</v>
      </c>
      <c r="F300" s="42" t="s">
        <v>18</v>
      </c>
      <c r="G300" s="43">
        <v>43203</v>
      </c>
      <c r="H300" s="40" t="str">
        <f>VLOOKUP(E300, 'CODES FOR CLOSING TYPE'!$A$1:$C$28, 2,0)</f>
        <v>ZNGA561BC</v>
      </c>
      <c r="I300" s="56" t="str">
        <f t="shared" si="28"/>
        <v>UNIQUE</v>
      </c>
      <c r="J300" s="56" t="b">
        <f t="shared" si="32"/>
        <v>0</v>
      </c>
      <c r="K300" s="57" t="str">
        <f t="shared" si="30"/>
        <v>PAY</v>
      </c>
      <c r="L300" s="71">
        <f ca="1">SUMIF(MAYPAY1, Employees8[HELPER COLUMN],Table8[[#All],[Invoice Value]])</f>
        <v>433.57</v>
      </c>
      <c r="M300" s="71">
        <f ca="1">IF(AND(K300="PAY", L300&gt;0), SUMIF(MAYPAY1,Employees8[[#Headers],[#Data],[HELPER COLUMN]],Table8[[#All],[Invoice Value]]), "")</f>
        <v>433.57</v>
      </c>
      <c r="N300" s="59" t="str">
        <f t="shared" ca="1" si="31"/>
        <v>PAID</v>
      </c>
      <c r="O300" s="59"/>
      <c r="P300" s="65"/>
      <c r="Q300" s="65"/>
      <c r="R300" s="65"/>
      <c r="S300" s="65"/>
      <c r="T300" s="65"/>
      <c r="U300" s="65"/>
      <c r="V300" s="65"/>
    </row>
    <row r="301" spans="2:22" ht="18.75" customHeight="1" x14ac:dyDescent="0.35">
      <c r="B301" s="57" t="str">
        <f t="shared" si="29"/>
        <v>7014519ZNGA563B</v>
      </c>
      <c r="C301" s="40">
        <v>7014519</v>
      </c>
      <c r="D301" s="40" t="s">
        <v>375</v>
      </c>
      <c r="E301" s="40" t="s">
        <v>22</v>
      </c>
      <c r="F301" s="42" t="s">
        <v>82</v>
      </c>
      <c r="G301" s="43">
        <v>43203</v>
      </c>
      <c r="H301" s="40" t="str">
        <f>VLOOKUP(E301, 'CODES FOR CLOSING TYPE'!$A$1:$C$28, 2,0)</f>
        <v>ZNGA563B</v>
      </c>
      <c r="I301" s="56" t="str">
        <f t="shared" si="28"/>
        <v>DUP</v>
      </c>
      <c r="J301" s="56" t="b">
        <f t="shared" si="32"/>
        <v>1</v>
      </c>
      <c r="K301" s="57" t="str">
        <f t="shared" si="30"/>
        <v>NO</v>
      </c>
      <c r="L301" s="71">
        <f ca="1">SUMIF(MAYPAY1, Employees8[HELPER COLUMN],Table8[[#All],[Invoice Value]])</f>
        <v>0</v>
      </c>
      <c r="M301" s="71" t="str">
        <f ca="1">IF(AND(K301="PAY", L301&gt;0), SUMIF(MAYPAY1,Employees8[[#Headers],[#Data],[HELPER COLUMN]],Table8[[#All],[Invoice Value]]), "")</f>
        <v/>
      </c>
      <c r="N301" s="59" t="str">
        <f t="shared" si="31"/>
        <v>NEGLECT</v>
      </c>
      <c r="O301" s="59"/>
      <c r="P301" s="65"/>
      <c r="Q301" s="65"/>
      <c r="R301" s="65"/>
      <c r="S301" s="65"/>
      <c r="T301" s="65"/>
      <c r="U301" s="65"/>
      <c r="V301" s="65"/>
    </row>
    <row r="302" spans="2:22" ht="18.75" customHeight="1" x14ac:dyDescent="0.35">
      <c r="B302" s="57" t="str">
        <f t="shared" si="29"/>
        <v>6586338NGA-750</v>
      </c>
      <c r="C302" s="40">
        <v>6586338</v>
      </c>
      <c r="D302" s="40" t="s">
        <v>376</v>
      </c>
      <c r="E302" s="40" t="s">
        <v>84</v>
      </c>
      <c r="F302" s="42" t="s">
        <v>40</v>
      </c>
      <c r="G302" s="43">
        <v>43203</v>
      </c>
      <c r="H302" s="40" t="str">
        <f>VLOOKUP(E302, 'CODES FOR CLOSING TYPE'!$A$1:$C$28, 2,0)</f>
        <v>NGA-750</v>
      </c>
      <c r="I302" s="56" t="str">
        <f t="shared" si="28"/>
        <v>UNIQUE</v>
      </c>
      <c r="J302" s="56" t="b">
        <f t="shared" si="32"/>
        <v>0</v>
      </c>
      <c r="K302" s="57" t="str">
        <f t="shared" si="30"/>
        <v>PAY</v>
      </c>
      <c r="L302" s="71">
        <f ca="1">SUMIF(MAYPAY1, Employees8[HELPER COLUMN],Table8[[#All],[Invoice Value]])</f>
        <v>22.61</v>
      </c>
      <c r="M302" s="71">
        <f ca="1">IF(AND(K302="PAY", L302&gt;0), SUMIF(MAYPAY1,Employees8[[#Headers],[#Data],[HELPER COLUMN]],Table8[[#All],[Invoice Value]]), "")</f>
        <v>22.61</v>
      </c>
      <c r="N302" s="59" t="str">
        <f t="shared" ca="1" si="31"/>
        <v>PAID</v>
      </c>
      <c r="O302" s="59"/>
      <c r="P302" s="65"/>
      <c r="Q302" s="65"/>
      <c r="R302" s="65"/>
      <c r="S302" s="65"/>
      <c r="T302" s="65"/>
      <c r="U302" s="65"/>
      <c r="V302" s="65"/>
    </row>
    <row r="303" spans="2:22" ht="18.75" customHeight="1" x14ac:dyDescent="0.35">
      <c r="B303" s="57" t="str">
        <f t="shared" si="29"/>
        <v>6586338NGA-753</v>
      </c>
      <c r="C303" s="40">
        <v>6586338</v>
      </c>
      <c r="D303" s="40" t="s">
        <v>376</v>
      </c>
      <c r="E303" s="61" t="s">
        <v>101</v>
      </c>
      <c r="F303" s="42" t="s">
        <v>40</v>
      </c>
      <c r="G303" s="43">
        <v>43203</v>
      </c>
      <c r="H303" s="40" t="str">
        <f>VLOOKUP(E303, 'CODES FOR CLOSING TYPE'!$A$1:$C$28, 2,0)</f>
        <v>NGA-753</v>
      </c>
      <c r="I303" s="56" t="str">
        <f t="shared" si="28"/>
        <v>UNIQUE</v>
      </c>
      <c r="J303" s="56" t="b">
        <f t="shared" si="32"/>
        <v>0</v>
      </c>
      <c r="K303" s="57" t="str">
        <f t="shared" si="30"/>
        <v>PAY</v>
      </c>
      <c r="L303" s="71">
        <f ca="1">SUMIF(MAYPAY1, Employees8[HELPER COLUMN],Table8[[#All],[Invoice Value]])</f>
        <v>68.2</v>
      </c>
      <c r="M303" s="71">
        <f ca="1">IF(AND(K303="PAY", L303&gt;0), SUMIF(MAYPAY1,Employees8[[#Headers],[#Data],[HELPER COLUMN]],Table8[[#All],[Invoice Value]]), "")</f>
        <v>68.2</v>
      </c>
      <c r="N303" s="59" t="str">
        <f t="shared" ca="1" si="31"/>
        <v>PAID</v>
      </c>
      <c r="O303" s="59"/>
      <c r="P303" s="65"/>
      <c r="Q303" s="65"/>
      <c r="R303" s="65"/>
      <c r="S303" s="65"/>
      <c r="T303" s="65"/>
      <c r="U303" s="65"/>
      <c r="V303" s="65"/>
    </row>
    <row r="304" spans="2:22" ht="18.75" customHeight="1" x14ac:dyDescent="0.35">
      <c r="B304" s="57" t="str">
        <f t="shared" si="29"/>
        <v>6847243Z999</v>
      </c>
      <c r="C304" s="40">
        <v>6847243</v>
      </c>
      <c r="D304" s="40" t="s">
        <v>38</v>
      </c>
      <c r="E304" s="40" t="s">
        <v>34</v>
      </c>
      <c r="F304" s="42" t="s">
        <v>40</v>
      </c>
      <c r="G304" s="43">
        <v>43203</v>
      </c>
      <c r="H304" s="40" t="str">
        <f>VLOOKUP(E304, 'CODES FOR CLOSING TYPE'!$A$1:$C$28, 2,0)</f>
        <v>Z999</v>
      </c>
      <c r="I304" s="56" t="str">
        <f t="shared" si="28"/>
        <v>UNIQUE</v>
      </c>
      <c r="J304" s="56" t="b">
        <f t="shared" si="32"/>
        <v>0</v>
      </c>
      <c r="K304" s="57" t="str">
        <f t="shared" si="30"/>
        <v>PAY</v>
      </c>
      <c r="L304" s="71">
        <f ca="1">SUMIF(MAYPAY1, Employees8[HELPER COLUMN],Table8[[#All],[Invoice Value]])</f>
        <v>0</v>
      </c>
      <c r="M304" s="71" t="str">
        <f ca="1">IF(AND(K304="PAY", L304&gt;0), SUMIF(MAYPAY1,Employees8[[#Headers],[#Data],[HELPER COLUMN]],Table8[[#All],[Invoice Value]]), "")</f>
        <v/>
      </c>
      <c r="N304" s="59" t="str">
        <f t="shared" ca="1" si="31"/>
        <v>NOT PAID</v>
      </c>
      <c r="O304" s="59"/>
      <c r="P304" s="65"/>
      <c r="Q304" s="65"/>
      <c r="R304" s="65"/>
      <c r="S304" s="65"/>
      <c r="T304" s="65"/>
      <c r="U304" s="65"/>
      <c r="V304" s="65"/>
    </row>
    <row r="305" spans="2:22" ht="18.75" customHeight="1" x14ac:dyDescent="0.35">
      <c r="B305" s="57" t="str">
        <f t="shared" si="29"/>
        <v>6847243ZNGA562B</v>
      </c>
      <c r="C305" s="40">
        <v>6847243</v>
      </c>
      <c r="D305" s="40" t="s">
        <v>38</v>
      </c>
      <c r="E305" s="40" t="s">
        <v>53</v>
      </c>
      <c r="F305" s="42" t="s">
        <v>40</v>
      </c>
      <c r="G305" s="43">
        <v>43203</v>
      </c>
      <c r="H305" s="40" t="str">
        <f>VLOOKUP(E305, 'CODES FOR CLOSING TYPE'!$A$1:$C$28, 2,0)</f>
        <v>ZNGA562B</v>
      </c>
      <c r="I305" s="56" t="str">
        <f t="shared" si="28"/>
        <v>DUP</v>
      </c>
      <c r="J305" s="56" t="b">
        <f t="shared" si="32"/>
        <v>1</v>
      </c>
      <c r="K305" s="57" t="str">
        <f t="shared" si="30"/>
        <v>NO</v>
      </c>
      <c r="L305" s="71">
        <f ca="1">SUMIF(MAYPAY1, Employees8[HELPER COLUMN],Table8[[#All],[Invoice Value]])</f>
        <v>0</v>
      </c>
      <c r="M305" s="71" t="str">
        <f ca="1">IF(AND(K305="PAY", L305&gt;0), SUMIF(MAYPAY1,Employees8[[#Headers],[#Data],[HELPER COLUMN]],Table8[[#All],[Invoice Value]]), "")</f>
        <v/>
      </c>
      <c r="N305" s="59" t="str">
        <f t="shared" si="31"/>
        <v>NEGLECT</v>
      </c>
      <c r="O305" s="59"/>
      <c r="P305" s="65"/>
      <c r="Q305" s="65"/>
      <c r="R305" s="65"/>
      <c r="S305" s="65"/>
      <c r="T305" s="65"/>
      <c r="U305" s="65"/>
      <c r="V305" s="65"/>
    </row>
    <row r="306" spans="2:22" ht="18.75" customHeight="1" x14ac:dyDescent="0.35">
      <c r="B306" s="57" t="str">
        <f t="shared" si="29"/>
        <v>6928328ZNGA563B</v>
      </c>
      <c r="C306" s="40">
        <v>6928328</v>
      </c>
      <c r="D306" s="40" t="s">
        <v>103</v>
      </c>
      <c r="E306" s="40" t="s">
        <v>22</v>
      </c>
      <c r="F306" s="42" t="s">
        <v>55</v>
      </c>
      <c r="G306" s="43">
        <v>43203</v>
      </c>
      <c r="H306" s="40" t="str">
        <f>VLOOKUP(E306, 'CODES FOR CLOSING TYPE'!$A$1:$C$28, 2,0)</f>
        <v>ZNGA563B</v>
      </c>
      <c r="I306" s="56" t="str">
        <f t="shared" si="28"/>
        <v>DUP</v>
      </c>
      <c r="J306" s="56" t="b">
        <f t="shared" si="32"/>
        <v>1</v>
      </c>
      <c r="K306" s="57" t="str">
        <f t="shared" si="30"/>
        <v>NO</v>
      </c>
      <c r="L306" s="71">
        <f ca="1">SUMIF(MAYPAY1, Employees8[HELPER COLUMN],Table8[[#All],[Invoice Value]])</f>
        <v>0</v>
      </c>
      <c r="M306" s="71" t="str">
        <f ca="1">IF(AND(K306="PAY", L306&gt;0), SUMIF(MAYPAY1,Employees8[[#Headers],[#Data],[HELPER COLUMN]],Table8[[#All],[Invoice Value]]), "")</f>
        <v/>
      </c>
      <c r="N306" s="59" t="str">
        <f t="shared" si="31"/>
        <v>NEGLECT</v>
      </c>
      <c r="O306" s="59"/>
      <c r="P306" s="65"/>
      <c r="Q306" s="65"/>
      <c r="R306" s="65"/>
      <c r="S306" s="65"/>
      <c r="T306" s="65"/>
      <c r="U306" s="65"/>
      <c r="V306" s="65"/>
    </row>
    <row r="307" spans="2:22" ht="18.75" customHeight="1" x14ac:dyDescent="0.35">
      <c r="B307" s="59" t="str">
        <f>CONCATENATE(C307, H307)</f>
        <v>7014519ZNGA563BC</v>
      </c>
      <c r="C307" s="40">
        <v>7014519</v>
      </c>
      <c r="D307" s="40" t="s">
        <v>375</v>
      </c>
      <c r="E307" s="40" t="s">
        <v>24</v>
      </c>
      <c r="F307" s="42" t="s">
        <v>82</v>
      </c>
      <c r="G307" s="43">
        <v>43203</v>
      </c>
      <c r="H307" s="60" t="str">
        <f>VLOOKUP(E307, 'CODES FOR CLOSING TYPE'!$A$1:$C$28, 2,0)</f>
        <v>ZNGA563BC</v>
      </c>
      <c r="I307" s="56" t="str">
        <f t="shared" si="28"/>
        <v>UNIQUE</v>
      </c>
      <c r="J307" s="56" t="b">
        <f>SUMPRODUCT(--(H307=BUILDCODES))&gt;0</f>
        <v>0</v>
      </c>
      <c r="K307" s="59" t="str">
        <f>IF(AND(I307="DUP", J307=TRUE),"NO","PAY")</f>
        <v>PAY</v>
      </c>
      <c r="L307" s="71">
        <f ca="1">SUMIF(MAYPAY1, Employees8[HELPER COLUMN],Table8[[#All],[Invoice Value]])</f>
        <v>626.70000000000005</v>
      </c>
      <c r="M307" s="71">
        <f ca="1">IF(AND(K307="PAY", L307&gt;0), SUMIF(MAYPAY1,Employees8[[#Headers],[#Data],[HELPER COLUMN]],Table8[[#All],[Invoice Value]]), "")</f>
        <v>626.70000000000005</v>
      </c>
      <c r="N307" s="59" t="str">
        <f ca="1">IF(H307="NGA Outside Boundary Remediation/Build", "OSB", IF(K307="NO", "NEGLECT", IF(AND(K307="PAY",L307=0), "NOT PAID", "PAID")))</f>
        <v>PAID</v>
      </c>
      <c r="O307" s="59"/>
      <c r="P307" s="65"/>
      <c r="Q307" s="65"/>
      <c r="R307" s="65"/>
      <c r="S307" s="65"/>
      <c r="T307" s="65"/>
      <c r="U307" s="65"/>
      <c r="V307" s="65"/>
    </row>
    <row r="308" spans="2:22" ht="18.75" customHeight="1" x14ac:dyDescent="0.35">
      <c r="B308" s="59" t="str">
        <f>CONCATENATE(C308, H308)</f>
        <v>6934269ZNGA560BC</v>
      </c>
      <c r="C308" s="40">
        <v>6934269</v>
      </c>
      <c r="D308" s="40" t="s">
        <v>377</v>
      </c>
      <c r="E308" s="40" t="s">
        <v>79</v>
      </c>
      <c r="F308" s="42" t="s">
        <v>55</v>
      </c>
      <c r="G308" s="43">
        <v>43203</v>
      </c>
      <c r="H308" s="60" t="str">
        <f>VLOOKUP(E308, 'CODES FOR CLOSING TYPE'!$A$1:$C$28, 2,0)</f>
        <v>ZNGA560BC</v>
      </c>
      <c r="I308" s="56" t="str">
        <f t="shared" si="28"/>
        <v>UNIQUE</v>
      </c>
      <c r="J308" s="56" t="b">
        <f>SUMPRODUCT(--(H308=BUILDCODES))&gt;0</f>
        <v>0</v>
      </c>
      <c r="K308" s="59" t="str">
        <f>IF(AND(I308="DUP", J308=TRUE),"NO","PAY")</f>
        <v>PAY</v>
      </c>
      <c r="L308" s="71">
        <f ca="1">SUMIF(MAYPAY1, Employees8[HELPER COLUMN],Table8[[#All],[Invoice Value]])</f>
        <v>414.92</v>
      </c>
      <c r="M308" s="71">
        <f ca="1">IF(AND(K308="PAY", L308&gt;0), SUMIF(MAYPAY1,Employees8[[#Headers],[#Data],[HELPER COLUMN]],Table8[[#All],[Invoice Value]]), "")</f>
        <v>414.92</v>
      </c>
      <c r="N308" s="59" t="str">
        <f ca="1">IF(H308="NGA Outside Boundary Remediation/Build", "OSB", IF(K308="NO", "NEGLECT", IF(AND(K308="PAY",L308=0), "NOT PAID", "PAID")))</f>
        <v>PAID</v>
      </c>
      <c r="O308" s="59"/>
      <c r="P308" s="65"/>
      <c r="Q308" s="65"/>
      <c r="R308" s="65"/>
      <c r="S308" s="65"/>
      <c r="T308" s="65"/>
      <c r="U308" s="65"/>
      <c r="V308" s="65"/>
    </row>
    <row r="309" spans="2:22" ht="18.75" customHeight="1" x14ac:dyDescent="0.35">
      <c r="B309" s="57" t="str">
        <f t="shared" si="29"/>
        <v>6934269ZNGA560B</v>
      </c>
      <c r="C309" s="40">
        <v>6934269</v>
      </c>
      <c r="D309" s="40" t="s">
        <v>377</v>
      </c>
      <c r="E309" s="40" t="s">
        <v>69</v>
      </c>
      <c r="F309" s="42" t="s">
        <v>55</v>
      </c>
      <c r="G309" s="43">
        <v>43203</v>
      </c>
      <c r="H309" s="40" t="str">
        <f>VLOOKUP(E309, 'CODES FOR CLOSING TYPE'!$A$1:$C$28, 2,0)</f>
        <v>ZNGA560B</v>
      </c>
      <c r="I309" s="56" t="str">
        <f t="shared" si="28"/>
        <v>DUP</v>
      </c>
      <c r="J309" s="56" t="b">
        <f t="shared" si="32"/>
        <v>1</v>
      </c>
      <c r="K309" s="57" t="str">
        <f t="shared" si="30"/>
        <v>NO</v>
      </c>
      <c r="L309" s="71">
        <f ca="1">SUMIF(MAYPAY1, Employees8[HELPER COLUMN],Table8[[#All],[Invoice Value]])</f>
        <v>0</v>
      </c>
      <c r="M309" s="71" t="str">
        <f ca="1">IF(AND(K309="PAY", L309&gt;0), SUMIF(MAYPAY1,Employees8[[#Headers],[#Data],[HELPER COLUMN]],Table8[[#All],[Invoice Value]]), "")</f>
        <v/>
      </c>
      <c r="N309" s="59" t="str">
        <f t="shared" si="31"/>
        <v>NEGLECT</v>
      </c>
      <c r="O309" s="59"/>
      <c r="P309" s="65"/>
      <c r="Q309" s="65"/>
      <c r="R309" s="65"/>
      <c r="S309" s="65"/>
      <c r="T309" s="65"/>
      <c r="U309" s="65"/>
      <c r="V309" s="65"/>
    </row>
    <row r="310" spans="2:22" ht="18.75" customHeight="1" x14ac:dyDescent="0.35">
      <c r="B310" s="57" t="str">
        <f t="shared" si="29"/>
        <v>6839988ZNGA564BC</v>
      </c>
      <c r="C310" s="40">
        <v>6839988</v>
      </c>
      <c r="D310" s="40" t="s">
        <v>83</v>
      </c>
      <c r="E310" s="40" t="s">
        <v>94</v>
      </c>
      <c r="F310" s="42" t="s">
        <v>59</v>
      </c>
      <c r="G310" s="43">
        <v>43203</v>
      </c>
      <c r="H310" s="40" t="str">
        <f>VLOOKUP(E310, 'CODES FOR CLOSING TYPE'!$A$1:$C$28, 2,0)</f>
        <v>ZNGA564BC</v>
      </c>
      <c r="I310" s="56" t="str">
        <f t="shared" si="28"/>
        <v>UNIQUE</v>
      </c>
      <c r="J310" s="56" t="b">
        <f t="shared" si="32"/>
        <v>0</v>
      </c>
      <c r="K310" s="57" t="str">
        <f t="shared" si="30"/>
        <v>PAY</v>
      </c>
      <c r="L310" s="71">
        <f ca="1">SUMIF(MAYPAY1, Employees8[HELPER COLUMN],Table8[[#All],[Invoice Value]])</f>
        <v>881.69</v>
      </c>
      <c r="M310" s="71">
        <f ca="1">IF(AND(K310="PAY", L310&gt;0), SUMIF(MAYPAY1,Employees8[[#Headers],[#Data],[HELPER COLUMN]],Table8[[#All],[Invoice Value]]), "")</f>
        <v>881.69</v>
      </c>
      <c r="N310" s="59" t="str">
        <f t="shared" ca="1" si="31"/>
        <v>PAID</v>
      </c>
      <c r="O310" s="59"/>
      <c r="P310" s="65"/>
      <c r="Q310" s="65"/>
      <c r="R310" s="65"/>
      <c r="S310" s="65"/>
      <c r="T310" s="65"/>
      <c r="U310" s="65"/>
      <c r="V310" s="65"/>
    </row>
    <row r="311" spans="2:22" ht="18.75" customHeight="1" x14ac:dyDescent="0.35">
      <c r="B311" s="57" t="str">
        <f t="shared" si="29"/>
        <v>6844531ZNGA562B</v>
      </c>
      <c r="C311" s="40">
        <v>6844531</v>
      </c>
      <c r="D311" s="40" t="s">
        <v>378</v>
      </c>
      <c r="E311" s="40" t="s">
        <v>53</v>
      </c>
      <c r="F311" s="42" t="s">
        <v>59</v>
      </c>
      <c r="G311" s="43">
        <v>43203</v>
      </c>
      <c r="H311" s="40" t="str">
        <f>VLOOKUP(E311, 'CODES FOR CLOSING TYPE'!$A$1:$C$28, 2,0)</f>
        <v>ZNGA562B</v>
      </c>
      <c r="I311" s="56" t="str">
        <f t="shared" si="28"/>
        <v>DUP</v>
      </c>
      <c r="J311" s="56" t="b">
        <f t="shared" si="32"/>
        <v>1</v>
      </c>
      <c r="K311" s="57" t="str">
        <f t="shared" si="30"/>
        <v>NO</v>
      </c>
      <c r="L311" s="71">
        <f ca="1">SUMIF(MAYPAY1, Employees8[HELPER COLUMN],Table8[[#All],[Invoice Value]])</f>
        <v>0</v>
      </c>
      <c r="M311" s="71" t="str">
        <f ca="1">IF(AND(K311="PAY", L311&gt;0), SUMIF(MAYPAY1,Employees8[[#Headers],[#Data],[HELPER COLUMN]],Table8[[#All],[Invoice Value]]), "")</f>
        <v/>
      </c>
      <c r="N311" s="59" t="str">
        <f t="shared" si="31"/>
        <v>NEGLECT</v>
      </c>
      <c r="O311" s="59"/>
      <c r="P311" s="65"/>
      <c r="Q311" s="65"/>
      <c r="R311" s="65"/>
      <c r="S311" s="65"/>
      <c r="T311" s="65"/>
      <c r="U311" s="65"/>
      <c r="V311" s="65"/>
    </row>
    <row r="312" spans="2:22" ht="18.75" customHeight="1" x14ac:dyDescent="0.35">
      <c r="B312" s="57" t="str">
        <f t="shared" si="29"/>
        <v>6999729NGA-750</v>
      </c>
      <c r="C312" s="40">
        <v>6999729</v>
      </c>
      <c r="D312" s="40" t="s">
        <v>379</v>
      </c>
      <c r="E312" s="40" t="s">
        <v>84</v>
      </c>
      <c r="F312" s="42" t="s">
        <v>59</v>
      </c>
      <c r="G312" s="43">
        <v>43203</v>
      </c>
      <c r="H312" s="40" t="str">
        <f>VLOOKUP(E312, 'CODES FOR CLOSING TYPE'!$A$1:$C$28, 2,0)</f>
        <v>NGA-750</v>
      </c>
      <c r="I312" s="56" t="str">
        <f t="shared" si="28"/>
        <v>UNIQUE</v>
      </c>
      <c r="J312" s="56" t="b">
        <f t="shared" si="32"/>
        <v>0</v>
      </c>
      <c r="K312" s="57" t="str">
        <f t="shared" si="30"/>
        <v>PAY</v>
      </c>
      <c r="L312" s="71">
        <f ca="1">SUMIF(MAYPAY1, Employees8[HELPER COLUMN],Table8[[#All],[Invoice Value]])</f>
        <v>22.61</v>
      </c>
      <c r="M312" s="71">
        <f ca="1">IF(AND(K312="PAY", L312&gt;0), SUMIF(MAYPAY1,Employees8[[#Headers],[#Data],[HELPER COLUMN]],Table8[[#All],[Invoice Value]]), "")</f>
        <v>22.61</v>
      </c>
      <c r="N312" s="59" t="str">
        <f t="shared" ca="1" si="31"/>
        <v>PAID</v>
      </c>
      <c r="O312" s="59"/>
      <c r="P312" s="65"/>
      <c r="Q312" s="65"/>
      <c r="R312" s="65"/>
      <c r="S312" s="65"/>
      <c r="T312" s="65"/>
      <c r="U312" s="65"/>
      <c r="V312" s="65"/>
    </row>
    <row r="313" spans="2:22" ht="18.75" customHeight="1" x14ac:dyDescent="0.3">
      <c r="B313" s="57" t="str">
        <f t="shared" si="29"/>
        <v>6999729NGA-753</v>
      </c>
      <c r="C313" s="51">
        <v>6999729</v>
      </c>
      <c r="D313" s="40" t="s">
        <v>379</v>
      </c>
      <c r="E313" s="61" t="s">
        <v>101</v>
      </c>
      <c r="F313" s="42" t="s">
        <v>59</v>
      </c>
      <c r="G313" s="43">
        <v>43203</v>
      </c>
      <c r="H313" s="40" t="str">
        <f>VLOOKUP(E313, 'CODES FOR CLOSING TYPE'!$A$1:$C$28, 2,0)</f>
        <v>NGA-753</v>
      </c>
      <c r="I313" s="56" t="str">
        <f t="shared" si="28"/>
        <v>UNIQUE</v>
      </c>
      <c r="J313" s="56" t="b">
        <f t="shared" si="32"/>
        <v>0</v>
      </c>
      <c r="K313" s="57" t="str">
        <f t="shared" si="30"/>
        <v>PAY</v>
      </c>
      <c r="L313" s="71">
        <f ca="1">SUMIF(MAYPAY1, Employees8[HELPER COLUMN],Table8[[#All],[Invoice Value]])</f>
        <v>0</v>
      </c>
      <c r="M313" s="71" t="str">
        <f ca="1">IF(AND(K313="PAY", L313&gt;0), SUMIF(MAYPAY1,Employees8[[#Headers],[#Data],[HELPER COLUMN]],Table8[[#All],[Invoice Value]]), "")</f>
        <v/>
      </c>
      <c r="N313" s="59" t="str">
        <f t="shared" ca="1" si="31"/>
        <v>NOT PAID</v>
      </c>
      <c r="O313" s="62" t="s">
        <v>397</v>
      </c>
      <c r="P313" s="65"/>
      <c r="Q313" s="65"/>
      <c r="R313" s="65"/>
      <c r="S313" s="65"/>
      <c r="T313" s="65"/>
      <c r="U313" s="65"/>
      <c r="V313" s="65"/>
    </row>
    <row r="314" spans="2:22" ht="18.75" customHeight="1" x14ac:dyDescent="0.35">
      <c r="B314" s="57" t="str">
        <f t="shared" si="29"/>
        <v>6844531ZNGA562BC</v>
      </c>
      <c r="C314" s="40">
        <v>6844531</v>
      </c>
      <c r="D314" s="40" t="s">
        <v>378</v>
      </c>
      <c r="E314" s="40" t="s">
        <v>39</v>
      </c>
      <c r="F314" s="42" t="s">
        <v>59</v>
      </c>
      <c r="G314" s="43">
        <v>43203</v>
      </c>
      <c r="H314" s="40" t="str">
        <f>VLOOKUP(E314, 'CODES FOR CLOSING TYPE'!$A$1:$C$28, 2,0)</f>
        <v>ZNGA562BC</v>
      </c>
      <c r="I314" s="56" t="str">
        <f t="shared" si="28"/>
        <v>UNIQUE</v>
      </c>
      <c r="J314" s="56" t="b">
        <f t="shared" si="32"/>
        <v>0</v>
      </c>
      <c r="K314" s="57" t="str">
        <f t="shared" si="30"/>
        <v>PAY</v>
      </c>
      <c r="L314" s="71">
        <f ca="1">SUMIF(MAYPAY1, Employees8[HELPER COLUMN],Table8[[#All],[Invoice Value]])</f>
        <v>498.69</v>
      </c>
      <c r="M314" s="71">
        <f ca="1">IF(AND(K314="PAY", L314&gt;0), SUMIF(MAYPAY1,Employees8[[#Headers],[#Data],[HELPER COLUMN]],Table8[[#All],[Invoice Value]]), "")</f>
        <v>498.69</v>
      </c>
      <c r="N314" s="59" t="str">
        <f t="shared" ca="1" si="31"/>
        <v>PAID</v>
      </c>
      <c r="O314" s="59"/>
      <c r="P314" s="65"/>
      <c r="Q314" s="65"/>
      <c r="R314" s="65"/>
      <c r="S314" s="65"/>
      <c r="T314" s="65"/>
      <c r="U314" s="65"/>
      <c r="V314" s="65"/>
    </row>
    <row r="315" spans="2:22" ht="18.75" customHeight="1" x14ac:dyDescent="0.35">
      <c r="B315" s="57" t="str">
        <f t="shared" si="29"/>
        <v>6980039ZNGA563B</v>
      </c>
      <c r="C315" s="40">
        <v>6980039</v>
      </c>
      <c r="D315" s="40" t="s">
        <v>96</v>
      </c>
      <c r="E315" s="40" t="s">
        <v>22</v>
      </c>
      <c r="F315" s="42" t="s">
        <v>65</v>
      </c>
      <c r="G315" s="43">
        <v>43203</v>
      </c>
      <c r="H315" s="40" t="str">
        <f>VLOOKUP(E315, 'CODES FOR CLOSING TYPE'!$A$1:$C$28, 2,0)</f>
        <v>ZNGA563B</v>
      </c>
      <c r="I315" s="56" t="str">
        <f t="shared" si="28"/>
        <v>DUP</v>
      </c>
      <c r="J315" s="56" t="b">
        <f t="shared" si="32"/>
        <v>1</v>
      </c>
      <c r="K315" s="57" t="str">
        <f t="shared" si="30"/>
        <v>NO</v>
      </c>
      <c r="L315" s="71">
        <f ca="1">SUMIF(MAYPAY1, Employees8[HELPER COLUMN],Table8[[#All],[Invoice Value]])</f>
        <v>0</v>
      </c>
      <c r="M315" s="71" t="str">
        <f ca="1">IF(AND(K315="PAY", L315&gt;0), SUMIF(MAYPAY1,Employees8[[#Headers],[#Data],[HELPER COLUMN]],Table8[[#All],[Invoice Value]]), "")</f>
        <v/>
      </c>
      <c r="N315" s="59" t="str">
        <f t="shared" si="31"/>
        <v>NEGLECT</v>
      </c>
      <c r="O315" s="59"/>
      <c r="P315" s="65"/>
      <c r="Q315" s="65"/>
      <c r="R315" s="65"/>
      <c r="S315" s="65"/>
      <c r="T315" s="65"/>
      <c r="U315" s="65"/>
      <c r="V315" s="65"/>
    </row>
    <row r="316" spans="2:22" ht="18.75" customHeight="1" x14ac:dyDescent="0.35">
      <c r="B316" s="57" t="str">
        <f t="shared" si="29"/>
        <v>6932815ZNGA561B</v>
      </c>
      <c r="C316" s="40">
        <v>6932815</v>
      </c>
      <c r="D316" s="40" t="s">
        <v>380</v>
      </c>
      <c r="E316" s="40" t="s">
        <v>37</v>
      </c>
      <c r="F316" s="42" t="s">
        <v>65</v>
      </c>
      <c r="G316" s="43">
        <v>43203</v>
      </c>
      <c r="H316" s="40" t="str">
        <f>VLOOKUP(E316, 'CODES FOR CLOSING TYPE'!$A$1:$C$28, 2,0)</f>
        <v>ZNGA561B</v>
      </c>
      <c r="I316" s="56" t="str">
        <f t="shared" si="28"/>
        <v>DUP</v>
      </c>
      <c r="J316" s="56" t="b">
        <f t="shared" si="32"/>
        <v>1</v>
      </c>
      <c r="K316" s="57" t="str">
        <f t="shared" si="30"/>
        <v>NO</v>
      </c>
      <c r="L316" s="71">
        <f ca="1">SUMIF(MAYPAY1, Employees8[HELPER COLUMN],Table8[[#All],[Invoice Value]])</f>
        <v>0</v>
      </c>
      <c r="M316" s="71" t="str">
        <f ca="1">IF(AND(K316="PAY", L316&gt;0), SUMIF(MAYPAY1,Employees8[[#Headers],[#Data],[HELPER COLUMN]],Table8[[#All],[Invoice Value]]), "")</f>
        <v/>
      </c>
      <c r="N316" s="59" t="str">
        <f t="shared" si="31"/>
        <v>NEGLECT</v>
      </c>
      <c r="O316" s="59"/>
      <c r="P316" s="65"/>
      <c r="Q316" s="65"/>
      <c r="R316" s="65"/>
      <c r="S316" s="65"/>
      <c r="T316" s="65"/>
      <c r="U316" s="65"/>
      <c r="V316" s="65"/>
    </row>
    <row r="317" spans="2:22" ht="18.75" customHeight="1" x14ac:dyDescent="0.35">
      <c r="B317" s="57" t="str">
        <f t="shared" si="29"/>
        <v>6909116ZNGA562BC</v>
      </c>
      <c r="C317" s="72">
        <v>6909116</v>
      </c>
      <c r="D317" s="40" t="s">
        <v>367</v>
      </c>
      <c r="E317" s="40" t="s">
        <v>39</v>
      </c>
      <c r="F317" s="42" t="s">
        <v>71</v>
      </c>
      <c r="G317" s="43">
        <v>43203</v>
      </c>
      <c r="H317" s="40" t="str">
        <f>VLOOKUP(E317, 'CODES FOR CLOSING TYPE'!$A$1:$C$28, 2,0)</f>
        <v>ZNGA562BC</v>
      </c>
      <c r="I317" s="56" t="str">
        <f t="shared" si="28"/>
        <v>UNIQUE</v>
      </c>
      <c r="J317" s="56" t="b">
        <f t="shared" si="32"/>
        <v>0</v>
      </c>
      <c r="K317" s="57" t="str">
        <f t="shared" si="30"/>
        <v>PAY</v>
      </c>
      <c r="L317" s="71">
        <f ca="1">SUMIF(MAYPAY1, Employees8[HELPER COLUMN],Table8[[#All],[Invoice Value]])</f>
        <v>498.69</v>
      </c>
      <c r="M317" s="71">
        <f ca="1">IF(AND(K317="PAY", L317&gt;0), SUMIF(MAYPAY1,Employees8[[#Headers],[#Data],[HELPER COLUMN]],Table8[[#All],[Invoice Value]]), "")</f>
        <v>498.69</v>
      </c>
      <c r="N317" s="59" t="str">
        <f t="shared" ca="1" si="31"/>
        <v>PAID</v>
      </c>
      <c r="O317" s="59"/>
      <c r="P317" s="65"/>
      <c r="Q317" s="65"/>
      <c r="R317" s="65"/>
      <c r="S317" s="65"/>
      <c r="T317" s="65"/>
      <c r="U317" s="65"/>
      <c r="V317" s="65"/>
    </row>
    <row r="318" spans="2:22" ht="18.75" customHeight="1" x14ac:dyDescent="0.35">
      <c r="B318" s="57" t="str">
        <f t="shared" si="29"/>
        <v>6929378ZNGA563B</v>
      </c>
      <c r="C318" s="40">
        <v>6929378</v>
      </c>
      <c r="D318" s="40" t="s">
        <v>97</v>
      </c>
      <c r="E318" s="40" t="s">
        <v>22</v>
      </c>
      <c r="F318" s="42" t="s">
        <v>71</v>
      </c>
      <c r="G318" s="43">
        <v>43203</v>
      </c>
      <c r="H318" s="40" t="str">
        <f>VLOOKUP(E318, 'CODES FOR CLOSING TYPE'!$A$1:$C$28, 2,0)</f>
        <v>ZNGA563B</v>
      </c>
      <c r="I318" s="56" t="str">
        <f t="shared" si="28"/>
        <v>DUP</v>
      </c>
      <c r="J318" s="56" t="b">
        <f t="shared" si="32"/>
        <v>1</v>
      </c>
      <c r="K318" s="57" t="str">
        <f t="shared" si="30"/>
        <v>NO</v>
      </c>
      <c r="L318" s="71">
        <f ca="1">SUMIF(MAYPAY1, Employees8[HELPER COLUMN],Table8[[#All],[Invoice Value]])</f>
        <v>0</v>
      </c>
      <c r="M318" s="71" t="str">
        <f ca="1">IF(AND(K318="PAY", L318&gt;0), SUMIF(MAYPAY1,Employees8[[#Headers],[#Data],[HELPER COLUMN]],Table8[[#All],[Invoice Value]]), "")</f>
        <v/>
      </c>
      <c r="N318" s="59" t="str">
        <f t="shared" si="31"/>
        <v>NEGLECT</v>
      </c>
      <c r="O318" s="59"/>
      <c r="P318" s="65"/>
      <c r="Q318" s="65"/>
      <c r="R318" s="65"/>
      <c r="S318" s="65"/>
      <c r="T318" s="65"/>
      <c r="U318" s="65"/>
      <c r="V318" s="65"/>
    </row>
    <row r="319" spans="2:22" ht="18.75" customHeight="1" x14ac:dyDescent="0.35">
      <c r="B319" s="57" t="str">
        <f t="shared" si="29"/>
        <v>6933071NGA-511</v>
      </c>
      <c r="C319" s="40">
        <v>6933071</v>
      </c>
      <c r="D319" s="40" t="s">
        <v>381</v>
      </c>
      <c r="E319" s="40" t="s">
        <v>50</v>
      </c>
      <c r="F319" s="42" t="s">
        <v>74</v>
      </c>
      <c r="G319" s="43">
        <v>43203</v>
      </c>
      <c r="H319" s="40" t="str">
        <f>VLOOKUP(E319, 'CODES FOR CLOSING TYPE'!$A$1:$C$28, 2,0)</f>
        <v>NGA-511</v>
      </c>
      <c r="I319" s="56" t="str">
        <f t="shared" si="28"/>
        <v>UNIQUE</v>
      </c>
      <c r="J319" s="56" t="b">
        <f t="shared" si="32"/>
        <v>0</v>
      </c>
      <c r="K319" s="57" t="str">
        <f t="shared" si="30"/>
        <v>PAY</v>
      </c>
      <c r="L319" s="71">
        <f ca="1">SUMIF(MAYPAY1, Employees8[HELPER COLUMN],Table8[[#All],[Invoice Value]])</f>
        <v>225.02</v>
      </c>
      <c r="M319" s="71">
        <f ca="1">IF(AND(K319="PAY", L319&gt;0), SUMIF(MAYPAY1,Employees8[[#Headers],[#Data],[HELPER COLUMN]],Table8[[#All],[Invoice Value]]), "")</f>
        <v>225.02</v>
      </c>
      <c r="N319" s="59" t="str">
        <f t="shared" ca="1" si="31"/>
        <v>PAID</v>
      </c>
      <c r="O319" s="59"/>
      <c r="P319" s="65"/>
      <c r="Q319" s="65"/>
      <c r="R319" s="65"/>
      <c r="S319" s="65"/>
      <c r="T319" s="65"/>
      <c r="U319" s="65"/>
      <c r="V319" s="65"/>
    </row>
    <row r="320" spans="2:22" ht="18.75" customHeight="1" x14ac:dyDescent="0.35">
      <c r="B320" s="57" t="str">
        <f t="shared" si="29"/>
        <v>6954499NGA-750</v>
      </c>
      <c r="C320" s="40">
        <v>6954499</v>
      </c>
      <c r="D320" s="40" t="s">
        <v>382</v>
      </c>
      <c r="E320" s="40" t="s">
        <v>84</v>
      </c>
      <c r="F320" s="42" t="s">
        <v>74</v>
      </c>
      <c r="G320" s="43">
        <v>43203</v>
      </c>
      <c r="H320" s="40" t="str">
        <f>VLOOKUP(E320, 'CODES FOR CLOSING TYPE'!$A$1:$C$28, 2,0)</f>
        <v>NGA-750</v>
      </c>
      <c r="I320" s="56" t="str">
        <f t="shared" si="28"/>
        <v>UNIQUE</v>
      </c>
      <c r="J320" s="56" t="b">
        <f t="shared" si="32"/>
        <v>0</v>
      </c>
      <c r="K320" s="57" t="str">
        <f t="shared" si="30"/>
        <v>PAY</v>
      </c>
      <c r="L320" s="71">
        <f ca="1">SUMIF(MAYPAY1, Employees8[HELPER COLUMN],Table8[[#All],[Invoice Value]])</f>
        <v>22.61</v>
      </c>
      <c r="M320" s="71">
        <f ca="1">IF(AND(K320="PAY", L320&gt;0), SUMIF(MAYPAY1,Employees8[[#Headers],[#Data],[HELPER COLUMN]],Table8[[#All],[Invoice Value]]), "")</f>
        <v>22.61</v>
      </c>
      <c r="N320" s="59" t="str">
        <f t="shared" ca="1" si="31"/>
        <v>PAID</v>
      </c>
      <c r="O320" s="59"/>
      <c r="P320" s="65"/>
      <c r="Q320" s="65"/>
      <c r="R320" s="65"/>
      <c r="S320" s="65"/>
      <c r="T320" s="65"/>
      <c r="U320" s="65"/>
      <c r="V320" s="65"/>
    </row>
    <row r="321" spans="2:22" ht="18.75" customHeight="1" x14ac:dyDescent="0.3">
      <c r="B321" s="57" t="str">
        <f t="shared" si="29"/>
        <v>6954499NGA-753</v>
      </c>
      <c r="C321" s="51">
        <v>6954499</v>
      </c>
      <c r="D321" s="40" t="s">
        <v>382</v>
      </c>
      <c r="E321" s="40" t="s">
        <v>101</v>
      </c>
      <c r="F321" s="42" t="s">
        <v>74</v>
      </c>
      <c r="G321" s="43">
        <v>43203</v>
      </c>
      <c r="H321" s="40" t="str">
        <f>VLOOKUP(E321, 'CODES FOR CLOSING TYPE'!$A$1:$C$28, 2,0)</f>
        <v>NGA-753</v>
      </c>
      <c r="I321" s="56" t="str">
        <f t="shared" si="28"/>
        <v>UNIQUE</v>
      </c>
      <c r="J321" s="56" t="b">
        <f t="shared" si="32"/>
        <v>0</v>
      </c>
      <c r="K321" s="57" t="str">
        <f t="shared" si="30"/>
        <v>PAY</v>
      </c>
      <c r="L321" s="71">
        <f ca="1">SUMIF(MAYPAY1, Employees8[HELPER COLUMN],Table8[[#All],[Invoice Value]])</f>
        <v>68.2</v>
      </c>
      <c r="M321" s="71">
        <f ca="1">IF(AND(K321="PAY", L321&gt;0), SUMIF(MAYPAY1,Employees8[[#Headers],[#Data],[HELPER COLUMN]],Table8[[#All],[Invoice Value]]), "")</f>
        <v>68.2</v>
      </c>
      <c r="N321" s="59" t="str">
        <f t="shared" ca="1" si="31"/>
        <v>PAID</v>
      </c>
      <c r="O321" s="62" t="s">
        <v>398</v>
      </c>
      <c r="P321" s="65"/>
      <c r="Q321" s="65"/>
      <c r="R321" s="65"/>
      <c r="S321" s="65"/>
      <c r="T321" s="65"/>
      <c r="U321" s="65"/>
      <c r="V321" s="65"/>
    </row>
    <row r="322" spans="2:22" ht="18.75" customHeight="1" x14ac:dyDescent="0.35">
      <c r="B322" s="57" t="str">
        <f t="shared" si="29"/>
        <v>6216139NGA-750</v>
      </c>
      <c r="C322" s="40">
        <v>6216139</v>
      </c>
      <c r="D322" s="40" t="s">
        <v>383</v>
      </c>
      <c r="E322" s="40" t="s">
        <v>84</v>
      </c>
      <c r="F322" s="42" t="s">
        <v>18</v>
      </c>
      <c r="G322" s="43">
        <v>43203</v>
      </c>
      <c r="H322" s="40" t="str">
        <f>VLOOKUP(E322, 'CODES FOR CLOSING TYPE'!$A$1:$C$28, 2,0)</f>
        <v>NGA-750</v>
      </c>
      <c r="I322" s="56" t="str">
        <f t="shared" si="28"/>
        <v>UNIQUE</v>
      </c>
      <c r="J322" s="56" t="b">
        <f t="shared" si="32"/>
        <v>0</v>
      </c>
      <c r="K322" s="57" t="str">
        <f t="shared" si="30"/>
        <v>PAY</v>
      </c>
      <c r="L322" s="71">
        <f ca="1">SUMIF(MAYPAY1, Employees8[HELPER COLUMN],Table8[[#All],[Invoice Value]])</f>
        <v>22.61</v>
      </c>
      <c r="M322" s="71">
        <f ca="1">IF(AND(K322="PAY", L322&gt;0), SUMIF(MAYPAY1,Employees8[[#Headers],[#Data],[HELPER COLUMN]],Table8[[#All],[Invoice Value]]), "")</f>
        <v>22.61</v>
      </c>
      <c r="N322" s="59" t="str">
        <f t="shared" ca="1" si="31"/>
        <v>PAID</v>
      </c>
      <c r="O322" s="59"/>
      <c r="P322" s="65"/>
      <c r="Q322" s="65"/>
      <c r="R322" s="65"/>
      <c r="S322" s="65"/>
      <c r="T322" s="65"/>
      <c r="U322" s="65"/>
      <c r="V322" s="65"/>
    </row>
    <row r="323" spans="2:22" ht="18.75" customHeight="1" x14ac:dyDescent="0.35">
      <c r="B323" s="57" t="str">
        <f t="shared" si="29"/>
        <v>6216139NGA-751</v>
      </c>
      <c r="C323" s="40">
        <v>6216139</v>
      </c>
      <c r="D323" s="40" t="s">
        <v>383</v>
      </c>
      <c r="E323" s="40" t="s">
        <v>92</v>
      </c>
      <c r="F323" s="42" t="s">
        <v>18</v>
      </c>
      <c r="G323" s="43">
        <v>43203</v>
      </c>
      <c r="H323" s="40" t="str">
        <f>VLOOKUP(E323, 'CODES FOR CLOSING TYPE'!$A$1:$C$28, 2,0)</f>
        <v>NGA-751</v>
      </c>
      <c r="I323" s="56" t="str">
        <f t="shared" si="28"/>
        <v>UNIQUE</v>
      </c>
      <c r="J323" s="56" t="b">
        <f t="shared" si="32"/>
        <v>0</v>
      </c>
      <c r="K323" s="57" t="str">
        <f t="shared" si="30"/>
        <v>PAY</v>
      </c>
      <c r="L323" s="71">
        <f ca="1">SUMIF(MAYPAY1, Employees8[HELPER COLUMN],Table8[[#All],[Invoice Value]])</f>
        <v>146.76</v>
      </c>
      <c r="M323" s="71">
        <f ca="1">IF(AND(K323="PAY", L323&gt;0), SUMIF(MAYPAY1,Employees8[[#Headers],[#Data],[HELPER COLUMN]],Table8[[#All],[Invoice Value]]), "")</f>
        <v>146.76</v>
      </c>
      <c r="N323" s="63" t="str">
        <f t="shared" ca="1" si="31"/>
        <v>PAID</v>
      </c>
      <c r="O323" s="63"/>
      <c r="P323" s="65"/>
      <c r="Q323" s="65"/>
      <c r="R323" s="65"/>
      <c r="S323" s="65"/>
      <c r="T323" s="65"/>
      <c r="U323" s="65"/>
      <c r="V323" s="65"/>
    </row>
    <row r="324" spans="2:22" ht="18.75" customHeight="1" x14ac:dyDescent="0.35">
      <c r="B324" s="59" t="str">
        <f t="shared" ref="B324:B334" si="33">CONCATENATE(C324, H324)</f>
        <v>6909055ZNGA561BC</v>
      </c>
      <c r="C324" s="40">
        <v>6909055</v>
      </c>
      <c r="D324" s="40" t="s">
        <v>356</v>
      </c>
      <c r="E324" s="40" t="s">
        <v>27</v>
      </c>
      <c r="F324" s="42" t="s">
        <v>82</v>
      </c>
      <c r="G324" s="43">
        <v>43204</v>
      </c>
      <c r="H324" s="40" t="str">
        <f>VLOOKUP(E324, 'CODES FOR CLOSING TYPE'!$A$1:$C$28, 2,0)</f>
        <v>ZNGA561BC</v>
      </c>
      <c r="I324" s="56" t="str">
        <f t="shared" ref="I324:I387" si="34">IF(COUNTIF(B$4:B$1640, B324&amp;"C")&gt;0, "DUP", "UNIQUE")</f>
        <v>UNIQUE</v>
      </c>
      <c r="J324" s="56" t="b">
        <f t="shared" ref="J324:J355" si="35">SUMPRODUCT(--(H324=BUILDCODES))&gt;0</f>
        <v>0</v>
      </c>
      <c r="K324" s="59" t="str">
        <f t="shared" ref="K324:K334" si="36">IF(AND(I324="DUP", J324=TRUE),"NO","PAY")</f>
        <v>PAY</v>
      </c>
      <c r="L324" s="71">
        <f ca="1">SUMIF(MAYPAY1, Employees8[HELPER COLUMN],Table8[[#All],[Invoice Value]])</f>
        <v>433.57</v>
      </c>
      <c r="M324" s="71">
        <f ca="1">IF(AND(K324="PAY", L324&gt;0), SUMIF(MAYPAY1,Employees8[[#Headers],[#Data],[HELPER COLUMN]],Table8[[#All],[Invoice Value]]), "")</f>
        <v>433.57</v>
      </c>
      <c r="N324" s="59" t="str">
        <f t="shared" ref="N324:N334" ca="1" si="37">IF(H324="NGA Outside Boundary Remediation/Build", "OSB", IF(K324="NO", "NEGLECT", IF(AND(K324="PAY",L324=0), "NOT PAID", "PAID")))</f>
        <v>PAID</v>
      </c>
      <c r="O324" s="59"/>
      <c r="P324" s="65"/>
      <c r="Q324" s="65"/>
      <c r="R324" s="65"/>
      <c r="S324" s="65"/>
      <c r="T324" s="65"/>
      <c r="U324" s="65"/>
      <c r="V324" s="65"/>
    </row>
    <row r="325" spans="2:22" ht="18.75" customHeight="1" x14ac:dyDescent="0.35">
      <c r="B325" s="59" t="str">
        <f t="shared" si="33"/>
        <v>6915731ZNGA563B</v>
      </c>
      <c r="C325" s="40">
        <v>6915731</v>
      </c>
      <c r="D325" s="40" t="s">
        <v>90</v>
      </c>
      <c r="E325" s="40" t="s">
        <v>22</v>
      </c>
      <c r="F325" s="42" t="s">
        <v>82</v>
      </c>
      <c r="G325" s="43">
        <v>43204</v>
      </c>
      <c r="H325" s="40" t="str">
        <f>VLOOKUP(E325, 'CODES FOR CLOSING TYPE'!$A$1:$C$28, 2,0)</f>
        <v>ZNGA563B</v>
      </c>
      <c r="I325" s="56" t="str">
        <f t="shared" si="34"/>
        <v>DUP</v>
      </c>
      <c r="J325" s="56" t="b">
        <f t="shared" si="35"/>
        <v>1</v>
      </c>
      <c r="K325" s="59" t="str">
        <f t="shared" si="36"/>
        <v>NO</v>
      </c>
      <c r="L325" s="71">
        <f ca="1">SUMIF(MAYPAY1, Employees8[HELPER COLUMN],Table8[[#All],[Invoice Value]])</f>
        <v>0</v>
      </c>
      <c r="M325" s="71" t="str">
        <f ca="1">IF(AND(K325="PAY", L325&gt;0), SUMIF(MAYPAY1,Employees8[[#Headers],[#Data],[HELPER COLUMN]],Table8[[#All],[Invoice Value]]), "")</f>
        <v/>
      </c>
      <c r="N325" s="59" t="str">
        <f t="shared" si="37"/>
        <v>NEGLECT</v>
      </c>
      <c r="O325" s="59"/>
      <c r="P325" s="65"/>
      <c r="Q325" s="65"/>
      <c r="R325" s="65"/>
      <c r="S325" s="65"/>
      <c r="T325" s="65"/>
      <c r="U325" s="65"/>
      <c r="V325" s="65"/>
    </row>
    <row r="326" spans="2:22" ht="18.75" customHeight="1" x14ac:dyDescent="0.35">
      <c r="B326" s="59" t="str">
        <f t="shared" si="33"/>
        <v>6981083ZNGA561B</v>
      </c>
      <c r="C326" s="40">
        <v>6981083</v>
      </c>
      <c r="D326" s="40" t="s">
        <v>36</v>
      </c>
      <c r="E326" s="40" t="s">
        <v>37</v>
      </c>
      <c r="F326" s="42" t="s">
        <v>28</v>
      </c>
      <c r="G326" s="43">
        <v>43204</v>
      </c>
      <c r="H326" s="40" t="str">
        <f>VLOOKUP(E326, 'CODES FOR CLOSING TYPE'!$A$1:$C$28, 2,0)</f>
        <v>ZNGA561B</v>
      </c>
      <c r="I326" s="56" t="str">
        <f t="shared" si="34"/>
        <v>DUP</v>
      </c>
      <c r="J326" s="56" t="b">
        <f t="shared" si="35"/>
        <v>1</v>
      </c>
      <c r="K326" s="59" t="str">
        <f t="shared" si="36"/>
        <v>NO</v>
      </c>
      <c r="L326" s="71">
        <f ca="1">SUMIF(MAYPAY1, Employees8[HELPER COLUMN],Table8[[#All],[Invoice Value]])</f>
        <v>0</v>
      </c>
      <c r="M326" s="71" t="str">
        <f ca="1">IF(AND(K326="PAY", L326&gt;0), SUMIF(MAYPAY1,Employees8[[#Headers],[#Data],[HELPER COLUMN]],Table8[[#All],[Invoice Value]]), "")</f>
        <v/>
      </c>
      <c r="N326" s="59" t="str">
        <f t="shared" si="37"/>
        <v>NEGLECT</v>
      </c>
      <c r="O326" s="59"/>
      <c r="P326" s="65"/>
      <c r="Q326" s="65"/>
      <c r="R326" s="65"/>
      <c r="S326" s="65"/>
      <c r="T326" s="65"/>
      <c r="U326" s="65"/>
      <c r="V326" s="65"/>
    </row>
    <row r="327" spans="2:22" ht="18.75" customHeight="1" x14ac:dyDescent="0.35">
      <c r="B327" s="59" t="str">
        <f t="shared" si="33"/>
        <v>6682971ZNGA563B</v>
      </c>
      <c r="C327" s="40">
        <v>6682971</v>
      </c>
      <c r="D327" s="40" t="s">
        <v>384</v>
      </c>
      <c r="E327" s="40" t="s">
        <v>22</v>
      </c>
      <c r="F327" s="42" t="s">
        <v>28</v>
      </c>
      <c r="G327" s="43">
        <v>43204</v>
      </c>
      <c r="H327" s="40" t="str">
        <f>VLOOKUP(E327, 'CODES FOR CLOSING TYPE'!$A$1:$C$28, 2,0)</f>
        <v>ZNGA563B</v>
      </c>
      <c r="I327" s="56" t="str">
        <f t="shared" si="34"/>
        <v>UNIQUE</v>
      </c>
      <c r="J327" s="56" t="b">
        <f t="shared" si="35"/>
        <v>1</v>
      </c>
      <c r="K327" s="59" t="str">
        <f t="shared" si="36"/>
        <v>PAY</v>
      </c>
      <c r="L327" s="71">
        <f ca="1">SUMIF(MAYPAY1, Employees8[HELPER COLUMN],Table8[[#All],[Invoice Value]])</f>
        <v>383.5</v>
      </c>
      <c r="M327" s="71">
        <f ca="1">IF(AND(K327="PAY", L327&gt;0), SUMIF(MAYPAY1,Employees8[[#Headers],[#Data],[HELPER COLUMN]],Table8[[#All],[Invoice Value]]), "")</f>
        <v>383.5</v>
      </c>
      <c r="N327" s="59" t="str">
        <f t="shared" ca="1" si="37"/>
        <v>PAID</v>
      </c>
      <c r="O327" s="59"/>
      <c r="P327" s="65"/>
      <c r="Q327" s="65"/>
      <c r="R327" s="65"/>
      <c r="S327" s="65"/>
      <c r="T327" s="65"/>
      <c r="U327" s="65"/>
      <c r="V327" s="65"/>
    </row>
    <row r="328" spans="2:22" ht="18.75" customHeight="1" x14ac:dyDescent="0.35">
      <c r="B328" s="59" t="str">
        <f t="shared" si="33"/>
        <v>6992918ZNGA562B</v>
      </c>
      <c r="C328" s="40">
        <v>6992918</v>
      </c>
      <c r="D328" s="40" t="s">
        <v>43</v>
      </c>
      <c r="E328" s="40" t="s">
        <v>53</v>
      </c>
      <c r="F328" s="42" t="s">
        <v>28</v>
      </c>
      <c r="G328" s="43">
        <v>43204</v>
      </c>
      <c r="H328" s="40" t="str">
        <f>VLOOKUP(E328, 'CODES FOR CLOSING TYPE'!$A$1:$C$28, 2,0)</f>
        <v>ZNGA562B</v>
      </c>
      <c r="I328" s="56" t="str">
        <f t="shared" si="34"/>
        <v>DUP</v>
      </c>
      <c r="J328" s="56" t="b">
        <f t="shared" si="35"/>
        <v>1</v>
      </c>
      <c r="K328" s="59" t="str">
        <f t="shared" si="36"/>
        <v>NO</v>
      </c>
      <c r="L328" s="71">
        <f ca="1">SUMIF(MAYPAY1, Employees8[HELPER COLUMN],Table8[[#All],[Invoice Value]])</f>
        <v>0</v>
      </c>
      <c r="M328" s="71" t="str">
        <f ca="1">IF(AND(K328="PAY", L328&gt;0), SUMIF(MAYPAY1,Employees8[[#Headers],[#Data],[HELPER COLUMN]],Table8[[#All],[Invoice Value]]), "")</f>
        <v/>
      </c>
      <c r="N328" s="59" t="str">
        <f t="shared" si="37"/>
        <v>NEGLECT</v>
      </c>
      <c r="O328" s="59"/>
      <c r="P328" s="65"/>
      <c r="Q328" s="65"/>
      <c r="R328" s="65"/>
      <c r="S328" s="65"/>
      <c r="T328" s="65"/>
      <c r="U328" s="65"/>
      <c r="V328" s="65"/>
    </row>
    <row r="329" spans="2:22" ht="18.75" customHeight="1" x14ac:dyDescent="0.35">
      <c r="B329" s="59" t="str">
        <f t="shared" si="33"/>
        <v>6712004ZNGA563B</v>
      </c>
      <c r="C329" s="40">
        <v>6712004</v>
      </c>
      <c r="D329" s="40" t="s">
        <v>385</v>
      </c>
      <c r="E329" s="40" t="s">
        <v>22</v>
      </c>
      <c r="F329" s="42" t="s">
        <v>59</v>
      </c>
      <c r="G329" s="43">
        <v>43204</v>
      </c>
      <c r="H329" s="40" t="str">
        <f>VLOOKUP(E329, 'CODES FOR CLOSING TYPE'!$A$1:$C$28, 2,0)</f>
        <v>ZNGA563B</v>
      </c>
      <c r="I329" s="56" t="str">
        <f t="shared" si="34"/>
        <v>DUP</v>
      </c>
      <c r="J329" s="56" t="b">
        <f t="shared" si="35"/>
        <v>1</v>
      </c>
      <c r="K329" s="59" t="str">
        <f t="shared" si="36"/>
        <v>NO</v>
      </c>
      <c r="L329" s="71">
        <f ca="1">SUMIF(MAYPAY1, Employees8[HELPER COLUMN],Table8[[#All],[Invoice Value]])</f>
        <v>0</v>
      </c>
      <c r="M329" s="71" t="str">
        <f ca="1">IF(AND(K329="PAY", L329&gt;0), SUMIF(MAYPAY1,Employees8[[#Headers],[#Data],[HELPER COLUMN]],Table8[[#All],[Invoice Value]]), "")</f>
        <v/>
      </c>
      <c r="N329" s="59" t="str">
        <f t="shared" si="37"/>
        <v>NEGLECT</v>
      </c>
      <c r="O329" s="59"/>
      <c r="P329" s="65"/>
      <c r="Q329" s="65"/>
      <c r="R329" s="65"/>
      <c r="S329" s="65"/>
      <c r="T329" s="65"/>
      <c r="U329" s="65"/>
      <c r="V329" s="65"/>
    </row>
    <row r="330" spans="2:22" ht="18.75" customHeight="1" x14ac:dyDescent="0.35">
      <c r="B330" s="59" t="str">
        <f t="shared" si="33"/>
        <v>6712004ZNGA563BC</v>
      </c>
      <c r="C330" s="40">
        <v>6712004</v>
      </c>
      <c r="D330" s="40" t="s">
        <v>385</v>
      </c>
      <c r="E330" s="40" t="s">
        <v>24</v>
      </c>
      <c r="F330" s="42" t="s">
        <v>59</v>
      </c>
      <c r="G330" s="43">
        <v>43204</v>
      </c>
      <c r="H330" s="40" t="str">
        <f>VLOOKUP(E330, 'CODES FOR CLOSING TYPE'!$A$1:$C$28, 2,0)</f>
        <v>ZNGA563BC</v>
      </c>
      <c r="I330" s="56" t="str">
        <f t="shared" si="34"/>
        <v>UNIQUE</v>
      </c>
      <c r="J330" s="56" t="b">
        <f t="shared" si="35"/>
        <v>0</v>
      </c>
      <c r="K330" s="59" t="str">
        <f t="shared" si="36"/>
        <v>PAY</v>
      </c>
      <c r="L330" s="71">
        <f ca="1">SUMIF(MAYPAY1, Employees8[HELPER COLUMN],Table8[[#All],[Invoice Value]])</f>
        <v>626.70000000000005</v>
      </c>
      <c r="M330" s="71">
        <f ca="1">IF(AND(K330="PAY", L330&gt;0), SUMIF(MAYPAY1,Employees8[[#Headers],[#Data],[HELPER COLUMN]],Table8[[#All],[Invoice Value]]), "")</f>
        <v>626.70000000000005</v>
      </c>
      <c r="N330" s="59" t="str">
        <f t="shared" ca="1" si="37"/>
        <v>PAID</v>
      </c>
      <c r="O330" s="59"/>
      <c r="P330" s="65"/>
      <c r="Q330" s="65"/>
      <c r="R330" s="65"/>
      <c r="S330" s="65"/>
      <c r="T330" s="65"/>
      <c r="U330" s="65"/>
      <c r="V330" s="65"/>
    </row>
    <row r="331" spans="2:22" ht="18.75" customHeight="1" x14ac:dyDescent="0.35">
      <c r="B331" s="59" t="str">
        <f t="shared" si="33"/>
        <v>6932815ZNGA561BC</v>
      </c>
      <c r="C331" s="40">
        <v>6932815</v>
      </c>
      <c r="D331" s="40" t="s">
        <v>380</v>
      </c>
      <c r="E331" s="40" t="s">
        <v>27</v>
      </c>
      <c r="F331" s="42" t="s">
        <v>65</v>
      </c>
      <c r="G331" s="43">
        <v>43204</v>
      </c>
      <c r="H331" s="40" t="str">
        <f>VLOOKUP(E331, 'CODES FOR CLOSING TYPE'!$A$1:$C$28, 2,0)</f>
        <v>ZNGA561BC</v>
      </c>
      <c r="I331" s="56" t="str">
        <f t="shared" si="34"/>
        <v>UNIQUE</v>
      </c>
      <c r="J331" s="56" t="b">
        <f t="shared" si="35"/>
        <v>0</v>
      </c>
      <c r="K331" s="59" t="str">
        <f t="shared" si="36"/>
        <v>PAY</v>
      </c>
      <c r="L331" s="71">
        <f ca="1">SUMIF(MAYPAY1, Employees8[HELPER COLUMN],Table8[[#All],[Invoice Value]])</f>
        <v>433.57</v>
      </c>
      <c r="M331" s="71">
        <f ca="1">IF(AND(K331="PAY", L331&gt;0), SUMIF(MAYPAY1,Employees8[[#Headers],[#Data],[HELPER COLUMN]],Table8[[#All],[Invoice Value]]), "")</f>
        <v>433.57</v>
      </c>
      <c r="N331" s="59" t="str">
        <f t="shared" ca="1" si="37"/>
        <v>PAID</v>
      </c>
      <c r="O331" s="59"/>
      <c r="P331" s="65"/>
      <c r="Q331" s="65"/>
      <c r="R331" s="65"/>
      <c r="S331" s="65"/>
      <c r="T331" s="65"/>
      <c r="U331" s="65"/>
      <c r="V331" s="65"/>
    </row>
    <row r="332" spans="2:22" ht="18.75" customHeight="1" x14ac:dyDescent="0.35">
      <c r="B332" s="59" t="str">
        <f t="shared" si="33"/>
        <v>6945966ZNGA561BC</v>
      </c>
      <c r="C332" s="40">
        <v>6945966</v>
      </c>
      <c r="D332" s="40" t="s">
        <v>364</v>
      </c>
      <c r="E332" s="40" t="s">
        <v>27</v>
      </c>
      <c r="F332" s="42" t="s">
        <v>65</v>
      </c>
      <c r="G332" s="43">
        <v>43204</v>
      </c>
      <c r="H332" s="40" t="str">
        <f>VLOOKUP(E332, 'CODES FOR CLOSING TYPE'!$A$1:$C$28, 2,0)</f>
        <v>ZNGA561BC</v>
      </c>
      <c r="I332" s="56" t="str">
        <f t="shared" si="34"/>
        <v>UNIQUE</v>
      </c>
      <c r="J332" s="56" t="b">
        <f t="shared" si="35"/>
        <v>0</v>
      </c>
      <c r="K332" s="59" t="str">
        <f t="shared" si="36"/>
        <v>PAY</v>
      </c>
      <c r="L332" s="71">
        <f ca="1">SUMIF(MAYPAY1, Employees8[HELPER COLUMN],Table8[[#All],[Invoice Value]])</f>
        <v>433.57</v>
      </c>
      <c r="M332" s="71">
        <f ca="1">IF(AND(K332="PAY", L332&gt;0), SUMIF(MAYPAY1,Employees8[[#Headers],[#Data],[HELPER COLUMN]],Table8[[#All],[Invoice Value]]), "")</f>
        <v>433.57</v>
      </c>
      <c r="N332" s="59" t="str">
        <f t="shared" ca="1" si="37"/>
        <v>PAID</v>
      </c>
      <c r="O332" s="59"/>
      <c r="P332" s="65"/>
      <c r="Q332" s="65"/>
      <c r="R332" s="65"/>
      <c r="S332" s="65"/>
      <c r="T332" s="65"/>
      <c r="U332" s="65"/>
      <c r="V332" s="65"/>
    </row>
    <row r="333" spans="2:22" ht="18.75" customHeight="1" x14ac:dyDescent="0.35">
      <c r="B333" s="59" t="str">
        <f t="shared" si="33"/>
        <v>6923950ZNGA560B</v>
      </c>
      <c r="C333" s="40">
        <v>6923950</v>
      </c>
      <c r="D333" s="40" t="s">
        <v>386</v>
      </c>
      <c r="E333" s="40" t="s">
        <v>69</v>
      </c>
      <c r="F333" s="42" t="s">
        <v>65</v>
      </c>
      <c r="G333" s="43">
        <v>43204</v>
      </c>
      <c r="H333" s="40" t="str">
        <f>VLOOKUP(E333, 'CODES FOR CLOSING TYPE'!$A$1:$C$28, 2,0)</f>
        <v>ZNGA560B</v>
      </c>
      <c r="I333" s="56" t="str">
        <f t="shared" si="34"/>
        <v>DUP</v>
      </c>
      <c r="J333" s="56" t="b">
        <f t="shared" si="35"/>
        <v>1</v>
      </c>
      <c r="K333" s="59" t="str">
        <f t="shared" si="36"/>
        <v>NO</v>
      </c>
      <c r="L333" s="71">
        <f ca="1">SUMIF(MAYPAY1, Employees8[HELPER COLUMN],Table8[[#All],[Invoice Value]])</f>
        <v>0</v>
      </c>
      <c r="M333" s="71" t="str">
        <f ca="1">IF(AND(K333="PAY", L333&gt;0), SUMIF(MAYPAY1,Employees8[[#Headers],[#Data],[HELPER COLUMN]],Table8[[#All],[Invoice Value]]), "")</f>
        <v/>
      </c>
      <c r="N333" s="59" t="str">
        <f t="shared" si="37"/>
        <v>NEGLECT</v>
      </c>
      <c r="O333" s="59"/>
      <c r="P333" s="65"/>
      <c r="Q333" s="65"/>
      <c r="R333" s="65"/>
      <c r="S333" s="65"/>
      <c r="T333" s="65"/>
      <c r="U333" s="65"/>
      <c r="V333" s="65"/>
    </row>
    <row r="334" spans="2:22" ht="18.75" customHeight="1" x14ac:dyDescent="0.35">
      <c r="B334" s="59" t="str">
        <f t="shared" si="33"/>
        <v>6923950ZNGA560BC</v>
      </c>
      <c r="C334" s="40">
        <v>6923950</v>
      </c>
      <c r="D334" s="40" t="s">
        <v>386</v>
      </c>
      <c r="E334" s="40" t="s">
        <v>79</v>
      </c>
      <c r="F334" s="42" t="s">
        <v>65</v>
      </c>
      <c r="G334" s="43">
        <v>43204</v>
      </c>
      <c r="H334" s="40" t="str">
        <f>VLOOKUP(E334, 'CODES FOR CLOSING TYPE'!$A$1:$C$28, 2,0)</f>
        <v>ZNGA560BC</v>
      </c>
      <c r="I334" s="56" t="str">
        <f t="shared" si="34"/>
        <v>UNIQUE</v>
      </c>
      <c r="J334" s="56" t="b">
        <f t="shared" si="35"/>
        <v>0</v>
      </c>
      <c r="K334" s="59" t="str">
        <f t="shared" si="36"/>
        <v>PAY</v>
      </c>
      <c r="L334" s="71">
        <f ca="1">SUMIF(MAYPAY1, Employees8[HELPER COLUMN],Table8[[#All],[Invoice Value]])</f>
        <v>414.92</v>
      </c>
      <c r="M334" s="71">
        <f ca="1">IF(AND(K334="PAY", L334&gt;0), SUMIF(MAYPAY1,Employees8[[#Headers],[#Data],[HELPER COLUMN]],Table8[[#All],[Invoice Value]]), "")</f>
        <v>414.92</v>
      </c>
      <c r="N334" s="59" t="str">
        <f t="shared" ca="1" si="37"/>
        <v>PAID</v>
      </c>
      <c r="O334" s="59"/>
      <c r="P334" s="65"/>
      <c r="Q334" s="65"/>
      <c r="R334" s="65"/>
      <c r="S334" s="65"/>
      <c r="T334" s="65"/>
      <c r="U334" s="65"/>
      <c r="V334" s="65"/>
    </row>
    <row r="335" spans="2:22" ht="18.75" customHeight="1" x14ac:dyDescent="0.35">
      <c r="B335" s="59" t="str">
        <f t="shared" ref="B335:B395" si="38">CONCATENATE(C335, H335)</f>
        <v>6733967N-563RSP</v>
      </c>
      <c r="C335" s="54">
        <v>6733967</v>
      </c>
      <c r="D335" s="40" t="s">
        <v>16</v>
      </c>
      <c r="E335" s="45" t="s">
        <v>352</v>
      </c>
      <c r="F335" s="42" t="s">
        <v>18</v>
      </c>
      <c r="G335" s="43">
        <v>43207</v>
      </c>
      <c r="H335" s="64" t="str">
        <f>VLOOKUP(E335, 'CODES FOR CLOSING TYPE'!$A$1:$C$28, 2,0)</f>
        <v>N-563RSP</v>
      </c>
      <c r="I335" s="56" t="str">
        <f t="shared" si="34"/>
        <v>UNIQUE</v>
      </c>
      <c r="J335" s="56" t="b">
        <f t="shared" si="35"/>
        <v>0</v>
      </c>
      <c r="K335" s="59" t="str">
        <f t="shared" ref="K335:K379" si="39">IF(AND(I335="DUP", J335=TRUE),"NO","PAY")</f>
        <v>PAY</v>
      </c>
      <c r="L335" s="71">
        <f ca="1">SUMIF(MAYPAY1, Employees8[HELPER COLUMN],Table8[[#All],[Invoice Value]])</f>
        <v>626.70000000000005</v>
      </c>
      <c r="M335" s="71">
        <f ca="1">IF(AND(K335="PAY", L335&gt;0), SUMIF(MAYPAY1,Employees8[[#Headers],[#Data],[HELPER COLUMN]],Table8[[#All],[Invoice Value]]), "")</f>
        <v>626.70000000000005</v>
      </c>
      <c r="N335" s="59" t="str">
        <f t="shared" ref="N335:N379" ca="1" si="40">IF(H335="NGA Outside Boundary Remediation/Build", "OSB", IF(K335="NO", "NEGLECT", IF(AND(K335="PAY",L335=0), "NOT PAID", "PAID")))</f>
        <v>PAID</v>
      </c>
      <c r="O335" s="59"/>
      <c r="P335" s="65"/>
      <c r="Q335" s="65"/>
      <c r="R335" s="65"/>
      <c r="S335" s="65"/>
      <c r="T335" s="65"/>
      <c r="U335" s="65"/>
      <c r="V335" s="65"/>
    </row>
    <row r="336" spans="2:22" ht="18.75" customHeight="1" x14ac:dyDescent="0.35">
      <c r="B336" s="59" t="str">
        <f t="shared" si="38"/>
        <v>6981496ZNGA563B</v>
      </c>
      <c r="C336" s="40">
        <v>6981496</v>
      </c>
      <c r="D336" s="40" t="s">
        <v>21</v>
      </c>
      <c r="E336" s="40" t="s">
        <v>22</v>
      </c>
      <c r="F336" s="42" t="s">
        <v>18</v>
      </c>
      <c r="G336" s="43">
        <v>43208</v>
      </c>
      <c r="H336" s="64" t="str">
        <f>VLOOKUP(E336, 'CODES FOR CLOSING TYPE'!$A$1:$C$28, 2,0)</f>
        <v>ZNGA563B</v>
      </c>
      <c r="I336" s="56" t="str">
        <f t="shared" si="34"/>
        <v>DUP</v>
      </c>
      <c r="J336" s="56" t="b">
        <f t="shared" si="35"/>
        <v>1</v>
      </c>
      <c r="K336" s="59" t="str">
        <f t="shared" si="39"/>
        <v>NO</v>
      </c>
      <c r="L336" s="71">
        <f ca="1">SUMIF(MAYPAY1, Employees8[HELPER COLUMN],Table8[[#All],[Invoice Value]])</f>
        <v>0</v>
      </c>
      <c r="M336" s="71" t="str">
        <f ca="1">IF(AND(K336="PAY", L336&gt;0), SUMIF(MAYPAY1,Employees8[[#Headers],[#Data],[HELPER COLUMN]],Table8[[#All],[Invoice Value]]), "")</f>
        <v/>
      </c>
      <c r="N336" s="59" t="str">
        <f t="shared" si="40"/>
        <v>NEGLECT</v>
      </c>
      <c r="O336" s="59"/>
      <c r="P336" s="65"/>
      <c r="Q336" s="65"/>
      <c r="R336" s="65"/>
      <c r="S336" s="65"/>
      <c r="T336" s="65"/>
      <c r="U336" s="65"/>
      <c r="V336" s="65"/>
    </row>
    <row r="337" spans="2:22" ht="18.75" customHeight="1" x14ac:dyDescent="0.35">
      <c r="B337" s="59" t="str">
        <f t="shared" si="38"/>
        <v>6981496ZNGA563BC</v>
      </c>
      <c r="C337" s="40">
        <v>6981496</v>
      </c>
      <c r="D337" s="40" t="s">
        <v>21</v>
      </c>
      <c r="E337" s="40" t="s">
        <v>24</v>
      </c>
      <c r="F337" s="42" t="s">
        <v>18</v>
      </c>
      <c r="G337" s="43">
        <v>43208</v>
      </c>
      <c r="H337" s="64" t="str">
        <f>VLOOKUP(E337, 'CODES FOR CLOSING TYPE'!$A$1:$C$28, 2,0)</f>
        <v>ZNGA563BC</v>
      </c>
      <c r="I337" s="56" t="str">
        <f t="shared" si="34"/>
        <v>UNIQUE</v>
      </c>
      <c r="J337" s="56" t="b">
        <f t="shared" si="35"/>
        <v>0</v>
      </c>
      <c r="K337" s="59" t="str">
        <f t="shared" si="39"/>
        <v>PAY</v>
      </c>
      <c r="L337" s="71">
        <f ca="1">SUMIF(MAYPAY1, Employees8[HELPER COLUMN],Table8[[#All],[Invoice Value]])</f>
        <v>626.70000000000005</v>
      </c>
      <c r="M337" s="71">
        <f ca="1">IF(AND(K337="PAY", L337&gt;0), SUMIF(MAYPAY1,Employees8[[#Headers],[#Data],[HELPER COLUMN]],Table8[[#All],[Invoice Value]]), "")</f>
        <v>626.70000000000005</v>
      </c>
      <c r="N337" s="59" t="str">
        <f t="shared" ca="1" si="40"/>
        <v>PAID</v>
      </c>
      <c r="O337" s="59"/>
      <c r="P337" s="65"/>
      <c r="Q337" s="65"/>
      <c r="R337" s="65"/>
      <c r="S337" s="65"/>
      <c r="T337" s="65"/>
      <c r="U337" s="65"/>
      <c r="V337" s="65"/>
    </row>
    <row r="338" spans="2:22" ht="18.75" customHeight="1" x14ac:dyDescent="0.35">
      <c r="B338" s="59" t="str">
        <f t="shared" si="38"/>
        <v>6936551ZNGA561BC</v>
      </c>
      <c r="C338" s="40">
        <v>6936551</v>
      </c>
      <c r="D338" s="40" t="s">
        <v>26</v>
      </c>
      <c r="E338" s="40" t="s">
        <v>27</v>
      </c>
      <c r="F338" s="42" t="s">
        <v>28</v>
      </c>
      <c r="G338" s="43">
        <v>43206</v>
      </c>
      <c r="H338" s="64" t="str">
        <f>VLOOKUP(E338, 'CODES FOR CLOSING TYPE'!$A$1:$C$28, 2,0)</f>
        <v>ZNGA561BC</v>
      </c>
      <c r="I338" s="56" t="str">
        <f t="shared" si="34"/>
        <v>UNIQUE</v>
      </c>
      <c r="J338" s="56" t="b">
        <f t="shared" si="35"/>
        <v>0</v>
      </c>
      <c r="K338" s="59" t="str">
        <f t="shared" si="39"/>
        <v>PAY</v>
      </c>
      <c r="L338" s="71">
        <f ca="1">SUMIF(MAYPAY1, Employees8[HELPER COLUMN],Table8[[#All],[Invoice Value]])</f>
        <v>433.57</v>
      </c>
      <c r="M338" s="71">
        <f ca="1">IF(AND(K338="PAY", L338&gt;0), SUMIF(MAYPAY1,Employees8[[#Headers],[#Data],[HELPER COLUMN]],Table8[[#All],[Invoice Value]]), "")</f>
        <v>433.57</v>
      </c>
      <c r="N338" s="59" t="str">
        <f t="shared" ca="1" si="40"/>
        <v>PAID</v>
      </c>
      <c r="O338" s="59"/>
      <c r="P338" s="65"/>
      <c r="Q338" s="65"/>
      <c r="R338" s="65"/>
      <c r="S338" s="65"/>
      <c r="T338" s="65"/>
      <c r="U338" s="65"/>
      <c r="V338" s="65"/>
    </row>
    <row r="339" spans="2:22" ht="18.75" customHeight="1" x14ac:dyDescent="0.35">
      <c r="B339" s="59" t="str">
        <f t="shared" si="38"/>
        <v>6975302ZNGA564B</v>
      </c>
      <c r="C339" s="40">
        <v>6975302</v>
      </c>
      <c r="D339" s="40" t="s">
        <v>31</v>
      </c>
      <c r="E339" s="40" t="s">
        <v>32</v>
      </c>
      <c r="F339" s="42" t="s">
        <v>28</v>
      </c>
      <c r="G339" s="43">
        <v>43206</v>
      </c>
      <c r="H339" s="64" t="str">
        <f>VLOOKUP(E339, 'CODES FOR CLOSING TYPE'!$A$1:$C$28, 2,0)</f>
        <v>ZNGA564B</v>
      </c>
      <c r="I339" s="56" t="str">
        <f t="shared" si="34"/>
        <v>UNIQUE</v>
      </c>
      <c r="J339" s="56" t="b">
        <f t="shared" si="35"/>
        <v>1</v>
      </c>
      <c r="K339" s="59" t="str">
        <f t="shared" si="39"/>
        <v>PAY</v>
      </c>
      <c r="L339" s="71">
        <f ca="1">SUMIF(MAYPAY1, Employees8[HELPER COLUMN],Table8[[#All],[Invoice Value]])</f>
        <v>625.48</v>
      </c>
      <c r="M339" s="71">
        <f ca="1">IF(AND(K339="PAY", L339&gt;0), SUMIF(MAYPAY1,Employees8[[#Headers],[#Data],[HELPER COLUMN]],Table8[[#All],[Invoice Value]]), "")</f>
        <v>625.48</v>
      </c>
      <c r="N339" s="59" t="str">
        <f t="shared" ca="1" si="40"/>
        <v>PAID</v>
      </c>
      <c r="O339" s="59"/>
      <c r="P339" s="65"/>
      <c r="Q339" s="65"/>
      <c r="R339" s="65"/>
      <c r="S339" s="65"/>
      <c r="T339" s="65"/>
      <c r="U339" s="65"/>
      <c r="V339" s="65"/>
    </row>
    <row r="340" spans="2:22" ht="18.75" customHeight="1" x14ac:dyDescent="0.35">
      <c r="B340" s="59" t="str">
        <f t="shared" si="38"/>
        <v>6916698Z999</v>
      </c>
      <c r="C340" s="40">
        <v>6916698</v>
      </c>
      <c r="D340" s="40" t="s">
        <v>33</v>
      </c>
      <c r="E340" s="40" t="s">
        <v>34</v>
      </c>
      <c r="F340" s="42" t="s">
        <v>28</v>
      </c>
      <c r="G340" s="43">
        <v>43207</v>
      </c>
      <c r="H340" s="64" t="str">
        <f>VLOOKUP(E340, 'CODES FOR CLOSING TYPE'!$A$1:$C$28, 2,0)</f>
        <v>Z999</v>
      </c>
      <c r="I340" s="56" t="str">
        <f t="shared" si="34"/>
        <v>UNIQUE</v>
      </c>
      <c r="J340" s="56" t="b">
        <f t="shared" si="35"/>
        <v>0</v>
      </c>
      <c r="K340" s="59" t="str">
        <f t="shared" si="39"/>
        <v>PAY</v>
      </c>
      <c r="L340" s="71">
        <f ca="1">SUMIF(MAYPAY1, Employees8[HELPER COLUMN],Table8[[#All],[Invoice Value]])</f>
        <v>0</v>
      </c>
      <c r="M340" s="71" t="str">
        <f ca="1">IF(AND(K340="PAY", L340&gt;0), SUMIF(MAYPAY1,Employees8[[#Headers],[#Data],[HELPER COLUMN]],Table8[[#All],[Invoice Value]]), "")</f>
        <v/>
      </c>
      <c r="N340" s="59" t="str">
        <f t="shared" ca="1" si="40"/>
        <v>NOT PAID</v>
      </c>
      <c r="O340" s="59"/>
      <c r="P340" s="65"/>
      <c r="Q340" s="65"/>
      <c r="R340" s="65"/>
      <c r="S340" s="65"/>
      <c r="T340" s="65"/>
      <c r="U340" s="65"/>
      <c r="V340" s="65"/>
    </row>
    <row r="341" spans="2:22" ht="18.75" customHeight="1" x14ac:dyDescent="0.35">
      <c r="B341" s="59" t="str">
        <f t="shared" si="38"/>
        <v>6981083ZNGA561BC</v>
      </c>
      <c r="C341" s="40">
        <v>6981083</v>
      </c>
      <c r="D341" s="40" t="s">
        <v>36</v>
      </c>
      <c r="E341" s="40" t="s">
        <v>27</v>
      </c>
      <c r="F341" s="42" t="s">
        <v>28</v>
      </c>
      <c r="G341" s="43">
        <v>43207</v>
      </c>
      <c r="H341" s="64" t="str">
        <f>VLOOKUP(E341, 'CODES FOR CLOSING TYPE'!$A$1:$C$28, 2,0)</f>
        <v>ZNGA561BC</v>
      </c>
      <c r="I341" s="56" t="str">
        <f t="shared" si="34"/>
        <v>UNIQUE</v>
      </c>
      <c r="J341" s="56" t="b">
        <f t="shared" si="35"/>
        <v>0</v>
      </c>
      <c r="K341" s="59" t="str">
        <f t="shared" si="39"/>
        <v>PAY</v>
      </c>
      <c r="L341" s="71">
        <f ca="1">SUMIF(MAYPAY1, Employees8[HELPER COLUMN],Table8[[#All],[Invoice Value]])</f>
        <v>433.57</v>
      </c>
      <c r="M341" s="71">
        <f ca="1">IF(AND(K341="PAY", L341&gt;0), SUMIF(MAYPAY1,Employees8[[#Headers],[#Data],[HELPER COLUMN]],Table8[[#All],[Invoice Value]]), "")</f>
        <v>433.57</v>
      </c>
      <c r="N341" s="59" t="str">
        <f t="shared" ca="1" si="40"/>
        <v>PAID</v>
      </c>
      <c r="O341" s="59"/>
      <c r="P341" s="65"/>
      <c r="Q341" s="65"/>
      <c r="R341" s="65"/>
      <c r="S341" s="65"/>
      <c r="T341" s="65"/>
      <c r="U341" s="65"/>
      <c r="V341" s="65"/>
    </row>
    <row r="342" spans="2:22" ht="18.75" customHeight="1" x14ac:dyDescent="0.35">
      <c r="B342" s="59" t="str">
        <f t="shared" si="38"/>
        <v>6916698ZNGA561B</v>
      </c>
      <c r="C342" s="40">
        <v>6916698</v>
      </c>
      <c r="D342" s="40" t="s">
        <v>33</v>
      </c>
      <c r="E342" s="40" t="s">
        <v>37</v>
      </c>
      <c r="F342" s="42" t="s">
        <v>28</v>
      </c>
      <c r="G342" s="43">
        <v>43207</v>
      </c>
      <c r="H342" s="64" t="str">
        <f>VLOOKUP(E342, 'CODES FOR CLOSING TYPE'!$A$1:$C$28, 2,0)</f>
        <v>ZNGA561B</v>
      </c>
      <c r="I342" s="56" t="str">
        <f t="shared" si="34"/>
        <v>UNIQUE</v>
      </c>
      <c r="J342" s="56" t="b">
        <f t="shared" si="35"/>
        <v>1</v>
      </c>
      <c r="K342" s="59" t="str">
        <f t="shared" si="39"/>
        <v>PAY</v>
      </c>
      <c r="L342" s="71">
        <f ca="1">SUMIF(MAYPAY1, Employees8[HELPER COLUMN],Table8[[#All],[Invoice Value]])</f>
        <v>194.94</v>
      </c>
      <c r="M342" s="71">
        <f ca="1">IF(AND(K342="PAY", L342&gt;0), SUMIF(MAYPAY1,Employees8[[#Headers],[#Data],[HELPER COLUMN]],Table8[[#All],[Invoice Value]]), "")</f>
        <v>194.94</v>
      </c>
      <c r="N342" s="59" t="str">
        <f t="shared" ca="1" si="40"/>
        <v>PAID</v>
      </c>
      <c r="O342" s="59"/>
      <c r="P342" s="65"/>
      <c r="Q342" s="65"/>
      <c r="R342" s="65"/>
      <c r="S342" s="65"/>
      <c r="T342" s="65"/>
      <c r="U342" s="65"/>
      <c r="V342" s="65"/>
    </row>
    <row r="343" spans="2:22" ht="18.75" customHeight="1" x14ac:dyDescent="0.35">
      <c r="B343" s="59" t="str">
        <f t="shared" si="38"/>
        <v>6847243ZNGA562BC</v>
      </c>
      <c r="C343" s="40">
        <v>6847243</v>
      </c>
      <c r="D343" s="40" t="s">
        <v>38</v>
      </c>
      <c r="E343" s="40" t="s">
        <v>39</v>
      </c>
      <c r="F343" s="42" t="s">
        <v>40</v>
      </c>
      <c r="G343" s="43">
        <v>43206</v>
      </c>
      <c r="H343" s="64" t="str">
        <f>VLOOKUP(E343, 'CODES FOR CLOSING TYPE'!$A$1:$C$28, 2,0)</f>
        <v>ZNGA562BC</v>
      </c>
      <c r="I343" s="56" t="str">
        <f t="shared" si="34"/>
        <v>UNIQUE</v>
      </c>
      <c r="J343" s="56" t="b">
        <f t="shared" si="35"/>
        <v>0</v>
      </c>
      <c r="K343" s="59" t="str">
        <f t="shared" si="39"/>
        <v>PAY</v>
      </c>
      <c r="L343" s="71">
        <f ca="1">SUMIF(MAYPAY1, Employees8[HELPER COLUMN],Table8[[#All],[Invoice Value]])</f>
        <v>498.69</v>
      </c>
      <c r="M343" s="71">
        <f ca="1">IF(AND(K343="PAY", L343&gt;0), SUMIF(MAYPAY1,Employees8[[#Headers],[#Data],[HELPER COLUMN]],Table8[[#All],[Invoice Value]]), "")</f>
        <v>498.69</v>
      </c>
      <c r="N343" s="59" t="str">
        <f t="shared" ca="1" si="40"/>
        <v>PAID</v>
      </c>
      <c r="O343" s="59"/>
      <c r="P343" s="65"/>
      <c r="Q343" s="65"/>
      <c r="R343" s="65"/>
      <c r="S343" s="65"/>
      <c r="T343" s="65"/>
      <c r="U343" s="65"/>
      <c r="V343" s="65"/>
    </row>
    <row r="344" spans="2:22" ht="18.75" customHeight="1" x14ac:dyDescent="0.35">
      <c r="B344" s="59" t="str">
        <f t="shared" si="38"/>
        <v>6971650ZNGA563BC</v>
      </c>
      <c r="C344" s="40">
        <v>6971650</v>
      </c>
      <c r="D344" s="40" t="s">
        <v>42</v>
      </c>
      <c r="E344" s="40" t="s">
        <v>24</v>
      </c>
      <c r="F344" s="42" t="s">
        <v>40</v>
      </c>
      <c r="G344" s="43">
        <v>43206</v>
      </c>
      <c r="H344" s="64" t="str">
        <f>VLOOKUP(E344, 'CODES FOR CLOSING TYPE'!$A$1:$C$28, 2,0)</f>
        <v>ZNGA563BC</v>
      </c>
      <c r="I344" s="56" t="str">
        <f t="shared" si="34"/>
        <v>UNIQUE</v>
      </c>
      <c r="J344" s="56" t="b">
        <f t="shared" si="35"/>
        <v>0</v>
      </c>
      <c r="K344" s="59" t="str">
        <f t="shared" si="39"/>
        <v>PAY</v>
      </c>
      <c r="L344" s="71">
        <f ca="1">SUMIF(MAYPAY1, Employees8[HELPER COLUMN],Table8[[#All],[Invoice Value]])</f>
        <v>626.70000000000005</v>
      </c>
      <c r="M344" s="71">
        <f ca="1">IF(AND(K344="PAY", L344&gt;0), SUMIF(MAYPAY1,Employees8[[#Headers],[#Data],[HELPER COLUMN]],Table8[[#All],[Invoice Value]]), "")</f>
        <v>626.70000000000005</v>
      </c>
      <c r="N344" s="59" t="str">
        <f t="shared" ca="1" si="40"/>
        <v>PAID</v>
      </c>
      <c r="O344" s="59"/>
      <c r="P344" s="65"/>
      <c r="Q344" s="65"/>
      <c r="R344" s="65"/>
      <c r="S344" s="65"/>
      <c r="T344" s="65"/>
      <c r="U344" s="65"/>
      <c r="V344" s="65"/>
    </row>
    <row r="345" spans="2:22" ht="18.75" customHeight="1" x14ac:dyDescent="0.35">
      <c r="B345" s="59" t="str">
        <f t="shared" si="38"/>
        <v>6992918ZNGA562BC</v>
      </c>
      <c r="C345" s="40">
        <v>6992918</v>
      </c>
      <c r="D345" s="40" t="s">
        <v>43</v>
      </c>
      <c r="E345" s="40" t="s">
        <v>39</v>
      </c>
      <c r="F345" s="42" t="s">
        <v>28</v>
      </c>
      <c r="G345" s="43">
        <v>43208</v>
      </c>
      <c r="H345" s="64" t="str">
        <f>VLOOKUP(E345, 'CODES FOR CLOSING TYPE'!$A$1:$C$28, 2,0)</f>
        <v>ZNGA562BC</v>
      </c>
      <c r="I345" s="56" t="str">
        <f t="shared" si="34"/>
        <v>UNIQUE</v>
      </c>
      <c r="J345" s="56" t="b">
        <f t="shared" si="35"/>
        <v>0</v>
      </c>
      <c r="K345" s="59" t="str">
        <f t="shared" si="39"/>
        <v>PAY</v>
      </c>
      <c r="L345" s="71">
        <f ca="1">SUMIF(MAYPAY1, Employees8[HELPER COLUMN],Table8[[#All],[Invoice Value]])</f>
        <v>498.69</v>
      </c>
      <c r="M345" s="71">
        <f ca="1">IF(AND(K345="PAY", L345&gt;0), SUMIF(MAYPAY1,Employees8[[#Headers],[#Data],[HELPER COLUMN]],Table8[[#All],[Invoice Value]]), "")</f>
        <v>498.69</v>
      </c>
      <c r="N345" s="59" t="str">
        <f t="shared" ca="1" si="40"/>
        <v>PAID</v>
      </c>
      <c r="O345" s="59"/>
      <c r="P345" s="65"/>
      <c r="Q345" s="65"/>
      <c r="R345" s="65"/>
      <c r="S345" s="65"/>
      <c r="T345" s="65"/>
      <c r="U345" s="65"/>
      <c r="V345" s="65"/>
    </row>
    <row r="346" spans="2:22" ht="18.75" customHeight="1" x14ac:dyDescent="0.35">
      <c r="B346" s="59" t="str">
        <f t="shared" si="38"/>
        <v>6904484ZNGA561BC</v>
      </c>
      <c r="C346" s="40">
        <v>6904484</v>
      </c>
      <c r="D346" s="40" t="s">
        <v>44</v>
      </c>
      <c r="E346" s="40" t="s">
        <v>27</v>
      </c>
      <c r="F346" s="42" t="s">
        <v>45</v>
      </c>
      <c r="G346" s="43">
        <v>43207</v>
      </c>
      <c r="H346" s="64" t="str">
        <f>VLOOKUP(E346, 'CODES FOR CLOSING TYPE'!$A$1:$C$28, 2,0)</f>
        <v>ZNGA561BC</v>
      </c>
      <c r="I346" s="56" t="str">
        <f t="shared" si="34"/>
        <v>UNIQUE</v>
      </c>
      <c r="J346" s="56" t="b">
        <f t="shared" si="35"/>
        <v>0</v>
      </c>
      <c r="K346" s="59" t="str">
        <f t="shared" si="39"/>
        <v>PAY</v>
      </c>
      <c r="L346" s="71">
        <f ca="1">SUMIF(MAYPAY1, Employees8[HELPER COLUMN],Table8[[#All],[Invoice Value]])</f>
        <v>433.57</v>
      </c>
      <c r="M346" s="71">
        <f ca="1">IF(AND(K346="PAY", L346&gt;0), SUMIF(MAYPAY1,Employees8[[#Headers],[#Data],[HELPER COLUMN]],Table8[[#All],[Invoice Value]]), "")</f>
        <v>433.57</v>
      </c>
      <c r="N346" s="59" t="str">
        <f t="shared" ca="1" si="40"/>
        <v>PAID</v>
      </c>
      <c r="O346" s="59"/>
      <c r="P346" s="65"/>
      <c r="Q346" s="65"/>
      <c r="R346" s="65"/>
      <c r="S346" s="65"/>
      <c r="T346" s="65"/>
      <c r="U346" s="65"/>
      <c r="V346" s="65"/>
    </row>
    <row r="347" spans="2:22" ht="18.75" customHeight="1" x14ac:dyDescent="0.35">
      <c r="B347" s="59" t="str">
        <f t="shared" si="38"/>
        <v>6917205ZNGA563B</v>
      </c>
      <c r="C347" s="40">
        <v>6917205</v>
      </c>
      <c r="D347" s="40" t="s">
        <v>46</v>
      </c>
      <c r="E347" s="40" t="s">
        <v>22</v>
      </c>
      <c r="F347" s="42" t="s">
        <v>45</v>
      </c>
      <c r="G347" s="43">
        <v>43207</v>
      </c>
      <c r="H347" s="64" t="str">
        <f>VLOOKUP(E347, 'CODES FOR CLOSING TYPE'!$A$1:$C$28, 2,0)</f>
        <v>ZNGA563B</v>
      </c>
      <c r="I347" s="56" t="str">
        <f t="shared" si="34"/>
        <v>DUP</v>
      </c>
      <c r="J347" s="56" t="b">
        <f t="shared" si="35"/>
        <v>1</v>
      </c>
      <c r="K347" s="59" t="str">
        <f t="shared" si="39"/>
        <v>NO</v>
      </c>
      <c r="L347" s="71">
        <f ca="1">SUMIF(MAYPAY1, Employees8[HELPER COLUMN],Table8[[#All],[Invoice Value]])</f>
        <v>0</v>
      </c>
      <c r="M347" s="71" t="str">
        <f ca="1">IF(AND(K347="PAY", L347&gt;0), SUMIF(MAYPAY1,Employees8[[#Headers],[#Data],[HELPER COLUMN]],Table8[[#All],[Invoice Value]]), "")</f>
        <v/>
      </c>
      <c r="N347" s="59" t="str">
        <f t="shared" si="40"/>
        <v>NEGLECT</v>
      </c>
      <c r="O347" s="59"/>
      <c r="P347" s="65"/>
      <c r="Q347" s="65"/>
      <c r="R347" s="65"/>
      <c r="S347" s="65"/>
      <c r="T347" s="65"/>
      <c r="U347" s="65"/>
      <c r="V347" s="65"/>
    </row>
    <row r="348" spans="2:22" ht="18.75" customHeight="1" x14ac:dyDescent="0.35">
      <c r="B348" s="59" t="str">
        <f t="shared" si="38"/>
        <v>6917205ZNGA563BC</v>
      </c>
      <c r="C348" s="40">
        <v>6917205</v>
      </c>
      <c r="D348" s="40" t="s">
        <v>46</v>
      </c>
      <c r="E348" s="40" t="s">
        <v>24</v>
      </c>
      <c r="F348" s="42" t="s">
        <v>45</v>
      </c>
      <c r="G348" s="43">
        <v>43207</v>
      </c>
      <c r="H348" s="64" t="str">
        <f>VLOOKUP(E348, 'CODES FOR CLOSING TYPE'!$A$1:$C$28, 2,0)</f>
        <v>ZNGA563BC</v>
      </c>
      <c r="I348" s="56" t="str">
        <f t="shared" si="34"/>
        <v>UNIQUE</v>
      </c>
      <c r="J348" s="56" t="b">
        <f t="shared" si="35"/>
        <v>0</v>
      </c>
      <c r="K348" s="59" t="str">
        <f t="shared" si="39"/>
        <v>PAY</v>
      </c>
      <c r="L348" s="71">
        <f ca="1">SUMIF(MAYPAY1, Employees8[HELPER COLUMN],Table8[[#All],[Invoice Value]])</f>
        <v>626.70000000000005</v>
      </c>
      <c r="M348" s="71">
        <f ca="1">IF(AND(K348="PAY", L348&gt;0), SUMIF(MAYPAY1,Employees8[[#Headers],[#Data],[HELPER COLUMN]],Table8[[#All],[Invoice Value]]), "")</f>
        <v>626.70000000000005</v>
      </c>
      <c r="N348" s="59" t="str">
        <f t="shared" ca="1" si="40"/>
        <v>PAID</v>
      </c>
      <c r="O348" s="59"/>
      <c r="P348" s="65"/>
      <c r="Q348" s="65"/>
      <c r="R348" s="65"/>
      <c r="S348" s="65"/>
      <c r="T348" s="65"/>
      <c r="U348" s="65"/>
      <c r="V348" s="65"/>
    </row>
    <row r="349" spans="2:22" ht="18.75" customHeight="1" x14ac:dyDescent="0.35">
      <c r="B349" s="59" t="str">
        <f t="shared" si="38"/>
        <v>7016592ZNGA563B</v>
      </c>
      <c r="C349" s="40">
        <v>7016592</v>
      </c>
      <c r="D349" s="40" t="s">
        <v>47</v>
      </c>
      <c r="E349" s="40" t="s">
        <v>22</v>
      </c>
      <c r="F349" s="42" t="s">
        <v>45</v>
      </c>
      <c r="G349" s="43">
        <v>43207</v>
      </c>
      <c r="H349" s="64" t="str">
        <f>VLOOKUP(E349, 'CODES FOR CLOSING TYPE'!$A$1:$C$28, 2,0)</f>
        <v>ZNGA563B</v>
      </c>
      <c r="I349" s="56" t="str">
        <f t="shared" si="34"/>
        <v>DUP</v>
      </c>
      <c r="J349" s="56" t="b">
        <f t="shared" si="35"/>
        <v>1</v>
      </c>
      <c r="K349" s="59" t="str">
        <f t="shared" si="39"/>
        <v>NO</v>
      </c>
      <c r="L349" s="71">
        <f ca="1">SUMIF(MAYPAY1, Employees8[HELPER COLUMN],Table8[[#All],[Invoice Value]])</f>
        <v>0</v>
      </c>
      <c r="M349" s="71" t="str">
        <f ca="1">IF(AND(K349="PAY", L349&gt;0), SUMIF(MAYPAY1,Employees8[[#Headers],[#Data],[HELPER COLUMN]],Table8[[#All],[Invoice Value]]), "")</f>
        <v/>
      </c>
      <c r="N349" s="59" t="str">
        <f t="shared" si="40"/>
        <v>NEGLECT</v>
      </c>
      <c r="O349" s="59"/>
      <c r="P349" s="65"/>
      <c r="Q349" s="65"/>
      <c r="R349" s="65"/>
      <c r="S349" s="65"/>
      <c r="T349" s="65"/>
      <c r="U349" s="65"/>
      <c r="V349" s="65"/>
    </row>
    <row r="350" spans="2:22" ht="18.75" customHeight="1" x14ac:dyDescent="0.35">
      <c r="B350" s="59" t="str">
        <f t="shared" si="38"/>
        <v>7016592ZNGA563BC</v>
      </c>
      <c r="C350" s="40">
        <v>7016592</v>
      </c>
      <c r="D350" s="40" t="s">
        <v>47</v>
      </c>
      <c r="E350" s="40" t="s">
        <v>24</v>
      </c>
      <c r="F350" s="42" t="s">
        <v>45</v>
      </c>
      <c r="G350" s="43">
        <v>43207</v>
      </c>
      <c r="H350" s="64" t="str">
        <f>VLOOKUP(E350, 'CODES FOR CLOSING TYPE'!$A$1:$C$28, 2,0)</f>
        <v>ZNGA563BC</v>
      </c>
      <c r="I350" s="56" t="str">
        <f t="shared" si="34"/>
        <v>UNIQUE</v>
      </c>
      <c r="J350" s="56" t="b">
        <f t="shared" si="35"/>
        <v>0</v>
      </c>
      <c r="K350" s="59" t="str">
        <f t="shared" si="39"/>
        <v>PAY</v>
      </c>
      <c r="L350" s="71">
        <f ca="1">SUMIF(MAYPAY1, Employees8[HELPER COLUMN],Table8[[#All],[Invoice Value]])</f>
        <v>0</v>
      </c>
      <c r="M350" s="71" t="str">
        <f ca="1">IF(AND(K350="PAY", L350&gt;0), SUMIF(MAYPAY1,Employees8[[#Headers],[#Data],[HELPER COLUMN]],Table8[[#All],[Invoice Value]]), "")</f>
        <v/>
      </c>
      <c r="N350" s="59" t="str">
        <f t="shared" ca="1" si="40"/>
        <v>NOT PAID</v>
      </c>
      <c r="O350" s="59" t="s">
        <v>598</v>
      </c>
      <c r="P350" s="65"/>
      <c r="Q350" s="65"/>
      <c r="R350" s="65"/>
      <c r="S350" s="65"/>
      <c r="T350" s="65"/>
      <c r="U350" s="65"/>
      <c r="V350" s="65"/>
    </row>
    <row r="351" spans="2:22" s="122" customFormat="1" ht="18.75" customHeight="1" x14ac:dyDescent="0.35">
      <c r="B351" s="64" t="str">
        <f t="shared" si="38"/>
        <v>6928705ZNGA561BC</v>
      </c>
      <c r="C351" s="118">
        <v>6928705</v>
      </c>
      <c r="D351" s="118" t="s">
        <v>48</v>
      </c>
      <c r="E351" s="118" t="s">
        <v>27</v>
      </c>
      <c r="F351" s="44" t="s">
        <v>45</v>
      </c>
      <c r="G351" s="119">
        <v>43208</v>
      </c>
      <c r="H351" s="64" t="str">
        <f>VLOOKUP(E351, 'CODES FOR CLOSING TYPE'!$A$1:$C$28, 2,0)</f>
        <v>ZNGA561BC</v>
      </c>
      <c r="I351" s="56" t="str">
        <f t="shared" si="34"/>
        <v>UNIQUE</v>
      </c>
      <c r="J351" s="56" t="b">
        <f t="shared" si="35"/>
        <v>0</v>
      </c>
      <c r="K351" s="64" t="str">
        <f t="shared" si="39"/>
        <v>PAY</v>
      </c>
      <c r="L351" s="120">
        <f ca="1">SUMIF(MAYPAY1, Employees8[HELPER COLUMN],Table8[[#All],[Invoice Value]])</f>
        <v>433.57</v>
      </c>
      <c r="M351" s="120">
        <f ca="1">IF(AND(K351="PAY", L351&gt;0), SUMIF(MAYPAY1,Employees8[[#Headers],[#Data],[HELPER COLUMN]],Table8[[#All],[Invoice Value]]), "")</f>
        <v>433.57</v>
      </c>
      <c r="N351" s="64" t="str">
        <f t="shared" ca="1" si="40"/>
        <v>PAID</v>
      </c>
      <c r="O351" s="64" t="s">
        <v>599</v>
      </c>
      <c r="P351" s="121"/>
      <c r="Q351" s="121"/>
      <c r="R351" s="121"/>
      <c r="S351" s="121"/>
      <c r="T351" s="121"/>
      <c r="U351" s="121"/>
      <c r="V351" s="121"/>
    </row>
    <row r="352" spans="2:22" s="122" customFormat="1" ht="18.75" customHeight="1" x14ac:dyDescent="0.35">
      <c r="B352" s="64" t="str">
        <f t="shared" si="38"/>
        <v>6567858NGA-511</v>
      </c>
      <c r="C352" s="118">
        <v>6567858</v>
      </c>
      <c r="D352" s="118" t="s">
        <v>49</v>
      </c>
      <c r="E352" s="118" t="s">
        <v>50</v>
      </c>
      <c r="F352" s="44" t="s">
        <v>40</v>
      </c>
      <c r="G352" s="119">
        <v>43207</v>
      </c>
      <c r="H352" s="64" t="str">
        <f>VLOOKUP(E352, 'CODES FOR CLOSING TYPE'!$A$1:$C$28, 2,0)</f>
        <v>NGA-511</v>
      </c>
      <c r="I352" s="56" t="str">
        <f t="shared" si="34"/>
        <v>UNIQUE</v>
      </c>
      <c r="J352" s="56" t="b">
        <f t="shared" si="35"/>
        <v>0</v>
      </c>
      <c r="K352" s="64" t="str">
        <f t="shared" si="39"/>
        <v>PAY</v>
      </c>
      <c r="L352" s="120">
        <f ca="1">SUMIF(MAYPAY1, Employees8[HELPER COLUMN],Table8[[#All],[Invoice Value]])</f>
        <v>225.02</v>
      </c>
      <c r="M352" s="120">
        <f ca="1">IF(AND(K352="PAY", L352&gt;0), SUMIF(MAYPAY1,Employees8[[#Headers],[#Data],[HELPER COLUMN]],Table8[[#All],[Invoice Value]]), "")</f>
        <v>225.02</v>
      </c>
      <c r="N352" s="64" t="str">
        <f t="shared" ca="1" si="40"/>
        <v>PAID</v>
      </c>
      <c r="O352" s="64"/>
      <c r="P352" s="121"/>
      <c r="Q352" s="121"/>
      <c r="R352" s="121"/>
      <c r="S352" s="121"/>
      <c r="T352" s="121"/>
      <c r="U352" s="121"/>
      <c r="V352" s="121"/>
    </row>
    <row r="353" spans="2:22" s="122" customFormat="1" ht="18.75" customHeight="1" x14ac:dyDescent="0.35">
      <c r="B353" s="64" t="str">
        <f t="shared" si="38"/>
        <v>7080393ZNGA562B</v>
      </c>
      <c r="C353" s="118">
        <v>7080393</v>
      </c>
      <c r="D353" s="118" t="s">
        <v>52</v>
      </c>
      <c r="E353" s="118" t="s">
        <v>53</v>
      </c>
      <c r="F353" s="44" t="s">
        <v>40</v>
      </c>
      <c r="G353" s="119">
        <v>43208</v>
      </c>
      <c r="H353" s="64" t="str">
        <f>VLOOKUP(E353, 'CODES FOR CLOSING TYPE'!$A$1:$C$28, 2,0)</f>
        <v>ZNGA562B</v>
      </c>
      <c r="I353" s="56" t="str">
        <f t="shared" si="34"/>
        <v>DUP</v>
      </c>
      <c r="J353" s="56" t="b">
        <f t="shared" si="35"/>
        <v>1</v>
      </c>
      <c r="K353" s="64" t="str">
        <f t="shared" si="39"/>
        <v>NO</v>
      </c>
      <c r="L353" s="120">
        <f ca="1">SUMIF(MAYPAY1, Employees8[HELPER COLUMN],Table8[[#All],[Invoice Value]])</f>
        <v>0</v>
      </c>
      <c r="M353" s="120" t="str">
        <f ca="1">IF(AND(K353="PAY", L353&gt;0), SUMIF(MAYPAY1,Employees8[[#Headers],[#Data],[HELPER COLUMN]],Table8[[#All],[Invoice Value]]), "")</f>
        <v/>
      </c>
      <c r="N353" s="64" t="str">
        <f t="shared" si="40"/>
        <v>NEGLECT</v>
      </c>
      <c r="O353" s="64"/>
      <c r="P353" s="121"/>
      <c r="Q353" s="121"/>
      <c r="R353" s="121"/>
      <c r="S353" s="121"/>
      <c r="T353" s="121"/>
      <c r="U353" s="121"/>
      <c r="V353" s="121"/>
    </row>
    <row r="354" spans="2:22" s="122" customFormat="1" ht="18.75" customHeight="1" x14ac:dyDescent="0.35">
      <c r="B354" s="64" t="str">
        <f t="shared" si="38"/>
        <v>6977075ZNGA562B</v>
      </c>
      <c r="C354" s="118">
        <v>6977075</v>
      </c>
      <c r="D354" s="118" t="s">
        <v>54</v>
      </c>
      <c r="E354" s="118" t="s">
        <v>53</v>
      </c>
      <c r="F354" s="44" t="s">
        <v>55</v>
      </c>
      <c r="G354" s="119">
        <v>43207</v>
      </c>
      <c r="H354" s="64" t="str">
        <f>VLOOKUP(E354, 'CODES FOR CLOSING TYPE'!$A$1:$C$28, 2,0)</f>
        <v>ZNGA562B</v>
      </c>
      <c r="I354" s="56" t="str">
        <f t="shared" si="34"/>
        <v>DUP</v>
      </c>
      <c r="J354" s="56" t="b">
        <f t="shared" si="35"/>
        <v>1</v>
      </c>
      <c r="K354" s="64" t="str">
        <f t="shared" si="39"/>
        <v>NO</v>
      </c>
      <c r="L354" s="120">
        <f ca="1">SUMIF(MAYPAY1, Employees8[HELPER COLUMN],Table8[[#All],[Invoice Value]])</f>
        <v>0</v>
      </c>
      <c r="M354" s="120" t="str">
        <f ca="1">IF(AND(K354="PAY", L354&gt;0), SUMIF(MAYPAY1,Employees8[[#Headers],[#Data],[HELPER COLUMN]],Table8[[#All],[Invoice Value]]), "")</f>
        <v/>
      </c>
      <c r="N354" s="64" t="str">
        <f t="shared" si="40"/>
        <v>NEGLECT</v>
      </c>
      <c r="O354" s="64"/>
      <c r="P354" s="121"/>
      <c r="Q354" s="121"/>
      <c r="R354" s="121"/>
      <c r="S354" s="121"/>
      <c r="T354" s="121"/>
      <c r="U354" s="121"/>
      <c r="V354" s="121"/>
    </row>
    <row r="355" spans="2:22" s="122" customFormat="1" ht="18.75" customHeight="1" x14ac:dyDescent="0.35">
      <c r="B355" s="64" t="str">
        <f t="shared" si="38"/>
        <v>6869275ZNGA561B</v>
      </c>
      <c r="C355" s="118">
        <v>6869275</v>
      </c>
      <c r="D355" s="118" t="s">
        <v>56</v>
      </c>
      <c r="E355" s="118" t="s">
        <v>37</v>
      </c>
      <c r="F355" s="44" t="s">
        <v>55</v>
      </c>
      <c r="G355" s="119">
        <v>43208</v>
      </c>
      <c r="H355" s="64" t="str">
        <f>VLOOKUP(E355, 'CODES FOR CLOSING TYPE'!$A$1:$C$28, 2,0)</f>
        <v>ZNGA561B</v>
      </c>
      <c r="I355" s="56" t="str">
        <f t="shared" si="34"/>
        <v>DUP</v>
      </c>
      <c r="J355" s="56" t="b">
        <f t="shared" si="35"/>
        <v>1</v>
      </c>
      <c r="K355" s="64" t="str">
        <f t="shared" si="39"/>
        <v>NO</v>
      </c>
      <c r="L355" s="120">
        <f ca="1">SUMIF(MAYPAY1, Employees8[HELPER COLUMN],Table8[[#All],[Invoice Value]])</f>
        <v>0</v>
      </c>
      <c r="M355" s="120" t="str">
        <f ca="1">IF(AND(K355="PAY", L355&gt;0), SUMIF(MAYPAY1,Employees8[[#Headers],[#Data],[HELPER COLUMN]],Table8[[#All],[Invoice Value]]), "")</f>
        <v/>
      </c>
      <c r="N355" s="64" t="str">
        <f t="shared" si="40"/>
        <v>NEGLECT</v>
      </c>
      <c r="O355" s="64"/>
      <c r="P355" s="121"/>
      <c r="Q355" s="121"/>
      <c r="R355" s="121"/>
      <c r="S355" s="121"/>
      <c r="T355" s="121"/>
      <c r="U355" s="121"/>
      <c r="V355" s="121"/>
    </row>
    <row r="356" spans="2:22" s="122" customFormat="1" ht="18.75" customHeight="1" x14ac:dyDescent="0.35">
      <c r="B356" s="64" t="str">
        <f t="shared" si="38"/>
        <v>6869275ZNGA561BC</v>
      </c>
      <c r="C356" s="118">
        <v>6869275</v>
      </c>
      <c r="D356" s="118" t="s">
        <v>56</v>
      </c>
      <c r="E356" s="118" t="s">
        <v>27</v>
      </c>
      <c r="F356" s="44" t="s">
        <v>55</v>
      </c>
      <c r="G356" s="119">
        <v>43208</v>
      </c>
      <c r="H356" s="64" t="str">
        <f>VLOOKUP(E356, 'CODES FOR CLOSING TYPE'!$A$1:$C$28, 2,0)</f>
        <v>ZNGA561BC</v>
      </c>
      <c r="I356" s="56" t="str">
        <f t="shared" si="34"/>
        <v>UNIQUE</v>
      </c>
      <c r="J356" s="56" t="b">
        <f t="shared" ref="J356:J379" si="41">SUMPRODUCT(--(H356=BUILDCODES))&gt;0</f>
        <v>0</v>
      </c>
      <c r="K356" s="64" t="str">
        <f t="shared" si="39"/>
        <v>PAY</v>
      </c>
      <c r="L356" s="120">
        <f ca="1">SUMIF(MAYPAY1, Employees8[HELPER COLUMN],Table8[[#All],[Invoice Value]])</f>
        <v>433.57</v>
      </c>
      <c r="M356" s="120">
        <f ca="1">IF(AND(K356="PAY", L356&gt;0), SUMIF(MAYPAY1,Employees8[[#Headers],[#Data],[HELPER COLUMN]],Table8[[#All],[Invoice Value]]), "")</f>
        <v>433.57</v>
      </c>
      <c r="N356" s="64" t="str">
        <f t="shared" ca="1" si="40"/>
        <v>PAID</v>
      </c>
      <c r="O356" s="64"/>
      <c r="P356" s="121"/>
      <c r="Q356" s="121"/>
      <c r="R356" s="121"/>
      <c r="S356" s="121"/>
      <c r="T356" s="121"/>
      <c r="U356" s="121"/>
      <c r="V356" s="121"/>
    </row>
    <row r="357" spans="2:22" s="122" customFormat="1" ht="18.75" customHeight="1" x14ac:dyDescent="0.35">
      <c r="B357" s="64" t="str">
        <f t="shared" si="38"/>
        <v>6959195ZNGA562B</v>
      </c>
      <c r="C357" s="118">
        <v>6959195</v>
      </c>
      <c r="D357" s="118" t="s">
        <v>57</v>
      </c>
      <c r="E357" s="118" t="s">
        <v>53</v>
      </c>
      <c r="F357" s="44" t="s">
        <v>55</v>
      </c>
      <c r="G357" s="119">
        <v>43208</v>
      </c>
      <c r="H357" s="64" t="str">
        <f>VLOOKUP(E357, 'CODES FOR CLOSING TYPE'!$A$1:$C$28, 2,0)</f>
        <v>ZNGA562B</v>
      </c>
      <c r="I357" s="56" t="str">
        <f t="shared" si="34"/>
        <v>DUP</v>
      </c>
      <c r="J357" s="56" t="b">
        <f t="shared" si="41"/>
        <v>1</v>
      </c>
      <c r="K357" s="64" t="str">
        <f t="shared" si="39"/>
        <v>NO</v>
      </c>
      <c r="L357" s="120">
        <f ca="1">SUMIF(MAYPAY1, Employees8[HELPER COLUMN],Table8[[#All],[Invoice Value]])</f>
        <v>0</v>
      </c>
      <c r="M357" s="120" t="str">
        <f ca="1">IF(AND(K357="PAY", L357&gt;0), SUMIF(MAYPAY1,Employees8[[#Headers],[#Data],[HELPER COLUMN]],Table8[[#All],[Invoice Value]]), "")</f>
        <v/>
      </c>
      <c r="N357" s="64" t="str">
        <f t="shared" si="40"/>
        <v>NEGLECT</v>
      </c>
      <c r="O357" s="64"/>
      <c r="P357" s="121"/>
      <c r="Q357" s="121"/>
      <c r="R357" s="121"/>
      <c r="S357" s="121"/>
      <c r="T357" s="121"/>
      <c r="U357" s="121"/>
      <c r="V357" s="121"/>
    </row>
    <row r="358" spans="2:22" s="122" customFormat="1" ht="18.75" customHeight="1" x14ac:dyDescent="0.35">
      <c r="B358" s="64" t="str">
        <f t="shared" si="38"/>
        <v>6696611ZNGA561B</v>
      </c>
      <c r="C358" s="118">
        <v>6696611</v>
      </c>
      <c r="D358" s="118" t="s">
        <v>58</v>
      </c>
      <c r="E358" s="118" t="s">
        <v>37</v>
      </c>
      <c r="F358" s="44" t="s">
        <v>59</v>
      </c>
      <c r="G358" s="119">
        <v>43206</v>
      </c>
      <c r="H358" s="64" t="str">
        <f>VLOOKUP(E358, 'CODES FOR CLOSING TYPE'!$A$1:$C$28, 2,0)</f>
        <v>ZNGA561B</v>
      </c>
      <c r="I358" s="56" t="str">
        <f t="shared" si="34"/>
        <v>DUP</v>
      </c>
      <c r="J358" s="56" t="b">
        <f t="shared" si="41"/>
        <v>1</v>
      </c>
      <c r="K358" s="64" t="str">
        <f t="shared" si="39"/>
        <v>NO</v>
      </c>
      <c r="L358" s="120">
        <f ca="1">SUMIF(MAYPAY1, Employees8[HELPER COLUMN],Table8[[#All],[Invoice Value]])</f>
        <v>0</v>
      </c>
      <c r="M358" s="120" t="str">
        <f ca="1">IF(AND(K358="PAY", L358&gt;0), SUMIF(MAYPAY1,Employees8[[#Headers],[#Data],[HELPER COLUMN]],Table8[[#All],[Invoice Value]]), "")</f>
        <v/>
      </c>
      <c r="N358" s="64" t="str">
        <f t="shared" si="40"/>
        <v>NEGLECT</v>
      </c>
      <c r="O358" s="64"/>
      <c r="P358" s="121"/>
      <c r="Q358" s="121"/>
      <c r="R358" s="121"/>
      <c r="S358" s="121"/>
      <c r="T358" s="121"/>
      <c r="U358" s="121"/>
      <c r="V358" s="121"/>
    </row>
    <row r="359" spans="2:22" s="122" customFormat="1" ht="18.75" customHeight="1" x14ac:dyDescent="0.35">
      <c r="B359" s="64" t="str">
        <f t="shared" si="38"/>
        <v>6954409ZNGA561B</v>
      </c>
      <c r="C359" s="118">
        <v>6954409</v>
      </c>
      <c r="D359" s="118" t="s">
        <v>60</v>
      </c>
      <c r="E359" s="118" t="s">
        <v>37</v>
      </c>
      <c r="F359" s="44" t="s">
        <v>59</v>
      </c>
      <c r="G359" s="119">
        <v>43206</v>
      </c>
      <c r="H359" s="64" t="str">
        <f>VLOOKUP(E359, 'CODES FOR CLOSING TYPE'!$A$1:$C$28, 2,0)</f>
        <v>ZNGA561B</v>
      </c>
      <c r="I359" s="56" t="str">
        <f t="shared" si="34"/>
        <v>DUP</v>
      </c>
      <c r="J359" s="56" t="b">
        <f t="shared" si="41"/>
        <v>1</v>
      </c>
      <c r="K359" s="64" t="str">
        <f t="shared" si="39"/>
        <v>NO</v>
      </c>
      <c r="L359" s="120">
        <f ca="1">SUMIF(MAYPAY1, Employees8[HELPER COLUMN],Table8[[#All],[Invoice Value]])</f>
        <v>0</v>
      </c>
      <c r="M359" s="120" t="str">
        <f ca="1">IF(AND(K359="PAY", L359&gt;0), SUMIF(MAYPAY1,Employees8[[#Headers],[#Data],[HELPER COLUMN]],Table8[[#All],[Invoice Value]]), "")</f>
        <v/>
      </c>
      <c r="N359" s="64" t="str">
        <f t="shared" si="40"/>
        <v>NEGLECT</v>
      </c>
      <c r="O359" s="64"/>
      <c r="P359" s="121"/>
      <c r="Q359" s="121"/>
      <c r="R359" s="121"/>
      <c r="S359" s="121"/>
      <c r="T359" s="121"/>
      <c r="U359" s="121"/>
      <c r="V359" s="121"/>
    </row>
    <row r="360" spans="2:22" s="122" customFormat="1" ht="18.75" customHeight="1" x14ac:dyDescent="0.35">
      <c r="B360" s="64" t="str">
        <f t="shared" si="38"/>
        <v>6696611ZNGA561BC</v>
      </c>
      <c r="C360" s="118">
        <v>6696611</v>
      </c>
      <c r="D360" s="118" t="s">
        <v>58</v>
      </c>
      <c r="E360" s="118" t="s">
        <v>27</v>
      </c>
      <c r="F360" s="44" t="s">
        <v>59</v>
      </c>
      <c r="G360" s="119">
        <v>43206</v>
      </c>
      <c r="H360" s="64" t="str">
        <f>VLOOKUP(E360, 'CODES FOR CLOSING TYPE'!$A$1:$C$28, 2,0)</f>
        <v>ZNGA561BC</v>
      </c>
      <c r="I360" s="56" t="str">
        <f t="shared" si="34"/>
        <v>UNIQUE</v>
      </c>
      <c r="J360" s="56" t="b">
        <f t="shared" si="41"/>
        <v>0</v>
      </c>
      <c r="K360" s="64" t="str">
        <f t="shared" si="39"/>
        <v>PAY</v>
      </c>
      <c r="L360" s="120">
        <f ca="1">SUMIF(MAYPAY1, Employees8[HELPER COLUMN],Table8[[#All],[Invoice Value]])</f>
        <v>433.57</v>
      </c>
      <c r="M360" s="120">
        <f ca="1">IF(AND(K360="PAY", L360&gt;0), SUMIF(MAYPAY1,Employees8[[#Headers],[#Data],[HELPER COLUMN]],Table8[[#All],[Invoice Value]]), "")</f>
        <v>433.57</v>
      </c>
      <c r="N360" s="64" t="str">
        <f t="shared" ca="1" si="40"/>
        <v>PAID</v>
      </c>
      <c r="O360" s="64"/>
      <c r="P360" s="121"/>
      <c r="Q360" s="121"/>
      <c r="R360" s="121"/>
      <c r="S360" s="121"/>
      <c r="T360" s="121"/>
      <c r="U360" s="121"/>
      <c r="V360" s="121"/>
    </row>
    <row r="361" spans="2:22" s="122" customFormat="1" ht="18.75" customHeight="1" x14ac:dyDescent="0.35">
      <c r="B361" s="64" t="str">
        <f t="shared" si="38"/>
        <v>6954409ZNGA561BC</v>
      </c>
      <c r="C361" s="118">
        <v>6954409</v>
      </c>
      <c r="D361" s="118" t="s">
        <v>60</v>
      </c>
      <c r="E361" s="118" t="s">
        <v>27</v>
      </c>
      <c r="F361" s="44" t="s">
        <v>59</v>
      </c>
      <c r="G361" s="119">
        <v>43206</v>
      </c>
      <c r="H361" s="64" t="str">
        <f>VLOOKUP(E361, 'CODES FOR CLOSING TYPE'!$A$1:$C$28, 2,0)</f>
        <v>ZNGA561BC</v>
      </c>
      <c r="I361" s="56" t="str">
        <f t="shared" si="34"/>
        <v>UNIQUE</v>
      </c>
      <c r="J361" s="56" t="b">
        <f t="shared" si="41"/>
        <v>0</v>
      </c>
      <c r="K361" s="64" t="str">
        <f t="shared" si="39"/>
        <v>PAY</v>
      </c>
      <c r="L361" s="120">
        <f ca="1">SUMIF(MAYPAY1, Employees8[HELPER COLUMN],Table8[[#All],[Invoice Value]])</f>
        <v>433.57</v>
      </c>
      <c r="M361" s="120">
        <f ca="1">IF(AND(K361="PAY", L361&gt;0), SUMIF(MAYPAY1,Employees8[[#Headers],[#Data],[HELPER COLUMN]],Table8[[#All],[Invoice Value]]), "")</f>
        <v>433.57</v>
      </c>
      <c r="N361" s="64" t="str">
        <f t="shared" ca="1" si="40"/>
        <v>PAID</v>
      </c>
      <c r="O361" s="64"/>
      <c r="P361" s="121"/>
      <c r="Q361" s="121"/>
      <c r="R361" s="121"/>
      <c r="S361" s="121"/>
      <c r="T361" s="121"/>
      <c r="U361" s="121"/>
      <c r="V361" s="121"/>
    </row>
    <row r="362" spans="2:22" s="122" customFormat="1" ht="18.75" customHeight="1" x14ac:dyDescent="0.35">
      <c r="B362" s="64" t="str">
        <f t="shared" si="38"/>
        <v>7056694ZNGA563B</v>
      </c>
      <c r="C362" s="118">
        <v>7056694</v>
      </c>
      <c r="D362" s="118" t="s">
        <v>61</v>
      </c>
      <c r="E362" s="118" t="s">
        <v>22</v>
      </c>
      <c r="F362" s="44" t="s">
        <v>59</v>
      </c>
      <c r="G362" s="119">
        <v>43207</v>
      </c>
      <c r="H362" s="64" t="str">
        <f>VLOOKUP(E362, 'CODES FOR CLOSING TYPE'!$A$1:$C$28, 2,0)</f>
        <v>ZNGA563B</v>
      </c>
      <c r="I362" s="56" t="str">
        <f t="shared" si="34"/>
        <v>DUP</v>
      </c>
      <c r="J362" s="56" t="b">
        <f t="shared" si="41"/>
        <v>1</v>
      </c>
      <c r="K362" s="64" t="str">
        <f t="shared" si="39"/>
        <v>NO</v>
      </c>
      <c r="L362" s="120">
        <f ca="1">SUMIF(MAYPAY1, Employees8[HELPER COLUMN],Table8[[#All],[Invoice Value]])</f>
        <v>0</v>
      </c>
      <c r="M362" s="120" t="str">
        <f ca="1">IF(AND(K362="PAY", L362&gt;0), SUMIF(MAYPAY1,Employees8[[#Headers],[#Data],[HELPER COLUMN]],Table8[[#All],[Invoice Value]]), "")</f>
        <v/>
      </c>
      <c r="N362" s="64" t="str">
        <f t="shared" si="40"/>
        <v>NEGLECT</v>
      </c>
      <c r="O362" s="64"/>
      <c r="P362" s="121"/>
      <c r="Q362" s="121"/>
      <c r="R362" s="121"/>
      <c r="S362" s="121"/>
      <c r="T362" s="121"/>
      <c r="U362" s="121"/>
      <c r="V362" s="121"/>
    </row>
    <row r="363" spans="2:22" s="122" customFormat="1" ht="18.75" customHeight="1" x14ac:dyDescent="0.35">
      <c r="B363" s="64" t="str">
        <f t="shared" si="38"/>
        <v>7021446ZNGA563B</v>
      </c>
      <c r="C363" s="118">
        <v>7021446</v>
      </c>
      <c r="D363" s="118" t="s">
        <v>62</v>
      </c>
      <c r="E363" s="118" t="s">
        <v>22</v>
      </c>
      <c r="F363" s="44" t="s">
        <v>59</v>
      </c>
      <c r="G363" s="119">
        <v>43207</v>
      </c>
      <c r="H363" s="64" t="str">
        <f>VLOOKUP(E363, 'CODES FOR CLOSING TYPE'!$A$1:$C$28, 2,0)</f>
        <v>ZNGA563B</v>
      </c>
      <c r="I363" s="56" t="str">
        <f t="shared" si="34"/>
        <v>DUP</v>
      </c>
      <c r="J363" s="56" t="b">
        <f t="shared" si="41"/>
        <v>1</v>
      </c>
      <c r="K363" s="64" t="str">
        <f t="shared" si="39"/>
        <v>NO</v>
      </c>
      <c r="L363" s="120">
        <f ca="1">SUMIF(MAYPAY1, Employees8[HELPER COLUMN],Table8[[#All],[Invoice Value]])</f>
        <v>0</v>
      </c>
      <c r="M363" s="120" t="str">
        <f ca="1">IF(AND(K363="PAY", L363&gt;0), SUMIF(MAYPAY1,Employees8[[#Headers],[#Data],[HELPER COLUMN]],Table8[[#All],[Invoice Value]]), "")</f>
        <v/>
      </c>
      <c r="N363" s="64" t="str">
        <f t="shared" si="40"/>
        <v>NEGLECT</v>
      </c>
      <c r="O363" s="64"/>
      <c r="P363" s="121"/>
      <c r="Q363" s="121"/>
      <c r="R363" s="121"/>
      <c r="S363" s="121"/>
      <c r="T363" s="121"/>
      <c r="U363" s="121"/>
      <c r="V363" s="121"/>
    </row>
    <row r="364" spans="2:22" s="122" customFormat="1" ht="18.75" customHeight="1" x14ac:dyDescent="0.35">
      <c r="B364" s="64" t="str">
        <f t="shared" si="38"/>
        <v>7066845ZNGA563B</v>
      </c>
      <c r="C364" s="118">
        <v>7066845</v>
      </c>
      <c r="D364" s="118" t="s">
        <v>63</v>
      </c>
      <c r="E364" s="118" t="s">
        <v>22</v>
      </c>
      <c r="F364" s="44" t="s">
        <v>59</v>
      </c>
      <c r="G364" s="119">
        <v>43207</v>
      </c>
      <c r="H364" s="64" t="str">
        <f>VLOOKUP(E364, 'CODES FOR CLOSING TYPE'!$A$1:$C$28, 2,0)</f>
        <v>ZNGA563B</v>
      </c>
      <c r="I364" s="56" t="str">
        <f t="shared" si="34"/>
        <v>DUP</v>
      </c>
      <c r="J364" s="56" t="b">
        <f t="shared" si="41"/>
        <v>1</v>
      </c>
      <c r="K364" s="64" t="str">
        <f t="shared" si="39"/>
        <v>NO</v>
      </c>
      <c r="L364" s="120">
        <f ca="1">SUMIF(MAYPAY1, Employees8[HELPER COLUMN],Table8[[#All],[Invoice Value]])</f>
        <v>0</v>
      </c>
      <c r="M364" s="120" t="str">
        <f ca="1">IF(AND(K364="PAY", L364&gt;0), SUMIF(MAYPAY1,Employees8[[#Headers],[#Data],[HELPER COLUMN]],Table8[[#All],[Invoice Value]]), "")</f>
        <v/>
      </c>
      <c r="N364" s="64" t="str">
        <f t="shared" si="40"/>
        <v>NEGLECT</v>
      </c>
      <c r="O364" s="64"/>
      <c r="P364" s="121"/>
      <c r="Q364" s="121"/>
      <c r="R364" s="121"/>
      <c r="S364" s="121"/>
      <c r="T364" s="121"/>
      <c r="U364" s="121"/>
      <c r="V364" s="121"/>
    </row>
    <row r="365" spans="2:22" s="122" customFormat="1" ht="18.75" customHeight="1" x14ac:dyDescent="0.35">
      <c r="B365" s="64" t="str">
        <f t="shared" si="38"/>
        <v>6936489ZNGA563B</v>
      </c>
      <c r="C365" s="118">
        <v>6936489</v>
      </c>
      <c r="D365" s="118" t="s">
        <v>64</v>
      </c>
      <c r="E365" s="118" t="s">
        <v>22</v>
      </c>
      <c r="F365" s="44" t="s">
        <v>65</v>
      </c>
      <c r="G365" s="119">
        <v>43206</v>
      </c>
      <c r="H365" s="64" t="str">
        <f>VLOOKUP(E365, 'CODES FOR CLOSING TYPE'!$A$1:$C$28, 2,0)</f>
        <v>ZNGA563B</v>
      </c>
      <c r="I365" s="56" t="str">
        <f t="shared" si="34"/>
        <v>DUP</v>
      </c>
      <c r="J365" s="56" t="b">
        <f t="shared" si="41"/>
        <v>1</v>
      </c>
      <c r="K365" s="64" t="str">
        <f t="shared" si="39"/>
        <v>NO</v>
      </c>
      <c r="L365" s="120">
        <f ca="1">SUMIF(MAYPAY1, Employees8[HELPER COLUMN],Table8[[#All],[Invoice Value]])</f>
        <v>0</v>
      </c>
      <c r="M365" s="120" t="str">
        <f ca="1">IF(AND(K365="PAY", L365&gt;0), SUMIF(MAYPAY1,Employees8[[#Headers],[#Data],[HELPER COLUMN]],Table8[[#All],[Invoice Value]]), "")</f>
        <v/>
      </c>
      <c r="N365" s="64" t="str">
        <f t="shared" si="40"/>
        <v>NEGLECT</v>
      </c>
      <c r="O365" s="64"/>
      <c r="P365" s="121"/>
      <c r="Q365" s="121"/>
      <c r="R365" s="121"/>
      <c r="S365" s="121"/>
      <c r="T365" s="121"/>
      <c r="U365" s="121"/>
      <c r="V365" s="121"/>
    </row>
    <row r="366" spans="2:22" s="122" customFormat="1" ht="18.75" customHeight="1" x14ac:dyDescent="0.35">
      <c r="B366" s="64" t="str">
        <f t="shared" si="38"/>
        <v>6936489ZNGA563BC</v>
      </c>
      <c r="C366" s="118">
        <v>6936489</v>
      </c>
      <c r="D366" s="118" t="s">
        <v>64</v>
      </c>
      <c r="E366" s="118" t="s">
        <v>24</v>
      </c>
      <c r="F366" s="44" t="s">
        <v>65</v>
      </c>
      <c r="G366" s="119">
        <v>43206</v>
      </c>
      <c r="H366" s="64" t="str">
        <f>VLOOKUP(E366, 'CODES FOR CLOSING TYPE'!$A$1:$C$28, 2,0)</f>
        <v>ZNGA563BC</v>
      </c>
      <c r="I366" s="56" t="str">
        <f t="shared" si="34"/>
        <v>UNIQUE</v>
      </c>
      <c r="J366" s="56" t="b">
        <f t="shared" si="41"/>
        <v>0</v>
      </c>
      <c r="K366" s="64" t="str">
        <f t="shared" si="39"/>
        <v>PAY</v>
      </c>
      <c r="L366" s="120">
        <f ca="1">SUMIF(MAYPAY1, Employees8[HELPER COLUMN],Table8[[#All],[Invoice Value]])</f>
        <v>626.70000000000005</v>
      </c>
      <c r="M366" s="120">
        <f ca="1">IF(AND(K366="PAY", L366&gt;0), SUMIF(MAYPAY1,Employees8[[#Headers],[#Data],[HELPER COLUMN]],Table8[[#All],[Invoice Value]]), "")</f>
        <v>626.70000000000005</v>
      </c>
      <c r="N366" s="64" t="str">
        <f t="shared" ca="1" si="40"/>
        <v>PAID</v>
      </c>
      <c r="O366" s="64"/>
      <c r="P366" s="121"/>
      <c r="Q366" s="121"/>
      <c r="R366" s="121"/>
      <c r="S366" s="121"/>
      <c r="T366" s="121"/>
      <c r="U366" s="121"/>
      <c r="V366" s="121"/>
    </row>
    <row r="367" spans="2:22" s="122" customFormat="1" ht="18.75" customHeight="1" x14ac:dyDescent="0.35">
      <c r="B367" s="64" t="str">
        <f t="shared" si="38"/>
        <v>6979508ZNGA563BC</v>
      </c>
      <c r="C367" s="118">
        <v>6979508</v>
      </c>
      <c r="D367" s="118" t="s">
        <v>66</v>
      </c>
      <c r="E367" s="118" t="s">
        <v>24</v>
      </c>
      <c r="F367" s="44" t="s">
        <v>65</v>
      </c>
      <c r="G367" s="119">
        <v>43206</v>
      </c>
      <c r="H367" s="64" t="str">
        <f>VLOOKUP(E367, 'CODES FOR CLOSING TYPE'!$A$1:$C$28, 2,0)</f>
        <v>ZNGA563BC</v>
      </c>
      <c r="I367" s="56" t="str">
        <f t="shared" si="34"/>
        <v>UNIQUE</v>
      </c>
      <c r="J367" s="56" t="b">
        <f t="shared" si="41"/>
        <v>0</v>
      </c>
      <c r="K367" s="64" t="str">
        <f t="shared" si="39"/>
        <v>PAY</v>
      </c>
      <c r="L367" s="120">
        <f ca="1">SUMIF(MAYPAY1, Employees8[HELPER COLUMN],Table8[[#All],[Invoice Value]])</f>
        <v>0</v>
      </c>
      <c r="M367" s="120" t="str">
        <f ca="1">IF(AND(K367="PAY", L367&gt;0), SUMIF(MAYPAY1,Employees8[[#Headers],[#Data],[HELPER COLUMN]],Table8[[#All],[Invoice Value]]), "")</f>
        <v/>
      </c>
      <c r="N367" s="64" t="str">
        <f t="shared" ca="1" si="40"/>
        <v>NOT PAID</v>
      </c>
      <c r="O367" s="64"/>
      <c r="P367" s="121"/>
      <c r="Q367" s="121"/>
      <c r="R367" s="121"/>
      <c r="S367" s="121"/>
      <c r="T367" s="121"/>
      <c r="U367" s="121"/>
      <c r="V367" s="121"/>
    </row>
    <row r="368" spans="2:22" s="122" customFormat="1" ht="18.75" customHeight="1" x14ac:dyDescent="0.35">
      <c r="B368" s="64" t="str">
        <f t="shared" si="38"/>
        <v>7025820ZNGA561B</v>
      </c>
      <c r="C368" s="118">
        <v>7025820</v>
      </c>
      <c r="D368" s="118" t="s">
        <v>67</v>
      </c>
      <c r="E368" s="118" t="s">
        <v>37</v>
      </c>
      <c r="F368" s="44" t="s">
        <v>65</v>
      </c>
      <c r="G368" s="119">
        <v>43207</v>
      </c>
      <c r="H368" s="64" t="str">
        <f>VLOOKUP(E368, 'CODES FOR CLOSING TYPE'!$A$1:$C$28, 2,0)</f>
        <v>ZNGA561B</v>
      </c>
      <c r="I368" s="56" t="str">
        <f t="shared" si="34"/>
        <v>DUP</v>
      </c>
      <c r="J368" s="56" t="b">
        <f t="shared" si="41"/>
        <v>1</v>
      </c>
      <c r="K368" s="64" t="str">
        <f t="shared" si="39"/>
        <v>NO</v>
      </c>
      <c r="L368" s="120">
        <f ca="1">SUMIF(MAYPAY1, Employees8[HELPER COLUMN],Table8[[#All],[Invoice Value]])</f>
        <v>0</v>
      </c>
      <c r="M368" s="120" t="str">
        <f ca="1">IF(AND(K368="PAY", L368&gt;0), SUMIF(MAYPAY1,Employees8[[#Headers],[#Data],[HELPER COLUMN]],Table8[[#All],[Invoice Value]]), "")</f>
        <v/>
      </c>
      <c r="N368" s="64" t="str">
        <f t="shared" si="40"/>
        <v>NEGLECT</v>
      </c>
      <c r="O368" s="64"/>
      <c r="P368" s="121"/>
      <c r="Q368" s="121"/>
      <c r="R368" s="121"/>
      <c r="S368" s="121"/>
      <c r="T368" s="121"/>
      <c r="U368" s="121"/>
      <c r="V368" s="121"/>
    </row>
    <row r="369" spans="2:22" s="122" customFormat="1" ht="18.75" customHeight="1" x14ac:dyDescent="0.35">
      <c r="B369" s="64" t="str">
        <f t="shared" si="38"/>
        <v>7025820ZNGA561BC</v>
      </c>
      <c r="C369" s="118">
        <v>7025820</v>
      </c>
      <c r="D369" s="118" t="s">
        <v>67</v>
      </c>
      <c r="E369" s="118" t="s">
        <v>27</v>
      </c>
      <c r="F369" s="44" t="s">
        <v>65</v>
      </c>
      <c r="G369" s="119">
        <v>43207</v>
      </c>
      <c r="H369" s="64" t="str">
        <f>VLOOKUP(E369, 'CODES FOR CLOSING TYPE'!$A$1:$C$28, 2,0)</f>
        <v>ZNGA561BC</v>
      </c>
      <c r="I369" s="56" t="str">
        <f t="shared" si="34"/>
        <v>UNIQUE</v>
      </c>
      <c r="J369" s="56" t="b">
        <f t="shared" si="41"/>
        <v>0</v>
      </c>
      <c r="K369" s="64" t="str">
        <f t="shared" si="39"/>
        <v>PAY</v>
      </c>
      <c r="L369" s="120">
        <f ca="1">SUMIF(MAYPAY1, Employees8[HELPER COLUMN],Table8[[#All],[Invoice Value]])</f>
        <v>433.57</v>
      </c>
      <c r="M369" s="120">
        <f ca="1">IF(AND(K369="PAY", L369&gt;0), SUMIF(MAYPAY1,Employees8[[#Headers],[#Data],[HELPER COLUMN]],Table8[[#All],[Invoice Value]]), "")</f>
        <v>433.57</v>
      </c>
      <c r="N369" s="64" t="str">
        <f t="shared" ca="1" si="40"/>
        <v>PAID</v>
      </c>
      <c r="O369" s="64"/>
      <c r="P369" s="121"/>
      <c r="Q369" s="121"/>
      <c r="R369" s="121"/>
      <c r="S369" s="121"/>
      <c r="T369" s="121"/>
      <c r="U369" s="121"/>
      <c r="V369" s="121"/>
    </row>
    <row r="370" spans="2:22" s="122" customFormat="1" ht="18.75" customHeight="1" x14ac:dyDescent="0.35">
      <c r="B370" s="64" t="str">
        <f t="shared" si="38"/>
        <v>6880046ZNGA560B</v>
      </c>
      <c r="C370" s="118">
        <v>6880046</v>
      </c>
      <c r="D370" s="118" t="s">
        <v>68</v>
      </c>
      <c r="E370" s="118" t="s">
        <v>69</v>
      </c>
      <c r="F370" s="44" t="s">
        <v>65</v>
      </c>
      <c r="G370" s="119">
        <v>43208</v>
      </c>
      <c r="H370" s="64" t="str">
        <f>VLOOKUP(E370, 'CODES FOR CLOSING TYPE'!$A$1:$C$28, 2,0)</f>
        <v>ZNGA560B</v>
      </c>
      <c r="I370" s="56" t="str">
        <f t="shared" si="34"/>
        <v>DUP</v>
      </c>
      <c r="J370" s="56" t="b">
        <f t="shared" si="41"/>
        <v>1</v>
      </c>
      <c r="K370" s="64" t="str">
        <f t="shared" si="39"/>
        <v>NO</v>
      </c>
      <c r="L370" s="120">
        <f ca="1">SUMIF(MAYPAY1, Employees8[HELPER COLUMN],Table8[[#All],[Invoice Value]])</f>
        <v>0</v>
      </c>
      <c r="M370" s="120" t="str">
        <f ca="1">IF(AND(K370="PAY", L370&gt;0), SUMIF(MAYPAY1,Employees8[[#Headers],[#Data],[HELPER COLUMN]],Table8[[#All],[Invoice Value]]), "")</f>
        <v/>
      </c>
      <c r="N370" s="64" t="str">
        <f t="shared" si="40"/>
        <v>NEGLECT</v>
      </c>
      <c r="O370" s="64"/>
      <c r="P370" s="121"/>
      <c r="Q370" s="121"/>
      <c r="R370" s="121"/>
      <c r="S370" s="121"/>
      <c r="T370" s="121"/>
      <c r="U370" s="121"/>
      <c r="V370" s="121"/>
    </row>
    <row r="371" spans="2:22" s="122" customFormat="1" ht="18.75" customHeight="1" x14ac:dyDescent="0.35">
      <c r="B371" s="64" t="str">
        <f t="shared" si="38"/>
        <v>6958859ZNGA561B</v>
      </c>
      <c r="C371" s="118">
        <v>6958859</v>
      </c>
      <c r="D371" s="118" t="s">
        <v>70</v>
      </c>
      <c r="E371" s="118" t="s">
        <v>37</v>
      </c>
      <c r="F371" s="44" t="s">
        <v>71</v>
      </c>
      <c r="G371" s="119">
        <v>43206</v>
      </c>
      <c r="H371" s="64" t="str">
        <f>VLOOKUP(E371, 'CODES FOR CLOSING TYPE'!$A$1:$C$28, 2,0)</f>
        <v>ZNGA561B</v>
      </c>
      <c r="I371" s="56" t="str">
        <f t="shared" si="34"/>
        <v>DUP</v>
      </c>
      <c r="J371" s="56" t="b">
        <f t="shared" si="41"/>
        <v>1</v>
      </c>
      <c r="K371" s="64" t="str">
        <f t="shared" si="39"/>
        <v>NO</v>
      </c>
      <c r="L371" s="120">
        <f ca="1">SUMIF(MAYPAY1, Employees8[HELPER COLUMN],Table8[[#All],[Invoice Value]])</f>
        <v>0</v>
      </c>
      <c r="M371" s="120" t="str">
        <f ca="1">IF(AND(K371="PAY", L371&gt;0), SUMIF(MAYPAY1,Employees8[[#Headers],[#Data],[HELPER COLUMN]],Table8[[#All],[Invoice Value]]), "")</f>
        <v/>
      </c>
      <c r="N371" s="64" t="str">
        <f t="shared" si="40"/>
        <v>NEGLECT</v>
      </c>
      <c r="O371" s="64"/>
      <c r="P371" s="121"/>
      <c r="Q371" s="121"/>
      <c r="R371" s="121"/>
      <c r="S371" s="121"/>
      <c r="T371" s="121"/>
      <c r="U371" s="121"/>
      <c r="V371" s="121"/>
    </row>
    <row r="372" spans="2:22" s="122" customFormat="1" ht="18.75" customHeight="1" x14ac:dyDescent="0.35">
      <c r="B372" s="64" t="str">
        <f t="shared" si="38"/>
        <v>6976459ZNGA563B</v>
      </c>
      <c r="C372" s="118">
        <v>6976459</v>
      </c>
      <c r="D372" s="118" t="s">
        <v>72</v>
      </c>
      <c r="E372" s="118" t="s">
        <v>22</v>
      </c>
      <c r="F372" s="44" t="s">
        <v>71</v>
      </c>
      <c r="G372" s="119">
        <v>43208</v>
      </c>
      <c r="H372" s="64" t="str">
        <f>VLOOKUP(E372, 'CODES FOR CLOSING TYPE'!$A$1:$C$28, 2,0)</f>
        <v>ZNGA563B</v>
      </c>
      <c r="I372" s="56" t="str">
        <f t="shared" si="34"/>
        <v>DUP</v>
      </c>
      <c r="J372" s="56" t="b">
        <f t="shared" si="41"/>
        <v>1</v>
      </c>
      <c r="K372" s="64" t="str">
        <f t="shared" si="39"/>
        <v>NO</v>
      </c>
      <c r="L372" s="120">
        <f ca="1">SUMIF(MAYPAY1, Employees8[HELPER COLUMN],Table8[[#All],[Invoice Value]])</f>
        <v>0</v>
      </c>
      <c r="M372" s="120" t="str">
        <f ca="1">IF(AND(K372="PAY", L372&gt;0), SUMIF(MAYPAY1,Employees8[[#Headers],[#Data],[HELPER COLUMN]],Table8[[#All],[Invoice Value]]), "")</f>
        <v/>
      </c>
      <c r="N372" s="64" t="str">
        <f t="shared" si="40"/>
        <v>NEGLECT</v>
      </c>
      <c r="O372" s="64"/>
      <c r="P372" s="121"/>
      <c r="Q372" s="121"/>
      <c r="R372" s="121"/>
      <c r="S372" s="121"/>
      <c r="T372" s="121"/>
      <c r="U372" s="121"/>
      <c r="V372" s="121"/>
    </row>
    <row r="373" spans="2:22" s="122" customFormat="1" ht="18.75" customHeight="1" x14ac:dyDescent="0.35">
      <c r="B373" s="64" t="str">
        <f t="shared" si="38"/>
        <v>6685239ZNGA563BC</v>
      </c>
      <c r="C373" s="118">
        <v>6685239</v>
      </c>
      <c r="D373" s="118" t="s">
        <v>73</v>
      </c>
      <c r="E373" s="118" t="s">
        <v>24</v>
      </c>
      <c r="F373" s="44" t="s">
        <v>74</v>
      </c>
      <c r="G373" s="119">
        <v>43206</v>
      </c>
      <c r="H373" s="64" t="str">
        <f>VLOOKUP(E373, 'CODES FOR CLOSING TYPE'!$A$1:$C$28, 2,0)</f>
        <v>ZNGA563BC</v>
      </c>
      <c r="I373" s="56" t="str">
        <f t="shared" si="34"/>
        <v>UNIQUE</v>
      </c>
      <c r="J373" s="56" t="b">
        <f t="shared" si="41"/>
        <v>0</v>
      </c>
      <c r="K373" s="64" t="str">
        <f t="shared" si="39"/>
        <v>PAY</v>
      </c>
      <c r="L373" s="120">
        <f ca="1">SUMIF(MAYPAY1, Employees8[HELPER COLUMN],Table8[[#All],[Invoice Value]])</f>
        <v>626.70000000000005</v>
      </c>
      <c r="M373" s="120">
        <f ca="1">IF(AND(K373="PAY", L373&gt;0), SUMIF(MAYPAY1,Employees8[[#Headers],[#Data],[HELPER COLUMN]],Table8[[#All],[Invoice Value]]), "")</f>
        <v>626.70000000000005</v>
      </c>
      <c r="N373" s="64" t="str">
        <f t="shared" ca="1" si="40"/>
        <v>PAID</v>
      </c>
      <c r="O373" s="64"/>
      <c r="P373" s="121"/>
      <c r="Q373" s="121"/>
      <c r="R373" s="121"/>
      <c r="S373" s="121"/>
      <c r="T373" s="121"/>
      <c r="U373" s="121"/>
      <c r="V373" s="121"/>
    </row>
    <row r="374" spans="2:22" s="122" customFormat="1" ht="18.75" customHeight="1" x14ac:dyDescent="0.35">
      <c r="B374" s="64" t="str">
        <f t="shared" si="38"/>
        <v>7039387NGA552</v>
      </c>
      <c r="C374" s="118">
        <v>7039387</v>
      </c>
      <c r="D374" s="118" t="s">
        <v>75</v>
      </c>
      <c r="E374" s="118" t="s">
        <v>76</v>
      </c>
      <c r="F374" s="44" t="s">
        <v>74</v>
      </c>
      <c r="G374" s="119">
        <v>43207</v>
      </c>
      <c r="H374" s="64" t="str">
        <f>VLOOKUP(E374, 'CODES FOR CLOSING TYPE'!$A$1:$C$28, 2,0)</f>
        <v>NGA552</v>
      </c>
      <c r="I374" s="56" t="str">
        <f t="shared" si="34"/>
        <v>UNIQUE</v>
      </c>
      <c r="J374" s="56" t="b">
        <f t="shared" si="41"/>
        <v>0</v>
      </c>
      <c r="K374" s="64" t="str">
        <f t="shared" si="39"/>
        <v>PAY</v>
      </c>
      <c r="L374" s="120">
        <f ca="1">SUMIF(MAYPAY1, Employees8[HELPER COLUMN],Table8[[#All],[Invoice Value]])</f>
        <v>307.79000000000002</v>
      </c>
      <c r="M374" s="120">
        <f ca="1">IF(AND(K374="PAY", L374&gt;0), SUMIF(MAYPAY1,Employees8[[#Headers],[#Data],[HELPER COLUMN]],Table8[[#All],[Invoice Value]]), "")</f>
        <v>307.79000000000002</v>
      </c>
      <c r="N374" s="64" t="str">
        <f t="shared" ca="1" si="40"/>
        <v>PAID</v>
      </c>
      <c r="O374" s="64"/>
      <c r="P374" s="121"/>
      <c r="Q374" s="121"/>
      <c r="R374" s="121"/>
      <c r="S374" s="121"/>
      <c r="T374" s="121"/>
      <c r="U374" s="121"/>
      <c r="V374" s="121"/>
    </row>
    <row r="375" spans="2:22" s="122" customFormat="1" ht="18.75" customHeight="1" x14ac:dyDescent="0.35">
      <c r="B375" s="64" t="str">
        <f t="shared" si="38"/>
        <v>6924847ZNGA560B</v>
      </c>
      <c r="C375" s="118">
        <v>6924847</v>
      </c>
      <c r="D375" s="118" t="s">
        <v>78</v>
      </c>
      <c r="E375" s="118" t="s">
        <v>69</v>
      </c>
      <c r="F375" s="44" t="s">
        <v>74</v>
      </c>
      <c r="G375" s="119">
        <v>43207</v>
      </c>
      <c r="H375" s="64" t="str">
        <f>VLOOKUP(E375, 'CODES FOR CLOSING TYPE'!$A$1:$C$28, 2,0)</f>
        <v>ZNGA560B</v>
      </c>
      <c r="I375" s="56" t="str">
        <f t="shared" si="34"/>
        <v>DUP</v>
      </c>
      <c r="J375" s="56" t="b">
        <f t="shared" si="41"/>
        <v>1</v>
      </c>
      <c r="K375" s="64" t="str">
        <f t="shared" si="39"/>
        <v>NO</v>
      </c>
      <c r="L375" s="120">
        <f ca="1">SUMIF(MAYPAY1, Employees8[HELPER COLUMN],Table8[[#All],[Invoice Value]])</f>
        <v>0</v>
      </c>
      <c r="M375" s="120" t="str">
        <f ca="1">IF(AND(K375="PAY", L375&gt;0), SUMIF(MAYPAY1,Employees8[[#Headers],[#Data],[HELPER COLUMN]],Table8[[#All],[Invoice Value]]), "")</f>
        <v/>
      </c>
      <c r="N375" s="64" t="str">
        <f t="shared" si="40"/>
        <v>NEGLECT</v>
      </c>
      <c r="O375" s="64"/>
      <c r="P375" s="121"/>
      <c r="Q375" s="121"/>
      <c r="R375" s="121"/>
      <c r="S375" s="121"/>
      <c r="T375" s="121"/>
      <c r="U375" s="121"/>
      <c r="V375" s="121"/>
    </row>
    <row r="376" spans="2:22" s="122" customFormat="1" ht="18.75" customHeight="1" x14ac:dyDescent="0.35">
      <c r="B376" s="64" t="str">
        <f t="shared" si="38"/>
        <v>6924847ZNGA560BC</v>
      </c>
      <c r="C376" s="118">
        <v>6924847</v>
      </c>
      <c r="D376" s="118" t="s">
        <v>78</v>
      </c>
      <c r="E376" s="118" t="s">
        <v>79</v>
      </c>
      <c r="F376" s="44" t="s">
        <v>74</v>
      </c>
      <c r="G376" s="119">
        <v>43208</v>
      </c>
      <c r="H376" s="64" t="str">
        <f>VLOOKUP(E376, 'CODES FOR CLOSING TYPE'!$A$1:$C$28, 2,0)</f>
        <v>ZNGA560BC</v>
      </c>
      <c r="I376" s="56" t="str">
        <f t="shared" si="34"/>
        <v>UNIQUE</v>
      </c>
      <c r="J376" s="56" t="b">
        <f t="shared" si="41"/>
        <v>0</v>
      </c>
      <c r="K376" s="64" t="str">
        <f t="shared" si="39"/>
        <v>PAY</v>
      </c>
      <c r="L376" s="120">
        <f ca="1">SUMIF(MAYPAY1, Employees8[HELPER COLUMN],Table8[[#All],[Invoice Value]])</f>
        <v>414.92</v>
      </c>
      <c r="M376" s="120">
        <f ca="1">IF(AND(K376="PAY", L376&gt;0), SUMIF(MAYPAY1,Employees8[[#Headers],[#Data],[HELPER COLUMN]],Table8[[#All],[Invoice Value]]), "")</f>
        <v>414.92</v>
      </c>
      <c r="N376" s="64" t="str">
        <f t="shared" ca="1" si="40"/>
        <v>PAID</v>
      </c>
      <c r="O376" s="64"/>
      <c r="P376" s="121"/>
      <c r="Q376" s="121"/>
      <c r="R376" s="121"/>
      <c r="S376" s="121"/>
      <c r="T376" s="121"/>
      <c r="U376" s="121"/>
      <c r="V376" s="121"/>
    </row>
    <row r="377" spans="2:22" s="122" customFormat="1" ht="18.75" customHeight="1" x14ac:dyDescent="0.35">
      <c r="B377" s="64" t="str">
        <f t="shared" si="38"/>
        <v>6955589Z999</v>
      </c>
      <c r="C377" s="118">
        <v>6955589</v>
      </c>
      <c r="D377" s="118" t="s">
        <v>81</v>
      </c>
      <c r="E377" s="118" t="s">
        <v>34</v>
      </c>
      <c r="F377" s="44" t="s">
        <v>82</v>
      </c>
      <c r="G377" s="119">
        <v>43206</v>
      </c>
      <c r="H377" s="64" t="str">
        <f>VLOOKUP(E377, 'CODES FOR CLOSING TYPE'!$A$1:$C$28, 2,0)</f>
        <v>Z999</v>
      </c>
      <c r="I377" s="56" t="str">
        <f t="shared" si="34"/>
        <v>UNIQUE</v>
      </c>
      <c r="J377" s="56" t="b">
        <f t="shared" si="41"/>
        <v>0</v>
      </c>
      <c r="K377" s="64" t="str">
        <f t="shared" si="39"/>
        <v>PAY</v>
      </c>
      <c r="L377" s="120">
        <f ca="1">SUMIF(MAYPAY1, Employees8[HELPER COLUMN],Table8[[#All],[Invoice Value]])</f>
        <v>0</v>
      </c>
      <c r="M377" s="120" t="str">
        <f ca="1">IF(AND(K377="PAY", L377&gt;0), SUMIF(MAYPAY1,Employees8[[#Headers],[#Data],[HELPER COLUMN]],Table8[[#All],[Invoice Value]]), "")</f>
        <v/>
      </c>
      <c r="N377" s="64" t="str">
        <f t="shared" ca="1" si="40"/>
        <v>NOT PAID</v>
      </c>
      <c r="O377" s="64"/>
      <c r="P377" s="121"/>
      <c r="Q377" s="121"/>
      <c r="R377" s="121"/>
      <c r="S377" s="121"/>
      <c r="T377" s="121"/>
      <c r="U377" s="121"/>
      <c r="V377" s="121"/>
    </row>
    <row r="378" spans="2:22" s="122" customFormat="1" ht="18.75" customHeight="1" x14ac:dyDescent="0.35">
      <c r="B378" s="64" t="str">
        <f t="shared" si="38"/>
        <v>6955589ZNGA562B</v>
      </c>
      <c r="C378" s="118">
        <v>6955589</v>
      </c>
      <c r="D378" s="118" t="s">
        <v>81</v>
      </c>
      <c r="E378" s="118" t="s">
        <v>53</v>
      </c>
      <c r="F378" s="44" t="s">
        <v>82</v>
      </c>
      <c r="G378" s="119">
        <v>43206</v>
      </c>
      <c r="H378" s="64" t="str">
        <f>VLOOKUP(E378, 'CODES FOR CLOSING TYPE'!$A$1:$C$28, 2,0)</f>
        <v>ZNGA562B</v>
      </c>
      <c r="I378" s="56" t="str">
        <f t="shared" si="34"/>
        <v>DUP</v>
      </c>
      <c r="J378" s="56" t="b">
        <f t="shared" si="41"/>
        <v>1</v>
      </c>
      <c r="K378" s="64" t="str">
        <f t="shared" si="39"/>
        <v>NO</v>
      </c>
      <c r="L378" s="120">
        <f ca="1">SUMIF(MAYPAY1, Employees8[HELPER COLUMN],Table8[[#All],[Invoice Value]])</f>
        <v>0</v>
      </c>
      <c r="M378" s="120" t="str">
        <f ca="1">IF(AND(K378="PAY", L378&gt;0), SUMIF(MAYPAY1,Employees8[[#Headers],[#Data],[HELPER COLUMN]],Table8[[#All],[Invoice Value]]), "")</f>
        <v/>
      </c>
      <c r="N378" s="64" t="str">
        <f t="shared" si="40"/>
        <v>NEGLECT</v>
      </c>
      <c r="O378" s="64"/>
      <c r="P378" s="121"/>
      <c r="Q378" s="121"/>
      <c r="R378" s="121"/>
      <c r="S378" s="121"/>
      <c r="T378" s="121"/>
      <c r="U378" s="121"/>
      <c r="V378" s="121"/>
    </row>
    <row r="379" spans="2:22" s="122" customFormat="1" ht="18.75" customHeight="1" x14ac:dyDescent="0.35">
      <c r="B379" s="67" t="str">
        <f t="shared" si="38"/>
        <v>6955589ZNGA562BC</v>
      </c>
      <c r="C379" s="118">
        <v>6955589</v>
      </c>
      <c r="D379" s="123" t="s">
        <v>81</v>
      </c>
      <c r="E379" s="123" t="s">
        <v>39</v>
      </c>
      <c r="F379" s="44" t="s">
        <v>82</v>
      </c>
      <c r="G379" s="119">
        <v>43206</v>
      </c>
      <c r="H379" s="60" t="str">
        <f>VLOOKUP(E379, 'CODES FOR CLOSING TYPE'!$A$1:$C$28, 2,0)</f>
        <v>ZNGA562BC</v>
      </c>
      <c r="I379" s="68" t="str">
        <f t="shared" si="34"/>
        <v>UNIQUE</v>
      </c>
      <c r="J379" s="68" t="b">
        <f t="shared" si="41"/>
        <v>0</v>
      </c>
      <c r="K379" s="68" t="str">
        <f t="shared" si="39"/>
        <v>PAY</v>
      </c>
      <c r="L379" s="81">
        <f ca="1">SUMIF(MAYPAY1, Employees8[HELPER COLUMN],Table8[[#All],[Invoice Value]])</f>
        <v>498.69</v>
      </c>
      <c r="M379" s="69">
        <f ca="1">IF(AND(K379="PAY", L379&gt;0), SUMIF(MAYPAY1,Employees8[[#Headers],[#Data],[HELPER COLUMN]],Table8[[#All],[Invoice Value]]), "")</f>
        <v>498.69</v>
      </c>
      <c r="N379" s="70" t="str">
        <f t="shared" ca="1" si="40"/>
        <v>PAID</v>
      </c>
      <c r="O379" s="70"/>
      <c r="P379" s="121"/>
      <c r="Q379" s="121"/>
      <c r="R379" s="121"/>
      <c r="S379" s="121"/>
      <c r="T379" s="121"/>
      <c r="U379" s="121"/>
      <c r="V379" s="121"/>
    </row>
    <row r="380" spans="2:22" s="122" customFormat="1" ht="18.75" customHeight="1" x14ac:dyDescent="0.35">
      <c r="B380" s="67" t="str">
        <f t="shared" si="38"/>
        <v>7093985ZNGA561B</v>
      </c>
      <c r="C380" s="118">
        <v>7093985</v>
      </c>
      <c r="D380" s="123" t="s">
        <v>400</v>
      </c>
      <c r="E380" s="123" t="s">
        <v>37</v>
      </c>
      <c r="F380" s="44" t="s">
        <v>82</v>
      </c>
      <c r="G380" s="119">
        <v>43209</v>
      </c>
      <c r="H380" s="60" t="s">
        <v>15</v>
      </c>
      <c r="I380" s="75" t="str">
        <f t="shared" si="34"/>
        <v>DUP</v>
      </c>
      <c r="J380" s="75" t="b">
        <f t="shared" ref="J380:J443" si="42">SUMPRODUCT(--(H380=BUILDCODES))&gt;0</f>
        <v>1</v>
      </c>
      <c r="K380" s="76" t="str">
        <f t="shared" ref="K380:K387" si="43">IF(AND(I380="DUP", J380=TRUE),"NO","PAY")</f>
        <v>NO</v>
      </c>
      <c r="L380" s="81">
        <f ca="1">SUMIF(MAYPAY1, Employees8[HELPER COLUMN],Table8[[#All],[Invoice Value]])</f>
        <v>0</v>
      </c>
      <c r="M380" s="77" t="str">
        <f ca="1">IF(AND(K380="PAY", L380&gt;0), SUMIF(MAYPAY1,Employees8[[#Headers],[#Data],[HELPER COLUMN]],Table8[[#All],[Invoice Value]]), "")</f>
        <v/>
      </c>
      <c r="N380" s="78" t="str">
        <f t="shared" ref="N380:N387" si="44">IF(H380="NGA Outside Boundary Remediation/Build", "OSB", IF(K380="NO", "NEGLECT", IF(AND(K380="PAY",L380=0), "NOT PAID", "PAID")))</f>
        <v>NEGLECT</v>
      </c>
      <c r="O380" s="79"/>
    </row>
    <row r="381" spans="2:22" s="122" customFormat="1" ht="18.75" customHeight="1" x14ac:dyDescent="0.35">
      <c r="B381" s="67" t="str">
        <f t="shared" si="38"/>
        <v>7091305NGA-750</v>
      </c>
      <c r="C381" s="118">
        <v>7091305</v>
      </c>
      <c r="D381" s="123" t="s">
        <v>83</v>
      </c>
      <c r="E381" s="123" t="s">
        <v>84</v>
      </c>
      <c r="F381" s="44" t="s">
        <v>82</v>
      </c>
      <c r="G381" s="119">
        <v>43210</v>
      </c>
      <c r="H381" s="60" t="s">
        <v>85</v>
      </c>
      <c r="I381" s="75" t="str">
        <f t="shared" si="34"/>
        <v>UNIQUE</v>
      </c>
      <c r="J381" s="75" t="b">
        <f t="shared" si="42"/>
        <v>0</v>
      </c>
      <c r="K381" s="76" t="str">
        <f t="shared" si="43"/>
        <v>PAY</v>
      </c>
      <c r="L381" s="81">
        <f ca="1">SUMIF(MAYPAY1, Employees8[HELPER COLUMN],Table8[[#All],[Invoice Value]])</f>
        <v>0</v>
      </c>
      <c r="M381" s="77" t="str">
        <f ca="1">IF(AND(K381="PAY", L381&gt;0), SUMIF(MAYPAY1,Employees8[[#Headers],[#Data],[HELPER COLUMN]],Table8[[#All],[Invoice Value]]), "")</f>
        <v/>
      </c>
      <c r="N381" s="78" t="str">
        <f t="shared" ca="1" si="44"/>
        <v>NOT PAID</v>
      </c>
      <c r="O381" s="79"/>
    </row>
    <row r="382" spans="2:22" s="122" customFormat="1" ht="18.75" customHeight="1" x14ac:dyDescent="0.35">
      <c r="B382" s="67" t="str">
        <f t="shared" si="38"/>
        <v>7091305NGA-752</v>
      </c>
      <c r="C382" s="118">
        <v>7091305</v>
      </c>
      <c r="D382" s="118" t="s">
        <v>83</v>
      </c>
      <c r="E382" s="80" t="s">
        <v>86</v>
      </c>
      <c r="F382" s="44" t="s">
        <v>82</v>
      </c>
      <c r="G382" s="119">
        <v>43210</v>
      </c>
      <c r="H382" s="60" t="s">
        <v>87</v>
      </c>
      <c r="I382" s="75" t="str">
        <f t="shared" si="34"/>
        <v>UNIQUE</v>
      </c>
      <c r="J382" s="75" t="b">
        <f t="shared" si="42"/>
        <v>0</v>
      </c>
      <c r="K382" s="76" t="str">
        <f t="shared" si="43"/>
        <v>PAY</v>
      </c>
      <c r="L382" s="81">
        <f ca="1">SUMIF(MAYPAY1, Employees8[HELPER COLUMN],Table8[[#All],[Invoice Value]])</f>
        <v>0</v>
      </c>
      <c r="M382" s="77" t="str">
        <f ca="1">IF(AND(K382="PAY", L382&gt;0), SUMIF(MAYPAY1,Employees8[[#Headers],[#Data],[HELPER COLUMN]],Table8[[#All],[Invoice Value]]), "")</f>
        <v/>
      </c>
      <c r="N382" s="78" t="str">
        <f t="shared" ca="1" si="44"/>
        <v>NOT PAID</v>
      </c>
      <c r="O382" s="79"/>
    </row>
    <row r="383" spans="2:22" s="122" customFormat="1" ht="18.75" customHeight="1" x14ac:dyDescent="0.35">
      <c r="B383" s="67" t="str">
        <f t="shared" si="38"/>
        <v>6993135Z999</v>
      </c>
      <c r="C383" s="118">
        <v>6993135</v>
      </c>
      <c r="D383" s="123" t="s">
        <v>401</v>
      </c>
      <c r="E383" s="123" t="s">
        <v>34</v>
      </c>
      <c r="F383" s="44" t="s">
        <v>82</v>
      </c>
      <c r="G383" s="119">
        <v>43210</v>
      </c>
      <c r="H383" s="60" t="s">
        <v>35</v>
      </c>
      <c r="I383" s="75" t="str">
        <f t="shared" si="34"/>
        <v>UNIQUE</v>
      </c>
      <c r="J383" s="75" t="b">
        <f t="shared" si="42"/>
        <v>0</v>
      </c>
      <c r="K383" s="76" t="str">
        <f t="shared" si="43"/>
        <v>PAY</v>
      </c>
      <c r="L383" s="81">
        <f ca="1">SUMIF(MAYPAY1, Employees8[HELPER COLUMN],Table8[[#All],[Invoice Value]])</f>
        <v>0</v>
      </c>
      <c r="M383" s="77" t="str">
        <f ca="1">IF(AND(K383="PAY", L383&gt;0), SUMIF(MAYPAY1,Employees8[[#Headers],[#Data],[HELPER COLUMN]],Table8[[#All],[Invoice Value]]), "")</f>
        <v/>
      </c>
      <c r="N383" s="78" t="str">
        <f t="shared" ca="1" si="44"/>
        <v>NOT PAID</v>
      </c>
      <c r="O383" s="79"/>
    </row>
    <row r="384" spans="2:22" s="122" customFormat="1" ht="18.75" customHeight="1" x14ac:dyDescent="0.35">
      <c r="B384" s="67" t="str">
        <f t="shared" si="38"/>
        <v>6993135ZNGA561B</v>
      </c>
      <c r="C384" s="118">
        <v>6993135</v>
      </c>
      <c r="D384" s="123" t="s">
        <v>401</v>
      </c>
      <c r="E384" s="123" t="s">
        <v>37</v>
      </c>
      <c r="F384" s="44" t="s">
        <v>82</v>
      </c>
      <c r="G384" s="119">
        <v>43210</v>
      </c>
      <c r="H384" s="60" t="s">
        <v>15</v>
      </c>
      <c r="I384" s="75" t="str">
        <f t="shared" si="34"/>
        <v>DUP</v>
      </c>
      <c r="J384" s="75" t="b">
        <f t="shared" si="42"/>
        <v>1</v>
      </c>
      <c r="K384" s="76" t="str">
        <f t="shared" si="43"/>
        <v>NO</v>
      </c>
      <c r="L384" s="81">
        <f ca="1">SUMIF(MAYPAY1, Employees8[HELPER COLUMN],Table8[[#All],[Invoice Value]])</f>
        <v>0</v>
      </c>
      <c r="M384" s="77" t="str">
        <f ca="1">IF(AND(K384="PAY", L384&gt;0), SUMIF(MAYPAY1,Employees8[[#Headers],[#Data],[HELPER COLUMN]],Table8[[#All],[Invoice Value]]), "")</f>
        <v/>
      </c>
      <c r="N384" s="78" t="str">
        <f t="shared" si="44"/>
        <v>NEGLECT</v>
      </c>
      <c r="O384" s="79"/>
    </row>
    <row r="385" spans="2:15" s="122" customFormat="1" ht="18.75" customHeight="1" x14ac:dyDescent="0.35">
      <c r="B385" s="67" t="str">
        <f t="shared" si="38"/>
        <v>6916698ZNGA561C</v>
      </c>
      <c r="C385" s="118">
        <v>6916698</v>
      </c>
      <c r="D385" s="123" t="s">
        <v>33</v>
      </c>
      <c r="E385" s="123" t="s">
        <v>88</v>
      </c>
      <c r="F385" s="44" t="s">
        <v>82</v>
      </c>
      <c r="G385" s="119">
        <v>43210</v>
      </c>
      <c r="H385" s="60" t="s">
        <v>89</v>
      </c>
      <c r="I385" s="75" t="str">
        <f t="shared" si="34"/>
        <v>UNIQUE</v>
      </c>
      <c r="J385" s="75" t="b">
        <f t="shared" si="42"/>
        <v>0</v>
      </c>
      <c r="K385" s="76" t="str">
        <f t="shared" si="43"/>
        <v>PAY</v>
      </c>
      <c r="L385" s="81">
        <f ca="1">SUMIF(MAYPAY1, Employees8[HELPER COLUMN],Table8[[#All],[Invoice Value]])</f>
        <v>205.64</v>
      </c>
      <c r="M385" s="77">
        <f ca="1">IF(AND(K385="PAY", L385&gt;0), SUMIF(MAYPAY1,Employees8[[#Headers],[#Data],[HELPER COLUMN]],Table8[[#All],[Invoice Value]]), "")</f>
        <v>205.64</v>
      </c>
      <c r="N385" s="78" t="str">
        <f t="shared" ca="1" si="44"/>
        <v>PAID</v>
      </c>
      <c r="O385" s="79"/>
    </row>
    <row r="386" spans="2:15" s="122" customFormat="1" ht="18.75" customHeight="1" x14ac:dyDescent="0.35">
      <c r="B386" s="67" t="str">
        <f t="shared" si="38"/>
        <v>7125024ZNGA564B</v>
      </c>
      <c r="C386" s="118">
        <v>7125024</v>
      </c>
      <c r="D386" s="123" t="s">
        <v>402</v>
      </c>
      <c r="E386" s="123" t="s">
        <v>32</v>
      </c>
      <c r="F386" s="44" t="s">
        <v>82</v>
      </c>
      <c r="G386" s="119">
        <v>43210</v>
      </c>
      <c r="H386" s="60" t="s">
        <v>19</v>
      </c>
      <c r="I386" s="75" t="str">
        <f t="shared" si="34"/>
        <v>DUP</v>
      </c>
      <c r="J386" s="75" t="b">
        <f t="shared" si="42"/>
        <v>1</v>
      </c>
      <c r="K386" s="76" t="str">
        <f t="shared" si="43"/>
        <v>NO</v>
      </c>
      <c r="L386" s="81">
        <f ca="1">SUMIF(MAYPAY1, Employees8[HELPER COLUMN],Table8[[#All],[Invoice Value]])</f>
        <v>0</v>
      </c>
      <c r="M386" s="77" t="str">
        <f ca="1">IF(AND(K386="PAY", L386&gt;0), SUMIF(MAYPAY1,Employees8[[#Headers],[#Data],[HELPER COLUMN]],Table8[[#All],[Invoice Value]]), "")</f>
        <v/>
      </c>
      <c r="N386" s="78" t="str">
        <f t="shared" si="44"/>
        <v>NEGLECT</v>
      </c>
      <c r="O386" s="79"/>
    </row>
    <row r="387" spans="2:15" s="122" customFormat="1" ht="18.75" customHeight="1" x14ac:dyDescent="0.35">
      <c r="B387" s="67" t="str">
        <f t="shared" si="38"/>
        <v>6915731ZNGA563BC</v>
      </c>
      <c r="C387" s="118">
        <v>6915731</v>
      </c>
      <c r="D387" s="123" t="s">
        <v>90</v>
      </c>
      <c r="E387" s="123" t="s">
        <v>24</v>
      </c>
      <c r="F387" s="44" t="s">
        <v>82</v>
      </c>
      <c r="G387" s="119">
        <v>43211</v>
      </c>
      <c r="H387" s="60" t="s">
        <v>25</v>
      </c>
      <c r="I387" s="75" t="str">
        <f t="shared" si="34"/>
        <v>UNIQUE</v>
      </c>
      <c r="J387" s="75" t="b">
        <f t="shared" si="42"/>
        <v>0</v>
      </c>
      <c r="K387" s="76" t="str">
        <f t="shared" si="43"/>
        <v>PAY</v>
      </c>
      <c r="L387" s="81">
        <f ca="1">SUMIF(MAYPAY1, Employees8[HELPER COLUMN],Table8[[#All],[Invoice Value]])</f>
        <v>626.70000000000005</v>
      </c>
      <c r="M387" s="77">
        <f ca="1">IF(AND(K387="PAY", L387&gt;0), SUMIF(MAYPAY1,Employees8[[#Headers],[#Data],[HELPER COLUMN]],Table8[[#All],[Invoice Value]]), "")</f>
        <v>626.70000000000005</v>
      </c>
      <c r="N387" s="78" t="str">
        <f t="shared" ca="1" si="44"/>
        <v>PAID</v>
      </c>
      <c r="O387" s="79"/>
    </row>
    <row r="388" spans="2:15" s="122" customFormat="1" ht="18.75" customHeight="1" x14ac:dyDescent="0.35">
      <c r="B388" s="67" t="str">
        <f t="shared" si="38"/>
        <v>6975302ZNGA561C</v>
      </c>
      <c r="C388" s="118">
        <v>6975302</v>
      </c>
      <c r="D388" s="123" t="s">
        <v>31</v>
      </c>
      <c r="E388" s="123" t="s">
        <v>88</v>
      </c>
      <c r="F388" s="44" t="s">
        <v>82</v>
      </c>
      <c r="G388" s="119">
        <v>43211</v>
      </c>
      <c r="H388" s="60" t="s">
        <v>89</v>
      </c>
      <c r="I388" s="56" t="str">
        <f t="shared" ref="I388:I451" si="45">IF(COUNTIF(B$4:B$1640, B388&amp;"C")&gt;0, "DUP", "UNIQUE")</f>
        <v>UNIQUE</v>
      </c>
      <c r="J388" s="56" t="b">
        <f t="shared" si="42"/>
        <v>0</v>
      </c>
      <c r="K388" s="124" t="str">
        <f t="shared" ref="K388:K451" si="46">IF(AND(I388="DUP", J388=TRUE),"NO","PAY")</f>
        <v>PAY</v>
      </c>
      <c r="L388" s="81">
        <f ca="1">SUMIF(MAYPAY1, Employees8[HELPER COLUMN],Table8[[#All],[Invoice Value]])</f>
        <v>205.64</v>
      </c>
      <c r="M388" s="125">
        <f ca="1">IF(AND(K388="PAY", L388&gt;0), SUMIF(MAYPAY1,Employees8[[#Headers],[#Data],[HELPER COLUMN]],Table8[[#All],[Invoice Value]]), "")</f>
        <v>205.64</v>
      </c>
      <c r="N388" s="126" t="str">
        <f t="shared" ref="N388:N451" ca="1" si="47">IF(H388="NGA Outside Boundary Remediation/Build", "OSB", IF(K388="NO", "NEGLECT", IF(AND(K388="PAY",L388=0), "NOT PAID", "PAID")))</f>
        <v>PAID</v>
      </c>
      <c r="O388" s="64"/>
    </row>
    <row r="389" spans="2:15" s="122" customFormat="1" ht="18.75" customHeight="1" x14ac:dyDescent="0.35">
      <c r="B389" s="67" t="str">
        <f t="shared" si="38"/>
        <v>6932980ZNGA562BC</v>
      </c>
      <c r="C389" s="118">
        <v>6932980</v>
      </c>
      <c r="D389" s="123" t="s">
        <v>91</v>
      </c>
      <c r="E389" s="123" t="s">
        <v>39</v>
      </c>
      <c r="F389" s="44" t="s">
        <v>45</v>
      </c>
      <c r="G389" s="119">
        <v>43209</v>
      </c>
      <c r="H389" s="64" t="str">
        <f>VLOOKUP(E389, 'CODES FOR CLOSING TYPE'!$A$1:$C$28, 2,0)</f>
        <v>ZNGA562BC</v>
      </c>
      <c r="I389" s="75" t="str">
        <f t="shared" si="45"/>
        <v>UNIQUE</v>
      </c>
      <c r="J389" s="75" t="b">
        <f t="shared" si="42"/>
        <v>0</v>
      </c>
      <c r="K389" s="76" t="str">
        <f t="shared" si="46"/>
        <v>PAY</v>
      </c>
      <c r="L389" s="81">
        <f ca="1">SUMIF(MAYPAY1, Employees8[HELPER COLUMN],Table8[[#All],[Invoice Value]])</f>
        <v>498.69</v>
      </c>
      <c r="M389" s="77">
        <f ca="1">IF(AND(K389="PAY", L389&gt;0), SUMIF(MAYPAY1,Employees8[[#Headers],[#Data],[HELPER COLUMN]],Table8[[#All],[Invoice Value]]), "")</f>
        <v>498.69</v>
      </c>
      <c r="N389" s="78" t="str">
        <f t="shared" ca="1" si="47"/>
        <v>PAID</v>
      </c>
      <c r="O389" s="64" t="s">
        <v>599</v>
      </c>
    </row>
    <row r="390" spans="2:15" ht="18.75" customHeight="1" x14ac:dyDescent="0.35">
      <c r="B390" s="67" t="str">
        <f t="shared" si="38"/>
        <v>5582187ZNGA564B</v>
      </c>
      <c r="C390" s="40">
        <v>5582187</v>
      </c>
      <c r="D390" s="73" t="s">
        <v>403</v>
      </c>
      <c r="E390" s="73" t="s">
        <v>32</v>
      </c>
      <c r="F390" s="42" t="s">
        <v>28</v>
      </c>
      <c r="G390" s="43">
        <v>43209</v>
      </c>
      <c r="H390" s="54" t="s">
        <v>19</v>
      </c>
      <c r="I390" s="75" t="str">
        <f t="shared" si="45"/>
        <v>DUP</v>
      </c>
      <c r="J390" s="75" t="b">
        <f t="shared" si="42"/>
        <v>1</v>
      </c>
      <c r="K390" s="76" t="str">
        <f t="shared" si="46"/>
        <v>NO</v>
      </c>
      <c r="L390" s="81">
        <f ca="1">SUMIF(MAYPAY1, Employees8[HELPER COLUMN],Table8[[#All],[Invoice Value]])</f>
        <v>0</v>
      </c>
      <c r="M390" s="77" t="str">
        <f ca="1">IF(AND(K390="PAY", L390&gt;0), SUMIF(MAYPAY1,Employees8[[#Headers],[#Data],[HELPER COLUMN]],Table8[[#All],[Invoice Value]]), "")</f>
        <v/>
      </c>
      <c r="N390" s="78" t="str">
        <f t="shared" si="47"/>
        <v>NEGLECT</v>
      </c>
      <c r="O390" s="79"/>
    </row>
    <row r="391" spans="2:15" ht="18.75" customHeight="1" x14ac:dyDescent="0.35">
      <c r="B391" s="67" t="str">
        <f t="shared" si="38"/>
        <v>7075288ZNGA561B</v>
      </c>
      <c r="C391" s="40">
        <v>7075288</v>
      </c>
      <c r="D391" s="73" t="s">
        <v>404</v>
      </c>
      <c r="E391" s="73" t="s">
        <v>37</v>
      </c>
      <c r="F391" s="42" t="s">
        <v>40</v>
      </c>
      <c r="G391" s="43">
        <v>43209</v>
      </c>
      <c r="H391" s="54" t="s">
        <v>15</v>
      </c>
      <c r="I391" s="75" t="str">
        <f t="shared" si="45"/>
        <v>DUP</v>
      </c>
      <c r="J391" s="75" t="b">
        <f t="shared" si="42"/>
        <v>1</v>
      </c>
      <c r="K391" s="76" t="str">
        <f t="shared" si="46"/>
        <v>NO</v>
      </c>
      <c r="L391" s="81">
        <f ca="1">SUMIF(MAYPAY1, Employees8[HELPER COLUMN],Table8[[#All],[Invoice Value]])</f>
        <v>0</v>
      </c>
      <c r="M391" s="77" t="str">
        <f ca="1">IF(AND(K391="PAY", L391&gt;0), SUMIF(MAYPAY1,Employees8[[#Headers],[#Data],[HELPER COLUMN]],Table8[[#All],[Invoice Value]]), "")</f>
        <v/>
      </c>
      <c r="N391" s="78" t="str">
        <f t="shared" si="47"/>
        <v>NEGLECT</v>
      </c>
      <c r="O391" s="79"/>
    </row>
    <row r="392" spans="2:15" ht="18.75" customHeight="1" x14ac:dyDescent="0.35">
      <c r="B392" s="67" t="str">
        <f t="shared" si="38"/>
        <v>7069440ZNGA563B</v>
      </c>
      <c r="C392" s="40">
        <v>7069440</v>
      </c>
      <c r="D392" s="40" t="s">
        <v>405</v>
      </c>
      <c r="E392" s="73" t="s">
        <v>22</v>
      </c>
      <c r="F392" s="42" t="s">
        <v>40</v>
      </c>
      <c r="G392" s="43">
        <v>43210</v>
      </c>
      <c r="H392" s="54" t="s">
        <v>23</v>
      </c>
      <c r="I392" s="75" t="str">
        <f t="shared" si="45"/>
        <v>DUP</v>
      </c>
      <c r="J392" s="75" t="b">
        <f t="shared" si="42"/>
        <v>1</v>
      </c>
      <c r="K392" s="76" t="str">
        <f t="shared" si="46"/>
        <v>NO</v>
      </c>
      <c r="L392" s="81">
        <f ca="1">SUMIF(MAYPAY1, Employees8[HELPER COLUMN],Table8[[#All],[Invoice Value]])</f>
        <v>0</v>
      </c>
      <c r="M392" s="77" t="str">
        <f ca="1">IF(AND(K392="PAY", L392&gt;0), SUMIF(MAYPAY1,Employees8[[#Headers],[#Data],[HELPER COLUMN]],Table8[[#All],[Invoice Value]]), "")</f>
        <v/>
      </c>
      <c r="N392" s="78" t="str">
        <f t="shared" si="47"/>
        <v>NEGLECT</v>
      </c>
      <c r="O392" s="79"/>
    </row>
    <row r="393" spans="2:15" ht="18.75" customHeight="1" x14ac:dyDescent="0.35">
      <c r="B393" s="67" t="str">
        <f t="shared" si="38"/>
        <v>6959195ZNGA562BC</v>
      </c>
      <c r="C393" s="40">
        <v>6959195</v>
      </c>
      <c r="D393" s="73" t="s">
        <v>57</v>
      </c>
      <c r="E393" s="73" t="s">
        <v>39</v>
      </c>
      <c r="F393" s="42" t="s">
        <v>55</v>
      </c>
      <c r="G393" s="43">
        <v>43209</v>
      </c>
      <c r="H393" s="54" t="s">
        <v>41</v>
      </c>
      <c r="I393" s="75" t="str">
        <f t="shared" si="45"/>
        <v>UNIQUE</v>
      </c>
      <c r="J393" s="75" t="b">
        <f t="shared" si="42"/>
        <v>0</v>
      </c>
      <c r="K393" s="76" t="str">
        <f t="shared" si="46"/>
        <v>PAY</v>
      </c>
      <c r="L393" s="81">
        <f ca="1">SUMIF(MAYPAY1, Employees8[HELPER COLUMN],Table8[[#All],[Invoice Value]])</f>
        <v>498.69</v>
      </c>
      <c r="M393" s="77">
        <f ca="1">IF(AND(K393="PAY", L393&gt;0), SUMIF(MAYPAY1,Employees8[[#Headers],[#Data],[HELPER COLUMN]],Table8[[#All],[Invoice Value]]), "")</f>
        <v>498.69</v>
      </c>
      <c r="N393" s="78" t="str">
        <f t="shared" ca="1" si="47"/>
        <v>PAID</v>
      </c>
      <c r="O393" s="79"/>
    </row>
    <row r="394" spans="2:15" ht="18.75" customHeight="1" x14ac:dyDescent="0.35">
      <c r="B394" s="67" t="str">
        <f t="shared" si="38"/>
        <v>6977075ZNGA562BC</v>
      </c>
      <c r="C394" s="40">
        <v>6977075</v>
      </c>
      <c r="D394" s="73" t="s">
        <v>54</v>
      </c>
      <c r="E394" s="73" t="s">
        <v>39</v>
      </c>
      <c r="F394" s="42" t="s">
        <v>55</v>
      </c>
      <c r="G394" s="43">
        <v>43209</v>
      </c>
      <c r="H394" s="54" t="s">
        <v>41</v>
      </c>
      <c r="I394" s="75" t="str">
        <f t="shared" si="45"/>
        <v>UNIQUE</v>
      </c>
      <c r="J394" s="75" t="b">
        <f t="shared" si="42"/>
        <v>0</v>
      </c>
      <c r="K394" s="76" t="str">
        <f t="shared" si="46"/>
        <v>PAY</v>
      </c>
      <c r="L394" s="81">
        <f ca="1">SUMIF(MAYPAY1, Employees8[HELPER COLUMN],Table8[[#All],[Invoice Value]])</f>
        <v>498.69</v>
      </c>
      <c r="M394" s="77">
        <f ca="1">IF(AND(K394="PAY", L394&gt;0), SUMIF(MAYPAY1,Employees8[[#Headers],[#Data],[HELPER COLUMN]],Table8[[#All],[Invoice Value]]), "")</f>
        <v>498.69</v>
      </c>
      <c r="N394" s="78" t="str">
        <f t="shared" ca="1" si="47"/>
        <v>PAID</v>
      </c>
      <c r="O394" s="79"/>
    </row>
    <row r="395" spans="2:15" ht="18.75" customHeight="1" x14ac:dyDescent="0.35">
      <c r="B395" s="67" t="str">
        <f t="shared" si="38"/>
        <v>6848464NGA-750</v>
      </c>
      <c r="C395" s="40">
        <v>6848464</v>
      </c>
      <c r="D395" s="73" t="s">
        <v>406</v>
      </c>
      <c r="E395" s="73" t="s">
        <v>84</v>
      </c>
      <c r="F395" s="42" t="s">
        <v>55</v>
      </c>
      <c r="G395" s="43">
        <v>43209</v>
      </c>
      <c r="H395" s="54" t="s">
        <v>85</v>
      </c>
      <c r="I395" s="75" t="str">
        <f t="shared" si="45"/>
        <v>UNIQUE</v>
      </c>
      <c r="J395" s="75" t="b">
        <f t="shared" si="42"/>
        <v>0</v>
      </c>
      <c r="K395" s="76" t="str">
        <f t="shared" si="46"/>
        <v>PAY</v>
      </c>
      <c r="L395" s="81">
        <f ca="1">SUMIF(MAYPAY1, Employees8[HELPER COLUMN],Table8[[#All],[Invoice Value]])</f>
        <v>22.61</v>
      </c>
      <c r="M395" s="77">
        <f ca="1">IF(AND(K395="PAY", L395&gt;0), SUMIF(MAYPAY1,Employees8[[#Headers],[#Data],[HELPER COLUMN]],Table8[[#All],[Invoice Value]]), "")</f>
        <v>22.61</v>
      </c>
      <c r="N395" s="78" t="str">
        <f t="shared" ca="1" si="47"/>
        <v>PAID</v>
      </c>
      <c r="O395" s="79"/>
    </row>
    <row r="396" spans="2:15" ht="18.75" customHeight="1" x14ac:dyDescent="0.35">
      <c r="B396" s="67" t="str">
        <f t="shared" ref="B396:B459" si="48">CONCATENATE(C396, H396)</f>
        <v>6848464NGA-751</v>
      </c>
      <c r="C396" s="40">
        <v>6848464</v>
      </c>
      <c r="D396" s="40" t="s">
        <v>406</v>
      </c>
      <c r="E396" s="40" t="s">
        <v>92</v>
      </c>
      <c r="F396" s="42" t="s">
        <v>55</v>
      </c>
      <c r="G396" s="43">
        <v>43209</v>
      </c>
      <c r="H396" s="54" t="s">
        <v>93</v>
      </c>
      <c r="I396" s="75" t="str">
        <f t="shared" si="45"/>
        <v>UNIQUE</v>
      </c>
      <c r="J396" s="75" t="b">
        <f t="shared" si="42"/>
        <v>0</v>
      </c>
      <c r="K396" s="76" t="str">
        <f t="shared" si="46"/>
        <v>PAY</v>
      </c>
      <c r="L396" s="81">
        <f ca="1">SUMIF(MAYPAY1, Employees8[HELPER COLUMN],Table8[[#All],[Invoice Value]])</f>
        <v>146.76</v>
      </c>
      <c r="M396" s="77">
        <f ca="1">IF(AND(K396="PAY", L396&gt;0), SUMIF(MAYPAY1,Employees8[[#Headers],[#Data],[HELPER COLUMN]],Table8[[#All],[Invoice Value]]), "")</f>
        <v>146.76</v>
      </c>
      <c r="N396" s="78" t="str">
        <f t="shared" ca="1" si="47"/>
        <v>PAID</v>
      </c>
      <c r="O396" s="79"/>
    </row>
    <row r="397" spans="2:15" ht="18.75" customHeight="1" x14ac:dyDescent="0.35">
      <c r="B397" s="67" t="str">
        <f t="shared" si="48"/>
        <v>6958080ZNGA562B</v>
      </c>
      <c r="C397" s="73">
        <v>6958080</v>
      </c>
      <c r="D397" s="73" t="s">
        <v>407</v>
      </c>
      <c r="E397" s="73" t="s">
        <v>53</v>
      </c>
      <c r="F397" s="42" t="s">
        <v>55</v>
      </c>
      <c r="G397" s="43">
        <v>43210</v>
      </c>
      <c r="H397" s="54" t="s">
        <v>20</v>
      </c>
      <c r="I397" s="75" t="str">
        <f t="shared" si="45"/>
        <v>DUP</v>
      </c>
      <c r="J397" s="75" t="b">
        <f t="shared" si="42"/>
        <v>1</v>
      </c>
      <c r="K397" s="76" t="str">
        <f t="shared" si="46"/>
        <v>NO</v>
      </c>
      <c r="L397" s="81">
        <f ca="1">SUMIF(MAYPAY1, Employees8[HELPER COLUMN],Table8[[#All],[Invoice Value]])</f>
        <v>0</v>
      </c>
      <c r="M397" s="77" t="str">
        <f ca="1">IF(AND(K397="PAY", L397&gt;0), SUMIF(MAYPAY1,Employees8[[#Headers],[#Data],[HELPER COLUMN]],Table8[[#All],[Invoice Value]]), "")</f>
        <v/>
      </c>
      <c r="N397" s="78" t="str">
        <f t="shared" si="47"/>
        <v>NEGLECT</v>
      </c>
      <c r="O397" s="79"/>
    </row>
    <row r="398" spans="2:15" ht="18.75" customHeight="1" x14ac:dyDescent="0.35">
      <c r="B398" s="67" t="str">
        <f t="shared" si="48"/>
        <v>6958080ZNGA562BC</v>
      </c>
      <c r="C398" s="40">
        <v>6958080</v>
      </c>
      <c r="D398" s="40" t="s">
        <v>407</v>
      </c>
      <c r="E398" s="73" t="s">
        <v>39</v>
      </c>
      <c r="F398" s="42" t="s">
        <v>55</v>
      </c>
      <c r="G398" s="43">
        <v>43210</v>
      </c>
      <c r="H398" s="54" t="s">
        <v>41</v>
      </c>
      <c r="I398" s="75" t="str">
        <f t="shared" si="45"/>
        <v>UNIQUE</v>
      </c>
      <c r="J398" s="75" t="b">
        <f t="shared" si="42"/>
        <v>0</v>
      </c>
      <c r="K398" s="76" t="str">
        <f t="shared" si="46"/>
        <v>PAY</v>
      </c>
      <c r="L398" s="81">
        <f ca="1">SUMIF(MAYPAY1, Employees8[HELPER COLUMN],Table8[[#All],[Invoice Value]])</f>
        <v>498.69</v>
      </c>
      <c r="M398" s="77">
        <f ca="1">IF(AND(K398="PAY", L398&gt;0), SUMIF(MAYPAY1,Employees8[[#Headers],[#Data],[HELPER COLUMN]],Table8[[#All],[Invoice Value]]), "")</f>
        <v>498.69</v>
      </c>
      <c r="N398" s="78" t="str">
        <f t="shared" ca="1" si="47"/>
        <v>PAID</v>
      </c>
      <c r="O398" s="79"/>
    </row>
    <row r="399" spans="2:15" ht="18.75" customHeight="1" x14ac:dyDescent="0.35">
      <c r="B399" s="67" t="str">
        <f t="shared" si="48"/>
        <v>6905564NGA-511</v>
      </c>
      <c r="C399" s="40">
        <v>6905564</v>
      </c>
      <c r="D399" s="73" t="s">
        <v>408</v>
      </c>
      <c r="E399" s="73" t="s">
        <v>50</v>
      </c>
      <c r="F399" s="42" t="s">
        <v>55</v>
      </c>
      <c r="G399" s="43">
        <v>43210</v>
      </c>
      <c r="H399" s="54" t="s">
        <v>51</v>
      </c>
      <c r="I399" s="75" t="str">
        <f t="shared" si="45"/>
        <v>UNIQUE</v>
      </c>
      <c r="J399" s="75" t="b">
        <f t="shared" si="42"/>
        <v>0</v>
      </c>
      <c r="K399" s="76" t="str">
        <f t="shared" si="46"/>
        <v>PAY</v>
      </c>
      <c r="L399" s="81">
        <f ca="1">SUMIF(MAYPAY1, Employees8[HELPER COLUMN],Table8[[#All],[Invoice Value]])</f>
        <v>225.02</v>
      </c>
      <c r="M399" s="77">
        <f ca="1">IF(AND(K399="PAY", L399&gt;0), SUMIF(MAYPAY1,Employees8[[#Headers],[#Data],[HELPER COLUMN]],Table8[[#All],[Invoice Value]]), "")</f>
        <v>225.02</v>
      </c>
      <c r="N399" s="78" t="str">
        <f t="shared" ca="1" si="47"/>
        <v>PAID</v>
      </c>
      <c r="O399" s="79"/>
    </row>
    <row r="400" spans="2:15" ht="18.75" customHeight="1" x14ac:dyDescent="0.35">
      <c r="B400" s="67" t="str">
        <f t="shared" si="48"/>
        <v>7020259ZNGA561B</v>
      </c>
      <c r="C400" s="40">
        <v>7020259</v>
      </c>
      <c r="D400" s="73" t="s">
        <v>409</v>
      </c>
      <c r="E400" s="73" t="s">
        <v>37</v>
      </c>
      <c r="F400" s="42" t="s">
        <v>59</v>
      </c>
      <c r="G400" s="43">
        <v>43209</v>
      </c>
      <c r="H400" s="54" t="s">
        <v>15</v>
      </c>
      <c r="I400" s="75" t="str">
        <f t="shared" si="45"/>
        <v>DUP</v>
      </c>
      <c r="J400" s="75" t="b">
        <f t="shared" si="42"/>
        <v>1</v>
      </c>
      <c r="K400" s="76" t="str">
        <f t="shared" si="46"/>
        <v>NO</v>
      </c>
      <c r="L400" s="81">
        <f ca="1">SUMIF(MAYPAY1, Employees8[HELPER COLUMN],Table8[[#All],[Invoice Value]])</f>
        <v>0</v>
      </c>
      <c r="M400" s="77" t="str">
        <f ca="1">IF(AND(K400="PAY", L400&gt;0), SUMIF(MAYPAY1,Employees8[[#Headers],[#Data],[HELPER COLUMN]],Table8[[#All],[Invoice Value]]), "")</f>
        <v/>
      </c>
      <c r="N400" s="78" t="str">
        <f t="shared" si="47"/>
        <v>NEGLECT</v>
      </c>
      <c r="O400" s="79"/>
    </row>
    <row r="401" spans="2:15" ht="18.75" customHeight="1" x14ac:dyDescent="0.35">
      <c r="B401" s="67" t="str">
        <f t="shared" si="48"/>
        <v>7020259ZNGA561BC</v>
      </c>
      <c r="C401" s="40">
        <v>7020259</v>
      </c>
      <c r="D401" s="40" t="s">
        <v>409</v>
      </c>
      <c r="E401" s="40" t="s">
        <v>27</v>
      </c>
      <c r="F401" s="42" t="s">
        <v>59</v>
      </c>
      <c r="G401" s="43">
        <v>43209</v>
      </c>
      <c r="H401" s="54" t="s">
        <v>29</v>
      </c>
      <c r="I401" s="75" t="str">
        <f t="shared" si="45"/>
        <v>UNIQUE</v>
      </c>
      <c r="J401" s="75" t="b">
        <f t="shared" si="42"/>
        <v>0</v>
      </c>
      <c r="K401" s="76" t="str">
        <f t="shared" si="46"/>
        <v>PAY</v>
      </c>
      <c r="L401" s="81">
        <f ca="1">SUMIF(MAYPAY1, Employees8[HELPER COLUMN],Table8[[#All],[Invoice Value]])</f>
        <v>433.57</v>
      </c>
      <c r="M401" s="77">
        <f ca="1">IF(AND(K401="PAY", L401&gt;0), SUMIF(MAYPAY1,Employees8[[#Headers],[#Data],[HELPER COLUMN]],Table8[[#All],[Invoice Value]]), "")</f>
        <v>433.57</v>
      </c>
      <c r="N401" s="78" t="str">
        <f t="shared" ca="1" si="47"/>
        <v>PAID</v>
      </c>
      <c r="O401" s="79"/>
    </row>
    <row r="402" spans="2:15" ht="18.75" customHeight="1" x14ac:dyDescent="0.35">
      <c r="B402" s="67" t="str">
        <f t="shared" si="48"/>
        <v>7066845ZNGA563BC</v>
      </c>
      <c r="C402" s="40">
        <v>7066845</v>
      </c>
      <c r="D402" s="73" t="s">
        <v>63</v>
      </c>
      <c r="E402" s="73" t="s">
        <v>24</v>
      </c>
      <c r="F402" s="42" t="s">
        <v>59</v>
      </c>
      <c r="G402" s="43">
        <v>43209</v>
      </c>
      <c r="H402" s="54" t="s">
        <v>25</v>
      </c>
      <c r="I402" s="75" t="str">
        <f t="shared" si="45"/>
        <v>UNIQUE</v>
      </c>
      <c r="J402" s="75" t="b">
        <f t="shared" si="42"/>
        <v>0</v>
      </c>
      <c r="K402" s="76" t="str">
        <f t="shared" si="46"/>
        <v>PAY</v>
      </c>
      <c r="L402" s="81">
        <f ca="1">SUMIF(MAYPAY1, Employees8[HELPER COLUMN],Table8[[#All],[Invoice Value]])</f>
        <v>626.70000000000005</v>
      </c>
      <c r="M402" s="77">
        <f ca="1">IF(AND(K402="PAY", L402&gt;0), SUMIF(MAYPAY1,Employees8[[#Headers],[#Data],[HELPER COLUMN]],Table8[[#All],[Invoice Value]]), "")</f>
        <v>626.70000000000005</v>
      </c>
      <c r="N402" s="78" t="str">
        <f t="shared" ca="1" si="47"/>
        <v>PAID</v>
      </c>
      <c r="O402" s="79"/>
    </row>
    <row r="403" spans="2:15" ht="18.75" customHeight="1" x14ac:dyDescent="0.35">
      <c r="B403" s="67" t="str">
        <f t="shared" si="48"/>
        <v>7021446ZNGA563BC</v>
      </c>
      <c r="C403" s="40">
        <v>7021446</v>
      </c>
      <c r="D403" s="73" t="s">
        <v>62</v>
      </c>
      <c r="E403" s="73" t="s">
        <v>24</v>
      </c>
      <c r="F403" s="42" t="s">
        <v>59</v>
      </c>
      <c r="G403" s="43">
        <v>43209</v>
      </c>
      <c r="H403" s="54" t="s">
        <v>25</v>
      </c>
      <c r="I403" s="75" t="str">
        <f t="shared" si="45"/>
        <v>UNIQUE</v>
      </c>
      <c r="J403" s="75" t="b">
        <f t="shared" si="42"/>
        <v>0</v>
      </c>
      <c r="K403" s="76" t="str">
        <f t="shared" si="46"/>
        <v>PAY</v>
      </c>
      <c r="L403" s="81">
        <f ca="1">SUMIF(MAYPAY1, Employees8[HELPER COLUMN],Table8[[#All],[Invoice Value]])</f>
        <v>626.70000000000005</v>
      </c>
      <c r="M403" s="77">
        <f ca="1">IF(AND(K403="PAY", L403&gt;0), SUMIF(MAYPAY1,Employees8[[#Headers],[#Data],[HELPER COLUMN]],Table8[[#All],[Invoice Value]]), "")</f>
        <v>626.70000000000005</v>
      </c>
      <c r="N403" s="78" t="str">
        <f t="shared" ca="1" si="47"/>
        <v>PAID</v>
      </c>
      <c r="O403" s="79"/>
    </row>
    <row r="404" spans="2:15" ht="18.75" customHeight="1" x14ac:dyDescent="0.35">
      <c r="B404" s="67" t="str">
        <f t="shared" si="48"/>
        <v>7056694ZNGA563BC</v>
      </c>
      <c r="C404" s="40">
        <v>7056694</v>
      </c>
      <c r="D404" s="73" t="s">
        <v>61</v>
      </c>
      <c r="E404" s="73" t="s">
        <v>24</v>
      </c>
      <c r="F404" s="42" t="s">
        <v>59</v>
      </c>
      <c r="G404" s="43">
        <v>43209</v>
      </c>
      <c r="H404" s="54" t="s">
        <v>25</v>
      </c>
      <c r="I404" s="75" t="str">
        <f t="shared" si="45"/>
        <v>UNIQUE</v>
      </c>
      <c r="J404" s="75" t="b">
        <f t="shared" si="42"/>
        <v>0</v>
      </c>
      <c r="K404" s="76" t="str">
        <f t="shared" si="46"/>
        <v>PAY</v>
      </c>
      <c r="L404" s="81">
        <f ca="1">SUMIF(MAYPAY1, Employees8[HELPER COLUMN],Table8[[#All],[Invoice Value]])</f>
        <v>626.70000000000005</v>
      </c>
      <c r="M404" s="77">
        <f ca="1">IF(AND(K404="PAY", L404&gt;0), SUMIF(MAYPAY1,Employees8[[#Headers],[#Data],[HELPER COLUMN]],Table8[[#All],[Invoice Value]]), "")</f>
        <v>626.70000000000005</v>
      </c>
      <c r="N404" s="78" t="str">
        <f t="shared" ca="1" si="47"/>
        <v>PAID</v>
      </c>
      <c r="O404" s="79"/>
    </row>
    <row r="405" spans="2:15" ht="18.75" customHeight="1" x14ac:dyDescent="0.35">
      <c r="B405" s="67" t="str">
        <f t="shared" si="48"/>
        <v>7127599ZNGA563B</v>
      </c>
      <c r="C405" s="40">
        <v>7127599</v>
      </c>
      <c r="D405" s="73" t="s">
        <v>410</v>
      </c>
      <c r="E405" s="73" t="s">
        <v>22</v>
      </c>
      <c r="F405" s="42" t="s">
        <v>59</v>
      </c>
      <c r="G405" s="43">
        <v>43210</v>
      </c>
      <c r="H405" s="54" t="s">
        <v>23</v>
      </c>
      <c r="I405" s="75" t="str">
        <f t="shared" si="45"/>
        <v>DUP</v>
      </c>
      <c r="J405" s="75" t="b">
        <f t="shared" si="42"/>
        <v>1</v>
      </c>
      <c r="K405" s="76" t="str">
        <f t="shared" si="46"/>
        <v>NO</v>
      </c>
      <c r="L405" s="81">
        <f ca="1">SUMIF(MAYPAY1, Employees8[HELPER COLUMN],Table8[[#All],[Invoice Value]])</f>
        <v>0</v>
      </c>
      <c r="M405" s="77" t="str">
        <f ca="1">IF(AND(K405="PAY", L405&gt;0), SUMIF(MAYPAY1,Employees8[[#Headers],[#Data],[HELPER COLUMN]],Table8[[#All],[Invoice Value]]), "")</f>
        <v/>
      </c>
      <c r="N405" s="78" t="str">
        <f t="shared" si="47"/>
        <v>NEGLECT</v>
      </c>
      <c r="O405" s="79"/>
    </row>
    <row r="406" spans="2:15" ht="18.75" customHeight="1" x14ac:dyDescent="0.35">
      <c r="B406" s="67" t="str">
        <f t="shared" si="48"/>
        <v>6718760ZNGA564B</v>
      </c>
      <c r="C406" s="40">
        <v>6718760</v>
      </c>
      <c r="D406" s="73" t="s">
        <v>411</v>
      </c>
      <c r="E406" s="73" t="s">
        <v>32</v>
      </c>
      <c r="F406" s="42" t="s">
        <v>59</v>
      </c>
      <c r="G406" s="43">
        <v>43211</v>
      </c>
      <c r="H406" s="54" t="s">
        <v>19</v>
      </c>
      <c r="I406" s="75" t="str">
        <f t="shared" si="45"/>
        <v>DUP</v>
      </c>
      <c r="J406" s="75" t="b">
        <f t="shared" si="42"/>
        <v>1</v>
      </c>
      <c r="K406" s="76" t="str">
        <f t="shared" si="46"/>
        <v>NO</v>
      </c>
      <c r="L406" s="81">
        <f ca="1">SUMIF(MAYPAY1, Employees8[HELPER COLUMN],Table8[[#All],[Invoice Value]])</f>
        <v>0</v>
      </c>
      <c r="M406" s="77" t="str">
        <f ca="1">IF(AND(K406="PAY", L406&gt;0), SUMIF(MAYPAY1,Employees8[[#Headers],[#Data],[HELPER COLUMN]],Table8[[#All],[Invoice Value]]), "")</f>
        <v/>
      </c>
      <c r="N406" s="78" t="str">
        <f t="shared" si="47"/>
        <v>NEGLECT</v>
      </c>
      <c r="O406" s="79"/>
    </row>
    <row r="407" spans="2:15" ht="18.75" customHeight="1" x14ac:dyDescent="0.35">
      <c r="B407" s="67" t="str">
        <f t="shared" si="48"/>
        <v>6718760ZNGA564BC</v>
      </c>
      <c r="C407" s="40">
        <v>6718760</v>
      </c>
      <c r="D407" s="73" t="s">
        <v>411</v>
      </c>
      <c r="E407" s="40" t="s">
        <v>94</v>
      </c>
      <c r="F407" s="42" t="s">
        <v>59</v>
      </c>
      <c r="G407" s="43">
        <v>43211</v>
      </c>
      <c r="H407" s="54" t="s">
        <v>95</v>
      </c>
      <c r="I407" s="75" t="str">
        <f t="shared" si="45"/>
        <v>UNIQUE</v>
      </c>
      <c r="J407" s="75" t="b">
        <f t="shared" si="42"/>
        <v>0</v>
      </c>
      <c r="K407" s="76" t="str">
        <f t="shared" si="46"/>
        <v>PAY</v>
      </c>
      <c r="L407" s="81">
        <f ca="1">SUMIF(MAYPAY1, Employees8[HELPER COLUMN],Table8[[#All],[Invoice Value]])</f>
        <v>881.69</v>
      </c>
      <c r="M407" s="77">
        <f ca="1">IF(AND(K407="PAY", L407&gt;0), SUMIF(MAYPAY1,Employees8[[#Headers],[#Data],[HELPER COLUMN]],Table8[[#All],[Invoice Value]]), "")</f>
        <v>881.69</v>
      </c>
      <c r="N407" s="78" t="str">
        <f t="shared" ca="1" si="47"/>
        <v>PAID</v>
      </c>
      <c r="O407" s="79"/>
    </row>
    <row r="408" spans="2:15" ht="18.75" customHeight="1" x14ac:dyDescent="0.35">
      <c r="B408" s="67" t="str">
        <f t="shared" si="48"/>
        <v>7021036ZNGA564B</v>
      </c>
      <c r="C408" s="40">
        <v>7021036</v>
      </c>
      <c r="D408" s="73" t="s">
        <v>412</v>
      </c>
      <c r="E408" s="73" t="s">
        <v>32</v>
      </c>
      <c r="F408" s="42" t="s">
        <v>59</v>
      </c>
      <c r="G408" s="43">
        <v>43211</v>
      </c>
      <c r="H408" s="54" t="s">
        <v>19</v>
      </c>
      <c r="I408" s="75" t="str">
        <f t="shared" si="45"/>
        <v>DUP</v>
      </c>
      <c r="J408" s="75" t="b">
        <f t="shared" si="42"/>
        <v>1</v>
      </c>
      <c r="K408" s="76" t="str">
        <f t="shared" si="46"/>
        <v>NO</v>
      </c>
      <c r="L408" s="81">
        <f ca="1">SUMIF(MAYPAY1, Employees8[HELPER COLUMN],Table8[[#All],[Invoice Value]])</f>
        <v>0</v>
      </c>
      <c r="M408" s="77" t="str">
        <f ca="1">IF(AND(K408="PAY", L408&gt;0), SUMIF(MAYPAY1,Employees8[[#Headers],[#Data],[HELPER COLUMN]],Table8[[#All],[Invoice Value]]), "")</f>
        <v/>
      </c>
      <c r="N408" s="78" t="str">
        <f t="shared" si="47"/>
        <v>NEGLECT</v>
      </c>
      <c r="O408" s="79"/>
    </row>
    <row r="409" spans="2:15" ht="18.75" customHeight="1" x14ac:dyDescent="0.35">
      <c r="B409" s="67" t="str">
        <f t="shared" si="48"/>
        <v>6980039ZNGA563BC</v>
      </c>
      <c r="C409" s="40">
        <v>6980039</v>
      </c>
      <c r="D409" s="73" t="s">
        <v>96</v>
      </c>
      <c r="E409" s="73" t="s">
        <v>24</v>
      </c>
      <c r="F409" s="42" t="s">
        <v>65</v>
      </c>
      <c r="G409" s="43">
        <v>43209</v>
      </c>
      <c r="H409" s="54" t="s">
        <v>25</v>
      </c>
      <c r="I409" s="75" t="str">
        <f t="shared" si="45"/>
        <v>UNIQUE</v>
      </c>
      <c r="J409" s="75" t="b">
        <f t="shared" si="42"/>
        <v>0</v>
      </c>
      <c r="K409" s="76" t="str">
        <f t="shared" si="46"/>
        <v>PAY</v>
      </c>
      <c r="L409" s="81">
        <f ca="1">SUMIF(MAYPAY1, Employees8[HELPER COLUMN],Table8[[#All],[Invoice Value]])</f>
        <v>626.70000000000005</v>
      </c>
      <c r="M409" s="77">
        <f ca="1">IF(AND(K409="PAY", L409&gt;0), SUMIF(MAYPAY1,Employees8[[#Headers],[#Data],[HELPER COLUMN]],Table8[[#All],[Invoice Value]]), "")</f>
        <v>626.70000000000005</v>
      </c>
      <c r="N409" s="78" t="str">
        <f t="shared" ca="1" si="47"/>
        <v>PAID</v>
      </c>
      <c r="O409" s="79"/>
    </row>
    <row r="410" spans="2:15" ht="18.75" customHeight="1" x14ac:dyDescent="0.35">
      <c r="B410" s="67" t="str">
        <f t="shared" si="48"/>
        <v>7057511ZNGA563B</v>
      </c>
      <c r="C410" s="40">
        <v>7057511</v>
      </c>
      <c r="D410" s="73" t="s">
        <v>413</v>
      </c>
      <c r="E410" s="73" t="s">
        <v>22</v>
      </c>
      <c r="F410" s="42" t="s">
        <v>65</v>
      </c>
      <c r="G410" s="43">
        <v>43209</v>
      </c>
      <c r="H410" s="54" t="s">
        <v>23</v>
      </c>
      <c r="I410" s="75" t="str">
        <f t="shared" si="45"/>
        <v>DUP</v>
      </c>
      <c r="J410" s="75" t="b">
        <f t="shared" si="42"/>
        <v>1</v>
      </c>
      <c r="K410" s="76" t="str">
        <f t="shared" si="46"/>
        <v>NO</v>
      </c>
      <c r="L410" s="81">
        <f ca="1">SUMIF(MAYPAY1, Employees8[HELPER COLUMN],Table8[[#All],[Invoice Value]])</f>
        <v>0</v>
      </c>
      <c r="M410" s="77" t="str">
        <f ca="1">IF(AND(K410="PAY", L410&gt;0), SUMIF(MAYPAY1,Employees8[[#Headers],[#Data],[HELPER COLUMN]],Table8[[#All],[Invoice Value]]), "")</f>
        <v/>
      </c>
      <c r="N410" s="78" t="str">
        <f t="shared" si="47"/>
        <v>NEGLECT</v>
      </c>
      <c r="O410" s="79"/>
    </row>
    <row r="411" spans="2:15" ht="18.75" customHeight="1" x14ac:dyDescent="0.35">
      <c r="B411" s="67" t="str">
        <f t="shared" si="48"/>
        <v>7057511ZNGA563BC</v>
      </c>
      <c r="C411" s="40">
        <v>7057511</v>
      </c>
      <c r="D411" s="40" t="s">
        <v>413</v>
      </c>
      <c r="E411" s="40" t="s">
        <v>24</v>
      </c>
      <c r="F411" s="42" t="s">
        <v>65</v>
      </c>
      <c r="G411" s="43">
        <v>43209</v>
      </c>
      <c r="H411" s="54" t="s">
        <v>25</v>
      </c>
      <c r="I411" s="75" t="str">
        <f t="shared" si="45"/>
        <v>UNIQUE</v>
      </c>
      <c r="J411" s="75" t="b">
        <f t="shared" si="42"/>
        <v>0</v>
      </c>
      <c r="K411" s="76" t="str">
        <f t="shared" si="46"/>
        <v>PAY</v>
      </c>
      <c r="L411" s="81">
        <f ca="1">SUMIF(MAYPAY1, Employees8[HELPER COLUMN],Table8[[#All],[Invoice Value]])</f>
        <v>626.70000000000005</v>
      </c>
      <c r="M411" s="77">
        <f ca="1">IF(AND(K411="PAY", L411&gt;0), SUMIF(MAYPAY1,Employees8[[#Headers],[#Data],[HELPER COLUMN]],Table8[[#All],[Invoice Value]]), "")</f>
        <v>626.70000000000005</v>
      </c>
      <c r="N411" s="78" t="str">
        <f t="shared" ca="1" si="47"/>
        <v>PAID</v>
      </c>
      <c r="O411" s="79"/>
    </row>
    <row r="412" spans="2:15" ht="18.75" customHeight="1" x14ac:dyDescent="0.35">
      <c r="B412" s="67" t="str">
        <f t="shared" si="48"/>
        <v>7093952ZNGA563B</v>
      </c>
      <c r="C412" s="40">
        <v>7093952</v>
      </c>
      <c r="D412" s="73" t="s">
        <v>414</v>
      </c>
      <c r="E412" s="73" t="s">
        <v>22</v>
      </c>
      <c r="F412" s="42" t="s">
        <v>65</v>
      </c>
      <c r="G412" s="43">
        <v>43209</v>
      </c>
      <c r="H412" s="54" t="s">
        <v>23</v>
      </c>
      <c r="I412" s="75" t="str">
        <f t="shared" si="45"/>
        <v>DUP</v>
      </c>
      <c r="J412" s="75" t="b">
        <f t="shared" si="42"/>
        <v>1</v>
      </c>
      <c r="K412" s="76" t="str">
        <f t="shared" si="46"/>
        <v>NO</v>
      </c>
      <c r="L412" s="81">
        <f ca="1">SUMIF(MAYPAY1, Employees8[HELPER COLUMN],Table8[[#All],[Invoice Value]])</f>
        <v>0</v>
      </c>
      <c r="M412" s="77" t="str">
        <f ca="1">IF(AND(K412="PAY", L412&gt;0), SUMIF(MAYPAY1,Employees8[[#Headers],[#Data],[HELPER COLUMN]],Table8[[#All],[Invoice Value]]), "")</f>
        <v/>
      </c>
      <c r="N412" s="78" t="str">
        <f t="shared" si="47"/>
        <v>NEGLECT</v>
      </c>
      <c r="O412" s="79"/>
    </row>
    <row r="413" spans="2:15" ht="18.75" customHeight="1" x14ac:dyDescent="0.35">
      <c r="B413" s="67" t="str">
        <f t="shared" si="48"/>
        <v>7093952ZNGA563BC</v>
      </c>
      <c r="C413" s="40">
        <v>7093952</v>
      </c>
      <c r="D413" s="40" t="s">
        <v>414</v>
      </c>
      <c r="E413" s="73" t="s">
        <v>24</v>
      </c>
      <c r="F413" s="42" t="s">
        <v>65</v>
      </c>
      <c r="G413" s="43">
        <v>43210</v>
      </c>
      <c r="H413" s="54" t="s">
        <v>25</v>
      </c>
      <c r="I413" s="75" t="str">
        <f t="shared" si="45"/>
        <v>UNIQUE</v>
      </c>
      <c r="J413" s="75" t="b">
        <f t="shared" si="42"/>
        <v>0</v>
      </c>
      <c r="K413" s="76" t="str">
        <f t="shared" si="46"/>
        <v>PAY</v>
      </c>
      <c r="L413" s="81">
        <f ca="1">SUMIF(MAYPAY1, Employees8[HELPER COLUMN],Table8[[#All],[Invoice Value]])</f>
        <v>626.70000000000005</v>
      </c>
      <c r="M413" s="77">
        <f ca="1">IF(AND(K413="PAY", L413&gt;0), SUMIF(MAYPAY1,Employees8[[#Headers],[#Data],[HELPER COLUMN]],Table8[[#All],[Invoice Value]]), "")</f>
        <v>626.70000000000005</v>
      </c>
      <c r="N413" s="78" t="str">
        <f t="shared" ca="1" si="47"/>
        <v>PAID</v>
      </c>
      <c r="O413" s="79"/>
    </row>
    <row r="414" spans="2:15" ht="18.75" customHeight="1" x14ac:dyDescent="0.35">
      <c r="B414" s="67" t="str">
        <f t="shared" si="48"/>
        <v>6880046ZNGA560BC</v>
      </c>
      <c r="C414" s="40">
        <v>6880046</v>
      </c>
      <c r="D414" s="73" t="s">
        <v>68</v>
      </c>
      <c r="E414" s="73" t="s">
        <v>79</v>
      </c>
      <c r="F414" s="42" t="s">
        <v>65</v>
      </c>
      <c r="G414" s="43">
        <v>43210</v>
      </c>
      <c r="H414" s="54" t="s">
        <v>80</v>
      </c>
      <c r="I414" s="75" t="str">
        <f t="shared" si="45"/>
        <v>UNIQUE</v>
      </c>
      <c r="J414" s="75" t="b">
        <f t="shared" si="42"/>
        <v>0</v>
      </c>
      <c r="K414" s="76" t="str">
        <f t="shared" si="46"/>
        <v>PAY</v>
      </c>
      <c r="L414" s="81">
        <f ca="1">SUMIF(MAYPAY1, Employees8[HELPER COLUMN],Table8[[#All],[Invoice Value]])</f>
        <v>414.92</v>
      </c>
      <c r="M414" s="77">
        <f ca="1">IF(AND(K414="PAY", L414&gt;0), SUMIF(MAYPAY1,Employees8[[#Headers],[#Data],[HELPER COLUMN]],Table8[[#All],[Invoice Value]]), "")</f>
        <v>414.92</v>
      </c>
      <c r="N414" s="78" t="str">
        <f t="shared" ca="1" si="47"/>
        <v>PAID</v>
      </c>
      <c r="O414" s="79"/>
    </row>
    <row r="415" spans="2:15" ht="18.75" customHeight="1" x14ac:dyDescent="0.35">
      <c r="B415" s="67" t="str">
        <f t="shared" si="48"/>
        <v>7045956ZNGA563B</v>
      </c>
      <c r="C415" s="40">
        <v>7045956</v>
      </c>
      <c r="D415" s="73" t="s">
        <v>415</v>
      </c>
      <c r="E415" s="73" t="s">
        <v>22</v>
      </c>
      <c r="F415" s="42" t="s">
        <v>65</v>
      </c>
      <c r="G415" s="43">
        <v>43210</v>
      </c>
      <c r="H415" s="54" t="s">
        <v>23</v>
      </c>
      <c r="I415" s="75" t="str">
        <f t="shared" si="45"/>
        <v>DUP</v>
      </c>
      <c r="J415" s="75" t="b">
        <f t="shared" si="42"/>
        <v>1</v>
      </c>
      <c r="K415" s="76" t="str">
        <f t="shared" si="46"/>
        <v>NO</v>
      </c>
      <c r="L415" s="81">
        <f ca="1">SUMIF(MAYPAY1, Employees8[HELPER COLUMN],Table8[[#All],[Invoice Value]])</f>
        <v>0</v>
      </c>
      <c r="M415" s="77" t="str">
        <f ca="1">IF(AND(K415="PAY", L415&gt;0), SUMIF(MAYPAY1,Employees8[[#Headers],[#Data],[HELPER COLUMN]],Table8[[#All],[Invoice Value]]), "")</f>
        <v/>
      </c>
      <c r="N415" s="78" t="str">
        <f t="shared" si="47"/>
        <v>NEGLECT</v>
      </c>
      <c r="O415" s="79"/>
    </row>
    <row r="416" spans="2:15" ht="18.75" customHeight="1" x14ac:dyDescent="0.35">
      <c r="B416" s="67" t="str">
        <f t="shared" si="48"/>
        <v>7124148ZNGA563B</v>
      </c>
      <c r="C416" s="40">
        <v>7124148</v>
      </c>
      <c r="D416" s="73" t="s">
        <v>416</v>
      </c>
      <c r="E416" s="73" t="s">
        <v>22</v>
      </c>
      <c r="F416" s="42" t="s">
        <v>65</v>
      </c>
      <c r="G416" s="43">
        <v>43211</v>
      </c>
      <c r="H416" s="54" t="s">
        <v>23</v>
      </c>
      <c r="I416" s="75" t="str">
        <f t="shared" si="45"/>
        <v>DUP</v>
      </c>
      <c r="J416" s="75" t="b">
        <f t="shared" si="42"/>
        <v>1</v>
      </c>
      <c r="K416" s="76" t="str">
        <f t="shared" si="46"/>
        <v>NO</v>
      </c>
      <c r="L416" s="81">
        <f ca="1">SUMIF(MAYPAY1, Employees8[HELPER COLUMN],Table8[[#All],[Invoice Value]])</f>
        <v>0</v>
      </c>
      <c r="M416" s="77" t="str">
        <f ca="1">IF(AND(K416="PAY", L416&gt;0), SUMIF(MAYPAY1,Employees8[[#Headers],[#Data],[HELPER COLUMN]],Table8[[#All],[Invoice Value]]), "")</f>
        <v/>
      </c>
      <c r="N416" s="78" t="str">
        <f t="shared" si="47"/>
        <v>NEGLECT</v>
      </c>
      <c r="O416" s="79"/>
    </row>
    <row r="417" spans="2:15" ht="18.75" customHeight="1" x14ac:dyDescent="0.35">
      <c r="B417" s="67" t="str">
        <f t="shared" si="48"/>
        <v>6791207ZNGA561B</v>
      </c>
      <c r="C417" s="40">
        <v>6791207</v>
      </c>
      <c r="D417" s="73" t="s">
        <v>417</v>
      </c>
      <c r="E417" s="73" t="s">
        <v>37</v>
      </c>
      <c r="F417" s="42" t="s">
        <v>65</v>
      </c>
      <c r="G417" s="43">
        <v>43211</v>
      </c>
      <c r="H417" s="54" t="s">
        <v>15</v>
      </c>
      <c r="I417" s="75" t="str">
        <f t="shared" si="45"/>
        <v>DUP</v>
      </c>
      <c r="J417" s="75" t="b">
        <f t="shared" si="42"/>
        <v>1</v>
      </c>
      <c r="K417" s="76" t="str">
        <f t="shared" si="46"/>
        <v>NO</v>
      </c>
      <c r="L417" s="81">
        <f ca="1">SUMIF(MAYPAY1, Employees8[HELPER COLUMN],Table8[[#All],[Invoice Value]])</f>
        <v>0</v>
      </c>
      <c r="M417" s="77" t="str">
        <f ca="1">IF(AND(K417="PAY", L417&gt;0), SUMIF(MAYPAY1,Employees8[[#Headers],[#Data],[HELPER COLUMN]],Table8[[#All],[Invoice Value]]), "")</f>
        <v/>
      </c>
      <c r="N417" s="78" t="str">
        <f t="shared" si="47"/>
        <v>NEGLECT</v>
      </c>
      <c r="O417" s="79"/>
    </row>
    <row r="418" spans="2:15" ht="18.75" customHeight="1" x14ac:dyDescent="0.35">
      <c r="B418" s="67" t="str">
        <f t="shared" si="48"/>
        <v>7124148ZNGA563BC</v>
      </c>
      <c r="C418" s="40">
        <v>7124148</v>
      </c>
      <c r="D418" s="73" t="s">
        <v>416</v>
      </c>
      <c r="E418" s="73" t="s">
        <v>24</v>
      </c>
      <c r="F418" s="42" t="s">
        <v>65</v>
      </c>
      <c r="G418" s="43">
        <v>43211</v>
      </c>
      <c r="H418" s="54" t="s">
        <v>25</v>
      </c>
      <c r="I418" s="75" t="str">
        <f t="shared" si="45"/>
        <v>UNIQUE</v>
      </c>
      <c r="J418" s="75" t="b">
        <f t="shared" si="42"/>
        <v>0</v>
      </c>
      <c r="K418" s="76" t="str">
        <f t="shared" si="46"/>
        <v>PAY</v>
      </c>
      <c r="L418" s="81">
        <f ca="1">SUMIF(MAYPAY1, Employees8[HELPER COLUMN],Table8[[#All],[Invoice Value]])</f>
        <v>626.70000000000005</v>
      </c>
      <c r="M418" s="77">
        <f ca="1">IF(AND(K418="PAY", L418&gt;0), SUMIF(MAYPAY1,Employees8[[#Headers],[#Data],[HELPER COLUMN]],Table8[[#All],[Invoice Value]]), "")</f>
        <v>626.70000000000005</v>
      </c>
      <c r="N418" s="78" t="str">
        <f t="shared" ca="1" si="47"/>
        <v>PAID</v>
      </c>
      <c r="O418" s="79"/>
    </row>
    <row r="419" spans="2:15" ht="18.75" customHeight="1" x14ac:dyDescent="0.35">
      <c r="B419" s="67" t="str">
        <f t="shared" si="48"/>
        <v>6958859ZNGA561BC</v>
      </c>
      <c r="C419" s="40">
        <v>6958859</v>
      </c>
      <c r="D419" s="73" t="s">
        <v>70</v>
      </c>
      <c r="E419" s="73" t="s">
        <v>27</v>
      </c>
      <c r="F419" s="42" t="s">
        <v>71</v>
      </c>
      <c r="G419" s="43">
        <v>43209</v>
      </c>
      <c r="H419" s="54" t="s">
        <v>29</v>
      </c>
      <c r="I419" s="75" t="str">
        <f t="shared" si="45"/>
        <v>UNIQUE</v>
      </c>
      <c r="J419" s="75" t="b">
        <f t="shared" si="42"/>
        <v>0</v>
      </c>
      <c r="K419" s="76" t="str">
        <f t="shared" si="46"/>
        <v>PAY</v>
      </c>
      <c r="L419" s="81">
        <f ca="1">SUMIF(MAYPAY1, Employees8[HELPER COLUMN],Table8[[#All],[Invoice Value]])</f>
        <v>433.57</v>
      </c>
      <c r="M419" s="77">
        <f ca="1">IF(AND(K419="PAY", L419&gt;0), SUMIF(MAYPAY1,Employees8[[#Headers],[#Data],[HELPER COLUMN]],Table8[[#All],[Invoice Value]]), "")</f>
        <v>433.57</v>
      </c>
      <c r="N419" s="78" t="str">
        <f t="shared" ca="1" si="47"/>
        <v>PAID</v>
      </c>
      <c r="O419" s="79"/>
    </row>
    <row r="420" spans="2:15" ht="18.75" customHeight="1" x14ac:dyDescent="0.35">
      <c r="B420" s="67" t="str">
        <f t="shared" si="48"/>
        <v>6929378ZNGA563BC</v>
      </c>
      <c r="C420" s="40">
        <v>6929378</v>
      </c>
      <c r="D420" s="73" t="s">
        <v>97</v>
      </c>
      <c r="E420" s="73" t="s">
        <v>24</v>
      </c>
      <c r="F420" s="42" t="s">
        <v>71</v>
      </c>
      <c r="G420" s="43">
        <v>43210</v>
      </c>
      <c r="H420" s="54" t="s">
        <v>25</v>
      </c>
      <c r="I420" s="75" t="str">
        <f t="shared" si="45"/>
        <v>UNIQUE</v>
      </c>
      <c r="J420" s="75" t="b">
        <f t="shared" si="42"/>
        <v>0</v>
      </c>
      <c r="K420" s="76" t="str">
        <f t="shared" si="46"/>
        <v>PAY</v>
      </c>
      <c r="L420" s="81">
        <f ca="1">SUMIF(MAYPAY1, Employees8[HELPER COLUMN],Table8[[#All],[Invoice Value]])</f>
        <v>626.70000000000005</v>
      </c>
      <c r="M420" s="77">
        <f ca="1">IF(AND(K420="PAY", L420&gt;0), SUMIF(MAYPAY1,Employees8[[#Headers],[#Data],[HELPER COLUMN]],Table8[[#All],[Invoice Value]]), "")</f>
        <v>626.70000000000005</v>
      </c>
      <c r="N420" s="78" t="str">
        <f t="shared" ca="1" si="47"/>
        <v>PAID</v>
      </c>
      <c r="O420" s="79"/>
    </row>
    <row r="421" spans="2:15" ht="18.75" customHeight="1" x14ac:dyDescent="0.35">
      <c r="B421" s="67" t="str">
        <f t="shared" si="48"/>
        <v>6882261Z999</v>
      </c>
      <c r="C421" s="116">
        <v>6882261</v>
      </c>
      <c r="D421" s="73" t="s">
        <v>418</v>
      </c>
      <c r="E421" s="73" t="s">
        <v>34</v>
      </c>
      <c r="F421" s="42" t="s">
        <v>74</v>
      </c>
      <c r="G421" s="43">
        <v>43209</v>
      </c>
      <c r="H421" s="54" t="s">
        <v>35</v>
      </c>
      <c r="I421" s="75" t="str">
        <f t="shared" si="45"/>
        <v>UNIQUE</v>
      </c>
      <c r="J421" s="75" t="b">
        <f t="shared" si="42"/>
        <v>0</v>
      </c>
      <c r="K421" s="76" t="str">
        <f t="shared" si="46"/>
        <v>PAY</v>
      </c>
      <c r="L421" s="81">
        <f ca="1">SUMIF(MAYPAY1, Employees8[HELPER COLUMN],Table8[[#All],[Invoice Value]])</f>
        <v>0</v>
      </c>
      <c r="M421" s="77" t="str">
        <f ca="1">IF(AND(K421="PAY", L421&gt;0), SUMIF(MAYPAY1,Employees8[[#Headers],[#Data],[HELPER COLUMN]],Table8[[#All],[Invoice Value]]), "")</f>
        <v/>
      </c>
      <c r="N421" s="78" t="str">
        <f t="shared" ca="1" si="47"/>
        <v>NOT PAID</v>
      </c>
      <c r="O421" s="79"/>
    </row>
    <row r="422" spans="2:15" ht="18.75" customHeight="1" x14ac:dyDescent="0.35">
      <c r="B422" s="67" t="str">
        <f t="shared" si="48"/>
        <v>6882261ZNGA561B</v>
      </c>
      <c r="C422" s="40">
        <v>6882261</v>
      </c>
      <c r="D422" s="40" t="s">
        <v>418</v>
      </c>
      <c r="E422" s="73" t="s">
        <v>37</v>
      </c>
      <c r="F422" s="42" t="s">
        <v>74</v>
      </c>
      <c r="G422" s="43">
        <v>43209</v>
      </c>
      <c r="H422" s="54" t="s">
        <v>15</v>
      </c>
      <c r="I422" s="75" t="str">
        <f t="shared" si="45"/>
        <v>DUP</v>
      </c>
      <c r="J422" s="75" t="b">
        <f t="shared" si="42"/>
        <v>1</v>
      </c>
      <c r="K422" s="76" t="str">
        <f t="shared" si="46"/>
        <v>NO</v>
      </c>
      <c r="L422" s="81">
        <f ca="1">SUMIF(MAYPAY1, Employees8[HELPER COLUMN],Table8[[#All],[Invoice Value]])</f>
        <v>0</v>
      </c>
      <c r="M422" s="77" t="str">
        <f ca="1">IF(AND(K422="PAY", L422&gt;0), SUMIF(MAYPAY1,Employees8[[#Headers],[#Data],[HELPER COLUMN]],Table8[[#All],[Invoice Value]]), "")</f>
        <v/>
      </c>
      <c r="N422" s="78" t="str">
        <f t="shared" si="47"/>
        <v>NEGLECT</v>
      </c>
      <c r="O422" s="79"/>
    </row>
    <row r="423" spans="2:15" ht="18.75" customHeight="1" x14ac:dyDescent="0.35">
      <c r="B423" s="67" t="str">
        <f t="shared" si="48"/>
        <v>6882261ZNGA561BC</v>
      </c>
      <c r="C423" s="50">
        <v>6882261</v>
      </c>
      <c r="D423" s="40" t="s">
        <v>418</v>
      </c>
      <c r="E423" s="40" t="s">
        <v>27</v>
      </c>
      <c r="F423" s="42" t="s">
        <v>74</v>
      </c>
      <c r="G423" s="43">
        <v>43210</v>
      </c>
      <c r="H423" s="54" t="s">
        <v>29</v>
      </c>
      <c r="I423" s="75" t="str">
        <f t="shared" si="45"/>
        <v>UNIQUE</v>
      </c>
      <c r="J423" s="75" t="b">
        <f t="shared" si="42"/>
        <v>0</v>
      </c>
      <c r="K423" s="76" t="str">
        <f t="shared" si="46"/>
        <v>PAY</v>
      </c>
      <c r="L423" s="81">
        <f ca="1">SUMIF(MAYPAY1, Employees8[HELPER COLUMN],Table8[[#All],[Invoice Value]])</f>
        <v>433.57</v>
      </c>
      <c r="M423" s="77">
        <f ca="1">IF(AND(K423="PAY", L423&gt;0), SUMIF(MAYPAY1,Employees8[[#Headers],[#Data],[HELPER COLUMN]],Table8[[#All],[Invoice Value]]), "")</f>
        <v>433.57</v>
      </c>
      <c r="N423" s="78" t="str">
        <f t="shared" ca="1" si="47"/>
        <v>PAID</v>
      </c>
      <c r="O423" s="79"/>
    </row>
    <row r="424" spans="2:15" ht="18.75" customHeight="1" x14ac:dyDescent="0.35">
      <c r="B424" s="67" t="str">
        <f t="shared" si="48"/>
        <v>6889200ZNGA560B</v>
      </c>
      <c r="C424" s="40">
        <v>6889200</v>
      </c>
      <c r="D424" s="73" t="s">
        <v>419</v>
      </c>
      <c r="E424" s="73" t="s">
        <v>69</v>
      </c>
      <c r="F424" s="42" t="s">
        <v>74</v>
      </c>
      <c r="G424" s="43">
        <v>43210</v>
      </c>
      <c r="H424" s="54" t="s">
        <v>2</v>
      </c>
      <c r="I424" s="75" t="str">
        <f t="shared" si="45"/>
        <v>DUP</v>
      </c>
      <c r="J424" s="75" t="b">
        <f t="shared" si="42"/>
        <v>1</v>
      </c>
      <c r="K424" s="76" t="str">
        <f t="shared" si="46"/>
        <v>NO</v>
      </c>
      <c r="L424" s="81">
        <f ca="1">SUMIF(MAYPAY1, Employees8[HELPER COLUMN],Table8[[#All],[Invoice Value]])</f>
        <v>0</v>
      </c>
      <c r="M424" s="77" t="str">
        <f ca="1">IF(AND(K424="PAY", L424&gt;0), SUMIF(MAYPAY1,Employees8[[#Headers],[#Data],[HELPER COLUMN]],Table8[[#All],[Invoice Value]]), "")</f>
        <v/>
      </c>
      <c r="N424" s="78" t="str">
        <f t="shared" si="47"/>
        <v>NEGLECT</v>
      </c>
      <c r="O424" s="79"/>
    </row>
    <row r="425" spans="2:15" ht="18.75" customHeight="1" x14ac:dyDescent="0.35">
      <c r="B425" s="67" t="str">
        <f t="shared" si="48"/>
        <v>6889200ZNGA560BC</v>
      </c>
      <c r="C425" s="50">
        <v>6889200</v>
      </c>
      <c r="D425" s="73" t="s">
        <v>419</v>
      </c>
      <c r="E425" s="40" t="s">
        <v>79</v>
      </c>
      <c r="F425" s="42" t="s">
        <v>74</v>
      </c>
      <c r="G425" s="43">
        <v>43210</v>
      </c>
      <c r="H425" s="54" t="s">
        <v>80</v>
      </c>
      <c r="I425" s="75" t="str">
        <f t="shared" si="45"/>
        <v>UNIQUE</v>
      </c>
      <c r="J425" s="75" t="b">
        <f t="shared" si="42"/>
        <v>0</v>
      </c>
      <c r="K425" s="76" t="str">
        <f t="shared" si="46"/>
        <v>PAY</v>
      </c>
      <c r="L425" s="81">
        <f ca="1">SUMIF(MAYPAY1, Employees8[HELPER COLUMN],Table8[[#All],[Invoice Value]])</f>
        <v>414.92</v>
      </c>
      <c r="M425" s="77">
        <f ca="1">IF(AND(K425="PAY", L425&gt;0), SUMIF(MAYPAY1,Employees8[[#Headers],[#Data],[HELPER COLUMN]],Table8[[#All],[Invoice Value]]), "")</f>
        <v>414.92</v>
      </c>
      <c r="N425" s="78" t="str">
        <f t="shared" ca="1" si="47"/>
        <v>PAID</v>
      </c>
      <c r="O425" s="79"/>
    </row>
    <row r="426" spans="2:15" ht="18.75" customHeight="1" x14ac:dyDescent="0.35">
      <c r="B426" s="67" t="str">
        <f t="shared" si="48"/>
        <v>6265091ZNGA563BC</v>
      </c>
      <c r="C426" s="50">
        <v>6265091</v>
      </c>
      <c r="D426" s="73" t="s">
        <v>98</v>
      </c>
      <c r="E426" s="73" t="s">
        <v>24</v>
      </c>
      <c r="F426" s="42" t="s">
        <v>74</v>
      </c>
      <c r="G426" s="43">
        <v>43210</v>
      </c>
      <c r="H426" s="54" t="s">
        <v>25</v>
      </c>
      <c r="I426" s="75" t="str">
        <f t="shared" si="45"/>
        <v>UNIQUE</v>
      </c>
      <c r="J426" s="75" t="b">
        <f t="shared" si="42"/>
        <v>0</v>
      </c>
      <c r="K426" s="76" t="str">
        <f t="shared" si="46"/>
        <v>PAY</v>
      </c>
      <c r="L426" s="81">
        <f ca="1">SUMIF(MAYPAY1, Employees8[HELPER COLUMN],Table8[[#All],[Invoice Value]])</f>
        <v>626.70000000000005</v>
      </c>
      <c r="M426" s="77">
        <f ca="1">IF(AND(K426="PAY", L426&gt;0), SUMIF(MAYPAY1,Employees8[[#Headers],[#Data],[HELPER COLUMN]],Table8[[#All],[Invoice Value]]), "")</f>
        <v>626.70000000000005</v>
      </c>
      <c r="N426" s="78" t="str">
        <f t="shared" ca="1" si="47"/>
        <v>PAID</v>
      </c>
      <c r="O426" s="79"/>
    </row>
    <row r="427" spans="2:15" ht="18.75" customHeight="1" x14ac:dyDescent="0.35">
      <c r="B427" s="67" t="str">
        <f t="shared" si="48"/>
        <v>7076651ZNGA561B</v>
      </c>
      <c r="C427" s="40">
        <v>7076651</v>
      </c>
      <c r="D427" s="73" t="s">
        <v>420</v>
      </c>
      <c r="E427" s="73" t="s">
        <v>37</v>
      </c>
      <c r="F427" s="42" t="s">
        <v>74</v>
      </c>
      <c r="G427" s="43">
        <v>43211</v>
      </c>
      <c r="H427" s="54" t="s">
        <v>15</v>
      </c>
      <c r="I427" s="75" t="str">
        <f t="shared" si="45"/>
        <v>DUP</v>
      </c>
      <c r="J427" s="75" t="b">
        <f t="shared" si="42"/>
        <v>1</v>
      </c>
      <c r="K427" s="76" t="str">
        <f t="shared" si="46"/>
        <v>NO</v>
      </c>
      <c r="L427" s="81">
        <f ca="1">SUMIF(MAYPAY1, Employees8[HELPER COLUMN],Table8[[#All],[Invoice Value]])</f>
        <v>0</v>
      </c>
      <c r="M427" s="77" t="str">
        <f ca="1">IF(AND(K427="PAY", L427&gt;0), SUMIF(MAYPAY1,Employees8[[#Headers],[#Data],[HELPER COLUMN]],Table8[[#All],[Invoice Value]]), "")</f>
        <v/>
      </c>
      <c r="N427" s="78" t="str">
        <f t="shared" si="47"/>
        <v>NEGLECT</v>
      </c>
      <c r="O427" s="79"/>
    </row>
    <row r="428" spans="2:15" ht="18.75" customHeight="1" x14ac:dyDescent="0.35">
      <c r="B428" s="67" t="str">
        <f t="shared" si="48"/>
        <v>6954479ZNGA563B</v>
      </c>
      <c r="C428" s="40">
        <v>6954479</v>
      </c>
      <c r="D428" s="73" t="s">
        <v>421</v>
      </c>
      <c r="E428" s="73" t="s">
        <v>22</v>
      </c>
      <c r="F428" s="42" t="s">
        <v>74</v>
      </c>
      <c r="G428" s="43">
        <v>43211</v>
      </c>
      <c r="H428" s="54" t="s">
        <v>23</v>
      </c>
      <c r="I428" s="75" t="str">
        <f t="shared" si="45"/>
        <v>UNIQUE</v>
      </c>
      <c r="J428" s="75" t="b">
        <f t="shared" si="42"/>
        <v>1</v>
      </c>
      <c r="K428" s="76" t="str">
        <f t="shared" si="46"/>
        <v>PAY</v>
      </c>
      <c r="L428" s="81">
        <f ca="1">SUMIF(MAYPAY1, Employees8[HELPER COLUMN],Table8[[#All],[Invoice Value]])</f>
        <v>0</v>
      </c>
      <c r="M428" s="77" t="str">
        <f ca="1">IF(AND(K428="PAY", L428&gt;0), SUMIF(MAYPAY1,Employees8[[#Headers],[#Data],[HELPER COLUMN]],Table8[[#All],[Invoice Value]]), "")</f>
        <v/>
      </c>
      <c r="N428" s="78" t="str">
        <f t="shared" ca="1" si="47"/>
        <v>NOT PAID</v>
      </c>
      <c r="O428" s="79"/>
    </row>
    <row r="429" spans="2:15" ht="18.75" customHeight="1" x14ac:dyDescent="0.35">
      <c r="B429" s="67" t="str">
        <f t="shared" si="48"/>
        <v>6785063N-563RSP</v>
      </c>
      <c r="C429" s="40">
        <v>6785063</v>
      </c>
      <c r="D429" s="73" t="s">
        <v>422</v>
      </c>
      <c r="E429" s="45" t="s">
        <v>352</v>
      </c>
      <c r="F429" s="42" t="s">
        <v>18</v>
      </c>
      <c r="G429" s="43">
        <v>43209</v>
      </c>
      <c r="H429" s="64" t="str">
        <f>VLOOKUP(E429, 'CODES FOR CLOSING TYPE'!$A$1:$C$28, 2,0)</f>
        <v>N-563RSP</v>
      </c>
      <c r="I429" s="75" t="str">
        <f t="shared" si="45"/>
        <v>UNIQUE</v>
      </c>
      <c r="J429" s="75" t="b">
        <f t="shared" si="42"/>
        <v>0</v>
      </c>
      <c r="K429" s="76" t="str">
        <f t="shared" si="46"/>
        <v>PAY</v>
      </c>
      <c r="L429" s="81">
        <f ca="1">SUMIF(MAYPAY1, Employees8[HELPER COLUMN],Table8[[#All],[Invoice Value]])</f>
        <v>626.70000000000005</v>
      </c>
      <c r="M429" s="77">
        <f ca="1">IF(AND(K429="PAY", L429&gt;0), SUMIF(MAYPAY1,Employees8[[#Headers],[#Data],[HELPER COLUMN]],Table8[[#All],[Invoice Value]]), "")</f>
        <v>626.70000000000005</v>
      </c>
      <c r="N429" s="78" t="str">
        <f t="shared" ca="1" si="47"/>
        <v>PAID</v>
      </c>
      <c r="O429" s="79"/>
    </row>
    <row r="430" spans="2:15" s="122" customFormat="1" ht="18.75" customHeight="1" x14ac:dyDescent="0.35">
      <c r="B430" s="67" t="str">
        <f t="shared" si="48"/>
        <v>6767126ZNGA564BC</v>
      </c>
      <c r="C430" s="118">
        <v>6767126</v>
      </c>
      <c r="D430" s="123" t="s">
        <v>99</v>
      </c>
      <c r="E430" s="123" t="s">
        <v>100</v>
      </c>
      <c r="F430" s="44" t="s">
        <v>18</v>
      </c>
      <c r="G430" s="119">
        <v>43209</v>
      </c>
      <c r="H430" s="64" t="str">
        <f>VLOOKUP(E430, 'CODES FOR CLOSING TYPE'!$A$1:$C$28, 2,0)</f>
        <v>ZNGA564BC</v>
      </c>
      <c r="I430" s="75" t="str">
        <f t="shared" si="45"/>
        <v>UNIQUE</v>
      </c>
      <c r="J430" s="75" t="b">
        <f t="shared" si="42"/>
        <v>0</v>
      </c>
      <c r="K430" s="76" t="str">
        <f t="shared" si="46"/>
        <v>PAY</v>
      </c>
      <c r="L430" s="81">
        <f ca="1">SUMIF(MAYPAY1, Employees8[HELPER COLUMN],Table8[[#All],[Invoice Value]])</f>
        <v>881.69</v>
      </c>
      <c r="M430" s="77">
        <f ca="1">IF(AND(K430="PAY", L430&gt;0), SUMIF(MAYPAY1,Employees8[[#Headers],[#Data],[HELPER COLUMN]],Table8[[#All],[Invoice Value]]), "")</f>
        <v>881.69</v>
      </c>
      <c r="N430" s="78" t="str">
        <f t="shared" ca="1" si="47"/>
        <v>PAID</v>
      </c>
      <c r="O430" s="64" t="s">
        <v>599</v>
      </c>
    </row>
    <row r="431" spans="2:15" ht="18.75" customHeight="1" x14ac:dyDescent="0.35">
      <c r="B431" s="67" t="str">
        <f t="shared" si="48"/>
        <v>6212945ZNGA560B</v>
      </c>
      <c r="C431" s="40">
        <v>6212945</v>
      </c>
      <c r="D431" s="73" t="s">
        <v>423</v>
      </c>
      <c r="E431" s="73" t="s">
        <v>69</v>
      </c>
      <c r="F431" s="42" t="s">
        <v>18</v>
      </c>
      <c r="G431" s="43">
        <v>43209</v>
      </c>
      <c r="H431" s="64" t="str">
        <f>VLOOKUP(E431, 'CODES FOR CLOSING TYPE'!$A$1:$C$28, 2,0)</f>
        <v>ZNGA560B</v>
      </c>
      <c r="I431" s="75" t="str">
        <f t="shared" si="45"/>
        <v>DUP</v>
      </c>
      <c r="J431" s="75" t="b">
        <f t="shared" si="42"/>
        <v>1</v>
      </c>
      <c r="K431" s="76" t="str">
        <f t="shared" si="46"/>
        <v>NO</v>
      </c>
      <c r="L431" s="81">
        <f ca="1">SUMIF(MAYPAY1, Employees8[HELPER COLUMN],Table8[[#All],[Invoice Value]])</f>
        <v>0</v>
      </c>
      <c r="M431" s="77" t="str">
        <f ca="1">IF(AND(K431="PAY", L431&gt;0), SUMIF(MAYPAY1,Employees8[[#Headers],[#Data],[HELPER COLUMN]],Table8[[#All],[Invoice Value]]), "")</f>
        <v/>
      </c>
      <c r="N431" s="78" t="str">
        <f t="shared" si="47"/>
        <v>NEGLECT</v>
      </c>
      <c r="O431" s="79"/>
    </row>
    <row r="432" spans="2:15" ht="18.75" customHeight="1" x14ac:dyDescent="0.35">
      <c r="B432" s="67" t="str">
        <f t="shared" si="48"/>
        <v>6704307ZNGA561C</v>
      </c>
      <c r="C432" s="40">
        <v>6704307</v>
      </c>
      <c r="D432" s="73" t="s">
        <v>424</v>
      </c>
      <c r="E432" s="45" t="s">
        <v>88</v>
      </c>
      <c r="F432" s="42" t="s">
        <v>18</v>
      </c>
      <c r="G432" s="43">
        <v>43209</v>
      </c>
      <c r="H432" s="64" t="str">
        <f>VLOOKUP(E432, 'CODES FOR CLOSING TYPE'!$A$1:$C$28, 2,0)</f>
        <v>ZNGA561C</v>
      </c>
      <c r="I432" s="75" t="str">
        <f t="shared" si="45"/>
        <v>UNIQUE</v>
      </c>
      <c r="J432" s="75" t="b">
        <f t="shared" si="42"/>
        <v>0</v>
      </c>
      <c r="K432" s="76" t="str">
        <f t="shared" si="46"/>
        <v>PAY</v>
      </c>
      <c r="L432" s="81">
        <f ca="1">SUMIF(MAYPAY1, Employees8[HELPER COLUMN],Table8[[#All],[Invoice Value]])</f>
        <v>205.64</v>
      </c>
      <c r="M432" s="77">
        <f ca="1">IF(AND(K432="PAY", L432&gt;0), SUMIF(MAYPAY1,Employees8[[#Headers],[#Data],[HELPER COLUMN]],Table8[[#All],[Invoice Value]]), "")</f>
        <v>205.64</v>
      </c>
      <c r="N432" s="78" t="str">
        <f t="shared" ca="1" si="47"/>
        <v>PAID</v>
      </c>
      <c r="O432" s="79"/>
    </row>
    <row r="433" spans="2:15" ht="18.75" customHeight="1" x14ac:dyDescent="0.35">
      <c r="B433" s="67" t="str">
        <f t="shared" si="48"/>
        <v>6212945ZNGA560BC</v>
      </c>
      <c r="C433" s="40">
        <v>6212945</v>
      </c>
      <c r="D433" s="40" t="s">
        <v>423</v>
      </c>
      <c r="E433" s="40" t="s">
        <v>425</v>
      </c>
      <c r="F433" s="42" t="s">
        <v>18</v>
      </c>
      <c r="G433" s="43">
        <v>43210</v>
      </c>
      <c r="H433" s="64" t="str">
        <f>VLOOKUP(E433, 'CODES FOR CLOSING TYPE'!$A$1:$C$28, 2,0)</f>
        <v>ZNGA560BC</v>
      </c>
      <c r="I433" s="75" t="str">
        <f t="shared" si="45"/>
        <v>UNIQUE</v>
      </c>
      <c r="J433" s="75" t="b">
        <f t="shared" si="42"/>
        <v>0</v>
      </c>
      <c r="K433" s="76" t="str">
        <f t="shared" si="46"/>
        <v>PAY</v>
      </c>
      <c r="L433" s="81">
        <f ca="1">SUMIF(MAYPAY1, Employees8[HELPER COLUMN],Table8[[#All],[Invoice Value]])</f>
        <v>414.92</v>
      </c>
      <c r="M433" s="77">
        <f ca="1">IF(AND(K433="PAY", L433&gt;0), SUMIF(MAYPAY1,Employees8[[#Headers],[#Data],[HELPER COLUMN]],Table8[[#All],[Invoice Value]]), "")</f>
        <v>414.92</v>
      </c>
      <c r="N433" s="78" t="str">
        <f t="shared" ca="1" si="47"/>
        <v>PAID</v>
      </c>
      <c r="O433" s="79"/>
    </row>
    <row r="434" spans="2:15" ht="18.75" customHeight="1" x14ac:dyDescent="0.35">
      <c r="B434" s="67" t="str">
        <f t="shared" si="48"/>
        <v>6928044NGA-511</v>
      </c>
      <c r="C434" s="40">
        <v>6928044</v>
      </c>
      <c r="D434" s="73" t="s">
        <v>426</v>
      </c>
      <c r="E434" s="40" t="s">
        <v>50</v>
      </c>
      <c r="F434" s="42" t="s">
        <v>18</v>
      </c>
      <c r="G434" s="43">
        <v>43210</v>
      </c>
      <c r="H434" s="64" t="str">
        <f>VLOOKUP(E434, 'CODES FOR CLOSING TYPE'!$A$1:$C$28, 2,0)</f>
        <v>NGA-511</v>
      </c>
      <c r="I434" s="75" t="str">
        <f t="shared" si="45"/>
        <v>UNIQUE</v>
      </c>
      <c r="J434" s="75" t="b">
        <f t="shared" si="42"/>
        <v>0</v>
      </c>
      <c r="K434" s="76" t="str">
        <f t="shared" si="46"/>
        <v>PAY</v>
      </c>
      <c r="L434" s="81">
        <f ca="1">SUMIF(MAYPAY1, Employees8[HELPER COLUMN],Table8[[#All],[Invoice Value]])</f>
        <v>225.02</v>
      </c>
      <c r="M434" s="77">
        <f ca="1">IF(AND(K434="PAY", L434&gt;0), SUMIF(MAYPAY1,Employees8[[#Headers],[#Data],[HELPER COLUMN]],Table8[[#All],[Invoice Value]]), "")</f>
        <v>225.02</v>
      </c>
      <c r="N434" s="78" t="str">
        <f t="shared" ca="1" si="47"/>
        <v>PAID</v>
      </c>
      <c r="O434" s="79"/>
    </row>
    <row r="435" spans="2:15" ht="18.75" customHeight="1" x14ac:dyDescent="0.35">
      <c r="B435" s="67" t="str">
        <f t="shared" si="48"/>
        <v>6980282ZNGA564B</v>
      </c>
      <c r="C435" s="40">
        <v>6980282</v>
      </c>
      <c r="D435" s="73" t="s">
        <v>427</v>
      </c>
      <c r="E435" s="73" t="s">
        <v>17</v>
      </c>
      <c r="F435" s="42" t="s">
        <v>45</v>
      </c>
      <c r="G435" s="43">
        <v>43213</v>
      </c>
      <c r="H435" s="64" t="str">
        <f>VLOOKUP(E435, 'CODES FOR CLOSING TYPE'!$A$1:$C$28, 2,0)</f>
        <v>ZNGA564B</v>
      </c>
      <c r="I435" s="75" t="str">
        <f t="shared" si="45"/>
        <v>DUP</v>
      </c>
      <c r="J435" s="75" t="b">
        <f t="shared" si="42"/>
        <v>1</v>
      </c>
      <c r="K435" s="76" t="str">
        <f t="shared" si="46"/>
        <v>NO</v>
      </c>
      <c r="L435" s="81">
        <f ca="1">SUMIF(MAYPAY1, Employees8[HELPER COLUMN],Table8[[#All],[Invoice Value]])</f>
        <v>0</v>
      </c>
      <c r="M435" s="77" t="str">
        <f ca="1">IF(AND(K435="PAY", L435&gt;0), SUMIF(MAYPAY1,Employees8[[#Headers],[#Data],[HELPER COLUMN]],Table8[[#All],[Invoice Value]]), "")</f>
        <v/>
      </c>
      <c r="N435" s="78" t="str">
        <f t="shared" si="47"/>
        <v>NEGLECT</v>
      </c>
      <c r="O435" s="79"/>
    </row>
    <row r="436" spans="2:15" ht="18.75" customHeight="1" x14ac:dyDescent="0.35">
      <c r="B436" s="67" t="str">
        <f t="shared" si="48"/>
        <v>7080393ZNGA562BC</v>
      </c>
      <c r="C436" s="40">
        <v>7080393</v>
      </c>
      <c r="D436" s="73" t="s">
        <v>52</v>
      </c>
      <c r="E436" s="73" t="s">
        <v>39</v>
      </c>
      <c r="F436" s="42" t="s">
        <v>40</v>
      </c>
      <c r="G436" s="43">
        <v>43213</v>
      </c>
      <c r="H436" s="54" t="s">
        <v>41</v>
      </c>
      <c r="I436" s="75" t="str">
        <f t="shared" si="45"/>
        <v>UNIQUE</v>
      </c>
      <c r="J436" s="75" t="b">
        <f t="shared" si="42"/>
        <v>0</v>
      </c>
      <c r="K436" s="76" t="str">
        <f t="shared" si="46"/>
        <v>PAY</v>
      </c>
      <c r="L436" s="81">
        <f ca="1">SUMIF(MAYPAY1, Employees8[HELPER COLUMN],Table8[[#All],[Invoice Value]])</f>
        <v>498.69</v>
      </c>
      <c r="M436" s="77">
        <f ca="1">IF(AND(K436="PAY", L436&gt;0), SUMIF(MAYPAY1,Employees8[[#Headers],[#Data],[HELPER COLUMN]],Table8[[#All],[Invoice Value]]), "")</f>
        <v>498.69</v>
      </c>
      <c r="N436" s="78" t="str">
        <f t="shared" ca="1" si="47"/>
        <v>PAID</v>
      </c>
      <c r="O436" s="79"/>
    </row>
    <row r="437" spans="2:15" ht="18.75" customHeight="1" x14ac:dyDescent="0.35">
      <c r="B437" s="67" t="str">
        <f t="shared" si="48"/>
        <v>7075288ZNGA561BC</v>
      </c>
      <c r="C437" s="40">
        <v>7075288</v>
      </c>
      <c r="D437" s="73" t="s">
        <v>404</v>
      </c>
      <c r="E437" s="73" t="s">
        <v>27</v>
      </c>
      <c r="F437" s="42" t="s">
        <v>40</v>
      </c>
      <c r="G437" s="43">
        <v>43213</v>
      </c>
      <c r="H437" s="54" t="s">
        <v>29</v>
      </c>
      <c r="I437" s="75" t="str">
        <f t="shared" si="45"/>
        <v>UNIQUE</v>
      </c>
      <c r="J437" s="75" t="b">
        <f t="shared" si="42"/>
        <v>0</v>
      </c>
      <c r="K437" s="76" t="str">
        <f t="shared" si="46"/>
        <v>PAY</v>
      </c>
      <c r="L437" s="81">
        <f ca="1">SUMIF(MAYPAY1, Employees8[HELPER COLUMN],Table8[[#All],[Invoice Value]])</f>
        <v>433.57</v>
      </c>
      <c r="M437" s="77">
        <f ca="1">IF(AND(K437="PAY", L437&gt;0), SUMIF(MAYPAY1,Employees8[[#Headers],[#Data],[HELPER COLUMN]],Table8[[#All],[Invoice Value]]), "")</f>
        <v>433.57</v>
      </c>
      <c r="N437" s="78" t="str">
        <f t="shared" ca="1" si="47"/>
        <v>PAID</v>
      </c>
      <c r="O437" s="79"/>
    </row>
    <row r="438" spans="2:15" ht="18.75" customHeight="1" x14ac:dyDescent="0.35">
      <c r="B438" s="67" t="str">
        <f t="shared" si="48"/>
        <v>7021036ZNGA564BC</v>
      </c>
      <c r="C438" s="40">
        <v>7021036</v>
      </c>
      <c r="D438" s="73" t="s">
        <v>412</v>
      </c>
      <c r="E438" s="73" t="s">
        <v>94</v>
      </c>
      <c r="F438" s="42" t="s">
        <v>59</v>
      </c>
      <c r="G438" s="43">
        <v>43213</v>
      </c>
      <c r="H438" s="54" t="s">
        <v>95</v>
      </c>
      <c r="I438" s="75" t="str">
        <f t="shared" si="45"/>
        <v>UNIQUE</v>
      </c>
      <c r="J438" s="75" t="b">
        <f t="shared" si="42"/>
        <v>0</v>
      </c>
      <c r="K438" s="76" t="str">
        <f t="shared" si="46"/>
        <v>PAY</v>
      </c>
      <c r="L438" s="81">
        <f ca="1">SUMIF(MAYPAY1, Employees8[HELPER COLUMN],Table8[[#All],[Invoice Value]])</f>
        <v>881.69</v>
      </c>
      <c r="M438" s="77">
        <f ca="1">IF(AND(K438="PAY", L438&gt;0), SUMIF(MAYPAY1,Employees8[[#Headers],[#Data],[HELPER COLUMN]],Table8[[#All],[Invoice Value]]), "")</f>
        <v>881.69</v>
      </c>
      <c r="N438" s="78" t="str">
        <f t="shared" ca="1" si="47"/>
        <v>PAID</v>
      </c>
      <c r="O438" s="79"/>
    </row>
    <row r="439" spans="2:15" ht="18.75" customHeight="1" x14ac:dyDescent="0.35">
      <c r="B439" s="67" t="str">
        <f t="shared" si="48"/>
        <v>7087588NGA-750</v>
      </c>
      <c r="C439" s="40">
        <v>7087588</v>
      </c>
      <c r="D439" s="73" t="s">
        <v>428</v>
      </c>
      <c r="E439" s="73" t="s">
        <v>84</v>
      </c>
      <c r="F439" s="42" t="s">
        <v>59</v>
      </c>
      <c r="G439" s="43">
        <v>43213</v>
      </c>
      <c r="H439" s="54" t="s">
        <v>85</v>
      </c>
      <c r="I439" s="75" t="str">
        <f t="shared" si="45"/>
        <v>UNIQUE</v>
      </c>
      <c r="J439" s="75" t="b">
        <f t="shared" si="42"/>
        <v>0</v>
      </c>
      <c r="K439" s="76" t="str">
        <f t="shared" si="46"/>
        <v>PAY</v>
      </c>
      <c r="L439" s="81">
        <f ca="1">SUMIF(MAYPAY1, Employees8[HELPER COLUMN],Table8[[#All],[Invoice Value]])</f>
        <v>22.61</v>
      </c>
      <c r="M439" s="77">
        <f ca="1">IF(AND(K439="PAY", L439&gt;0), SUMIF(MAYPAY1,Employees8[[#Headers],[#Data],[HELPER COLUMN]],Table8[[#All],[Invoice Value]]), "")</f>
        <v>22.61</v>
      </c>
      <c r="N439" s="78" t="str">
        <f t="shared" ca="1" si="47"/>
        <v>PAID</v>
      </c>
      <c r="O439" s="79"/>
    </row>
    <row r="440" spans="2:15" ht="18.75" customHeight="1" x14ac:dyDescent="0.35">
      <c r="B440" s="67" t="str">
        <f t="shared" si="48"/>
        <v>7087588NGA-753</v>
      </c>
      <c r="C440" s="40">
        <v>7087588</v>
      </c>
      <c r="D440" s="73" t="s">
        <v>428</v>
      </c>
      <c r="E440" s="80" t="s">
        <v>101</v>
      </c>
      <c r="F440" s="42" t="s">
        <v>59</v>
      </c>
      <c r="G440" s="43">
        <v>43213</v>
      </c>
      <c r="H440" s="54" t="s">
        <v>102</v>
      </c>
      <c r="I440" s="75" t="str">
        <f t="shared" si="45"/>
        <v>UNIQUE</v>
      </c>
      <c r="J440" s="75" t="b">
        <f t="shared" si="42"/>
        <v>0</v>
      </c>
      <c r="K440" s="76" t="str">
        <f t="shared" si="46"/>
        <v>PAY</v>
      </c>
      <c r="L440" s="81">
        <f ca="1">SUMIF(MAYPAY1, Employees8[HELPER COLUMN],Table8[[#All],[Invoice Value]])</f>
        <v>68.2</v>
      </c>
      <c r="M440" s="77">
        <f ca="1">IF(AND(K440="PAY", L440&gt;0), SUMIF(MAYPAY1,Employees8[[#Headers],[#Data],[HELPER COLUMN]],Table8[[#All],[Invoice Value]]), "")</f>
        <v>68.2</v>
      </c>
      <c r="N440" s="78" t="str">
        <f t="shared" ca="1" si="47"/>
        <v>PAID</v>
      </c>
      <c r="O440" s="79"/>
    </row>
    <row r="441" spans="2:15" ht="18.75" customHeight="1" x14ac:dyDescent="0.35">
      <c r="B441" s="67" t="str">
        <f t="shared" si="48"/>
        <v>5582187ZNGA564BC</v>
      </c>
      <c r="C441" s="40">
        <v>5582187</v>
      </c>
      <c r="D441" s="73" t="s">
        <v>403</v>
      </c>
      <c r="E441" s="73" t="s">
        <v>94</v>
      </c>
      <c r="F441" s="42" t="s">
        <v>59</v>
      </c>
      <c r="G441" s="43">
        <v>43213</v>
      </c>
      <c r="H441" s="54" t="s">
        <v>95</v>
      </c>
      <c r="I441" s="75" t="str">
        <f t="shared" si="45"/>
        <v>UNIQUE</v>
      </c>
      <c r="J441" s="75" t="b">
        <f t="shared" si="42"/>
        <v>0</v>
      </c>
      <c r="K441" s="76" t="str">
        <f t="shared" si="46"/>
        <v>PAY</v>
      </c>
      <c r="L441" s="81">
        <f ca="1">SUMIF(MAYPAY1, Employees8[HELPER COLUMN],Table8[[#All],[Invoice Value]])</f>
        <v>881.69</v>
      </c>
      <c r="M441" s="77">
        <f ca="1">IF(AND(K441="PAY", L441&gt;0), SUMIF(MAYPAY1,Employees8[[#Headers],[#Data],[HELPER COLUMN]],Table8[[#All],[Invoice Value]]), "")</f>
        <v>881.69</v>
      </c>
      <c r="N441" s="78" t="str">
        <f t="shared" ca="1" si="47"/>
        <v>PAID</v>
      </c>
      <c r="O441" s="79"/>
    </row>
    <row r="442" spans="2:15" ht="18.75" customHeight="1" x14ac:dyDescent="0.35">
      <c r="B442" s="67" t="str">
        <f t="shared" si="48"/>
        <v>7117482ZNGA561B</v>
      </c>
      <c r="C442" s="40">
        <v>7117482</v>
      </c>
      <c r="D442" s="73" t="s">
        <v>429</v>
      </c>
      <c r="E442" s="73" t="s">
        <v>37</v>
      </c>
      <c r="F442" s="42" t="s">
        <v>59</v>
      </c>
      <c r="G442" s="43">
        <v>43213</v>
      </c>
      <c r="H442" s="54" t="s">
        <v>15</v>
      </c>
      <c r="I442" s="75" t="str">
        <f t="shared" si="45"/>
        <v>DUP</v>
      </c>
      <c r="J442" s="75" t="b">
        <f t="shared" si="42"/>
        <v>1</v>
      </c>
      <c r="K442" s="76" t="str">
        <f t="shared" si="46"/>
        <v>NO</v>
      </c>
      <c r="L442" s="81">
        <f ca="1">SUMIF(MAYPAY1, Employees8[HELPER COLUMN],Table8[[#All],[Invoice Value]])</f>
        <v>0</v>
      </c>
      <c r="M442" s="77" t="str">
        <f ca="1">IF(AND(K442="PAY", L442&gt;0), SUMIF(MAYPAY1,Employees8[[#Headers],[#Data],[HELPER COLUMN]],Table8[[#All],[Invoice Value]]), "")</f>
        <v/>
      </c>
      <c r="N442" s="78" t="str">
        <f t="shared" si="47"/>
        <v>NEGLECT</v>
      </c>
      <c r="O442" s="79"/>
    </row>
    <row r="443" spans="2:15" ht="18.75" customHeight="1" x14ac:dyDescent="0.35">
      <c r="B443" s="67" t="str">
        <f t="shared" si="48"/>
        <v>7117482ZNGA561BC</v>
      </c>
      <c r="C443" s="40">
        <v>7117482</v>
      </c>
      <c r="D443" s="73" t="s">
        <v>429</v>
      </c>
      <c r="E443" s="40" t="s">
        <v>27</v>
      </c>
      <c r="F443" s="42" t="s">
        <v>59</v>
      </c>
      <c r="G443" s="43">
        <v>43213</v>
      </c>
      <c r="H443" s="54" t="s">
        <v>29</v>
      </c>
      <c r="I443" s="75" t="str">
        <f t="shared" si="45"/>
        <v>UNIQUE</v>
      </c>
      <c r="J443" s="75" t="b">
        <f t="shared" si="42"/>
        <v>0</v>
      </c>
      <c r="K443" s="76" t="str">
        <f t="shared" si="46"/>
        <v>PAY</v>
      </c>
      <c r="L443" s="81">
        <f ca="1">SUMIF(MAYPAY1, Employees8[HELPER COLUMN],Table8[[#All],[Invoice Value]])</f>
        <v>433.57</v>
      </c>
      <c r="M443" s="77">
        <f ca="1">IF(AND(K443="PAY", L443&gt;0), SUMIF(MAYPAY1,Employees8[[#Headers],[#Data],[HELPER COLUMN]],Table8[[#All],[Invoice Value]]), "")</f>
        <v>433.57</v>
      </c>
      <c r="N443" s="78" t="str">
        <f t="shared" ca="1" si="47"/>
        <v>PAID</v>
      </c>
      <c r="O443" s="79"/>
    </row>
    <row r="444" spans="2:15" ht="18.75" customHeight="1" x14ac:dyDescent="0.35">
      <c r="B444" s="67" t="str">
        <f t="shared" si="48"/>
        <v>7127599ZNGA563BC</v>
      </c>
      <c r="C444" s="40">
        <v>7127599</v>
      </c>
      <c r="D444" s="73" t="s">
        <v>410</v>
      </c>
      <c r="E444" s="73" t="s">
        <v>24</v>
      </c>
      <c r="F444" s="42" t="s">
        <v>59</v>
      </c>
      <c r="G444" s="43">
        <v>43213</v>
      </c>
      <c r="H444" s="54" t="s">
        <v>25</v>
      </c>
      <c r="I444" s="75" t="str">
        <f t="shared" si="45"/>
        <v>UNIQUE</v>
      </c>
      <c r="J444" s="75" t="b">
        <f t="shared" ref="J444:J507" si="49">SUMPRODUCT(--(H444=BUILDCODES))&gt;0</f>
        <v>0</v>
      </c>
      <c r="K444" s="76" t="str">
        <f t="shared" si="46"/>
        <v>PAY</v>
      </c>
      <c r="L444" s="81">
        <f ca="1">SUMIF(MAYPAY1, Employees8[HELPER COLUMN],Table8[[#All],[Invoice Value]])</f>
        <v>626.70000000000005</v>
      </c>
      <c r="M444" s="77">
        <f ca="1">IF(AND(K444="PAY", L444&gt;0), SUMIF(MAYPAY1,Employees8[[#Headers],[#Data],[HELPER COLUMN]],Table8[[#All],[Invoice Value]]), "")</f>
        <v>626.70000000000005</v>
      </c>
      <c r="N444" s="78" t="str">
        <f t="shared" ca="1" si="47"/>
        <v>PAID</v>
      </c>
      <c r="O444" s="79"/>
    </row>
    <row r="445" spans="2:15" ht="18.75" customHeight="1" x14ac:dyDescent="0.35">
      <c r="B445" s="67" t="str">
        <f t="shared" si="48"/>
        <v>7005833ZNGA564B</v>
      </c>
      <c r="C445" s="40">
        <v>7005833</v>
      </c>
      <c r="D445" s="73" t="s">
        <v>430</v>
      </c>
      <c r="E445" s="73" t="s">
        <v>32</v>
      </c>
      <c r="F445" s="42" t="s">
        <v>65</v>
      </c>
      <c r="G445" s="43">
        <v>43213</v>
      </c>
      <c r="H445" s="54" t="s">
        <v>19</v>
      </c>
      <c r="I445" s="75" t="str">
        <f t="shared" si="45"/>
        <v>DUP</v>
      </c>
      <c r="J445" s="75" t="b">
        <f t="shared" si="49"/>
        <v>1</v>
      </c>
      <c r="K445" s="76" t="str">
        <f t="shared" si="46"/>
        <v>NO</v>
      </c>
      <c r="L445" s="81">
        <f ca="1">SUMIF(MAYPAY1, Employees8[HELPER COLUMN],Table8[[#All],[Invoice Value]])</f>
        <v>0</v>
      </c>
      <c r="M445" s="77" t="str">
        <f ca="1">IF(AND(K445="PAY", L445&gt;0), SUMIF(MAYPAY1,Employees8[[#Headers],[#Data],[HELPER COLUMN]],Table8[[#All],[Invoice Value]]), "")</f>
        <v/>
      </c>
      <c r="N445" s="78" t="str">
        <f t="shared" si="47"/>
        <v>NEGLECT</v>
      </c>
      <c r="O445" s="79"/>
    </row>
    <row r="446" spans="2:15" ht="18.75" customHeight="1" x14ac:dyDescent="0.35">
      <c r="B446" s="67" t="str">
        <f t="shared" si="48"/>
        <v>7062714ZNGA563B</v>
      </c>
      <c r="C446" s="40">
        <v>7062714</v>
      </c>
      <c r="D446" s="73" t="s">
        <v>431</v>
      </c>
      <c r="E446" s="73" t="s">
        <v>22</v>
      </c>
      <c r="F446" s="42" t="s">
        <v>65</v>
      </c>
      <c r="G446" s="43">
        <v>43213</v>
      </c>
      <c r="H446" s="54" t="s">
        <v>23</v>
      </c>
      <c r="I446" s="75" t="str">
        <f t="shared" si="45"/>
        <v>DUP</v>
      </c>
      <c r="J446" s="75" t="b">
        <f t="shared" si="49"/>
        <v>1</v>
      </c>
      <c r="K446" s="76" t="str">
        <f t="shared" si="46"/>
        <v>NO</v>
      </c>
      <c r="L446" s="81">
        <f ca="1">SUMIF(MAYPAY1, Employees8[HELPER COLUMN],Table8[[#All],[Invoice Value]])</f>
        <v>0</v>
      </c>
      <c r="M446" s="77" t="str">
        <f ca="1">IF(AND(K446="PAY", L446&gt;0), SUMIF(MAYPAY1,Employees8[[#Headers],[#Data],[HELPER COLUMN]],Table8[[#All],[Invoice Value]]), "")</f>
        <v/>
      </c>
      <c r="N446" s="78" t="str">
        <f t="shared" si="47"/>
        <v>NEGLECT</v>
      </c>
      <c r="O446" s="79"/>
    </row>
    <row r="447" spans="2:15" ht="18.75" customHeight="1" x14ac:dyDescent="0.35">
      <c r="B447" s="67" t="str">
        <f t="shared" si="48"/>
        <v>7144299ZNGA563B</v>
      </c>
      <c r="C447" s="40">
        <v>7144299</v>
      </c>
      <c r="D447" s="73" t="s">
        <v>432</v>
      </c>
      <c r="E447" s="73" t="s">
        <v>22</v>
      </c>
      <c r="F447" s="42" t="s">
        <v>71</v>
      </c>
      <c r="G447" s="43">
        <v>43213</v>
      </c>
      <c r="H447" s="54" t="s">
        <v>23</v>
      </c>
      <c r="I447" s="75" t="str">
        <f t="shared" si="45"/>
        <v>UNIQUE</v>
      </c>
      <c r="J447" s="75" t="b">
        <f t="shared" si="49"/>
        <v>1</v>
      </c>
      <c r="K447" s="76" t="str">
        <f t="shared" si="46"/>
        <v>PAY</v>
      </c>
      <c r="L447" s="81">
        <f ca="1">SUMIF(MAYPAY1, Employees8[HELPER COLUMN],Table8[[#All],[Invoice Value]])</f>
        <v>383.5</v>
      </c>
      <c r="M447" s="77">
        <f ca="1">IF(AND(K447="PAY", L447&gt;0), SUMIF(MAYPAY1,Employees8[[#Headers],[#Data],[HELPER COLUMN]],Table8[[#All],[Invoice Value]]), "")</f>
        <v>383.5</v>
      </c>
      <c r="N447" s="78" t="str">
        <f t="shared" ca="1" si="47"/>
        <v>PAID</v>
      </c>
      <c r="O447" s="79"/>
    </row>
    <row r="448" spans="2:15" ht="18.75" customHeight="1" x14ac:dyDescent="0.35">
      <c r="B448" s="67" t="str">
        <f t="shared" si="48"/>
        <v>6954479ZNGA562BC</v>
      </c>
      <c r="C448" s="50">
        <v>6954479</v>
      </c>
      <c r="D448" s="73" t="s">
        <v>421</v>
      </c>
      <c r="E448" s="73" t="s">
        <v>39</v>
      </c>
      <c r="F448" s="42" t="s">
        <v>74</v>
      </c>
      <c r="G448" s="43">
        <v>43213</v>
      </c>
      <c r="H448" s="54" t="s">
        <v>41</v>
      </c>
      <c r="I448" s="75" t="str">
        <f t="shared" si="45"/>
        <v>UNIQUE</v>
      </c>
      <c r="J448" s="75" t="b">
        <f t="shared" si="49"/>
        <v>0</v>
      </c>
      <c r="K448" s="76" t="str">
        <f t="shared" si="46"/>
        <v>PAY</v>
      </c>
      <c r="L448" s="81">
        <f ca="1">SUMIF(MAYPAY1, Employees8[HELPER COLUMN],Table8[[#All],[Invoice Value]])</f>
        <v>498.69</v>
      </c>
      <c r="M448" s="77">
        <f ca="1">IF(AND(K448="PAY", L448&gt;0), SUMIF(MAYPAY1,Employees8[[#Headers],[#Data],[HELPER COLUMN]],Table8[[#All],[Invoice Value]]), "")</f>
        <v>498.69</v>
      </c>
      <c r="N448" s="78" t="str">
        <f t="shared" ca="1" si="47"/>
        <v>PAID</v>
      </c>
      <c r="O448" s="79"/>
    </row>
    <row r="449" spans="2:15" ht="18.75" customHeight="1" x14ac:dyDescent="0.35">
      <c r="B449" s="67" t="str">
        <f t="shared" si="48"/>
        <v>5881521ZNGA563B</v>
      </c>
      <c r="C449" s="40">
        <v>5881521</v>
      </c>
      <c r="D449" s="73" t="s">
        <v>433</v>
      </c>
      <c r="E449" s="73" t="s">
        <v>22</v>
      </c>
      <c r="F449" s="42" t="s">
        <v>74</v>
      </c>
      <c r="G449" s="43">
        <v>43213</v>
      </c>
      <c r="H449" s="54" t="s">
        <v>23</v>
      </c>
      <c r="I449" s="75" t="str">
        <f t="shared" si="45"/>
        <v>DUP</v>
      </c>
      <c r="J449" s="75" t="b">
        <f t="shared" si="49"/>
        <v>1</v>
      </c>
      <c r="K449" s="76" t="str">
        <f t="shared" si="46"/>
        <v>NO</v>
      </c>
      <c r="L449" s="81">
        <f ca="1">SUMIF(MAYPAY1, Employees8[HELPER COLUMN],Table8[[#All],[Invoice Value]])</f>
        <v>0</v>
      </c>
      <c r="M449" s="77" t="str">
        <f ca="1">IF(AND(K449="PAY", L449&gt;0), SUMIF(MAYPAY1,Employees8[[#Headers],[#Data],[HELPER COLUMN]],Table8[[#All],[Invoice Value]]), "")</f>
        <v/>
      </c>
      <c r="N449" s="78" t="str">
        <f t="shared" si="47"/>
        <v>NEGLECT</v>
      </c>
      <c r="O449" s="79"/>
    </row>
    <row r="450" spans="2:15" ht="18.75" customHeight="1" x14ac:dyDescent="0.35">
      <c r="B450" s="67" t="str">
        <f t="shared" si="48"/>
        <v>6648583ZNGA561B</v>
      </c>
      <c r="C450" s="40">
        <v>6648583</v>
      </c>
      <c r="D450" s="73" t="s">
        <v>434</v>
      </c>
      <c r="E450" s="73" t="s">
        <v>37</v>
      </c>
      <c r="F450" s="42" t="s">
        <v>82</v>
      </c>
      <c r="G450" s="43">
        <v>43213</v>
      </c>
      <c r="H450" s="54" t="s">
        <v>15</v>
      </c>
      <c r="I450" s="75" t="str">
        <f t="shared" si="45"/>
        <v>DUP</v>
      </c>
      <c r="J450" s="75" t="b">
        <f t="shared" si="49"/>
        <v>1</v>
      </c>
      <c r="K450" s="76" t="str">
        <f t="shared" si="46"/>
        <v>NO</v>
      </c>
      <c r="L450" s="81">
        <f ca="1">SUMIF(MAYPAY1, Employees8[HELPER COLUMN],Table8[[#All],[Invoice Value]])</f>
        <v>0</v>
      </c>
      <c r="M450" s="77" t="str">
        <f ca="1">IF(AND(K450="PAY", L450&gt;0), SUMIF(MAYPAY1,Employees8[[#Headers],[#Data],[HELPER COLUMN]],Table8[[#All],[Invoice Value]]), "")</f>
        <v/>
      </c>
      <c r="N450" s="78" t="str">
        <f t="shared" si="47"/>
        <v>NEGLECT</v>
      </c>
      <c r="O450" s="79"/>
    </row>
    <row r="451" spans="2:15" ht="18.75" customHeight="1" x14ac:dyDescent="0.35">
      <c r="B451" s="67" t="str">
        <f t="shared" si="48"/>
        <v>6648583ZNGA561BC</v>
      </c>
      <c r="C451" s="40">
        <v>6648583</v>
      </c>
      <c r="D451" s="73" t="s">
        <v>434</v>
      </c>
      <c r="E451" s="40" t="s">
        <v>27</v>
      </c>
      <c r="F451" s="42" t="s">
        <v>82</v>
      </c>
      <c r="G451" s="43">
        <v>43213</v>
      </c>
      <c r="H451" s="54" t="s">
        <v>29</v>
      </c>
      <c r="I451" s="75" t="str">
        <f t="shared" si="45"/>
        <v>UNIQUE</v>
      </c>
      <c r="J451" s="75" t="b">
        <f t="shared" si="49"/>
        <v>0</v>
      </c>
      <c r="K451" s="76" t="str">
        <f t="shared" si="46"/>
        <v>PAY</v>
      </c>
      <c r="L451" s="81">
        <f ca="1">SUMIF(MAYPAY1, Employees8[HELPER COLUMN],Table8[[#All],[Invoice Value]])</f>
        <v>433.57</v>
      </c>
      <c r="M451" s="77">
        <f ca="1">IF(AND(K451="PAY", L451&gt;0), SUMIF(MAYPAY1,Employees8[[#Headers],[#Data],[HELPER COLUMN]],Table8[[#All],[Invoice Value]]), "")</f>
        <v>433.57</v>
      </c>
      <c r="N451" s="78" t="str">
        <f t="shared" ca="1" si="47"/>
        <v>PAID</v>
      </c>
      <c r="O451" s="79"/>
    </row>
    <row r="452" spans="2:15" ht="18.75" customHeight="1" x14ac:dyDescent="0.35">
      <c r="B452" s="67" t="str">
        <f t="shared" si="48"/>
        <v>7093985ZNGA561BC</v>
      </c>
      <c r="C452" s="40">
        <v>7093985</v>
      </c>
      <c r="D452" s="73" t="s">
        <v>400</v>
      </c>
      <c r="E452" s="73" t="s">
        <v>27</v>
      </c>
      <c r="F452" s="42" t="s">
        <v>82</v>
      </c>
      <c r="G452" s="43">
        <v>43213</v>
      </c>
      <c r="H452" s="54" t="s">
        <v>29</v>
      </c>
      <c r="I452" s="75" t="str">
        <f t="shared" ref="I452:I515" si="50">IF(COUNTIF(B$4:B$1640, B452&amp;"C")&gt;0, "DUP", "UNIQUE")</f>
        <v>UNIQUE</v>
      </c>
      <c r="J452" s="75" t="b">
        <f t="shared" si="49"/>
        <v>0</v>
      </c>
      <c r="K452" s="76" t="str">
        <f t="shared" ref="K452:K515" si="51">IF(AND(I452="DUP", J452=TRUE),"NO","PAY")</f>
        <v>PAY</v>
      </c>
      <c r="L452" s="81">
        <f ca="1">SUMIF(MAYPAY1, Employees8[HELPER COLUMN],Table8[[#All],[Invoice Value]])</f>
        <v>433.57</v>
      </c>
      <c r="M452" s="77">
        <f ca="1">IF(AND(K452="PAY", L452&gt;0), SUMIF(MAYPAY1,Employees8[[#Headers],[#Data],[HELPER COLUMN]],Table8[[#All],[Invoice Value]]), "")</f>
        <v>433.57</v>
      </c>
      <c r="N452" s="78" t="str">
        <f t="shared" ref="N452:N515" ca="1" si="52">IF(H452="NGA Outside Boundary Remediation/Build", "OSB", IF(K452="NO", "NEGLECT", IF(AND(K452="PAY",L452=0), "NOT PAID", "PAID")))</f>
        <v>PAID</v>
      </c>
      <c r="O452" s="79"/>
    </row>
    <row r="453" spans="2:15" ht="18.75" customHeight="1" x14ac:dyDescent="0.35">
      <c r="B453" s="67" t="str">
        <f t="shared" si="48"/>
        <v>6986221ZNGA561B</v>
      </c>
      <c r="C453" s="40">
        <v>6986221</v>
      </c>
      <c r="D453" s="73" t="s">
        <v>435</v>
      </c>
      <c r="E453" s="73" t="s">
        <v>37</v>
      </c>
      <c r="F453" s="42" t="s">
        <v>82</v>
      </c>
      <c r="G453" s="43">
        <v>43213</v>
      </c>
      <c r="H453" s="54" t="s">
        <v>15</v>
      </c>
      <c r="I453" s="75" t="str">
        <f t="shared" si="50"/>
        <v>DUP</v>
      </c>
      <c r="J453" s="75" t="b">
        <f t="shared" si="49"/>
        <v>1</v>
      </c>
      <c r="K453" s="76" t="str">
        <f t="shared" si="51"/>
        <v>NO</v>
      </c>
      <c r="L453" s="81">
        <f ca="1">SUMIF(MAYPAY1, Employees8[HELPER COLUMN],Table8[[#All],[Invoice Value]])</f>
        <v>0</v>
      </c>
      <c r="M453" s="77" t="str">
        <f ca="1">IF(AND(K453="PAY", L453&gt;0), SUMIF(MAYPAY1,Employees8[[#Headers],[#Data],[HELPER COLUMN]],Table8[[#All],[Invoice Value]]), "")</f>
        <v/>
      </c>
      <c r="N453" s="78" t="str">
        <f t="shared" si="52"/>
        <v>NEGLECT</v>
      </c>
      <c r="O453" s="79"/>
    </row>
    <row r="454" spans="2:15" ht="18.75" customHeight="1" x14ac:dyDescent="0.35">
      <c r="B454" s="67" t="str">
        <f t="shared" si="48"/>
        <v>7069436ZNGA563B</v>
      </c>
      <c r="C454" s="40">
        <v>7069436</v>
      </c>
      <c r="D454" s="73" t="s">
        <v>436</v>
      </c>
      <c r="E454" s="73" t="s">
        <v>22</v>
      </c>
      <c r="F454" s="42" t="s">
        <v>82</v>
      </c>
      <c r="G454" s="43">
        <v>43213</v>
      </c>
      <c r="H454" s="54" t="s">
        <v>23</v>
      </c>
      <c r="I454" s="75" t="str">
        <f t="shared" si="50"/>
        <v>DUP</v>
      </c>
      <c r="J454" s="75" t="b">
        <f t="shared" si="49"/>
        <v>1</v>
      </c>
      <c r="K454" s="76" t="str">
        <f t="shared" si="51"/>
        <v>NO</v>
      </c>
      <c r="L454" s="81">
        <f ca="1">SUMIF(MAYPAY1, Employees8[HELPER COLUMN],Table8[[#All],[Invoice Value]])</f>
        <v>383.5</v>
      </c>
      <c r="M454" s="77" t="str">
        <f ca="1">IF(AND(K454="PAY", L454&gt;0), SUMIF(MAYPAY1,Employees8[[#Headers],[#Data],[HELPER COLUMN]],Table8[[#All],[Invoice Value]]), "")</f>
        <v/>
      </c>
      <c r="N454" s="78" t="str">
        <f t="shared" si="52"/>
        <v>NEGLECT</v>
      </c>
      <c r="O454" s="79"/>
    </row>
    <row r="455" spans="2:15" ht="18.75" customHeight="1" x14ac:dyDescent="0.35">
      <c r="B455" s="67" t="str">
        <f t="shared" si="48"/>
        <v>7039831ZNGA563B</v>
      </c>
      <c r="C455" s="40">
        <v>7039831</v>
      </c>
      <c r="D455" s="73" t="s">
        <v>437</v>
      </c>
      <c r="E455" s="73" t="s">
        <v>22</v>
      </c>
      <c r="F455" s="42" t="s">
        <v>18</v>
      </c>
      <c r="G455" s="43">
        <v>43213</v>
      </c>
      <c r="H455" s="64" t="str">
        <f>VLOOKUP(E455, 'CODES FOR CLOSING TYPE'!$A$1:$C$28, 2,0)</f>
        <v>ZNGA563B</v>
      </c>
      <c r="I455" s="75" t="str">
        <f t="shared" si="50"/>
        <v>DUP</v>
      </c>
      <c r="J455" s="75" t="b">
        <f t="shared" si="49"/>
        <v>1</v>
      </c>
      <c r="K455" s="76" t="str">
        <f t="shared" si="51"/>
        <v>NO</v>
      </c>
      <c r="L455" s="81">
        <f ca="1">SUMIF(MAYPAY1, Employees8[HELPER COLUMN],Table8[[#All],[Invoice Value]])</f>
        <v>0</v>
      </c>
      <c r="M455" s="77" t="str">
        <f ca="1">IF(AND(K455="PAY", L455&gt;0), SUMIF(MAYPAY1,Employees8[[#Headers],[#Data],[HELPER COLUMN]],Table8[[#All],[Invoice Value]]), "")</f>
        <v/>
      </c>
      <c r="N455" s="78" t="str">
        <f t="shared" si="52"/>
        <v>NEGLECT</v>
      </c>
      <c r="O455" s="79"/>
    </row>
    <row r="456" spans="2:15" ht="18.75" customHeight="1" x14ac:dyDescent="0.35">
      <c r="B456" s="67" t="str">
        <f t="shared" si="48"/>
        <v>7040961ZNGA561B</v>
      </c>
      <c r="C456" s="40">
        <v>7040961</v>
      </c>
      <c r="D456" s="73" t="s">
        <v>438</v>
      </c>
      <c r="E456" s="73" t="s">
        <v>37</v>
      </c>
      <c r="F456" s="42" t="s">
        <v>18</v>
      </c>
      <c r="G456" s="43">
        <v>43213</v>
      </c>
      <c r="H456" s="64" t="str">
        <f>VLOOKUP(E456, 'CODES FOR CLOSING TYPE'!$A$1:$C$28, 2,0)</f>
        <v>ZNGA561B</v>
      </c>
      <c r="I456" s="75" t="str">
        <f t="shared" si="50"/>
        <v>DUP</v>
      </c>
      <c r="J456" s="75" t="b">
        <f t="shared" si="49"/>
        <v>1</v>
      </c>
      <c r="K456" s="76" t="str">
        <f t="shared" si="51"/>
        <v>NO</v>
      </c>
      <c r="L456" s="81">
        <f ca="1">SUMIF(MAYPAY1, Employees8[HELPER COLUMN],Table8[[#All],[Invoice Value]])</f>
        <v>0</v>
      </c>
      <c r="M456" s="77" t="str">
        <f ca="1">IF(AND(K456="PAY", L456&gt;0), SUMIF(MAYPAY1,Employees8[[#Headers],[#Data],[HELPER COLUMN]],Table8[[#All],[Invoice Value]]), "")</f>
        <v/>
      </c>
      <c r="N456" s="78" t="str">
        <f t="shared" si="52"/>
        <v>NEGLECT</v>
      </c>
      <c r="O456" s="79"/>
    </row>
    <row r="457" spans="2:15" ht="18.75" customHeight="1" x14ac:dyDescent="0.35">
      <c r="B457" s="67" t="str">
        <f t="shared" si="48"/>
        <v>6980282ZNGA564BC</v>
      </c>
      <c r="C457" s="40">
        <v>6980282</v>
      </c>
      <c r="D457" s="73" t="s">
        <v>427</v>
      </c>
      <c r="E457" s="73" t="s">
        <v>94</v>
      </c>
      <c r="F457" s="42" t="s">
        <v>45</v>
      </c>
      <c r="G457" s="43">
        <v>43214</v>
      </c>
      <c r="H457" s="64" t="str">
        <f>VLOOKUP(E457, 'CODES FOR CLOSING TYPE'!$A$1:$C$28, 2,0)</f>
        <v>ZNGA564BC</v>
      </c>
      <c r="I457" s="75" t="str">
        <f t="shared" si="50"/>
        <v>UNIQUE</v>
      </c>
      <c r="J457" s="75" t="b">
        <f t="shared" si="49"/>
        <v>0</v>
      </c>
      <c r="K457" s="76" t="str">
        <f t="shared" si="51"/>
        <v>PAY</v>
      </c>
      <c r="L457" s="81">
        <f ca="1">SUMIF(MAYPAY1, Employees8[HELPER COLUMN],Table8[[#All],[Invoice Value]])</f>
        <v>881.69</v>
      </c>
      <c r="M457" s="77">
        <f ca="1">IF(AND(K457="PAY", L457&gt;0), SUMIF(MAYPAY1,Employees8[[#Headers],[#Data],[HELPER COLUMN]],Table8[[#All],[Invoice Value]]), "")</f>
        <v>881.69</v>
      </c>
      <c r="N457" s="78" t="str">
        <f t="shared" ca="1" si="52"/>
        <v>PAID</v>
      </c>
      <c r="O457" s="79"/>
    </row>
    <row r="458" spans="2:15" ht="18.75" customHeight="1" x14ac:dyDescent="0.35">
      <c r="B458" s="67" t="str">
        <f t="shared" si="48"/>
        <v>6951483ZNGA563B</v>
      </c>
      <c r="C458" s="40">
        <v>6951483</v>
      </c>
      <c r="D458" s="73" t="s">
        <v>439</v>
      </c>
      <c r="E458" s="73" t="s">
        <v>22</v>
      </c>
      <c r="F458" s="42" t="s">
        <v>45</v>
      </c>
      <c r="G458" s="43">
        <v>43214</v>
      </c>
      <c r="H458" s="64" t="str">
        <f>VLOOKUP(E458, 'CODES FOR CLOSING TYPE'!$A$1:$C$28, 2,0)</f>
        <v>ZNGA563B</v>
      </c>
      <c r="I458" s="75" t="str">
        <f t="shared" si="50"/>
        <v>DUP</v>
      </c>
      <c r="J458" s="75" t="b">
        <f t="shared" si="49"/>
        <v>1</v>
      </c>
      <c r="K458" s="76" t="str">
        <f t="shared" si="51"/>
        <v>NO</v>
      </c>
      <c r="L458" s="81">
        <f ca="1">SUMIF(MAYPAY1, Employees8[HELPER COLUMN],Table8[[#All],[Invoice Value]])</f>
        <v>0</v>
      </c>
      <c r="M458" s="77" t="str">
        <f ca="1">IF(AND(K458="PAY", L458&gt;0), SUMIF(MAYPAY1,Employees8[[#Headers],[#Data],[HELPER COLUMN]],Table8[[#All],[Invoice Value]]), "")</f>
        <v/>
      </c>
      <c r="N458" s="78" t="str">
        <f t="shared" si="52"/>
        <v>NEGLECT</v>
      </c>
      <c r="O458" s="79"/>
    </row>
    <row r="459" spans="2:15" ht="18.75" customHeight="1" x14ac:dyDescent="0.35">
      <c r="B459" s="67" t="str">
        <f t="shared" si="48"/>
        <v>6951483ZNGA563BC</v>
      </c>
      <c r="C459" s="40">
        <v>6951483</v>
      </c>
      <c r="D459" s="73" t="s">
        <v>439</v>
      </c>
      <c r="E459" s="73" t="s">
        <v>24</v>
      </c>
      <c r="F459" s="42" t="s">
        <v>45</v>
      </c>
      <c r="G459" s="43">
        <v>43214</v>
      </c>
      <c r="H459" s="64" t="str">
        <f>VLOOKUP(E459, 'CODES FOR CLOSING TYPE'!$A$1:$C$28, 2,0)</f>
        <v>ZNGA563BC</v>
      </c>
      <c r="I459" s="75" t="str">
        <f t="shared" si="50"/>
        <v>UNIQUE</v>
      </c>
      <c r="J459" s="75" t="b">
        <f t="shared" si="49"/>
        <v>0</v>
      </c>
      <c r="K459" s="76" t="str">
        <f t="shared" si="51"/>
        <v>PAY</v>
      </c>
      <c r="L459" s="81">
        <f ca="1">SUMIF(MAYPAY1, Employees8[HELPER COLUMN],Table8[[#All],[Invoice Value]])</f>
        <v>626.70000000000005</v>
      </c>
      <c r="M459" s="77">
        <f ca="1">IF(AND(K459="PAY", L459&gt;0), SUMIF(MAYPAY1,Employees8[[#Headers],[#Data],[HELPER COLUMN]],Table8[[#All],[Invoice Value]]), "")</f>
        <v>626.70000000000005</v>
      </c>
      <c r="N459" s="78" t="str">
        <f t="shared" ca="1" si="52"/>
        <v>PAID</v>
      </c>
      <c r="O459" s="79"/>
    </row>
    <row r="460" spans="2:15" ht="18.75" customHeight="1" x14ac:dyDescent="0.35">
      <c r="B460" s="67" t="str">
        <f t="shared" ref="B460:B523" si="53">CONCATENATE(C460, H460)</f>
        <v>7064463Z999</v>
      </c>
      <c r="C460" s="40">
        <v>7064463</v>
      </c>
      <c r="D460" s="73" t="s">
        <v>440</v>
      </c>
      <c r="E460" s="73" t="s">
        <v>34</v>
      </c>
      <c r="F460" s="42" t="s">
        <v>40</v>
      </c>
      <c r="G460" s="43">
        <v>43214</v>
      </c>
      <c r="H460" s="54" t="s">
        <v>35</v>
      </c>
      <c r="I460" s="75" t="str">
        <f t="shared" si="50"/>
        <v>UNIQUE</v>
      </c>
      <c r="J460" s="75" t="b">
        <f t="shared" si="49"/>
        <v>0</v>
      </c>
      <c r="K460" s="76" t="str">
        <f t="shared" si="51"/>
        <v>PAY</v>
      </c>
      <c r="L460" s="81">
        <f ca="1">SUMIF(MAYPAY1, Employees8[HELPER COLUMN],Table8[[#All],[Invoice Value]])</f>
        <v>0</v>
      </c>
      <c r="M460" s="77" t="str">
        <f ca="1">IF(AND(K460="PAY", L460&gt;0), SUMIF(MAYPAY1,Employees8[[#Headers],[#Data],[HELPER COLUMN]],Table8[[#All],[Invoice Value]]), "")</f>
        <v/>
      </c>
      <c r="N460" s="78" t="str">
        <f t="shared" ca="1" si="52"/>
        <v>NOT PAID</v>
      </c>
      <c r="O460" s="79"/>
    </row>
    <row r="461" spans="2:15" ht="18.75" customHeight="1" x14ac:dyDescent="0.35">
      <c r="B461" s="67" t="str">
        <f t="shared" si="53"/>
        <v>7064463ZNGA563B</v>
      </c>
      <c r="C461" s="40">
        <v>7064463</v>
      </c>
      <c r="D461" s="73" t="s">
        <v>440</v>
      </c>
      <c r="E461" s="73" t="s">
        <v>22</v>
      </c>
      <c r="F461" s="42" t="s">
        <v>40</v>
      </c>
      <c r="G461" s="43">
        <v>43214</v>
      </c>
      <c r="H461" s="54" t="s">
        <v>23</v>
      </c>
      <c r="I461" s="75" t="str">
        <f t="shared" si="50"/>
        <v>DUP</v>
      </c>
      <c r="J461" s="75" t="b">
        <f t="shared" si="49"/>
        <v>1</v>
      </c>
      <c r="K461" s="76" t="str">
        <f t="shared" si="51"/>
        <v>NO</v>
      </c>
      <c r="L461" s="81">
        <f ca="1">SUMIF(MAYPAY1, Employees8[HELPER COLUMN],Table8[[#All],[Invoice Value]])</f>
        <v>0</v>
      </c>
      <c r="M461" s="77" t="str">
        <f ca="1">IF(AND(K461="PAY", L461&gt;0), SUMIF(MAYPAY1,Employees8[[#Headers],[#Data],[HELPER COLUMN]],Table8[[#All],[Invoice Value]]), "")</f>
        <v/>
      </c>
      <c r="N461" s="78" t="str">
        <f t="shared" si="52"/>
        <v>NEGLECT</v>
      </c>
      <c r="O461" s="79"/>
    </row>
    <row r="462" spans="2:15" ht="18.75" customHeight="1" x14ac:dyDescent="0.35">
      <c r="B462" s="67" t="str">
        <f t="shared" si="53"/>
        <v>7099532ZNGA563B</v>
      </c>
      <c r="C462" s="40">
        <v>7099532</v>
      </c>
      <c r="D462" s="73" t="s">
        <v>441</v>
      </c>
      <c r="E462" s="73" t="s">
        <v>22</v>
      </c>
      <c r="F462" s="42" t="s">
        <v>55</v>
      </c>
      <c r="G462" s="43">
        <v>43214</v>
      </c>
      <c r="H462" s="54" t="s">
        <v>23</v>
      </c>
      <c r="I462" s="75" t="str">
        <f t="shared" si="50"/>
        <v>DUP</v>
      </c>
      <c r="J462" s="75" t="b">
        <f t="shared" si="49"/>
        <v>1</v>
      </c>
      <c r="K462" s="76" t="str">
        <f t="shared" si="51"/>
        <v>NO</v>
      </c>
      <c r="L462" s="81">
        <f ca="1">SUMIF(MAYPAY1, Employees8[HELPER COLUMN],Table8[[#All],[Invoice Value]])</f>
        <v>0</v>
      </c>
      <c r="M462" s="77" t="str">
        <f ca="1">IF(AND(K462="PAY", L462&gt;0), SUMIF(MAYPAY1,Employees8[[#Headers],[#Data],[HELPER COLUMN]],Table8[[#All],[Invoice Value]]), "")</f>
        <v/>
      </c>
      <c r="N462" s="78" t="str">
        <f t="shared" si="52"/>
        <v>NEGLECT</v>
      </c>
      <c r="O462" s="79"/>
    </row>
    <row r="463" spans="2:15" ht="18.75" customHeight="1" x14ac:dyDescent="0.35">
      <c r="B463" s="67" t="str">
        <f t="shared" si="53"/>
        <v>7099532ZNGA563BC</v>
      </c>
      <c r="C463" s="40">
        <v>7099532</v>
      </c>
      <c r="D463" s="73" t="s">
        <v>441</v>
      </c>
      <c r="E463" s="40" t="s">
        <v>24</v>
      </c>
      <c r="F463" s="42" t="s">
        <v>55</v>
      </c>
      <c r="G463" s="43">
        <v>43214</v>
      </c>
      <c r="H463" s="54" t="s">
        <v>25</v>
      </c>
      <c r="I463" s="75" t="str">
        <f t="shared" si="50"/>
        <v>UNIQUE</v>
      </c>
      <c r="J463" s="75" t="b">
        <f t="shared" si="49"/>
        <v>0</v>
      </c>
      <c r="K463" s="76" t="str">
        <f t="shared" si="51"/>
        <v>PAY</v>
      </c>
      <c r="L463" s="81">
        <f ca="1">SUMIF(MAYPAY1, Employees8[HELPER COLUMN],Table8[[#All],[Invoice Value]])</f>
        <v>626.70000000000005</v>
      </c>
      <c r="M463" s="77">
        <f ca="1">IF(AND(K463="PAY", L463&gt;0), SUMIF(MAYPAY1,Employees8[[#Headers],[#Data],[HELPER COLUMN]],Table8[[#All],[Invoice Value]]), "")</f>
        <v>626.70000000000005</v>
      </c>
      <c r="N463" s="78" t="str">
        <f t="shared" ca="1" si="52"/>
        <v>PAID</v>
      </c>
      <c r="O463" s="79"/>
    </row>
    <row r="464" spans="2:15" ht="18.75" customHeight="1" x14ac:dyDescent="0.35">
      <c r="B464" s="67" t="str">
        <f t="shared" si="53"/>
        <v>6928328ZNGA563BC</v>
      </c>
      <c r="C464" s="51">
        <v>6928328</v>
      </c>
      <c r="D464" s="73" t="s">
        <v>103</v>
      </c>
      <c r="E464" s="73" t="s">
        <v>24</v>
      </c>
      <c r="F464" s="42" t="s">
        <v>55</v>
      </c>
      <c r="G464" s="43">
        <v>43214</v>
      </c>
      <c r="H464" s="54" t="s">
        <v>25</v>
      </c>
      <c r="I464" s="75" t="str">
        <f t="shared" si="50"/>
        <v>UNIQUE</v>
      </c>
      <c r="J464" s="75" t="b">
        <f t="shared" si="49"/>
        <v>0</v>
      </c>
      <c r="K464" s="76" t="str">
        <f t="shared" si="51"/>
        <v>PAY</v>
      </c>
      <c r="L464" s="81">
        <f ca="1">SUMIF(MAYPAY1, Employees8[HELPER COLUMN],Table8[[#All],[Invoice Value]])</f>
        <v>626.70000000000005</v>
      </c>
      <c r="M464" s="77">
        <f ca="1">IF(AND(K464="PAY", L464&gt;0), SUMIF(MAYPAY1,Employees8[[#Headers],[#Data],[HELPER COLUMN]],Table8[[#All],[Invoice Value]]), "")</f>
        <v>626.70000000000005</v>
      </c>
      <c r="N464" s="78" t="str">
        <f t="shared" ca="1" si="52"/>
        <v>PAID</v>
      </c>
      <c r="O464" s="79"/>
    </row>
    <row r="465" spans="2:15" ht="18.75" customHeight="1" x14ac:dyDescent="0.35">
      <c r="B465" s="67" t="str">
        <f t="shared" si="53"/>
        <v>7085756ZNGA561B</v>
      </c>
      <c r="C465" s="40">
        <v>7085756</v>
      </c>
      <c r="D465" s="73" t="s">
        <v>442</v>
      </c>
      <c r="E465" s="73" t="s">
        <v>37</v>
      </c>
      <c r="F465" s="42" t="s">
        <v>59</v>
      </c>
      <c r="G465" s="43">
        <v>43214</v>
      </c>
      <c r="H465" s="54" t="s">
        <v>15</v>
      </c>
      <c r="I465" s="75" t="str">
        <f t="shared" si="50"/>
        <v>DUP</v>
      </c>
      <c r="J465" s="75" t="b">
        <f t="shared" si="49"/>
        <v>1</v>
      </c>
      <c r="K465" s="76" t="str">
        <f t="shared" si="51"/>
        <v>NO</v>
      </c>
      <c r="L465" s="81">
        <f ca="1">SUMIF(MAYPAY1, Employees8[HELPER COLUMN],Table8[[#All],[Invoice Value]])</f>
        <v>0</v>
      </c>
      <c r="M465" s="77" t="str">
        <f ca="1">IF(AND(K465="PAY", L465&gt;0), SUMIF(MAYPAY1,Employees8[[#Headers],[#Data],[HELPER COLUMN]],Table8[[#All],[Invoice Value]]), "")</f>
        <v/>
      </c>
      <c r="N465" s="78" t="str">
        <f t="shared" si="52"/>
        <v>NEGLECT</v>
      </c>
      <c r="O465" s="79"/>
    </row>
    <row r="466" spans="2:15" ht="18.75" customHeight="1" x14ac:dyDescent="0.35">
      <c r="B466" s="67" t="str">
        <f t="shared" si="53"/>
        <v>7005708N-561RSP</v>
      </c>
      <c r="C466" s="40">
        <v>7005708</v>
      </c>
      <c r="D466" s="73" t="s">
        <v>443</v>
      </c>
      <c r="E466" s="73" t="s">
        <v>104</v>
      </c>
      <c r="F466" s="42" t="s">
        <v>59</v>
      </c>
      <c r="G466" s="43">
        <v>43214</v>
      </c>
      <c r="H466" s="54" t="s">
        <v>105</v>
      </c>
      <c r="I466" s="75" t="str">
        <f t="shared" si="50"/>
        <v>UNIQUE</v>
      </c>
      <c r="J466" s="75" t="b">
        <f t="shared" si="49"/>
        <v>0</v>
      </c>
      <c r="K466" s="76" t="str">
        <f t="shared" si="51"/>
        <v>PAY</v>
      </c>
      <c r="L466" s="81">
        <f ca="1">SUMIF(MAYPAY1, Employees8[HELPER COLUMN],Table8[[#All],[Invoice Value]])</f>
        <v>433.57</v>
      </c>
      <c r="M466" s="77">
        <f ca="1">IF(AND(K466="PAY", L466&gt;0), SUMIF(MAYPAY1,Employees8[[#Headers],[#Data],[HELPER COLUMN]],Table8[[#All],[Invoice Value]]), "")</f>
        <v>433.57</v>
      </c>
      <c r="N466" s="78" t="str">
        <f t="shared" ca="1" si="52"/>
        <v>PAID</v>
      </c>
      <c r="O466" s="79"/>
    </row>
    <row r="467" spans="2:15" ht="18.75" customHeight="1" x14ac:dyDescent="0.35">
      <c r="B467" s="67" t="str">
        <f t="shared" si="53"/>
        <v>7147224ZNGA561B</v>
      </c>
      <c r="C467" s="40">
        <v>7147224</v>
      </c>
      <c r="D467" s="73" t="s">
        <v>444</v>
      </c>
      <c r="E467" s="73" t="s">
        <v>37</v>
      </c>
      <c r="F467" s="42" t="s">
        <v>65</v>
      </c>
      <c r="G467" s="43">
        <v>43214</v>
      </c>
      <c r="H467" s="54" t="s">
        <v>15</v>
      </c>
      <c r="I467" s="75" t="str">
        <f t="shared" si="50"/>
        <v>DUP</v>
      </c>
      <c r="J467" s="75" t="b">
        <f t="shared" si="49"/>
        <v>1</v>
      </c>
      <c r="K467" s="76" t="str">
        <f t="shared" si="51"/>
        <v>NO</v>
      </c>
      <c r="L467" s="81">
        <f ca="1">SUMIF(MAYPAY1, Employees8[HELPER COLUMN],Table8[[#All],[Invoice Value]])</f>
        <v>0</v>
      </c>
      <c r="M467" s="77" t="str">
        <f ca="1">IF(AND(K467="PAY", L467&gt;0), SUMIF(MAYPAY1,Employees8[[#Headers],[#Data],[HELPER COLUMN]],Table8[[#All],[Invoice Value]]), "")</f>
        <v/>
      </c>
      <c r="N467" s="78" t="str">
        <f t="shared" si="52"/>
        <v>NEGLECT</v>
      </c>
      <c r="O467" s="79"/>
    </row>
    <row r="468" spans="2:15" ht="18.75" customHeight="1" x14ac:dyDescent="0.35">
      <c r="B468" s="67" t="str">
        <f t="shared" si="53"/>
        <v>7147224ZNGA561BC</v>
      </c>
      <c r="C468" s="40">
        <v>7147224</v>
      </c>
      <c r="D468" s="73" t="s">
        <v>444</v>
      </c>
      <c r="E468" s="40" t="s">
        <v>27</v>
      </c>
      <c r="F468" s="42" t="s">
        <v>65</v>
      </c>
      <c r="G468" s="43">
        <v>43214</v>
      </c>
      <c r="H468" s="54" t="s">
        <v>29</v>
      </c>
      <c r="I468" s="75" t="str">
        <f t="shared" si="50"/>
        <v>UNIQUE</v>
      </c>
      <c r="J468" s="75" t="b">
        <f t="shared" si="49"/>
        <v>0</v>
      </c>
      <c r="K468" s="76" t="str">
        <f t="shared" si="51"/>
        <v>PAY</v>
      </c>
      <c r="L468" s="81">
        <f ca="1">SUMIF(MAYPAY1, Employees8[HELPER COLUMN],Table8[[#All],[Invoice Value]])</f>
        <v>433.57</v>
      </c>
      <c r="M468" s="77">
        <f ca="1">IF(AND(K468="PAY", L468&gt;0), SUMIF(MAYPAY1,Employees8[[#Headers],[#Data],[HELPER COLUMN]],Table8[[#All],[Invoice Value]]), "")</f>
        <v>433.57</v>
      </c>
      <c r="N468" s="78" t="str">
        <f t="shared" ca="1" si="52"/>
        <v>PAID</v>
      </c>
      <c r="O468" s="79"/>
    </row>
    <row r="469" spans="2:15" ht="18.75" customHeight="1" x14ac:dyDescent="0.35">
      <c r="B469" s="67" t="str">
        <f t="shared" si="53"/>
        <v>5881521ZNGA563BC</v>
      </c>
      <c r="C469" s="50">
        <v>5881521</v>
      </c>
      <c r="D469" s="73" t="s">
        <v>433</v>
      </c>
      <c r="E469" s="73" t="s">
        <v>24</v>
      </c>
      <c r="F469" s="42" t="s">
        <v>74</v>
      </c>
      <c r="G469" s="43">
        <v>43214</v>
      </c>
      <c r="H469" s="54" t="s">
        <v>25</v>
      </c>
      <c r="I469" s="75" t="str">
        <f t="shared" si="50"/>
        <v>UNIQUE</v>
      </c>
      <c r="J469" s="75" t="b">
        <f t="shared" si="49"/>
        <v>0</v>
      </c>
      <c r="K469" s="76" t="str">
        <f t="shared" si="51"/>
        <v>PAY</v>
      </c>
      <c r="L469" s="81">
        <f ca="1">SUMIF(MAYPAY1, Employees8[HELPER COLUMN],Table8[[#All],[Invoice Value]])</f>
        <v>626.70000000000005</v>
      </c>
      <c r="M469" s="77">
        <f ca="1">IF(AND(K469="PAY", L469&gt;0), SUMIF(MAYPAY1,Employees8[[#Headers],[#Data],[HELPER COLUMN]],Table8[[#All],[Invoice Value]]), "")</f>
        <v>626.70000000000005</v>
      </c>
      <c r="N469" s="78" t="str">
        <f t="shared" ca="1" si="52"/>
        <v>PAID</v>
      </c>
      <c r="O469" s="79"/>
    </row>
    <row r="470" spans="2:15" ht="18.75" customHeight="1" x14ac:dyDescent="0.35">
      <c r="B470" s="67" t="str">
        <f t="shared" si="53"/>
        <v>7178789ZNGA563B</v>
      </c>
      <c r="C470" s="40">
        <v>7178789</v>
      </c>
      <c r="D470" s="73" t="s">
        <v>445</v>
      </c>
      <c r="E470" s="73" t="s">
        <v>22</v>
      </c>
      <c r="F470" s="42" t="s">
        <v>82</v>
      </c>
      <c r="G470" s="43">
        <v>43214</v>
      </c>
      <c r="H470" s="54" t="s">
        <v>23</v>
      </c>
      <c r="I470" s="75" t="str">
        <f t="shared" si="50"/>
        <v>DUP</v>
      </c>
      <c r="J470" s="75" t="b">
        <f t="shared" si="49"/>
        <v>1</v>
      </c>
      <c r="K470" s="76" t="str">
        <f t="shared" si="51"/>
        <v>NO</v>
      </c>
      <c r="L470" s="81">
        <f ca="1">SUMIF(MAYPAY1, Employees8[HELPER COLUMN],Table8[[#All],[Invoice Value]])</f>
        <v>0</v>
      </c>
      <c r="M470" s="77" t="str">
        <f ca="1">IF(AND(K470="PAY", L470&gt;0), SUMIF(MAYPAY1,Employees8[[#Headers],[#Data],[HELPER COLUMN]],Table8[[#All],[Invoice Value]]), "")</f>
        <v/>
      </c>
      <c r="N470" s="78" t="str">
        <f t="shared" si="52"/>
        <v>NEGLECT</v>
      </c>
      <c r="O470" s="79"/>
    </row>
    <row r="471" spans="2:15" ht="18.75" customHeight="1" x14ac:dyDescent="0.35">
      <c r="B471" s="67" t="str">
        <f t="shared" si="53"/>
        <v>7166665ZNGA564B</v>
      </c>
      <c r="C471" s="40">
        <v>7166665</v>
      </c>
      <c r="D471" s="73" t="s">
        <v>446</v>
      </c>
      <c r="E471" s="73" t="s">
        <v>32</v>
      </c>
      <c r="F471" s="42" t="s">
        <v>82</v>
      </c>
      <c r="G471" s="43">
        <v>43216</v>
      </c>
      <c r="H471" s="54" t="s">
        <v>19</v>
      </c>
      <c r="I471" s="75" t="str">
        <f t="shared" si="50"/>
        <v>DUP</v>
      </c>
      <c r="J471" s="75" t="b">
        <f t="shared" si="49"/>
        <v>1</v>
      </c>
      <c r="K471" s="76" t="str">
        <f t="shared" si="51"/>
        <v>NO</v>
      </c>
      <c r="L471" s="81">
        <f ca="1">SUMIF(MAYPAY1, Employees8[HELPER COLUMN],Table8[[#All],[Invoice Value]])</f>
        <v>0</v>
      </c>
      <c r="M471" s="77" t="str">
        <f ca="1">IF(AND(K471="PAY", L471&gt;0), SUMIF(MAYPAY1,Employees8[[#Headers],[#Data],[HELPER COLUMN]],Table8[[#All],[Invoice Value]]), "")</f>
        <v/>
      </c>
      <c r="N471" s="78" t="str">
        <f t="shared" si="52"/>
        <v>NEGLECT</v>
      </c>
      <c r="O471" s="79"/>
    </row>
    <row r="472" spans="2:15" ht="18.75" customHeight="1" x14ac:dyDescent="0.35">
      <c r="B472" s="67" t="str">
        <f t="shared" si="53"/>
        <v>7044093ZNGA563B</v>
      </c>
      <c r="C472" s="40">
        <v>7044093</v>
      </c>
      <c r="D472" s="73" t="s">
        <v>447</v>
      </c>
      <c r="E472" s="73" t="s">
        <v>22</v>
      </c>
      <c r="F472" s="42" t="s">
        <v>45</v>
      </c>
      <c r="G472" s="43">
        <v>43216</v>
      </c>
      <c r="H472" s="64" t="str">
        <f>VLOOKUP(E472, 'CODES FOR CLOSING TYPE'!$A$1:$C$28, 2,0)</f>
        <v>ZNGA563B</v>
      </c>
      <c r="I472" s="75" t="str">
        <f t="shared" si="50"/>
        <v>DUP</v>
      </c>
      <c r="J472" s="75" t="b">
        <f t="shared" si="49"/>
        <v>1</v>
      </c>
      <c r="K472" s="76" t="str">
        <f t="shared" si="51"/>
        <v>NO</v>
      </c>
      <c r="L472" s="81">
        <f ca="1">SUMIF(MAYPAY1, Employees8[HELPER COLUMN],Table8[[#All],[Invoice Value]])</f>
        <v>0</v>
      </c>
      <c r="M472" s="77" t="str">
        <f ca="1">IF(AND(K472="PAY", L472&gt;0), SUMIF(MAYPAY1,Employees8[[#Headers],[#Data],[HELPER COLUMN]],Table8[[#All],[Invoice Value]]), "")</f>
        <v/>
      </c>
      <c r="N472" s="78" t="str">
        <f t="shared" si="52"/>
        <v>NEGLECT</v>
      </c>
      <c r="O472" s="79"/>
    </row>
    <row r="473" spans="2:15" ht="18.75" customHeight="1" x14ac:dyDescent="0.35">
      <c r="B473" s="67" t="str">
        <f t="shared" si="53"/>
        <v>7044093ZNGA563BC</v>
      </c>
      <c r="C473" s="40">
        <v>7044093</v>
      </c>
      <c r="D473" s="73" t="s">
        <v>447</v>
      </c>
      <c r="E473" s="40" t="s">
        <v>24</v>
      </c>
      <c r="F473" s="42" t="s">
        <v>45</v>
      </c>
      <c r="G473" s="43">
        <v>43216</v>
      </c>
      <c r="H473" s="64" t="str">
        <f>VLOOKUP(E473, 'CODES FOR CLOSING TYPE'!$A$1:$C$28, 2,0)</f>
        <v>ZNGA563BC</v>
      </c>
      <c r="I473" s="75" t="str">
        <f t="shared" si="50"/>
        <v>UNIQUE</v>
      </c>
      <c r="J473" s="75" t="b">
        <f t="shared" si="49"/>
        <v>0</v>
      </c>
      <c r="K473" s="76" t="str">
        <f t="shared" si="51"/>
        <v>PAY</v>
      </c>
      <c r="L473" s="81">
        <f ca="1">SUMIF(MAYPAY1, Employees8[HELPER COLUMN],Table8[[#All],[Invoice Value]])</f>
        <v>626.70000000000005</v>
      </c>
      <c r="M473" s="77">
        <f ca="1">IF(AND(K473="PAY", L473&gt;0), SUMIF(MAYPAY1,Employees8[[#Headers],[#Data],[HELPER COLUMN]],Table8[[#All],[Invoice Value]]), "")</f>
        <v>626.70000000000005</v>
      </c>
      <c r="N473" s="78" t="str">
        <f t="shared" ca="1" si="52"/>
        <v>PAID</v>
      </c>
      <c r="O473" s="79"/>
    </row>
    <row r="474" spans="2:15" ht="18.75" customHeight="1" x14ac:dyDescent="0.35">
      <c r="B474" s="67" t="str">
        <f t="shared" si="53"/>
        <v>6665210Z999</v>
      </c>
      <c r="C474" s="40">
        <v>6665210</v>
      </c>
      <c r="D474" s="73" t="s">
        <v>448</v>
      </c>
      <c r="E474" s="40" t="s">
        <v>449</v>
      </c>
      <c r="F474" s="42" t="s">
        <v>40</v>
      </c>
      <c r="G474" s="43">
        <v>43216</v>
      </c>
      <c r="H474" s="54" t="s">
        <v>35</v>
      </c>
      <c r="I474" s="75" t="str">
        <f t="shared" si="50"/>
        <v>UNIQUE</v>
      </c>
      <c r="J474" s="75" t="b">
        <f t="shared" si="49"/>
        <v>0</v>
      </c>
      <c r="K474" s="76" t="str">
        <f t="shared" si="51"/>
        <v>PAY</v>
      </c>
      <c r="L474" s="81">
        <f ca="1">SUMIF(MAYPAY1, Employees8[HELPER COLUMN],Table8[[#All],[Invoice Value]])</f>
        <v>0</v>
      </c>
      <c r="M474" s="77" t="str">
        <f ca="1">IF(AND(K474="PAY", L474&gt;0), SUMIF(MAYPAY1,Employees8[[#Headers],[#Data],[HELPER COLUMN]],Table8[[#All],[Invoice Value]]), "")</f>
        <v/>
      </c>
      <c r="N474" s="78" t="str">
        <f t="shared" ca="1" si="52"/>
        <v>NOT PAID</v>
      </c>
      <c r="O474" s="79"/>
    </row>
    <row r="475" spans="2:15" ht="18.75" customHeight="1" x14ac:dyDescent="0.35">
      <c r="B475" s="67" t="str">
        <f t="shared" si="53"/>
        <v>7179908ZNGA561B</v>
      </c>
      <c r="C475" s="40">
        <v>7179908</v>
      </c>
      <c r="D475" s="73" t="s">
        <v>450</v>
      </c>
      <c r="E475" s="73" t="s">
        <v>37</v>
      </c>
      <c r="F475" s="42" t="s">
        <v>55</v>
      </c>
      <c r="G475" s="43">
        <v>43216</v>
      </c>
      <c r="H475" s="54" t="s">
        <v>15</v>
      </c>
      <c r="I475" s="75" t="str">
        <f t="shared" si="50"/>
        <v>DUP</v>
      </c>
      <c r="J475" s="75" t="b">
        <f t="shared" si="49"/>
        <v>1</v>
      </c>
      <c r="K475" s="76" t="str">
        <f t="shared" si="51"/>
        <v>NO</v>
      </c>
      <c r="L475" s="81">
        <f ca="1">SUMIF(MAYPAY1, Employees8[HELPER COLUMN],Table8[[#All],[Invoice Value]])</f>
        <v>0</v>
      </c>
      <c r="M475" s="77" t="str">
        <f ca="1">IF(AND(K475="PAY", L475&gt;0), SUMIF(MAYPAY1,Employees8[[#Headers],[#Data],[HELPER COLUMN]],Table8[[#All],[Invoice Value]]), "")</f>
        <v/>
      </c>
      <c r="N475" s="78" t="str">
        <f t="shared" si="52"/>
        <v>NEGLECT</v>
      </c>
      <c r="O475" s="79"/>
    </row>
    <row r="476" spans="2:15" ht="18.75" customHeight="1" x14ac:dyDescent="0.35">
      <c r="B476" s="67" t="str">
        <f t="shared" si="53"/>
        <v>7179908ZNGA561BC</v>
      </c>
      <c r="C476" s="40">
        <v>7179908</v>
      </c>
      <c r="D476" s="73" t="s">
        <v>450</v>
      </c>
      <c r="E476" s="40" t="s">
        <v>27</v>
      </c>
      <c r="F476" s="42" t="s">
        <v>55</v>
      </c>
      <c r="G476" s="43">
        <v>43216</v>
      </c>
      <c r="H476" s="54" t="s">
        <v>29</v>
      </c>
      <c r="I476" s="75" t="str">
        <f t="shared" si="50"/>
        <v>UNIQUE</v>
      </c>
      <c r="J476" s="75" t="b">
        <f t="shared" si="49"/>
        <v>0</v>
      </c>
      <c r="K476" s="76" t="str">
        <f t="shared" si="51"/>
        <v>PAY</v>
      </c>
      <c r="L476" s="81">
        <f ca="1">SUMIF(MAYPAY1, Employees8[HELPER COLUMN],Table8[[#All],[Invoice Value]])</f>
        <v>433.57</v>
      </c>
      <c r="M476" s="77">
        <f ca="1">IF(AND(K476="PAY", L476&gt;0), SUMIF(MAYPAY1,Employees8[[#Headers],[#Data],[HELPER COLUMN]],Table8[[#All],[Invoice Value]]), "")</f>
        <v>433.57</v>
      </c>
      <c r="N476" s="78" t="str">
        <f t="shared" ca="1" si="52"/>
        <v>PAID</v>
      </c>
      <c r="O476" s="79"/>
    </row>
    <row r="477" spans="2:15" ht="18.75" customHeight="1" x14ac:dyDescent="0.35">
      <c r="B477" s="67" t="str">
        <f t="shared" si="53"/>
        <v>6950470ZNGA563B</v>
      </c>
      <c r="C477" s="40">
        <v>6950470</v>
      </c>
      <c r="D477" s="73" t="s">
        <v>451</v>
      </c>
      <c r="E477" s="73" t="s">
        <v>22</v>
      </c>
      <c r="F477" s="42" t="s">
        <v>55</v>
      </c>
      <c r="G477" s="43">
        <v>43216</v>
      </c>
      <c r="H477" s="54" t="s">
        <v>23</v>
      </c>
      <c r="I477" s="75" t="str">
        <f t="shared" si="50"/>
        <v>DUP</v>
      </c>
      <c r="J477" s="75" t="b">
        <f t="shared" si="49"/>
        <v>1</v>
      </c>
      <c r="K477" s="76" t="str">
        <f t="shared" si="51"/>
        <v>NO</v>
      </c>
      <c r="L477" s="81">
        <f ca="1">SUMIF(MAYPAY1, Employees8[HELPER COLUMN],Table8[[#All],[Invoice Value]])</f>
        <v>0</v>
      </c>
      <c r="M477" s="77" t="str">
        <f ca="1">IF(AND(K477="PAY", L477&gt;0), SUMIF(MAYPAY1,Employees8[[#Headers],[#Data],[HELPER COLUMN]],Table8[[#All],[Invoice Value]]), "")</f>
        <v/>
      </c>
      <c r="N477" s="78" t="str">
        <f t="shared" si="52"/>
        <v>NEGLECT</v>
      </c>
      <c r="O477" s="79"/>
    </row>
    <row r="478" spans="2:15" ht="18.75" customHeight="1" x14ac:dyDescent="0.35">
      <c r="B478" s="67" t="str">
        <f t="shared" si="53"/>
        <v>6950470ZNGA563BC</v>
      </c>
      <c r="C478" s="40">
        <v>6950470</v>
      </c>
      <c r="D478" s="73" t="s">
        <v>451</v>
      </c>
      <c r="E478" s="40" t="s">
        <v>24</v>
      </c>
      <c r="F478" s="42" t="s">
        <v>55</v>
      </c>
      <c r="G478" s="43">
        <v>43216</v>
      </c>
      <c r="H478" s="54" t="s">
        <v>25</v>
      </c>
      <c r="I478" s="75" t="str">
        <f t="shared" si="50"/>
        <v>UNIQUE</v>
      </c>
      <c r="J478" s="75" t="b">
        <f t="shared" si="49"/>
        <v>0</v>
      </c>
      <c r="K478" s="76" t="str">
        <f t="shared" si="51"/>
        <v>PAY</v>
      </c>
      <c r="L478" s="81">
        <f ca="1">SUMIF(MAYPAY1, Employees8[HELPER COLUMN],Table8[[#All],[Invoice Value]])</f>
        <v>626.70000000000005</v>
      </c>
      <c r="M478" s="77">
        <f ca="1">IF(AND(K478="PAY", L478&gt;0), SUMIF(MAYPAY1,Employees8[[#Headers],[#Data],[HELPER COLUMN]],Table8[[#All],[Invoice Value]]), "")</f>
        <v>626.70000000000005</v>
      </c>
      <c r="N478" s="78" t="str">
        <f t="shared" ca="1" si="52"/>
        <v>PAID</v>
      </c>
      <c r="O478" s="79"/>
    </row>
    <row r="479" spans="2:15" ht="18.75" customHeight="1" x14ac:dyDescent="0.35">
      <c r="B479" s="67" t="str">
        <f t="shared" si="53"/>
        <v>7189896ZNGA563B</v>
      </c>
      <c r="C479" s="40">
        <v>7189896</v>
      </c>
      <c r="D479" s="73" t="s">
        <v>452</v>
      </c>
      <c r="E479" s="73" t="s">
        <v>22</v>
      </c>
      <c r="F479" s="42" t="s">
        <v>59</v>
      </c>
      <c r="G479" s="43">
        <v>43216</v>
      </c>
      <c r="H479" s="54" t="s">
        <v>23</v>
      </c>
      <c r="I479" s="75" t="str">
        <f t="shared" si="50"/>
        <v>DUP</v>
      </c>
      <c r="J479" s="75" t="b">
        <f t="shared" si="49"/>
        <v>1</v>
      </c>
      <c r="K479" s="76" t="str">
        <f t="shared" si="51"/>
        <v>NO</v>
      </c>
      <c r="L479" s="81">
        <f ca="1">SUMIF(MAYPAY1, Employees8[HELPER COLUMN],Table8[[#All],[Invoice Value]])</f>
        <v>0</v>
      </c>
      <c r="M479" s="77" t="str">
        <f ca="1">IF(AND(K479="PAY", L479&gt;0), SUMIF(MAYPAY1,Employees8[[#Headers],[#Data],[HELPER COLUMN]],Table8[[#All],[Invoice Value]]), "")</f>
        <v/>
      </c>
      <c r="N479" s="78" t="str">
        <f t="shared" si="52"/>
        <v>NEGLECT</v>
      </c>
      <c r="O479" s="79"/>
    </row>
    <row r="480" spans="2:15" ht="18.75" customHeight="1" x14ac:dyDescent="0.35">
      <c r="B480" s="67" t="str">
        <f t="shared" si="53"/>
        <v>7119536ZNGA563B</v>
      </c>
      <c r="C480" s="40">
        <v>7119536</v>
      </c>
      <c r="D480" s="73" t="s">
        <v>453</v>
      </c>
      <c r="E480" s="73" t="s">
        <v>22</v>
      </c>
      <c r="F480" s="42" t="s">
        <v>65</v>
      </c>
      <c r="G480" s="43">
        <v>43216</v>
      </c>
      <c r="H480" s="54" t="s">
        <v>23</v>
      </c>
      <c r="I480" s="75" t="str">
        <f t="shared" si="50"/>
        <v>DUP</v>
      </c>
      <c r="J480" s="75" t="b">
        <f t="shared" si="49"/>
        <v>1</v>
      </c>
      <c r="K480" s="76" t="str">
        <f t="shared" si="51"/>
        <v>NO</v>
      </c>
      <c r="L480" s="81">
        <f ca="1">SUMIF(MAYPAY1, Employees8[HELPER COLUMN],Table8[[#All],[Invoice Value]])</f>
        <v>0</v>
      </c>
      <c r="M480" s="77" t="str">
        <f ca="1">IF(AND(K480="PAY", L480&gt;0), SUMIF(MAYPAY1,Employees8[[#Headers],[#Data],[HELPER COLUMN]],Table8[[#All],[Invoice Value]]), "")</f>
        <v/>
      </c>
      <c r="N480" s="78" t="str">
        <f t="shared" si="52"/>
        <v>NEGLECT</v>
      </c>
      <c r="O480" s="79"/>
    </row>
    <row r="481" spans="2:15" ht="18.75" customHeight="1" x14ac:dyDescent="0.35">
      <c r="B481" s="67" t="str">
        <f t="shared" si="53"/>
        <v>7045956ZNGA563BC</v>
      </c>
      <c r="C481" s="40">
        <v>7045956</v>
      </c>
      <c r="D481" s="73" t="s">
        <v>415</v>
      </c>
      <c r="E481" s="73" t="s">
        <v>24</v>
      </c>
      <c r="F481" s="42" t="s">
        <v>65</v>
      </c>
      <c r="G481" s="43">
        <v>43216</v>
      </c>
      <c r="H481" s="54" t="s">
        <v>25</v>
      </c>
      <c r="I481" s="75" t="str">
        <f t="shared" si="50"/>
        <v>UNIQUE</v>
      </c>
      <c r="J481" s="75" t="b">
        <f t="shared" si="49"/>
        <v>0</v>
      </c>
      <c r="K481" s="76" t="str">
        <f t="shared" si="51"/>
        <v>PAY</v>
      </c>
      <c r="L481" s="81">
        <f ca="1">SUMIF(MAYPAY1, Employees8[HELPER COLUMN],Table8[[#All],[Invoice Value]])</f>
        <v>626.70000000000005</v>
      </c>
      <c r="M481" s="77">
        <f ca="1">IF(AND(K481="PAY", L481&gt;0), SUMIF(MAYPAY1,Employees8[[#Headers],[#Data],[HELPER COLUMN]],Table8[[#All],[Invoice Value]]), "")</f>
        <v>626.70000000000005</v>
      </c>
      <c r="N481" s="78" t="str">
        <f t="shared" ca="1" si="52"/>
        <v>PAID</v>
      </c>
      <c r="O481" s="79"/>
    </row>
    <row r="482" spans="2:15" ht="18.75" customHeight="1" x14ac:dyDescent="0.35">
      <c r="B482" s="67" t="str">
        <f t="shared" si="53"/>
        <v>6976459ZNGA563BC</v>
      </c>
      <c r="C482" s="40">
        <v>6976459</v>
      </c>
      <c r="D482" s="73" t="s">
        <v>72</v>
      </c>
      <c r="E482" s="73" t="s">
        <v>24</v>
      </c>
      <c r="F482" s="42" t="s">
        <v>71</v>
      </c>
      <c r="G482" s="43">
        <v>43216</v>
      </c>
      <c r="H482" s="54" t="s">
        <v>25</v>
      </c>
      <c r="I482" s="75" t="str">
        <f t="shared" si="50"/>
        <v>UNIQUE</v>
      </c>
      <c r="J482" s="75" t="b">
        <f t="shared" si="49"/>
        <v>0</v>
      </c>
      <c r="K482" s="76" t="str">
        <f t="shared" si="51"/>
        <v>PAY</v>
      </c>
      <c r="L482" s="81">
        <f ca="1">SUMIF(MAYPAY1, Employees8[HELPER COLUMN],Table8[[#All],[Invoice Value]])</f>
        <v>626.70000000000005</v>
      </c>
      <c r="M482" s="77">
        <f ca="1">IF(AND(K482="PAY", L482&gt;0), SUMIF(MAYPAY1,Employees8[[#Headers],[#Data],[HELPER COLUMN]],Table8[[#All],[Invoice Value]]), "")</f>
        <v>626.70000000000005</v>
      </c>
      <c r="N482" s="78" t="str">
        <f t="shared" ca="1" si="52"/>
        <v>PAID</v>
      </c>
      <c r="O482" s="79"/>
    </row>
    <row r="483" spans="2:15" ht="18.75" customHeight="1" x14ac:dyDescent="0.35">
      <c r="B483" s="67" t="str">
        <f t="shared" si="53"/>
        <v>7145120ZNGA563B</v>
      </c>
      <c r="C483" s="40">
        <v>7145120</v>
      </c>
      <c r="D483" s="73" t="s">
        <v>454</v>
      </c>
      <c r="E483" s="73" t="s">
        <v>22</v>
      </c>
      <c r="F483" s="42" t="s">
        <v>74</v>
      </c>
      <c r="G483" s="43">
        <v>43216</v>
      </c>
      <c r="H483" s="54" t="s">
        <v>23</v>
      </c>
      <c r="I483" s="75" t="str">
        <f t="shared" si="50"/>
        <v>DUP</v>
      </c>
      <c r="J483" s="75" t="b">
        <f t="shared" si="49"/>
        <v>1</v>
      </c>
      <c r="K483" s="76" t="str">
        <f t="shared" si="51"/>
        <v>NO</v>
      </c>
      <c r="L483" s="81">
        <f ca="1">SUMIF(MAYPAY1, Employees8[HELPER COLUMN],Table8[[#All],[Invoice Value]])</f>
        <v>0</v>
      </c>
      <c r="M483" s="77" t="str">
        <f ca="1">IF(AND(K483="PAY", L483&gt;0), SUMIF(MAYPAY1,Employees8[[#Headers],[#Data],[HELPER COLUMN]],Table8[[#All],[Invoice Value]]), "")</f>
        <v/>
      </c>
      <c r="N483" s="78" t="str">
        <f t="shared" si="52"/>
        <v>NEGLECT</v>
      </c>
      <c r="O483" s="79"/>
    </row>
    <row r="484" spans="2:15" ht="18.75" customHeight="1" x14ac:dyDescent="0.35">
      <c r="B484" s="67" t="str">
        <f t="shared" si="53"/>
        <v>7156192ZNGA562B</v>
      </c>
      <c r="C484" s="40">
        <v>7156192</v>
      </c>
      <c r="D484" s="73" t="s">
        <v>455</v>
      </c>
      <c r="E484" s="73" t="s">
        <v>53</v>
      </c>
      <c r="F484" s="42" t="s">
        <v>74</v>
      </c>
      <c r="G484" s="43">
        <v>43216</v>
      </c>
      <c r="H484" s="54" t="s">
        <v>20</v>
      </c>
      <c r="I484" s="75" t="str">
        <f t="shared" si="50"/>
        <v>DUP</v>
      </c>
      <c r="J484" s="75" t="b">
        <f t="shared" si="49"/>
        <v>1</v>
      </c>
      <c r="K484" s="76" t="str">
        <f t="shared" si="51"/>
        <v>NO</v>
      </c>
      <c r="L484" s="81">
        <f ca="1">SUMIF(MAYPAY1, Employees8[HELPER COLUMN],Table8[[#All],[Invoice Value]])</f>
        <v>0</v>
      </c>
      <c r="M484" s="77" t="str">
        <f ca="1">IF(AND(K484="PAY", L484&gt;0), SUMIF(MAYPAY1,Employees8[[#Headers],[#Data],[HELPER COLUMN]],Table8[[#All],[Invoice Value]]), "")</f>
        <v/>
      </c>
      <c r="N484" s="78" t="str">
        <f t="shared" si="52"/>
        <v>NEGLECT</v>
      </c>
      <c r="O484" s="79"/>
    </row>
    <row r="485" spans="2:15" ht="18.75" customHeight="1" x14ac:dyDescent="0.35">
      <c r="B485" s="67" t="str">
        <f t="shared" si="53"/>
        <v>7156192ZNGA562BC</v>
      </c>
      <c r="C485" s="50">
        <v>7156192</v>
      </c>
      <c r="D485" s="73" t="s">
        <v>455</v>
      </c>
      <c r="E485" s="40" t="s">
        <v>39</v>
      </c>
      <c r="F485" s="42" t="s">
        <v>74</v>
      </c>
      <c r="G485" s="43">
        <v>43216</v>
      </c>
      <c r="H485" s="54" t="s">
        <v>41</v>
      </c>
      <c r="I485" s="75" t="str">
        <f t="shared" si="50"/>
        <v>UNIQUE</v>
      </c>
      <c r="J485" s="75" t="b">
        <f t="shared" si="49"/>
        <v>0</v>
      </c>
      <c r="K485" s="76" t="str">
        <f t="shared" si="51"/>
        <v>PAY</v>
      </c>
      <c r="L485" s="81">
        <f ca="1">SUMIF(MAYPAY1, Employees8[HELPER COLUMN],Table8[[#All],[Invoice Value]])</f>
        <v>498.69</v>
      </c>
      <c r="M485" s="77">
        <f ca="1">IF(AND(K485="PAY", L485&gt;0), SUMIF(MAYPAY1,Employees8[[#Headers],[#Data],[HELPER COLUMN]],Table8[[#All],[Invoice Value]]), "")</f>
        <v>498.69</v>
      </c>
      <c r="N485" s="78" t="str">
        <f t="shared" ca="1" si="52"/>
        <v>PAID</v>
      </c>
      <c r="O485" s="79"/>
    </row>
    <row r="486" spans="2:15" ht="18.75" customHeight="1" x14ac:dyDescent="0.35">
      <c r="B486" s="67" t="str">
        <f t="shared" si="53"/>
        <v>5578952ZNGA563B</v>
      </c>
      <c r="C486" s="40">
        <v>5578952</v>
      </c>
      <c r="D486" s="73" t="s">
        <v>456</v>
      </c>
      <c r="E486" s="73" t="s">
        <v>22</v>
      </c>
      <c r="F486" s="42" t="s">
        <v>18</v>
      </c>
      <c r="G486" s="43">
        <v>43216</v>
      </c>
      <c r="H486" s="64" t="str">
        <f>VLOOKUP(E486, 'CODES FOR CLOSING TYPE'!$A$1:$C$28, 2,0)</f>
        <v>ZNGA563B</v>
      </c>
      <c r="I486" s="75" t="str">
        <f t="shared" si="50"/>
        <v>DUP</v>
      </c>
      <c r="J486" s="75" t="b">
        <f t="shared" si="49"/>
        <v>1</v>
      </c>
      <c r="K486" s="76" t="str">
        <f t="shared" si="51"/>
        <v>NO</v>
      </c>
      <c r="L486" s="81">
        <f ca="1">SUMIF(MAYPAY1, Employees8[HELPER COLUMN],Table8[[#All],[Invoice Value]])</f>
        <v>0</v>
      </c>
      <c r="M486" s="77" t="str">
        <f ca="1">IF(AND(K486="PAY", L486&gt;0), SUMIF(MAYPAY1,Employees8[[#Headers],[#Data],[HELPER COLUMN]],Table8[[#All],[Invoice Value]]), "")</f>
        <v/>
      </c>
      <c r="N486" s="78" t="str">
        <f t="shared" si="52"/>
        <v>NEGLECT</v>
      </c>
      <c r="O486" s="79"/>
    </row>
    <row r="487" spans="2:15" ht="18.75" customHeight="1" x14ac:dyDescent="0.35">
      <c r="B487" s="67" t="str">
        <f t="shared" si="53"/>
        <v>7122170ZNGA563B</v>
      </c>
      <c r="C487" s="40">
        <v>7122170</v>
      </c>
      <c r="D487" s="73" t="s">
        <v>457</v>
      </c>
      <c r="E487" s="73" t="s">
        <v>22</v>
      </c>
      <c r="F487" s="42" t="s">
        <v>45</v>
      </c>
      <c r="G487" s="43">
        <v>43217</v>
      </c>
      <c r="H487" s="64" t="str">
        <f>VLOOKUP(E487, 'CODES FOR CLOSING TYPE'!$A$1:$C$28, 2,0)</f>
        <v>ZNGA563B</v>
      </c>
      <c r="I487" s="75" t="str">
        <f t="shared" si="50"/>
        <v>DUP</v>
      </c>
      <c r="J487" s="75" t="b">
        <f t="shared" si="49"/>
        <v>1</v>
      </c>
      <c r="K487" s="76" t="str">
        <f t="shared" si="51"/>
        <v>NO</v>
      </c>
      <c r="L487" s="81">
        <f ca="1">SUMIF(MAYPAY1, Employees8[HELPER COLUMN],Table8[[#All],[Invoice Value]])</f>
        <v>0</v>
      </c>
      <c r="M487" s="77" t="str">
        <f ca="1">IF(AND(K487="PAY", L487&gt;0), SUMIF(MAYPAY1,Employees8[[#Headers],[#Data],[HELPER COLUMN]],Table8[[#All],[Invoice Value]]), "")</f>
        <v/>
      </c>
      <c r="N487" s="78" t="str">
        <f t="shared" si="52"/>
        <v>NEGLECT</v>
      </c>
      <c r="O487" s="79"/>
    </row>
    <row r="488" spans="2:15" ht="18.75" customHeight="1" x14ac:dyDescent="0.35">
      <c r="B488" s="67" t="str">
        <f t="shared" si="53"/>
        <v>7122170ZNGA563BC</v>
      </c>
      <c r="C488" s="40">
        <v>7122170</v>
      </c>
      <c r="D488" s="73" t="s">
        <v>457</v>
      </c>
      <c r="E488" s="40" t="s">
        <v>24</v>
      </c>
      <c r="F488" s="42" t="s">
        <v>45</v>
      </c>
      <c r="G488" s="43">
        <v>43217</v>
      </c>
      <c r="H488" s="64" t="str">
        <f>VLOOKUP(E488, 'CODES FOR CLOSING TYPE'!$A$1:$C$28, 2,0)</f>
        <v>ZNGA563BC</v>
      </c>
      <c r="I488" s="75" t="str">
        <f t="shared" si="50"/>
        <v>UNIQUE</v>
      </c>
      <c r="J488" s="75" t="b">
        <f t="shared" si="49"/>
        <v>0</v>
      </c>
      <c r="K488" s="76" t="str">
        <f t="shared" si="51"/>
        <v>PAY</v>
      </c>
      <c r="L488" s="81">
        <f ca="1">SUMIF(MAYPAY1, Employees8[HELPER COLUMN],Table8[[#All],[Invoice Value]])</f>
        <v>626.70000000000005</v>
      </c>
      <c r="M488" s="77">
        <f ca="1">IF(AND(K488="PAY", L488&gt;0), SUMIF(MAYPAY1,Employees8[[#Headers],[#Data],[HELPER COLUMN]],Table8[[#All],[Invoice Value]]), "")</f>
        <v>626.70000000000005</v>
      </c>
      <c r="N488" s="78" t="str">
        <f t="shared" ca="1" si="52"/>
        <v>PAID</v>
      </c>
      <c r="O488" s="79"/>
    </row>
    <row r="489" spans="2:15" ht="18.75" customHeight="1" x14ac:dyDescent="0.35">
      <c r="B489" s="67" t="str">
        <f t="shared" si="53"/>
        <v>6934320ZNGA563B</v>
      </c>
      <c r="C489" s="40">
        <v>6934320</v>
      </c>
      <c r="D489" s="73" t="s">
        <v>458</v>
      </c>
      <c r="E489" s="73" t="s">
        <v>22</v>
      </c>
      <c r="F489" s="42" t="s">
        <v>45</v>
      </c>
      <c r="G489" s="43">
        <v>43218</v>
      </c>
      <c r="H489" s="64" t="str">
        <f>VLOOKUP(E489, 'CODES FOR CLOSING TYPE'!$A$1:$C$28, 2,0)</f>
        <v>ZNGA563B</v>
      </c>
      <c r="I489" s="75" t="str">
        <f t="shared" si="50"/>
        <v>DUP</v>
      </c>
      <c r="J489" s="75" t="b">
        <f t="shared" si="49"/>
        <v>1</v>
      </c>
      <c r="K489" s="76" t="str">
        <f t="shared" si="51"/>
        <v>NO</v>
      </c>
      <c r="L489" s="81">
        <f ca="1">SUMIF(MAYPAY1, Employees8[HELPER COLUMN],Table8[[#All],[Invoice Value]])</f>
        <v>0</v>
      </c>
      <c r="M489" s="77" t="str">
        <f ca="1">IF(AND(K489="PAY", L489&gt;0), SUMIF(MAYPAY1,Employees8[[#Headers],[#Data],[HELPER COLUMN]],Table8[[#All],[Invoice Value]]), "")</f>
        <v/>
      </c>
      <c r="N489" s="78" t="str">
        <f t="shared" si="52"/>
        <v>NEGLECT</v>
      </c>
      <c r="O489" s="79"/>
    </row>
    <row r="490" spans="2:15" ht="18.75" customHeight="1" x14ac:dyDescent="0.35">
      <c r="B490" s="67" t="str">
        <f t="shared" si="53"/>
        <v>6934320ZNGA563BC</v>
      </c>
      <c r="C490" s="40">
        <v>6934320</v>
      </c>
      <c r="D490" s="73" t="s">
        <v>458</v>
      </c>
      <c r="E490" s="40" t="s">
        <v>24</v>
      </c>
      <c r="F490" s="42" t="s">
        <v>45</v>
      </c>
      <c r="G490" s="43">
        <v>43218</v>
      </c>
      <c r="H490" s="64" t="str">
        <f>VLOOKUP(E490, 'CODES FOR CLOSING TYPE'!$A$1:$C$28, 2,0)</f>
        <v>ZNGA563BC</v>
      </c>
      <c r="I490" s="75" t="str">
        <f t="shared" si="50"/>
        <v>UNIQUE</v>
      </c>
      <c r="J490" s="75" t="b">
        <f t="shared" si="49"/>
        <v>0</v>
      </c>
      <c r="K490" s="76" t="str">
        <f t="shared" si="51"/>
        <v>PAY</v>
      </c>
      <c r="L490" s="81">
        <f ca="1">SUMIF(MAYPAY1, Employees8[HELPER COLUMN],Table8[[#All],[Invoice Value]])</f>
        <v>626.70000000000005</v>
      </c>
      <c r="M490" s="77">
        <f ca="1">IF(AND(K490="PAY", L490&gt;0), SUMIF(MAYPAY1,Employees8[[#Headers],[#Data],[HELPER COLUMN]],Table8[[#All],[Invoice Value]]), "")</f>
        <v>626.70000000000005</v>
      </c>
      <c r="N490" s="78" t="str">
        <f t="shared" ca="1" si="52"/>
        <v>PAID</v>
      </c>
      <c r="O490" s="79"/>
    </row>
    <row r="491" spans="2:15" ht="18.75" customHeight="1" x14ac:dyDescent="0.35">
      <c r="B491" s="67" t="str">
        <f t="shared" si="53"/>
        <v>7198122NGA-750</v>
      </c>
      <c r="C491" s="40">
        <v>7198122</v>
      </c>
      <c r="D491" s="73" t="s">
        <v>459</v>
      </c>
      <c r="E491" s="73" t="s">
        <v>84</v>
      </c>
      <c r="F491" s="42" t="s">
        <v>40</v>
      </c>
      <c r="G491" s="43">
        <v>43217</v>
      </c>
      <c r="H491" s="54" t="s">
        <v>85</v>
      </c>
      <c r="I491" s="75" t="str">
        <f t="shared" si="50"/>
        <v>UNIQUE</v>
      </c>
      <c r="J491" s="75" t="b">
        <f t="shared" si="49"/>
        <v>0</v>
      </c>
      <c r="K491" s="76" t="str">
        <f t="shared" si="51"/>
        <v>PAY</v>
      </c>
      <c r="L491" s="81">
        <f ca="1">SUMIF(MAYPAY1, Employees8[HELPER COLUMN],Table8[[#All],[Invoice Value]])</f>
        <v>22.61</v>
      </c>
      <c r="M491" s="77">
        <f ca="1">IF(AND(K491="PAY", L491&gt;0), SUMIF(MAYPAY1,Employees8[[#Headers],[#Data],[HELPER COLUMN]],Table8[[#All],[Invoice Value]]), "")</f>
        <v>22.61</v>
      </c>
      <c r="N491" s="78" t="str">
        <f t="shared" ca="1" si="52"/>
        <v>PAID</v>
      </c>
      <c r="O491" s="79"/>
    </row>
    <row r="492" spans="2:15" ht="18.75" customHeight="1" x14ac:dyDescent="0.35">
      <c r="B492" s="67" t="str">
        <f t="shared" si="53"/>
        <v>7198122NGA-751</v>
      </c>
      <c r="C492" s="40">
        <v>7198122</v>
      </c>
      <c r="D492" s="73" t="s">
        <v>459</v>
      </c>
      <c r="E492" s="42" t="s">
        <v>92</v>
      </c>
      <c r="F492" s="42" t="s">
        <v>40</v>
      </c>
      <c r="G492" s="43">
        <v>43217</v>
      </c>
      <c r="H492" s="54" t="s">
        <v>93</v>
      </c>
      <c r="I492" s="75" t="str">
        <f t="shared" si="50"/>
        <v>UNIQUE</v>
      </c>
      <c r="J492" s="75" t="b">
        <f t="shared" si="49"/>
        <v>0</v>
      </c>
      <c r="K492" s="76" t="str">
        <f t="shared" si="51"/>
        <v>PAY</v>
      </c>
      <c r="L492" s="81">
        <f ca="1">SUMIF(MAYPAY1, Employees8[HELPER COLUMN],Table8[[#All],[Invoice Value]])</f>
        <v>0</v>
      </c>
      <c r="M492" s="77" t="str">
        <f ca="1">IF(AND(K492="PAY", L492&gt;0), SUMIF(MAYPAY1,Employees8[[#Headers],[#Data],[HELPER COLUMN]],Table8[[#All],[Invoice Value]]), "")</f>
        <v/>
      </c>
      <c r="N492" s="78" t="str">
        <f t="shared" ca="1" si="52"/>
        <v>NOT PAID</v>
      </c>
      <c r="O492" s="79"/>
    </row>
    <row r="493" spans="2:15" ht="18.75" customHeight="1" x14ac:dyDescent="0.35">
      <c r="B493" s="67" t="str">
        <f t="shared" si="53"/>
        <v>7198122NGA-762</v>
      </c>
      <c r="C493" s="40">
        <v>7198122</v>
      </c>
      <c r="D493" s="73" t="s">
        <v>459</v>
      </c>
      <c r="E493" s="40" t="s">
        <v>106</v>
      </c>
      <c r="F493" s="42" t="s">
        <v>40</v>
      </c>
      <c r="G493" s="43">
        <v>43217</v>
      </c>
      <c r="H493" s="54" t="s">
        <v>107</v>
      </c>
      <c r="I493" s="75" t="str">
        <f t="shared" si="50"/>
        <v>UNIQUE</v>
      </c>
      <c r="J493" s="75" t="b">
        <f t="shared" si="49"/>
        <v>0</v>
      </c>
      <c r="K493" s="76" t="str">
        <f t="shared" si="51"/>
        <v>PAY</v>
      </c>
      <c r="L493" s="81">
        <f ca="1">SUMIF(MAYPAY1, Employees8[HELPER COLUMN],Table8[[#All],[Invoice Value]])</f>
        <v>60.72</v>
      </c>
      <c r="M493" s="77">
        <f ca="1">IF(AND(K493="PAY", L493&gt;0), SUMIF(MAYPAY1,Employees8[[#Headers],[#Data],[HELPER COLUMN]],Table8[[#All],[Invoice Value]]), "")</f>
        <v>60.72</v>
      </c>
      <c r="N493" s="78" t="str">
        <f t="shared" ca="1" si="52"/>
        <v>PAID</v>
      </c>
      <c r="O493" s="79"/>
    </row>
    <row r="494" spans="2:15" ht="18.75" customHeight="1" x14ac:dyDescent="0.35">
      <c r="B494" s="67" t="str">
        <f t="shared" si="53"/>
        <v>6665210ZNGA561B</v>
      </c>
      <c r="C494" s="40">
        <v>6665210</v>
      </c>
      <c r="D494" s="73" t="s">
        <v>448</v>
      </c>
      <c r="E494" s="73" t="s">
        <v>37</v>
      </c>
      <c r="F494" s="42" t="s">
        <v>40</v>
      </c>
      <c r="G494" s="43">
        <v>43217</v>
      </c>
      <c r="H494" s="54" t="s">
        <v>15</v>
      </c>
      <c r="I494" s="75" t="str">
        <f t="shared" si="50"/>
        <v>DUP</v>
      </c>
      <c r="J494" s="75" t="b">
        <f t="shared" si="49"/>
        <v>1</v>
      </c>
      <c r="K494" s="76" t="str">
        <f t="shared" si="51"/>
        <v>NO</v>
      </c>
      <c r="L494" s="81">
        <f ca="1">SUMIF(MAYPAY1, Employees8[HELPER COLUMN],Table8[[#All],[Invoice Value]])</f>
        <v>0</v>
      </c>
      <c r="M494" s="77" t="str">
        <f ca="1">IF(AND(K494="PAY", L494&gt;0), SUMIF(MAYPAY1,Employees8[[#Headers],[#Data],[HELPER COLUMN]],Table8[[#All],[Invoice Value]]), "")</f>
        <v/>
      </c>
      <c r="N494" s="78" t="str">
        <f t="shared" si="52"/>
        <v>NEGLECT</v>
      </c>
      <c r="O494" s="79"/>
    </row>
    <row r="495" spans="2:15" ht="18.75" customHeight="1" x14ac:dyDescent="0.35">
      <c r="B495" s="67" t="str">
        <f t="shared" si="53"/>
        <v>7069440ZNGA563BC</v>
      </c>
      <c r="C495" s="40">
        <v>7069440</v>
      </c>
      <c r="D495" s="73" t="s">
        <v>405</v>
      </c>
      <c r="E495" s="73" t="s">
        <v>24</v>
      </c>
      <c r="F495" s="42" t="s">
        <v>40</v>
      </c>
      <c r="G495" s="43">
        <v>43217</v>
      </c>
      <c r="H495" s="54" t="s">
        <v>25</v>
      </c>
      <c r="I495" s="75" t="str">
        <f t="shared" si="50"/>
        <v>UNIQUE</v>
      </c>
      <c r="J495" s="75" t="b">
        <f t="shared" si="49"/>
        <v>0</v>
      </c>
      <c r="K495" s="76" t="str">
        <f t="shared" si="51"/>
        <v>PAY</v>
      </c>
      <c r="L495" s="81">
        <f ca="1">SUMIF(MAYPAY1, Employees8[HELPER COLUMN],Table8[[#All],[Invoice Value]])</f>
        <v>626.70000000000005</v>
      </c>
      <c r="M495" s="77">
        <f ca="1">IF(AND(K495="PAY", L495&gt;0), SUMIF(MAYPAY1,Employees8[[#Headers],[#Data],[HELPER COLUMN]],Table8[[#All],[Invoice Value]]), "")</f>
        <v>626.70000000000005</v>
      </c>
      <c r="N495" s="78" t="str">
        <f t="shared" ca="1" si="52"/>
        <v>PAID</v>
      </c>
      <c r="O495" s="79"/>
    </row>
    <row r="496" spans="2:15" ht="18.75" customHeight="1" x14ac:dyDescent="0.35">
      <c r="B496" s="67" t="str">
        <f t="shared" si="53"/>
        <v>6898008ZNGA563B</v>
      </c>
      <c r="C496" s="40">
        <v>6898008</v>
      </c>
      <c r="D496" s="73" t="s">
        <v>460</v>
      </c>
      <c r="E496" s="73" t="s">
        <v>22</v>
      </c>
      <c r="F496" s="42" t="s">
        <v>55</v>
      </c>
      <c r="G496" s="43">
        <v>43217</v>
      </c>
      <c r="H496" s="54" t="s">
        <v>23</v>
      </c>
      <c r="I496" s="75" t="str">
        <f t="shared" si="50"/>
        <v>DUP</v>
      </c>
      <c r="J496" s="75" t="b">
        <f t="shared" si="49"/>
        <v>1</v>
      </c>
      <c r="K496" s="76" t="str">
        <f t="shared" si="51"/>
        <v>NO</v>
      </c>
      <c r="L496" s="81">
        <f ca="1">SUMIF(MAYPAY1, Employees8[HELPER COLUMN],Table8[[#All],[Invoice Value]])</f>
        <v>0</v>
      </c>
      <c r="M496" s="77" t="str">
        <f ca="1">IF(AND(K496="PAY", L496&gt;0), SUMIF(MAYPAY1,Employees8[[#Headers],[#Data],[HELPER COLUMN]],Table8[[#All],[Invoice Value]]), "")</f>
        <v/>
      </c>
      <c r="N496" s="78" t="str">
        <f t="shared" si="52"/>
        <v>NEGLECT</v>
      </c>
      <c r="O496" s="79"/>
    </row>
    <row r="497" spans="2:15" ht="18.75" customHeight="1" x14ac:dyDescent="0.35">
      <c r="B497" s="67" t="str">
        <f t="shared" si="53"/>
        <v>6898008ZNGA563BC</v>
      </c>
      <c r="C497" s="40">
        <v>6898008</v>
      </c>
      <c r="D497" s="73" t="s">
        <v>460</v>
      </c>
      <c r="E497" s="40" t="s">
        <v>24</v>
      </c>
      <c r="F497" s="42" t="s">
        <v>55</v>
      </c>
      <c r="G497" s="43">
        <v>43217</v>
      </c>
      <c r="H497" s="54" t="s">
        <v>25</v>
      </c>
      <c r="I497" s="75" t="str">
        <f t="shared" si="50"/>
        <v>UNIQUE</v>
      </c>
      <c r="J497" s="75" t="b">
        <f t="shared" si="49"/>
        <v>0</v>
      </c>
      <c r="K497" s="76" t="str">
        <f t="shared" si="51"/>
        <v>PAY</v>
      </c>
      <c r="L497" s="81">
        <f ca="1">SUMIF(MAYPAY1, Employees8[HELPER COLUMN],Table8[[#All],[Invoice Value]])</f>
        <v>626.70000000000005</v>
      </c>
      <c r="M497" s="77">
        <f ca="1">IF(AND(K497="PAY", L497&gt;0), SUMIF(MAYPAY1,Employees8[[#Headers],[#Data],[HELPER COLUMN]],Table8[[#All],[Invoice Value]]), "")</f>
        <v>626.70000000000005</v>
      </c>
      <c r="N497" s="78" t="str">
        <f t="shared" ca="1" si="52"/>
        <v>PAID</v>
      </c>
      <c r="O497" s="79"/>
    </row>
    <row r="498" spans="2:15" ht="18.75" customHeight="1" x14ac:dyDescent="0.35">
      <c r="B498" s="67" t="str">
        <f t="shared" si="53"/>
        <v>7178101ZNGA564B</v>
      </c>
      <c r="C498" s="40">
        <v>7178101</v>
      </c>
      <c r="D498" s="73" t="s">
        <v>461</v>
      </c>
      <c r="E498" s="73" t="s">
        <v>32</v>
      </c>
      <c r="F498" s="42" t="s">
        <v>55</v>
      </c>
      <c r="G498" s="43">
        <v>43218</v>
      </c>
      <c r="H498" s="54" t="s">
        <v>19</v>
      </c>
      <c r="I498" s="75" t="str">
        <f t="shared" si="50"/>
        <v>DUP</v>
      </c>
      <c r="J498" s="75" t="b">
        <f t="shared" si="49"/>
        <v>1</v>
      </c>
      <c r="K498" s="76" t="str">
        <f t="shared" si="51"/>
        <v>NO</v>
      </c>
      <c r="L498" s="81">
        <f ca="1">SUMIF(MAYPAY1, Employees8[HELPER COLUMN],Table8[[#All],[Invoice Value]])</f>
        <v>0</v>
      </c>
      <c r="M498" s="77" t="str">
        <f ca="1">IF(AND(K498="PAY", L498&gt;0), SUMIF(MAYPAY1,Employees8[[#Headers],[#Data],[HELPER COLUMN]],Table8[[#All],[Invoice Value]]), "")</f>
        <v/>
      </c>
      <c r="N498" s="78" t="str">
        <f t="shared" si="52"/>
        <v>NEGLECT</v>
      </c>
      <c r="O498" s="79"/>
    </row>
    <row r="499" spans="2:15" ht="18.75" customHeight="1" x14ac:dyDescent="0.35">
      <c r="B499" s="67" t="str">
        <f t="shared" si="53"/>
        <v>7118800ZNGA563B</v>
      </c>
      <c r="C499" s="40">
        <v>7118800</v>
      </c>
      <c r="D499" s="73" t="s">
        <v>462</v>
      </c>
      <c r="E499" s="73" t="s">
        <v>22</v>
      </c>
      <c r="F499" s="42" t="s">
        <v>59</v>
      </c>
      <c r="G499" s="43">
        <v>43217</v>
      </c>
      <c r="H499" s="54" t="s">
        <v>23</v>
      </c>
      <c r="I499" s="75" t="str">
        <f t="shared" si="50"/>
        <v>UNIQUE</v>
      </c>
      <c r="J499" s="75" t="b">
        <f t="shared" si="49"/>
        <v>1</v>
      </c>
      <c r="K499" s="76" t="str">
        <f t="shared" si="51"/>
        <v>PAY</v>
      </c>
      <c r="L499" s="81">
        <f ca="1">SUMIF(MAYPAY1, Employees8[HELPER COLUMN],Table8[[#All],[Invoice Value]])</f>
        <v>383.5</v>
      </c>
      <c r="M499" s="77">
        <f ca="1">IF(AND(K499="PAY", L499&gt;0), SUMIF(MAYPAY1,Employees8[[#Headers],[#Data],[HELPER COLUMN]],Table8[[#All],[Invoice Value]]), "")</f>
        <v>383.5</v>
      </c>
      <c r="N499" s="78" t="str">
        <f t="shared" ca="1" si="52"/>
        <v>PAID</v>
      </c>
      <c r="O499" s="79"/>
    </row>
    <row r="500" spans="2:15" ht="18.75" customHeight="1" x14ac:dyDescent="0.35">
      <c r="B500" s="67" t="str">
        <f t="shared" si="53"/>
        <v>7189896ZNGA563BC</v>
      </c>
      <c r="C500" s="40">
        <v>7189896</v>
      </c>
      <c r="D500" s="73" t="s">
        <v>452</v>
      </c>
      <c r="E500" s="73" t="s">
        <v>24</v>
      </c>
      <c r="F500" s="42" t="s">
        <v>59</v>
      </c>
      <c r="G500" s="43">
        <v>43217</v>
      </c>
      <c r="H500" s="54" t="s">
        <v>25</v>
      </c>
      <c r="I500" s="75" t="str">
        <f t="shared" si="50"/>
        <v>UNIQUE</v>
      </c>
      <c r="J500" s="75" t="b">
        <f t="shared" si="49"/>
        <v>0</v>
      </c>
      <c r="K500" s="76" t="str">
        <f t="shared" si="51"/>
        <v>PAY</v>
      </c>
      <c r="L500" s="81">
        <f ca="1">SUMIF(MAYPAY1, Employees8[HELPER COLUMN],Table8[[#All],[Invoice Value]])</f>
        <v>626.70000000000005</v>
      </c>
      <c r="M500" s="77">
        <f ca="1">IF(AND(K500="PAY", L500&gt;0), SUMIF(MAYPAY1,Employees8[[#Headers],[#Data],[HELPER COLUMN]],Table8[[#All],[Invoice Value]]), "")</f>
        <v>626.70000000000005</v>
      </c>
      <c r="N500" s="78" t="str">
        <f t="shared" ca="1" si="52"/>
        <v>PAID</v>
      </c>
      <c r="O500" s="79"/>
    </row>
    <row r="501" spans="2:15" ht="18.75" customHeight="1" x14ac:dyDescent="0.35">
      <c r="B501" s="67" t="str">
        <f t="shared" si="53"/>
        <v>7026680ZNGA564B</v>
      </c>
      <c r="C501" s="40">
        <v>7026680</v>
      </c>
      <c r="D501" s="73" t="s">
        <v>463</v>
      </c>
      <c r="E501" s="73" t="s">
        <v>32</v>
      </c>
      <c r="F501" s="42" t="s">
        <v>59</v>
      </c>
      <c r="G501" s="43">
        <v>43218</v>
      </c>
      <c r="H501" s="54" t="s">
        <v>19</v>
      </c>
      <c r="I501" s="75" t="str">
        <f t="shared" si="50"/>
        <v>DUP</v>
      </c>
      <c r="J501" s="75" t="b">
        <f t="shared" si="49"/>
        <v>1</v>
      </c>
      <c r="K501" s="76" t="str">
        <f t="shared" si="51"/>
        <v>NO</v>
      </c>
      <c r="L501" s="81">
        <f ca="1">SUMIF(MAYPAY1, Employees8[HELPER COLUMN],Table8[[#All],[Invoice Value]])</f>
        <v>0</v>
      </c>
      <c r="M501" s="77" t="str">
        <f ca="1">IF(AND(K501="PAY", L501&gt;0), SUMIF(MAYPAY1,Employees8[[#Headers],[#Data],[HELPER COLUMN]],Table8[[#All],[Invoice Value]]), "")</f>
        <v/>
      </c>
      <c r="N501" s="78" t="str">
        <f t="shared" si="52"/>
        <v>NEGLECT</v>
      </c>
      <c r="O501" s="79"/>
    </row>
    <row r="502" spans="2:15" ht="18.75" customHeight="1" x14ac:dyDescent="0.35">
      <c r="B502" s="67" t="str">
        <f t="shared" si="53"/>
        <v>7020453ZNGA563B</v>
      </c>
      <c r="C502" s="40">
        <v>7020453</v>
      </c>
      <c r="D502" s="73" t="s">
        <v>464</v>
      </c>
      <c r="E502" s="73" t="s">
        <v>22</v>
      </c>
      <c r="F502" s="42" t="s">
        <v>59</v>
      </c>
      <c r="G502" s="43">
        <v>43218</v>
      </c>
      <c r="H502" s="54" t="s">
        <v>23</v>
      </c>
      <c r="I502" s="75" t="str">
        <f t="shared" si="50"/>
        <v>DUP</v>
      </c>
      <c r="J502" s="75" t="b">
        <f t="shared" si="49"/>
        <v>1</v>
      </c>
      <c r="K502" s="76" t="str">
        <f t="shared" si="51"/>
        <v>NO</v>
      </c>
      <c r="L502" s="81">
        <f ca="1">SUMIF(MAYPAY1, Employees8[HELPER COLUMN],Table8[[#All],[Invoice Value]])</f>
        <v>0</v>
      </c>
      <c r="M502" s="77" t="str">
        <f ca="1">IF(AND(K502="PAY", L502&gt;0), SUMIF(MAYPAY1,Employees8[[#Headers],[#Data],[HELPER COLUMN]],Table8[[#All],[Invoice Value]]), "")</f>
        <v/>
      </c>
      <c r="N502" s="78" t="str">
        <f t="shared" si="52"/>
        <v>NEGLECT</v>
      </c>
      <c r="O502" s="79"/>
    </row>
    <row r="503" spans="2:15" ht="18.75" customHeight="1" x14ac:dyDescent="0.35">
      <c r="B503" s="67" t="str">
        <f t="shared" si="53"/>
        <v>7005833ZNGA564BC</v>
      </c>
      <c r="C503" s="40">
        <v>7005833</v>
      </c>
      <c r="D503" s="73" t="s">
        <v>430</v>
      </c>
      <c r="E503" s="73" t="s">
        <v>94</v>
      </c>
      <c r="F503" s="42" t="s">
        <v>65</v>
      </c>
      <c r="G503" s="43">
        <v>43217</v>
      </c>
      <c r="H503" s="54" t="s">
        <v>95</v>
      </c>
      <c r="I503" s="75" t="str">
        <f t="shared" si="50"/>
        <v>UNIQUE</v>
      </c>
      <c r="J503" s="75" t="b">
        <f t="shared" si="49"/>
        <v>0</v>
      </c>
      <c r="K503" s="76" t="str">
        <f t="shared" si="51"/>
        <v>PAY</v>
      </c>
      <c r="L503" s="81">
        <f ca="1">SUMIF(MAYPAY1, Employees8[HELPER COLUMN],Table8[[#All],[Invoice Value]])</f>
        <v>881.69</v>
      </c>
      <c r="M503" s="77">
        <f ca="1">IF(AND(K503="PAY", L503&gt;0), SUMIF(MAYPAY1,Employees8[[#Headers],[#Data],[HELPER COLUMN]],Table8[[#All],[Invoice Value]]), "")</f>
        <v>881.69</v>
      </c>
      <c r="N503" s="78" t="str">
        <f t="shared" ca="1" si="52"/>
        <v>PAID</v>
      </c>
      <c r="O503" s="79"/>
    </row>
    <row r="504" spans="2:15" ht="18.75" customHeight="1" x14ac:dyDescent="0.35">
      <c r="B504" s="67" t="str">
        <f t="shared" si="53"/>
        <v>7116658ZNGA562B</v>
      </c>
      <c r="C504" s="40">
        <v>7116658</v>
      </c>
      <c r="D504" s="73" t="s">
        <v>465</v>
      </c>
      <c r="E504" s="73" t="s">
        <v>53</v>
      </c>
      <c r="F504" s="42" t="s">
        <v>65</v>
      </c>
      <c r="G504" s="43">
        <v>43217</v>
      </c>
      <c r="H504" s="54" t="s">
        <v>20</v>
      </c>
      <c r="I504" s="75" t="str">
        <f t="shared" si="50"/>
        <v>DUP</v>
      </c>
      <c r="J504" s="75" t="b">
        <f t="shared" si="49"/>
        <v>1</v>
      </c>
      <c r="K504" s="76" t="str">
        <f t="shared" si="51"/>
        <v>NO</v>
      </c>
      <c r="L504" s="81">
        <f ca="1">SUMIF(MAYPAY1, Employees8[HELPER COLUMN],Table8[[#All],[Invoice Value]])</f>
        <v>0</v>
      </c>
      <c r="M504" s="77" t="str">
        <f ca="1">IF(AND(K504="PAY", L504&gt;0), SUMIF(MAYPAY1,Employees8[[#Headers],[#Data],[HELPER COLUMN]],Table8[[#All],[Invoice Value]]), "")</f>
        <v/>
      </c>
      <c r="N504" s="78" t="str">
        <f t="shared" si="52"/>
        <v>NEGLECT</v>
      </c>
      <c r="O504" s="79"/>
    </row>
    <row r="505" spans="2:15" ht="18.75" customHeight="1" x14ac:dyDescent="0.35">
      <c r="B505" s="67" t="str">
        <f t="shared" si="53"/>
        <v>7119536ZNGA563BC</v>
      </c>
      <c r="C505" s="40">
        <v>7119536</v>
      </c>
      <c r="D505" s="73" t="s">
        <v>453</v>
      </c>
      <c r="E505" s="73" t="s">
        <v>24</v>
      </c>
      <c r="F505" s="42" t="s">
        <v>65</v>
      </c>
      <c r="G505" s="43">
        <v>43217</v>
      </c>
      <c r="H505" s="54" t="s">
        <v>25</v>
      </c>
      <c r="I505" s="75" t="str">
        <f t="shared" si="50"/>
        <v>UNIQUE</v>
      </c>
      <c r="J505" s="75" t="b">
        <f t="shared" si="49"/>
        <v>0</v>
      </c>
      <c r="K505" s="76" t="str">
        <f t="shared" si="51"/>
        <v>PAY</v>
      </c>
      <c r="L505" s="81">
        <f ca="1">SUMIF(MAYPAY1, Employees8[HELPER COLUMN],Table8[[#All],[Invoice Value]])</f>
        <v>626.70000000000005</v>
      </c>
      <c r="M505" s="77">
        <f ca="1">IF(AND(K505="PAY", L505&gt;0), SUMIF(MAYPAY1,Employees8[[#Headers],[#Data],[HELPER COLUMN]],Table8[[#All],[Invoice Value]]), "")</f>
        <v>626.70000000000005</v>
      </c>
      <c r="N505" s="78" t="str">
        <f t="shared" ca="1" si="52"/>
        <v>PAID</v>
      </c>
      <c r="O505" s="79"/>
    </row>
    <row r="506" spans="2:15" ht="18.75" customHeight="1" x14ac:dyDescent="0.35">
      <c r="B506" s="67" t="str">
        <f t="shared" si="53"/>
        <v>7192193ZNGA563B</v>
      </c>
      <c r="C506" s="40">
        <v>7192193</v>
      </c>
      <c r="D506" s="73" t="s">
        <v>466</v>
      </c>
      <c r="E506" s="73" t="s">
        <v>22</v>
      </c>
      <c r="F506" s="42" t="s">
        <v>65</v>
      </c>
      <c r="G506" s="43">
        <v>43217</v>
      </c>
      <c r="H506" s="54" t="s">
        <v>23</v>
      </c>
      <c r="I506" s="75" t="str">
        <f t="shared" si="50"/>
        <v>DUP</v>
      </c>
      <c r="J506" s="75" t="b">
        <f t="shared" si="49"/>
        <v>1</v>
      </c>
      <c r="K506" s="76" t="str">
        <f t="shared" si="51"/>
        <v>NO</v>
      </c>
      <c r="L506" s="81">
        <f ca="1">SUMIF(MAYPAY1, Employees8[HELPER COLUMN],Table8[[#All],[Invoice Value]])</f>
        <v>0</v>
      </c>
      <c r="M506" s="77" t="str">
        <f ca="1">IF(AND(K506="PAY", L506&gt;0), SUMIF(MAYPAY1,Employees8[[#Headers],[#Data],[HELPER COLUMN]],Table8[[#All],[Invoice Value]]), "")</f>
        <v/>
      </c>
      <c r="N506" s="78" t="str">
        <f t="shared" si="52"/>
        <v>NEGLECT</v>
      </c>
      <c r="O506" s="79"/>
    </row>
    <row r="507" spans="2:15" ht="18.75" customHeight="1" x14ac:dyDescent="0.35">
      <c r="B507" s="67" t="str">
        <f t="shared" si="53"/>
        <v>7192193ZNGA563BC</v>
      </c>
      <c r="C507" s="40">
        <v>7192193</v>
      </c>
      <c r="D507" s="73" t="s">
        <v>466</v>
      </c>
      <c r="E507" s="73" t="s">
        <v>24</v>
      </c>
      <c r="F507" s="42" t="s">
        <v>65</v>
      </c>
      <c r="G507" s="43">
        <v>43218</v>
      </c>
      <c r="H507" s="54" t="s">
        <v>25</v>
      </c>
      <c r="I507" s="75" t="str">
        <f t="shared" si="50"/>
        <v>UNIQUE</v>
      </c>
      <c r="J507" s="75" t="b">
        <f t="shared" si="49"/>
        <v>0</v>
      </c>
      <c r="K507" s="76" t="str">
        <f t="shared" si="51"/>
        <v>PAY</v>
      </c>
      <c r="L507" s="81">
        <f ca="1">SUMIF(MAYPAY1, Employees8[HELPER COLUMN],Table8[[#All],[Invoice Value]])</f>
        <v>626.70000000000005</v>
      </c>
      <c r="M507" s="77">
        <f ca="1">IF(AND(K507="PAY", L507&gt;0), SUMIF(MAYPAY1,Employees8[[#Headers],[#Data],[HELPER COLUMN]],Table8[[#All],[Invoice Value]]), "")</f>
        <v>626.70000000000005</v>
      </c>
      <c r="N507" s="78" t="str">
        <f t="shared" ca="1" si="52"/>
        <v>PAID</v>
      </c>
      <c r="O507" s="79"/>
    </row>
    <row r="508" spans="2:15" ht="18.75" customHeight="1" x14ac:dyDescent="0.35">
      <c r="B508" s="67" t="str">
        <f t="shared" si="53"/>
        <v>7062714ZNGA563BC</v>
      </c>
      <c r="C508" s="40">
        <v>7062714</v>
      </c>
      <c r="D508" s="73" t="s">
        <v>431</v>
      </c>
      <c r="E508" s="73" t="s">
        <v>24</v>
      </c>
      <c r="F508" s="42" t="s">
        <v>65</v>
      </c>
      <c r="G508" s="43">
        <v>43218</v>
      </c>
      <c r="H508" s="54" t="s">
        <v>25</v>
      </c>
      <c r="I508" s="75" t="str">
        <f t="shared" si="50"/>
        <v>UNIQUE</v>
      </c>
      <c r="J508" s="75" t="b">
        <f t="shared" ref="J508:J571" si="54">SUMPRODUCT(--(H508=BUILDCODES))&gt;0</f>
        <v>0</v>
      </c>
      <c r="K508" s="76" t="str">
        <f t="shared" si="51"/>
        <v>PAY</v>
      </c>
      <c r="L508" s="81">
        <f ca="1">SUMIF(MAYPAY1, Employees8[HELPER COLUMN],Table8[[#All],[Invoice Value]])</f>
        <v>626.70000000000005</v>
      </c>
      <c r="M508" s="77">
        <f ca="1">IF(AND(K508="PAY", L508&gt;0), SUMIF(MAYPAY1,Employees8[[#Headers],[#Data],[HELPER COLUMN]],Table8[[#All],[Invoice Value]]), "")</f>
        <v>626.70000000000005</v>
      </c>
      <c r="N508" s="78" t="str">
        <f t="shared" ca="1" si="52"/>
        <v>PAID</v>
      </c>
      <c r="O508" s="79"/>
    </row>
    <row r="509" spans="2:15" ht="18.75" customHeight="1" x14ac:dyDescent="0.35">
      <c r="B509" s="67" t="str">
        <f t="shared" si="53"/>
        <v>7144514ZNGA562B</v>
      </c>
      <c r="C509" s="40">
        <v>7144514</v>
      </c>
      <c r="D509" s="73" t="s">
        <v>467</v>
      </c>
      <c r="E509" s="73" t="s">
        <v>53</v>
      </c>
      <c r="F509" s="42" t="s">
        <v>71</v>
      </c>
      <c r="G509" s="43">
        <v>43217</v>
      </c>
      <c r="H509" s="54" t="s">
        <v>20</v>
      </c>
      <c r="I509" s="75" t="str">
        <f t="shared" si="50"/>
        <v>DUP</v>
      </c>
      <c r="J509" s="75" t="b">
        <f t="shared" si="54"/>
        <v>1</v>
      </c>
      <c r="K509" s="76" t="str">
        <f t="shared" si="51"/>
        <v>NO</v>
      </c>
      <c r="L509" s="81">
        <f ca="1">SUMIF(MAYPAY1, Employees8[HELPER COLUMN],Table8[[#All],[Invoice Value]])</f>
        <v>254.64</v>
      </c>
      <c r="M509" s="77" t="str">
        <f ca="1">IF(AND(K509="PAY", L509&gt;0), SUMIF(MAYPAY1,Employees8[[#Headers],[#Data],[HELPER COLUMN]],Table8[[#All],[Invoice Value]]), "")</f>
        <v/>
      </c>
      <c r="N509" s="78" t="str">
        <f t="shared" si="52"/>
        <v>NEGLECT</v>
      </c>
      <c r="O509" s="79"/>
    </row>
    <row r="510" spans="2:15" ht="18.75" customHeight="1" x14ac:dyDescent="0.35">
      <c r="B510" s="67" t="str">
        <f t="shared" si="53"/>
        <v>7099547ZNGA563B</v>
      </c>
      <c r="C510" s="40">
        <v>7099547</v>
      </c>
      <c r="D510" s="73" t="s">
        <v>468</v>
      </c>
      <c r="E510" s="73" t="s">
        <v>22</v>
      </c>
      <c r="F510" s="42" t="s">
        <v>74</v>
      </c>
      <c r="G510" s="43">
        <v>43217</v>
      </c>
      <c r="H510" s="54" t="s">
        <v>23</v>
      </c>
      <c r="I510" s="75" t="str">
        <f t="shared" si="50"/>
        <v>DUP</v>
      </c>
      <c r="J510" s="75" t="b">
        <f t="shared" si="54"/>
        <v>1</v>
      </c>
      <c r="K510" s="76" t="str">
        <f t="shared" si="51"/>
        <v>NO</v>
      </c>
      <c r="L510" s="81">
        <f ca="1">SUMIF(MAYPAY1, Employees8[HELPER COLUMN],Table8[[#All],[Invoice Value]])</f>
        <v>0</v>
      </c>
      <c r="M510" s="77" t="str">
        <f ca="1">IF(AND(K510="PAY", L510&gt;0), SUMIF(MAYPAY1,Employees8[[#Headers],[#Data],[HELPER COLUMN]],Table8[[#All],[Invoice Value]]), "")</f>
        <v/>
      </c>
      <c r="N510" s="78" t="str">
        <f t="shared" si="52"/>
        <v>NEGLECT</v>
      </c>
      <c r="O510" s="79"/>
    </row>
    <row r="511" spans="2:15" ht="18.75" customHeight="1" x14ac:dyDescent="0.35">
      <c r="B511" s="67" t="str">
        <f t="shared" si="53"/>
        <v>7192998ZNGA560B</v>
      </c>
      <c r="C511" s="40">
        <v>7192998</v>
      </c>
      <c r="D511" s="73" t="s">
        <v>469</v>
      </c>
      <c r="E511" s="73" t="s">
        <v>69</v>
      </c>
      <c r="F511" s="42" t="s">
        <v>74</v>
      </c>
      <c r="G511" s="43">
        <v>43217</v>
      </c>
      <c r="H511" s="54" t="s">
        <v>2</v>
      </c>
      <c r="I511" s="75" t="str">
        <f t="shared" si="50"/>
        <v>DUP</v>
      </c>
      <c r="J511" s="75" t="b">
        <f t="shared" si="54"/>
        <v>1</v>
      </c>
      <c r="K511" s="76" t="str">
        <f t="shared" si="51"/>
        <v>NO</v>
      </c>
      <c r="L511" s="81">
        <f ca="1">SUMIF(MAYPAY1, Employees8[HELPER COLUMN],Table8[[#All],[Invoice Value]])</f>
        <v>0</v>
      </c>
      <c r="M511" s="77" t="str">
        <f ca="1">IF(AND(K511="PAY", L511&gt;0), SUMIF(MAYPAY1,Employees8[[#Headers],[#Data],[HELPER COLUMN]],Table8[[#All],[Invoice Value]]), "")</f>
        <v/>
      </c>
      <c r="N511" s="78" t="str">
        <f t="shared" si="52"/>
        <v>NEGLECT</v>
      </c>
      <c r="O511" s="79"/>
    </row>
    <row r="512" spans="2:15" ht="18.75" customHeight="1" x14ac:dyDescent="0.35">
      <c r="B512" s="67" t="str">
        <f t="shared" si="53"/>
        <v>7192998ZNGA560BC</v>
      </c>
      <c r="C512" s="50">
        <v>7192998</v>
      </c>
      <c r="D512" s="73" t="s">
        <v>469</v>
      </c>
      <c r="E512" s="40" t="s">
        <v>79</v>
      </c>
      <c r="F512" s="42" t="s">
        <v>74</v>
      </c>
      <c r="G512" s="43">
        <v>43217</v>
      </c>
      <c r="H512" s="54" t="s">
        <v>80</v>
      </c>
      <c r="I512" s="75" t="str">
        <f t="shared" si="50"/>
        <v>UNIQUE</v>
      </c>
      <c r="J512" s="75" t="b">
        <f t="shared" si="54"/>
        <v>0</v>
      </c>
      <c r="K512" s="76" t="str">
        <f t="shared" si="51"/>
        <v>PAY</v>
      </c>
      <c r="L512" s="81">
        <f ca="1">SUMIF(MAYPAY1, Employees8[HELPER COLUMN],Table8[[#All],[Invoice Value]])</f>
        <v>414.92</v>
      </c>
      <c r="M512" s="77">
        <f ca="1">IF(AND(K512="PAY", L512&gt;0), SUMIF(MAYPAY1,Employees8[[#Headers],[#Data],[HELPER COLUMN]],Table8[[#All],[Invoice Value]]), "")</f>
        <v>414.92</v>
      </c>
      <c r="N512" s="78" t="str">
        <f t="shared" ca="1" si="52"/>
        <v>PAID</v>
      </c>
      <c r="O512" s="79"/>
    </row>
    <row r="513" spans="2:15" ht="18.75" customHeight="1" x14ac:dyDescent="0.35">
      <c r="B513" s="67" t="str">
        <f t="shared" si="53"/>
        <v>7099547ZNGA563BC</v>
      </c>
      <c r="C513" s="50">
        <v>7099547</v>
      </c>
      <c r="D513" s="40" t="s">
        <v>468</v>
      </c>
      <c r="E513" s="40" t="s">
        <v>24</v>
      </c>
      <c r="F513" s="42" t="s">
        <v>74</v>
      </c>
      <c r="G513" s="43">
        <v>43217</v>
      </c>
      <c r="H513" s="54" t="s">
        <v>25</v>
      </c>
      <c r="I513" s="75" t="str">
        <f t="shared" si="50"/>
        <v>UNIQUE</v>
      </c>
      <c r="J513" s="75" t="b">
        <f t="shared" si="54"/>
        <v>0</v>
      </c>
      <c r="K513" s="76" t="str">
        <f t="shared" si="51"/>
        <v>PAY</v>
      </c>
      <c r="L513" s="81">
        <f ca="1">SUMIF(MAYPAY1, Employees8[HELPER COLUMN],Table8[[#All],[Invoice Value]])</f>
        <v>626.70000000000005</v>
      </c>
      <c r="M513" s="77">
        <f ca="1">IF(AND(K513="PAY", L513&gt;0), SUMIF(MAYPAY1,Employees8[[#Headers],[#Data],[HELPER COLUMN]],Table8[[#All],[Invoice Value]]), "")</f>
        <v>626.70000000000005</v>
      </c>
      <c r="N513" s="78" t="str">
        <f t="shared" ca="1" si="52"/>
        <v>PAID</v>
      </c>
      <c r="O513" s="79"/>
    </row>
    <row r="514" spans="2:15" ht="18.75" customHeight="1" x14ac:dyDescent="0.35">
      <c r="B514" s="67" t="str">
        <f t="shared" si="53"/>
        <v>7076651ZNGA561BC</v>
      </c>
      <c r="C514" s="50">
        <v>7076651</v>
      </c>
      <c r="D514" s="73" t="s">
        <v>420</v>
      </c>
      <c r="E514" s="73" t="s">
        <v>27</v>
      </c>
      <c r="F514" s="42" t="s">
        <v>74</v>
      </c>
      <c r="G514" s="43">
        <v>43218</v>
      </c>
      <c r="H514" s="54" t="s">
        <v>29</v>
      </c>
      <c r="I514" s="75" t="str">
        <f t="shared" si="50"/>
        <v>UNIQUE</v>
      </c>
      <c r="J514" s="75" t="b">
        <f t="shared" si="54"/>
        <v>0</v>
      </c>
      <c r="K514" s="76" t="str">
        <f t="shared" si="51"/>
        <v>PAY</v>
      </c>
      <c r="L514" s="81">
        <f ca="1">SUMIF(MAYPAY1, Employees8[HELPER COLUMN],Table8[[#All],[Invoice Value]])</f>
        <v>433.57</v>
      </c>
      <c r="M514" s="77">
        <f ca="1">IF(AND(K514="PAY", L514&gt;0), SUMIF(MAYPAY1,Employees8[[#Headers],[#Data],[HELPER COLUMN]],Table8[[#All],[Invoice Value]]), "")</f>
        <v>433.57</v>
      </c>
      <c r="N514" s="78" t="str">
        <f t="shared" ca="1" si="52"/>
        <v>PAID</v>
      </c>
      <c r="O514" s="79"/>
    </row>
    <row r="515" spans="2:15" ht="18.75" customHeight="1" x14ac:dyDescent="0.35">
      <c r="B515" s="67" t="str">
        <f t="shared" si="53"/>
        <v>6986221ZNGA561BC</v>
      </c>
      <c r="C515" s="40">
        <v>6986221</v>
      </c>
      <c r="D515" s="73" t="s">
        <v>435</v>
      </c>
      <c r="E515" s="73" t="s">
        <v>27</v>
      </c>
      <c r="F515" s="42" t="s">
        <v>82</v>
      </c>
      <c r="G515" s="43">
        <v>43217</v>
      </c>
      <c r="H515" s="54" t="s">
        <v>29</v>
      </c>
      <c r="I515" s="75" t="str">
        <f t="shared" si="50"/>
        <v>UNIQUE</v>
      </c>
      <c r="J515" s="75" t="b">
        <f t="shared" si="54"/>
        <v>0</v>
      </c>
      <c r="K515" s="76" t="str">
        <f t="shared" si="51"/>
        <v>PAY</v>
      </c>
      <c r="L515" s="81">
        <f ca="1">SUMIF(MAYPAY1, Employees8[HELPER COLUMN],Table8[[#All],[Invoice Value]])</f>
        <v>433.57</v>
      </c>
      <c r="M515" s="77">
        <f ca="1">IF(AND(K515="PAY", L515&gt;0), SUMIF(MAYPAY1,Employees8[[#Headers],[#Data],[HELPER COLUMN]],Table8[[#All],[Invoice Value]]), "")</f>
        <v>433.57</v>
      </c>
      <c r="N515" s="78" t="str">
        <f t="shared" ca="1" si="52"/>
        <v>PAID</v>
      </c>
      <c r="O515" s="79"/>
    </row>
    <row r="516" spans="2:15" ht="18.75" customHeight="1" x14ac:dyDescent="0.35">
      <c r="B516" s="67" t="str">
        <f t="shared" si="53"/>
        <v>7125024ZNGA564BC</v>
      </c>
      <c r="C516" s="40">
        <v>7125024</v>
      </c>
      <c r="D516" s="73" t="s">
        <v>402</v>
      </c>
      <c r="E516" s="73" t="s">
        <v>94</v>
      </c>
      <c r="F516" s="42" t="s">
        <v>82</v>
      </c>
      <c r="G516" s="43">
        <v>43218</v>
      </c>
      <c r="H516" s="54" t="s">
        <v>95</v>
      </c>
      <c r="I516" s="75" t="str">
        <f t="shared" ref="I516:I579" si="55">IF(COUNTIF(B$4:B$1640, B516&amp;"C")&gt;0, "DUP", "UNIQUE")</f>
        <v>UNIQUE</v>
      </c>
      <c r="J516" s="75" t="b">
        <f t="shared" si="54"/>
        <v>0</v>
      </c>
      <c r="K516" s="76" t="str">
        <f t="shared" ref="K516:K579" si="56">IF(AND(I516="DUP", J516=TRUE),"NO","PAY")</f>
        <v>PAY</v>
      </c>
      <c r="L516" s="81">
        <f ca="1">SUMIF(MAYPAY1, Employees8[HELPER COLUMN],Table8[[#All],[Invoice Value]])</f>
        <v>881.69</v>
      </c>
      <c r="M516" s="77">
        <f ca="1">IF(AND(K516="PAY", L516&gt;0), SUMIF(MAYPAY1,Employees8[[#Headers],[#Data],[HELPER COLUMN]],Table8[[#All],[Invoice Value]]), "")</f>
        <v>881.69</v>
      </c>
      <c r="N516" s="78" t="str">
        <f t="shared" ref="N516:N579" ca="1" si="57">IF(H516="NGA Outside Boundary Remediation/Build", "OSB", IF(K516="NO", "NEGLECT", IF(AND(K516="PAY",L516=0), "NOT PAID", "PAID")))</f>
        <v>PAID</v>
      </c>
      <c r="O516" s="79"/>
    </row>
    <row r="517" spans="2:15" ht="18.75" customHeight="1" x14ac:dyDescent="0.35">
      <c r="B517" s="67" t="str">
        <f t="shared" si="53"/>
        <v>6993135ZNGA561BC</v>
      </c>
      <c r="C517" s="40">
        <v>6993135</v>
      </c>
      <c r="D517" s="73" t="s">
        <v>401</v>
      </c>
      <c r="E517" s="73" t="s">
        <v>27</v>
      </c>
      <c r="F517" s="42" t="s">
        <v>82</v>
      </c>
      <c r="G517" s="43">
        <v>43218</v>
      </c>
      <c r="H517" s="54" t="s">
        <v>29</v>
      </c>
      <c r="I517" s="75" t="str">
        <f t="shared" si="55"/>
        <v>UNIQUE</v>
      </c>
      <c r="J517" s="75" t="b">
        <f t="shared" si="54"/>
        <v>0</v>
      </c>
      <c r="K517" s="76" t="str">
        <f t="shared" si="56"/>
        <v>PAY</v>
      </c>
      <c r="L517" s="81">
        <f ca="1">SUMIF(MAYPAY1, Employees8[HELPER COLUMN],Table8[[#All],[Invoice Value]])</f>
        <v>433.57</v>
      </c>
      <c r="M517" s="77">
        <f ca="1">IF(AND(K517="PAY", L517&gt;0), SUMIF(MAYPAY1,Employees8[[#Headers],[#Data],[HELPER COLUMN]],Table8[[#All],[Invoice Value]]), "")</f>
        <v>433.57</v>
      </c>
      <c r="N517" s="78" t="str">
        <f t="shared" ca="1" si="57"/>
        <v>PAID</v>
      </c>
      <c r="O517" s="79"/>
    </row>
    <row r="518" spans="2:15" ht="18.75" customHeight="1" x14ac:dyDescent="0.35">
      <c r="B518" s="67" t="str">
        <f t="shared" si="53"/>
        <v>7206290ZNGA563B</v>
      </c>
      <c r="C518" s="40">
        <v>7206290</v>
      </c>
      <c r="D518" s="73" t="s">
        <v>470</v>
      </c>
      <c r="E518" s="73" t="s">
        <v>22</v>
      </c>
      <c r="F518" s="42" t="s">
        <v>82</v>
      </c>
      <c r="G518" s="43">
        <v>43218</v>
      </c>
      <c r="H518" s="54" t="s">
        <v>23</v>
      </c>
      <c r="I518" s="75" t="str">
        <f t="shared" si="55"/>
        <v>DUP</v>
      </c>
      <c r="J518" s="75" t="b">
        <f t="shared" si="54"/>
        <v>1</v>
      </c>
      <c r="K518" s="76" t="str">
        <f t="shared" si="56"/>
        <v>NO</v>
      </c>
      <c r="L518" s="81">
        <f ca="1">SUMIF(MAYPAY1, Employees8[HELPER COLUMN],Table8[[#All],[Invoice Value]])</f>
        <v>0</v>
      </c>
      <c r="M518" s="77" t="str">
        <f ca="1">IF(AND(K518="PAY", L518&gt;0), SUMIF(MAYPAY1,Employees8[[#Headers],[#Data],[HELPER COLUMN]],Table8[[#All],[Invoice Value]]), "")</f>
        <v/>
      </c>
      <c r="N518" s="78" t="str">
        <f t="shared" si="57"/>
        <v>NEGLECT</v>
      </c>
      <c r="O518" s="79"/>
    </row>
    <row r="519" spans="2:15" ht="18.75" customHeight="1" x14ac:dyDescent="0.35">
      <c r="B519" s="67" t="str">
        <f t="shared" si="53"/>
        <v>7144619ZNGA563B</v>
      </c>
      <c r="C519" s="40">
        <v>7144619</v>
      </c>
      <c r="D519" s="73" t="s">
        <v>471</v>
      </c>
      <c r="E519" s="73" t="s">
        <v>22</v>
      </c>
      <c r="F519" s="42" t="s">
        <v>82</v>
      </c>
      <c r="G519" s="43">
        <v>43218</v>
      </c>
      <c r="H519" s="54" t="s">
        <v>23</v>
      </c>
      <c r="I519" s="75" t="str">
        <f t="shared" si="55"/>
        <v>DUP</v>
      </c>
      <c r="J519" s="75" t="b">
        <f t="shared" si="54"/>
        <v>1</v>
      </c>
      <c r="K519" s="76" t="str">
        <f t="shared" si="56"/>
        <v>NO</v>
      </c>
      <c r="L519" s="81">
        <f ca="1">SUMIF(MAYPAY1, Employees8[HELPER COLUMN],Table8[[#All],[Invoice Value]])</f>
        <v>0</v>
      </c>
      <c r="M519" s="77" t="str">
        <f ca="1">IF(AND(K519="PAY", L519&gt;0), SUMIF(MAYPAY1,Employees8[[#Headers],[#Data],[HELPER COLUMN]],Table8[[#All],[Invoice Value]]), "")</f>
        <v/>
      </c>
      <c r="N519" s="78" t="str">
        <f t="shared" si="57"/>
        <v>NEGLECT</v>
      </c>
      <c r="O519" s="79"/>
    </row>
    <row r="520" spans="2:15" ht="18.75" customHeight="1" x14ac:dyDescent="0.35">
      <c r="B520" s="67" t="str">
        <f t="shared" si="53"/>
        <v>5578952ZNGA563BC</v>
      </c>
      <c r="C520" s="40">
        <v>5578952</v>
      </c>
      <c r="D520" s="73" t="s">
        <v>456</v>
      </c>
      <c r="E520" s="73" t="s">
        <v>24</v>
      </c>
      <c r="F520" s="42" t="s">
        <v>18</v>
      </c>
      <c r="G520" s="43">
        <v>43217</v>
      </c>
      <c r="H520" s="64" t="str">
        <f>VLOOKUP(E520, 'CODES FOR CLOSING TYPE'!$A$1:$C$28, 2,0)</f>
        <v>ZNGA563BC</v>
      </c>
      <c r="I520" s="75" t="str">
        <f t="shared" si="55"/>
        <v>UNIQUE</v>
      </c>
      <c r="J520" s="75" t="b">
        <f t="shared" si="54"/>
        <v>0</v>
      </c>
      <c r="K520" s="76" t="str">
        <f t="shared" si="56"/>
        <v>PAY</v>
      </c>
      <c r="L520" s="81">
        <f ca="1">SUMIF(MAYPAY1, Employees8[HELPER COLUMN],Table8[[#All],[Invoice Value]])</f>
        <v>626.70000000000005</v>
      </c>
      <c r="M520" s="77">
        <f ca="1">IF(AND(K520="PAY", L520&gt;0), SUMIF(MAYPAY1,Employees8[[#Headers],[#Data],[HELPER COLUMN]],Table8[[#All],[Invoice Value]]), "")</f>
        <v>626.70000000000005</v>
      </c>
      <c r="N520" s="78" t="str">
        <f t="shared" ca="1" si="57"/>
        <v>PAID</v>
      </c>
      <c r="O520" s="79"/>
    </row>
    <row r="521" spans="2:15" ht="18.75" customHeight="1" x14ac:dyDescent="0.35">
      <c r="B521" s="67" t="str">
        <f t="shared" si="53"/>
        <v>6904745NGA-511</v>
      </c>
      <c r="C521" s="40">
        <v>6904745</v>
      </c>
      <c r="D521" s="73" t="s">
        <v>472</v>
      </c>
      <c r="E521" s="73" t="s">
        <v>50</v>
      </c>
      <c r="F521" s="42" t="s">
        <v>18</v>
      </c>
      <c r="G521" s="43">
        <v>43217</v>
      </c>
      <c r="H521" s="64" t="str">
        <f>VLOOKUP(E521, 'CODES FOR CLOSING TYPE'!$A$1:$C$28, 2,0)</f>
        <v>NGA-511</v>
      </c>
      <c r="I521" s="75" t="str">
        <f t="shared" si="55"/>
        <v>UNIQUE</v>
      </c>
      <c r="J521" s="75" t="b">
        <f t="shared" si="54"/>
        <v>0</v>
      </c>
      <c r="K521" s="76" t="str">
        <f t="shared" si="56"/>
        <v>PAY</v>
      </c>
      <c r="L521" s="81">
        <f ca="1">SUMIF(MAYPAY1, Employees8[HELPER COLUMN],Table8[[#All],[Invoice Value]])</f>
        <v>225.02</v>
      </c>
      <c r="M521" s="77">
        <f ca="1">IF(AND(K521="PAY", L521&gt;0), SUMIF(MAYPAY1,Employees8[[#Headers],[#Data],[HELPER COLUMN]],Table8[[#All],[Invoice Value]]), "")</f>
        <v>225.02</v>
      </c>
      <c r="N521" s="78" t="str">
        <f t="shared" ca="1" si="57"/>
        <v>PAID</v>
      </c>
      <c r="O521" s="79"/>
    </row>
    <row r="522" spans="2:15" ht="18.75" customHeight="1" x14ac:dyDescent="0.35">
      <c r="B522" s="67" t="str">
        <f t="shared" si="53"/>
        <v>7039831ZNGA563BC</v>
      </c>
      <c r="C522" s="40">
        <v>7039831</v>
      </c>
      <c r="D522" s="73" t="s">
        <v>437</v>
      </c>
      <c r="E522" s="73" t="s">
        <v>24</v>
      </c>
      <c r="F522" s="42" t="s">
        <v>18</v>
      </c>
      <c r="G522" s="43">
        <v>43217</v>
      </c>
      <c r="H522" s="64" t="str">
        <f>VLOOKUP(E522, 'CODES FOR CLOSING TYPE'!$A$1:$C$28, 2,0)</f>
        <v>ZNGA563BC</v>
      </c>
      <c r="I522" s="75" t="str">
        <f t="shared" si="55"/>
        <v>UNIQUE</v>
      </c>
      <c r="J522" s="75" t="b">
        <f t="shared" si="54"/>
        <v>0</v>
      </c>
      <c r="K522" s="76" t="str">
        <f t="shared" si="56"/>
        <v>PAY</v>
      </c>
      <c r="L522" s="81">
        <f ca="1">SUMIF(MAYPAY1, Employees8[HELPER COLUMN],Table8[[#All],[Invoice Value]])</f>
        <v>626.70000000000005</v>
      </c>
      <c r="M522" s="77">
        <f ca="1">IF(AND(K522="PAY", L522&gt;0), SUMIF(MAYPAY1,Employees8[[#Headers],[#Data],[HELPER COLUMN]],Table8[[#All],[Invoice Value]]), "")</f>
        <v>626.70000000000005</v>
      </c>
      <c r="N522" s="78" t="str">
        <f t="shared" ca="1" si="57"/>
        <v>PAID</v>
      </c>
      <c r="O522" s="79"/>
    </row>
    <row r="523" spans="2:15" ht="18.75" customHeight="1" x14ac:dyDescent="0.35">
      <c r="B523" s="67" t="str">
        <f t="shared" si="53"/>
        <v>7145489ZNGA561B</v>
      </c>
      <c r="C523" s="40">
        <v>7145489</v>
      </c>
      <c r="D523" s="73" t="s">
        <v>473</v>
      </c>
      <c r="E523" s="73" t="s">
        <v>37</v>
      </c>
      <c r="F523" s="42" t="s">
        <v>45</v>
      </c>
      <c r="G523" s="43">
        <v>43220</v>
      </c>
      <c r="H523" s="64" t="str">
        <f>VLOOKUP(E523, 'CODES FOR CLOSING TYPE'!$A$1:$C$28, 2,0)</f>
        <v>ZNGA561B</v>
      </c>
      <c r="I523" s="75" t="str">
        <f t="shared" si="55"/>
        <v>UNIQUE</v>
      </c>
      <c r="J523" s="75" t="b">
        <f t="shared" si="54"/>
        <v>1</v>
      </c>
      <c r="K523" s="76" t="str">
        <f t="shared" si="56"/>
        <v>PAY</v>
      </c>
      <c r="L523" s="81">
        <f ca="1">SUMIF(MAYPAY1, Employees8[HELPER COLUMN],Table8[[#All],[Invoice Value]])</f>
        <v>194.94</v>
      </c>
      <c r="M523" s="77">
        <f ca="1">IF(AND(K523="PAY", L523&gt;0), SUMIF(MAYPAY1,Employees8[[#Headers],[#Data],[HELPER COLUMN]],Table8[[#All],[Invoice Value]]), "")</f>
        <v>194.94</v>
      </c>
      <c r="N523" s="78" t="str">
        <f t="shared" ca="1" si="57"/>
        <v>PAID</v>
      </c>
      <c r="O523" s="79"/>
    </row>
    <row r="524" spans="2:15" ht="18.75" customHeight="1" x14ac:dyDescent="0.35">
      <c r="B524" s="67" t="str">
        <f t="shared" ref="B524:B587" si="58">CONCATENATE(C524, H524)</f>
        <v>7064463ZNGA563BC</v>
      </c>
      <c r="C524" s="40">
        <v>7064463</v>
      </c>
      <c r="D524" s="73" t="s">
        <v>440</v>
      </c>
      <c r="E524" s="73" t="s">
        <v>24</v>
      </c>
      <c r="F524" s="42" t="s">
        <v>40</v>
      </c>
      <c r="G524" s="43">
        <v>43220</v>
      </c>
      <c r="H524" s="54" t="s">
        <v>25</v>
      </c>
      <c r="I524" s="75" t="str">
        <f t="shared" si="55"/>
        <v>UNIQUE</v>
      </c>
      <c r="J524" s="75" t="b">
        <f t="shared" si="54"/>
        <v>0</v>
      </c>
      <c r="K524" s="76" t="str">
        <f t="shared" si="56"/>
        <v>PAY</v>
      </c>
      <c r="L524" s="81">
        <f ca="1">SUMIF(MAYPAY1, Employees8[HELPER COLUMN],Table8[[#All],[Invoice Value]])</f>
        <v>626.70000000000005</v>
      </c>
      <c r="M524" s="77">
        <f ca="1">IF(AND(K524="PAY", L524&gt;0), SUMIF(MAYPAY1,Employees8[[#Headers],[#Data],[HELPER COLUMN]],Table8[[#All],[Invoice Value]]), "")</f>
        <v>626.70000000000005</v>
      </c>
      <c r="N524" s="78" t="str">
        <f t="shared" ca="1" si="57"/>
        <v>PAID</v>
      </c>
      <c r="O524" s="79"/>
    </row>
    <row r="525" spans="2:15" ht="18.75" customHeight="1" x14ac:dyDescent="0.35">
      <c r="B525" s="67" t="str">
        <f t="shared" si="58"/>
        <v>6665210ZNGA561BC</v>
      </c>
      <c r="C525" s="40">
        <v>6665210</v>
      </c>
      <c r="D525" s="73" t="s">
        <v>448</v>
      </c>
      <c r="E525" s="73" t="s">
        <v>27</v>
      </c>
      <c r="F525" s="42" t="s">
        <v>40</v>
      </c>
      <c r="G525" s="43">
        <v>43220</v>
      </c>
      <c r="H525" s="54" t="s">
        <v>29</v>
      </c>
      <c r="I525" s="75" t="str">
        <f t="shared" si="55"/>
        <v>UNIQUE</v>
      </c>
      <c r="J525" s="75" t="b">
        <f t="shared" si="54"/>
        <v>0</v>
      </c>
      <c r="K525" s="76" t="str">
        <f t="shared" si="56"/>
        <v>PAY</v>
      </c>
      <c r="L525" s="81">
        <f ca="1">SUMIF(MAYPAY1, Employees8[HELPER COLUMN],Table8[[#All],[Invoice Value]])</f>
        <v>433.57</v>
      </c>
      <c r="M525" s="77">
        <f ca="1">IF(AND(K525="PAY", L525&gt;0), SUMIF(MAYPAY1,Employees8[[#Headers],[#Data],[HELPER COLUMN]],Table8[[#All],[Invoice Value]]), "")</f>
        <v>433.57</v>
      </c>
      <c r="N525" s="78" t="str">
        <f t="shared" ca="1" si="57"/>
        <v>PAID</v>
      </c>
      <c r="O525" s="79"/>
    </row>
    <row r="526" spans="2:15" ht="18.75" customHeight="1" x14ac:dyDescent="0.35">
      <c r="B526" s="67" t="str">
        <f t="shared" si="58"/>
        <v>7100341ZNGA561B</v>
      </c>
      <c r="C526" s="40">
        <v>7100341</v>
      </c>
      <c r="D526" s="73" t="s">
        <v>474</v>
      </c>
      <c r="E526" s="73" t="s">
        <v>37</v>
      </c>
      <c r="F526" s="42" t="s">
        <v>55</v>
      </c>
      <c r="G526" s="43">
        <v>43220</v>
      </c>
      <c r="H526" s="54" t="s">
        <v>15</v>
      </c>
      <c r="I526" s="75" t="str">
        <f t="shared" si="55"/>
        <v>DUP</v>
      </c>
      <c r="J526" s="75" t="b">
        <f t="shared" si="54"/>
        <v>1</v>
      </c>
      <c r="K526" s="76" t="str">
        <f t="shared" si="56"/>
        <v>NO</v>
      </c>
      <c r="L526" s="81">
        <f ca="1">SUMIF(MAYPAY1, Employees8[HELPER COLUMN],Table8[[#All],[Invoice Value]])</f>
        <v>0</v>
      </c>
      <c r="M526" s="77" t="str">
        <f ca="1">IF(AND(K526="PAY", L526&gt;0), SUMIF(MAYPAY1,Employees8[[#Headers],[#Data],[HELPER COLUMN]],Table8[[#All],[Invoice Value]]), "")</f>
        <v/>
      </c>
      <c r="N526" s="78" t="str">
        <f t="shared" si="57"/>
        <v>NEGLECT</v>
      </c>
      <c r="O526" s="79"/>
    </row>
    <row r="527" spans="2:15" ht="18.75" customHeight="1" x14ac:dyDescent="0.35">
      <c r="B527" s="67" t="str">
        <f t="shared" si="58"/>
        <v>7174580NGA-750</v>
      </c>
      <c r="C527" s="40">
        <v>7174580</v>
      </c>
      <c r="D527" s="73" t="s">
        <v>475</v>
      </c>
      <c r="E527" s="73" t="s">
        <v>84</v>
      </c>
      <c r="F527" s="42" t="s">
        <v>59</v>
      </c>
      <c r="G527" s="43">
        <v>43220</v>
      </c>
      <c r="H527" s="54" t="s">
        <v>85</v>
      </c>
      <c r="I527" s="75" t="str">
        <f t="shared" si="55"/>
        <v>UNIQUE</v>
      </c>
      <c r="J527" s="75" t="b">
        <f t="shared" si="54"/>
        <v>0</v>
      </c>
      <c r="K527" s="76" t="str">
        <f t="shared" si="56"/>
        <v>PAY</v>
      </c>
      <c r="L527" s="81">
        <f ca="1">SUMIF(MAYPAY1, Employees8[HELPER COLUMN],Table8[[#All],[Invoice Value]])</f>
        <v>22.61</v>
      </c>
      <c r="M527" s="77">
        <f ca="1">IF(AND(K527="PAY", L527&gt;0), SUMIF(MAYPAY1,Employees8[[#Headers],[#Data],[HELPER COLUMN]],Table8[[#All],[Invoice Value]]), "")</f>
        <v>22.61</v>
      </c>
      <c r="N527" s="78" t="str">
        <f t="shared" ca="1" si="57"/>
        <v>PAID</v>
      </c>
      <c r="O527" s="79"/>
    </row>
    <row r="528" spans="2:15" ht="18.75" customHeight="1" x14ac:dyDescent="0.35">
      <c r="B528" s="67" t="str">
        <f t="shared" si="58"/>
        <v>7174580NGA-753</v>
      </c>
      <c r="C528" s="40">
        <v>7174580</v>
      </c>
      <c r="D528" s="73" t="s">
        <v>475</v>
      </c>
      <c r="E528" s="42" t="s">
        <v>101</v>
      </c>
      <c r="F528" s="42" t="s">
        <v>59</v>
      </c>
      <c r="G528" s="43">
        <v>43220</v>
      </c>
      <c r="H528" s="54" t="s">
        <v>102</v>
      </c>
      <c r="I528" s="75" t="str">
        <f t="shared" si="55"/>
        <v>UNIQUE</v>
      </c>
      <c r="J528" s="75" t="b">
        <f t="shared" si="54"/>
        <v>0</v>
      </c>
      <c r="K528" s="76" t="str">
        <f t="shared" si="56"/>
        <v>PAY</v>
      </c>
      <c r="L528" s="81">
        <f ca="1">SUMIF(MAYPAY1, Employees8[HELPER COLUMN],Table8[[#All],[Invoice Value]])</f>
        <v>68.2</v>
      </c>
      <c r="M528" s="77">
        <f ca="1">IF(AND(K528="PAY", L528&gt;0), SUMIF(MAYPAY1,Employees8[[#Headers],[#Data],[HELPER COLUMN]],Table8[[#All],[Invoice Value]]), "")</f>
        <v>68.2</v>
      </c>
      <c r="N528" s="78" t="str">
        <f t="shared" ca="1" si="57"/>
        <v>PAID</v>
      </c>
      <c r="O528" s="79"/>
    </row>
    <row r="529" spans="2:15" ht="18.75" customHeight="1" x14ac:dyDescent="0.35">
      <c r="B529" s="67" t="str">
        <f t="shared" si="58"/>
        <v>7233109ZNGA563B</v>
      </c>
      <c r="C529" s="40">
        <v>7233109</v>
      </c>
      <c r="D529" s="73" t="s">
        <v>476</v>
      </c>
      <c r="E529" s="73" t="s">
        <v>22</v>
      </c>
      <c r="F529" s="42" t="s">
        <v>59</v>
      </c>
      <c r="G529" s="43">
        <v>43220</v>
      </c>
      <c r="H529" s="54" t="s">
        <v>23</v>
      </c>
      <c r="I529" s="75" t="str">
        <f t="shared" si="55"/>
        <v>UNIQUE</v>
      </c>
      <c r="J529" s="75" t="b">
        <f t="shared" si="54"/>
        <v>1</v>
      </c>
      <c r="K529" s="76" t="str">
        <f t="shared" si="56"/>
        <v>PAY</v>
      </c>
      <c r="L529" s="81">
        <f ca="1">SUMIF(MAYPAY1, Employees8[HELPER COLUMN],Table8[[#All],[Invoice Value]])</f>
        <v>383.5</v>
      </c>
      <c r="M529" s="77">
        <f ca="1">IF(AND(K529="PAY", L529&gt;0), SUMIF(MAYPAY1,Employees8[[#Headers],[#Data],[HELPER COLUMN]],Table8[[#All],[Invoice Value]]), "")</f>
        <v>383.5</v>
      </c>
      <c r="N529" s="78" t="str">
        <f t="shared" ca="1" si="57"/>
        <v>PAID</v>
      </c>
      <c r="O529" s="79"/>
    </row>
    <row r="530" spans="2:15" ht="18.75" customHeight="1" x14ac:dyDescent="0.35">
      <c r="B530" s="67" t="str">
        <f t="shared" si="58"/>
        <v>7130768NGA-511</v>
      </c>
      <c r="C530" s="50">
        <v>7130768</v>
      </c>
      <c r="D530" s="73" t="s">
        <v>477</v>
      </c>
      <c r="E530" s="73" t="s">
        <v>50</v>
      </c>
      <c r="F530" s="42" t="s">
        <v>74</v>
      </c>
      <c r="G530" s="43">
        <v>43220</v>
      </c>
      <c r="H530" s="54" t="s">
        <v>51</v>
      </c>
      <c r="I530" s="75" t="str">
        <f t="shared" si="55"/>
        <v>UNIQUE</v>
      </c>
      <c r="J530" s="75" t="b">
        <f t="shared" si="54"/>
        <v>0</v>
      </c>
      <c r="K530" s="76" t="str">
        <f t="shared" si="56"/>
        <v>PAY</v>
      </c>
      <c r="L530" s="81">
        <f ca="1">SUMIF(MAYPAY1, Employees8[HELPER COLUMN],Table8[[#All],[Invoice Value]])</f>
        <v>225.02</v>
      </c>
      <c r="M530" s="77">
        <f ca="1">IF(AND(K530="PAY", L530&gt;0), SUMIF(MAYPAY1,Employees8[[#Headers],[#Data],[HELPER COLUMN]],Table8[[#All],[Invoice Value]]), "")</f>
        <v>225.02</v>
      </c>
      <c r="N530" s="78" t="str">
        <f t="shared" ca="1" si="57"/>
        <v>PAID</v>
      </c>
      <c r="O530" s="79"/>
    </row>
    <row r="531" spans="2:15" ht="18.75" customHeight="1" x14ac:dyDescent="0.35">
      <c r="B531" s="67" t="str">
        <f t="shared" si="58"/>
        <v>7250384ZNGA563B</v>
      </c>
      <c r="C531" s="40">
        <v>7250384</v>
      </c>
      <c r="D531" s="73" t="s">
        <v>478</v>
      </c>
      <c r="E531" s="73" t="s">
        <v>22</v>
      </c>
      <c r="F531" s="42" t="s">
        <v>74</v>
      </c>
      <c r="G531" s="43">
        <v>43220</v>
      </c>
      <c r="H531" s="54" t="s">
        <v>23</v>
      </c>
      <c r="I531" s="75" t="str">
        <f t="shared" si="55"/>
        <v>DUP</v>
      </c>
      <c r="J531" s="75" t="b">
        <f t="shared" si="54"/>
        <v>1</v>
      </c>
      <c r="K531" s="76" t="str">
        <f t="shared" si="56"/>
        <v>NO</v>
      </c>
      <c r="L531" s="81">
        <f ca="1">SUMIF(MAYPAY1, Employees8[HELPER COLUMN],Table8[[#All],[Invoice Value]])</f>
        <v>0</v>
      </c>
      <c r="M531" s="77" t="str">
        <f ca="1">IF(AND(K531="PAY", L531&gt;0), SUMIF(MAYPAY1,Employees8[[#Headers],[#Data],[HELPER COLUMN]],Table8[[#All],[Invoice Value]]), "")</f>
        <v/>
      </c>
      <c r="N531" s="78" t="str">
        <f t="shared" si="57"/>
        <v>NEGLECT</v>
      </c>
      <c r="O531" s="79"/>
    </row>
    <row r="532" spans="2:15" ht="18.75" customHeight="1" x14ac:dyDescent="0.35">
      <c r="B532" s="67" t="str">
        <f t="shared" si="58"/>
        <v>7223919NGA-750</v>
      </c>
      <c r="C532" s="40">
        <v>7223919</v>
      </c>
      <c r="D532" s="73" t="s">
        <v>479</v>
      </c>
      <c r="E532" s="73" t="s">
        <v>84</v>
      </c>
      <c r="F532" s="42" t="s">
        <v>18</v>
      </c>
      <c r="G532" s="43">
        <v>43220</v>
      </c>
      <c r="H532" s="64" t="str">
        <f>VLOOKUP(E532, 'CODES FOR CLOSING TYPE'!$A$1:$C$28, 2,0)</f>
        <v>NGA-750</v>
      </c>
      <c r="I532" s="75" t="str">
        <f t="shared" si="55"/>
        <v>UNIQUE</v>
      </c>
      <c r="J532" s="75" t="b">
        <f t="shared" si="54"/>
        <v>0</v>
      </c>
      <c r="K532" s="76" t="str">
        <f t="shared" si="56"/>
        <v>PAY</v>
      </c>
      <c r="L532" s="81">
        <f ca="1">SUMIF(MAYPAY1, Employees8[HELPER COLUMN],Table8[[#All],[Invoice Value]])</f>
        <v>22.61</v>
      </c>
      <c r="M532" s="77">
        <f ca="1">IF(AND(K532="PAY", L532&gt;0), SUMIF(MAYPAY1,Employees8[[#Headers],[#Data],[HELPER COLUMN]],Table8[[#All],[Invoice Value]]), "")</f>
        <v>22.61</v>
      </c>
      <c r="N532" s="78" t="str">
        <f t="shared" ca="1" si="57"/>
        <v>PAID</v>
      </c>
      <c r="O532" s="79"/>
    </row>
    <row r="533" spans="2:15" ht="18.75" customHeight="1" x14ac:dyDescent="0.35">
      <c r="B533" s="67" t="str">
        <f t="shared" si="58"/>
        <v>7223919NGA-751</v>
      </c>
      <c r="C533" s="40">
        <v>7223919</v>
      </c>
      <c r="D533" s="73" t="s">
        <v>479</v>
      </c>
      <c r="E533" s="42" t="s">
        <v>108</v>
      </c>
      <c r="F533" s="42" t="s">
        <v>18</v>
      </c>
      <c r="G533" s="43">
        <v>43220</v>
      </c>
      <c r="H533" s="64" t="str">
        <f>VLOOKUP(E533, 'CODES FOR CLOSING TYPE'!$A$1:$C$28, 2,0)</f>
        <v>NGA-751</v>
      </c>
      <c r="I533" s="75" t="str">
        <f t="shared" si="55"/>
        <v>UNIQUE</v>
      </c>
      <c r="J533" s="75" t="b">
        <f t="shared" si="54"/>
        <v>0</v>
      </c>
      <c r="K533" s="76" t="str">
        <f t="shared" si="56"/>
        <v>PAY</v>
      </c>
      <c r="L533" s="81">
        <f ca="1">SUMIF(MAYPAY1, Employees8[HELPER COLUMN],Table8[[#All],[Invoice Value]])</f>
        <v>146.76</v>
      </c>
      <c r="M533" s="77">
        <f ca="1">IF(AND(K533="PAY", L533&gt;0), SUMIF(MAYPAY1,Employees8[[#Headers],[#Data],[HELPER COLUMN]],Table8[[#All],[Invoice Value]]), "")</f>
        <v>146.76</v>
      </c>
      <c r="N533" s="78" t="str">
        <f t="shared" ca="1" si="57"/>
        <v>PAID</v>
      </c>
      <c r="O533" s="79"/>
    </row>
    <row r="534" spans="2:15" ht="18.75" customHeight="1" x14ac:dyDescent="0.35">
      <c r="B534" s="67" t="str">
        <f t="shared" si="58"/>
        <v>6263402Z999</v>
      </c>
      <c r="C534" s="40">
        <v>6263402</v>
      </c>
      <c r="D534" s="73" t="s">
        <v>480</v>
      </c>
      <c r="E534" s="73" t="s">
        <v>34</v>
      </c>
      <c r="F534" s="42" t="s">
        <v>18</v>
      </c>
      <c r="G534" s="43">
        <v>43220</v>
      </c>
      <c r="H534" s="64" t="str">
        <f>VLOOKUP(E534, 'CODES FOR CLOSING TYPE'!$A$1:$C$28, 2,0)</f>
        <v>Z999</v>
      </c>
      <c r="I534" s="75" t="str">
        <f t="shared" si="55"/>
        <v>UNIQUE</v>
      </c>
      <c r="J534" s="75" t="b">
        <f t="shared" si="54"/>
        <v>0</v>
      </c>
      <c r="K534" s="76" t="str">
        <f t="shared" si="56"/>
        <v>PAY</v>
      </c>
      <c r="L534" s="81">
        <f ca="1">SUMIF(MAYPAY1, Employees8[HELPER COLUMN],Table8[[#All],[Invoice Value]])</f>
        <v>0</v>
      </c>
      <c r="M534" s="77" t="str">
        <f ca="1">IF(AND(K534="PAY", L534&gt;0), SUMIF(MAYPAY1,Employees8[[#Headers],[#Data],[HELPER COLUMN]],Table8[[#All],[Invoice Value]]), "")</f>
        <v/>
      </c>
      <c r="N534" s="78" t="str">
        <f t="shared" ca="1" si="57"/>
        <v>NOT PAID</v>
      </c>
      <c r="O534" s="79"/>
    </row>
    <row r="535" spans="2:15" ht="18.75" customHeight="1" x14ac:dyDescent="0.35">
      <c r="B535" s="67" t="str">
        <f t="shared" si="58"/>
        <v>7079361ZNGA563B</v>
      </c>
      <c r="C535" s="40">
        <v>7079361</v>
      </c>
      <c r="D535" s="73" t="s">
        <v>481</v>
      </c>
      <c r="E535" s="73" t="s">
        <v>22</v>
      </c>
      <c r="F535" s="42" t="s">
        <v>18</v>
      </c>
      <c r="G535" s="43">
        <v>43220</v>
      </c>
      <c r="H535" s="64" t="str">
        <f>VLOOKUP(E535, 'CODES FOR CLOSING TYPE'!$A$1:$C$28, 2,0)</f>
        <v>ZNGA563B</v>
      </c>
      <c r="I535" s="75" t="str">
        <f t="shared" si="55"/>
        <v>DUP</v>
      </c>
      <c r="J535" s="75" t="b">
        <f t="shared" si="54"/>
        <v>1</v>
      </c>
      <c r="K535" s="76" t="str">
        <f t="shared" si="56"/>
        <v>NO</v>
      </c>
      <c r="L535" s="81">
        <f ca="1">SUMIF(MAYPAY1, Employees8[HELPER COLUMN],Table8[[#All],[Invoice Value]])</f>
        <v>0</v>
      </c>
      <c r="M535" s="77" t="str">
        <f ca="1">IF(AND(K535="PAY", L535&gt;0), SUMIF(MAYPAY1,Employees8[[#Headers],[#Data],[HELPER COLUMN]],Table8[[#All],[Invoice Value]]), "")</f>
        <v/>
      </c>
      <c r="N535" s="78" t="str">
        <f t="shared" si="57"/>
        <v>NEGLECT</v>
      </c>
      <c r="O535" s="79"/>
    </row>
    <row r="536" spans="2:15" ht="18.75" customHeight="1" x14ac:dyDescent="0.35">
      <c r="B536" s="67" t="str">
        <f t="shared" si="58"/>
        <v>7153942ZNGA560B</v>
      </c>
      <c r="C536" s="40">
        <v>7153942</v>
      </c>
      <c r="D536" s="73" t="s">
        <v>482</v>
      </c>
      <c r="E536" s="73" t="s">
        <v>69</v>
      </c>
      <c r="F536" s="42" t="s">
        <v>18</v>
      </c>
      <c r="G536" s="43">
        <v>43220</v>
      </c>
      <c r="H536" s="64" t="str">
        <f>VLOOKUP(E536, 'CODES FOR CLOSING TYPE'!$A$1:$C$28, 2,0)</f>
        <v>ZNGA560B</v>
      </c>
      <c r="I536" s="75" t="str">
        <f t="shared" si="55"/>
        <v>DUP</v>
      </c>
      <c r="J536" s="75" t="b">
        <f t="shared" si="54"/>
        <v>1</v>
      </c>
      <c r="K536" s="76" t="str">
        <f t="shared" si="56"/>
        <v>NO</v>
      </c>
      <c r="L536" s="81">
        <f ca="1">SUMIF(MAYPAY1, Employees8[HELPER COLUMN],Table8[[#All],[Invoice Value]])</f>
        <v>0</v>
      </c>
      <c r="M536" s="77" t="str">
        <f ca="1">IF(AND(K536="PAY", L536&gt;0), SUMIF(MAYPAY1,Employees8[[#Headers],[#Data],[HELPER COLUMN]],Table8[[#All],[Invoice Value]]), "")</f>
        <v/>
      </c>
      <c r="N536" s="78" t="str">
        <f t="shared" si="57"/>
        <v>NEGLECT</v>
      </c>
      <c r="O536" s="79"/>
    </row>
    <row r="537" spans="2:15" ht="18.75" customHeight="1" x14ac:dyDescent="0.35">
      <c r="B537" s="67" t="str">
        <f t="shared" si="58"/>
        <v>7085756ZNGA561BC</v>
      </c>
      <c r="C537" s="40">
        <v>7085756</v>
      </c>
      <c r="D537" s="73" t="s">
        <v>442</v>
      </c>
      <c r="E537" s="73" t="s">
        <v>27</v>
      </c>
      <c r="F537" s="42" t="s">
        <v>59</v>
      </c>
      <c r="G537" s="43">
        <v>43221</v>
      </c>
      <c r="H537" s="54" t="s">
        <v>29</v>
      </c>
      <c r="I537" s="75" t="str">
        <f t="shared" si="55"/>
        <v>UNIQUE</v>
      </c>
      <c r="J537" s="75" t="b">
        <f t="shared" si="54"/>
        <v>0</v>
      </c>
      <c r="K537" s="76" t="str">
        <f t="shared" si="56"/>
        <v>PAY</v>
      </c>
      <c r="L537" s="81">
        <f ca="1">SUMIF(MAYPAY1, Employees8[HELPER COLUMN],Table8[[#All],[Invoice Value]])</f>
        <v>433.57</v>
      </c>
      <c r="M537" s="77">
        <f ca="1">IF(AND(K537="PAY", L537&gt;0), SUMIF(MAYPAY1,Employees8[[#Headers],[#Data],[HELPER COLUMN]],Table8[[#All],[Invoice Value]]), "")</f>
        <v>433.57</v>
      </c>
      <c r="N537" s="78" t="str">
        <f t="shared" ca="1" si="57"/>
        <v>PAID</v>
      </c>
      <c r="O537" s="79"/>
    </row>
    <row r="538" spans="2:15" ht="18.75" customHeight="1" x14ac:dyDescent="0.35">
      <c r="B538" s="67" t="str">
        <f t="shared" si="58"/>
        <v>7193945ZNGA564B</v>
      </c>
      <c r="C538" s="40">
        <v>7193945</v>
      </c>
      <c r="D538" s="73" t="s">
        <v>483</v>
      </c>
      <c r="E538" s="73" t="s">
        <v>32</v>
      </c>
      <c r="F538" s="42" t="s">
        <v>59</v>
      </c>
      <c r="G538" s="43">
        <v>43221</v>
      </c>
      <c r="H538" s="54" t="s">
        <v>19</v>
      </c>
      <c r="I538" s="75" t="str">
        <f t="shared" si="55"/>
        <v>DUP</v>
      </c>
      <c r="J538" s="75" t="b">
        <f t="shared" si="54"/>
        <v>1</v>
      </c>
      <c r="K538" s="76" t="str">
        <f t="shared" si="56"/>
        <v>NO</v>
      </c>
      <c r="L538" s="81">
        <f ca="1">SUMIF(MAYPAY1, Employees8[HELPER COLUMN],Table8[[#All],[Invoice Value]])</f>
        <v>0</v>
      </c>
      <c r="M538" s="77" t="str">
        <f ca="1">IF(AND(K538="PAY", L538&gt;0), SUMIF(MAYPAY1,Employees8[[#Headers],[#Data],[HELPER COLUMN]],Table8[[#All],[Invoice Value]]), "")</f>
        <v/>
      </c>
      <c r="N538" s="78" t="str">
        <f t="shared" si="57"/>
        <v>NEGLECT</v>
      </c>
      <c r="O538" s="79"/>
    </row>
    <row r="539" spans="2:15" ht="18.75" customHeight="1" x14ac:dyDescent="0.35">
      <c r="B539" s="67" t="str">
        <f t="shared" si="58"/>
        <v>7162670ZNGA563B</v>
      </c>
      <c r="C539" s="40">
        <v>7162670</v>
      </c>
      <c r="D539" s="73" t="s">
        <v>484</v>
      </c>
      <c r="E539" s="73" t="s">
        <v>22</v>
      </c>
      <c r="F539" s="42" t="s">
        <v>45</v>
      </c>
      <c r="G539" s="43">
        <v>43221</v>
      </c>
      <c r="H539" s="64" t="str">
        <f>VLOOKUP(E539, 'CODES FOR CLOSING TYPE'!$A$1:$C$28, 2,0)</f>
        <v>ZNGA563B</v>
      </c>
      <c r="I539" s="75" t="str">
        <f t="shared" si="55"/>
        <v>DUP</v>
      </c>
      <c r="J539" s="75" t="b">
        <f t="shared" si="54"/>
        <v>1</v>
      </c>
      <c r="K539" s="76" t="str">
        <f t="shared" si="56"/>
        <v>NO</v>
      </c>
      <c r="L539" s="81">
        <f ca="1">SUMIF(MAYPAY1, Employees8[HELPER COLUMN],Table8[[#All],[Invoice Value]])</f>
        <v>0</v>
      </c>
      <c r="M539" s="77" t="str">
        <f ca="1">IF(AND(K539="PAY", L539&gt;0), SUMIF(MAYPAY1,Employees8[[#Headers],[#Data],[HELPER COLUMN]],Table8[[#All],[Invoice Value]]), "")</f>
        <v/>
      </c>
      <c r="N539" s="78" t="str">
        <f t="shared" si="57"/>
        <v>NEGLECT</v>
      </c>
      <c r="O539" s="79"/>
    </row>
    <row r="540" spans="2:15" ht="18.75" customHeight="1" x14ac:dyDescent="0.35">
      <c r="B540" s="67" t="str">
        <f t="shared" si="58"/>
        <v>7169332ZNGA564B</v>
      </c>
      <c r="C540" s="40">
        <v>7169332</v>
      </c>
      <c r="D540" s="73" t="s">
        <v>485</v>
      </c>
      <c r="E540" s="73" t="s">
        <v>32</v>
      </c>
      <c r="F540" s="42" t="s">
        <v>45</v>
      </c>
      <c r="G540" s="43">
        <v>43221</v>
      </c>
      <c r="H540" s="64" t="str">
        <f>VLOOKUP(E540, 'CODES FOR CLOSING TYPE'!$A$1:$C$28, 2,0)</f>
        <v>ZNGA564B</v>
      </c>
      <c r="I540" s="75" t="str">
        <f t="shared" si="55"/>
        <v>DUP</v>
      </c>
      <c r="J540" s="75" t="b">
        <f t="shared" si="54"/>
        <v>1</v>
      </c>
      <c r="K540" s="76" t="str">
        <f t="shared" si="56"/>
        <v>NO</v>
      </c>
      <c r="L540" s="81">
        <f ca="1">SUMIF(MAYPAY1, Employees8[HELPER COLUMN],Table8[[#All],[Invoice Value]])</f>
        <v>0</v>
      </c>
      <c r="M540" s="77" t="str">
        <f ca="1">IF(AND(K540="PAY", L540&gt;0), SUMIF(MAYPAY1,Employees8[[#Headers],[#Data],[HELPER COLUMN]],Table8[[#All],[Invoice Value]]), "")</f>
        <v/>
      </c>
      <c r="N540" s="78" t="str">
        <f t="shared" si="57"/>
        <v>NEGLECT</v>
      </c>
      <c r="O540" s="79"/>
    </row>
    <row r="541" spans="2:15" ht="18.75" customHeight="1" x14ac:dyDescent="0.35">
      <c r="B541" s="67" t="str">
        <f t="shared" si="58"/>
        <v>6964161ZNGA560B</v>
      </c>
      <c r="C541" s="40">
        <v>6964161</v>
      </c>
      <c r="D541" s="73" t="s">
        <v>486</v>
      </c>
      <c r="E541" s="73" t="s">
        <v>69</v>
      </c>
      <c r="F541" s="42" t="s">
        <v>40</v>
      </c>
      <c r="G541" s="43">
        <v>43221</v>
      </c>
      <c r="H541" s="54" t="s">
        <v>2</v>
      </c>
      <c r="I541" s="75" t="str">
        <f t="shared" si="55"/>
        <v>DUP</v>
      </c>
      <c r="J541" s="75" t="b">
        <f t="shared" si="54"/>
        <v>1</v>
      </c>
      <c r="K541" s="76" t="str">
        <f t="shared" si="56"/>
        <v>NO</v>
      </c>
      <c r="L541" s="81">
        <f ca="1">SUMIF(MAYPAY1, Employees8[HELPER COLUMN],Table8[[#All],[Invoice Value]])</f>
        <v>0</v>
      </c>
      <c r="M541" s="77" t="str">
        <f ca="1">IF(AND(K541="PAY", L541&gt;0), SUMIF(MAYPAY1,Employees8[[#Headers],[#Data],[HELPER COLUMN]],Table8[[#All],[Invoice Value]]), "")</f>
        <v/>
      </c>
      <c r="N541" s="78" t="str">
        <f t="shared" si="57"/>
        <v>NEGLECT</v>
      </c>
      <c r="O541" s="79"/>
    </row>
    <row r="542" spans="2:15" ht="18.75" customHeight="1" x14ac:dyDescent="0.35">
      <c r="B542" s="67" t="str">
        <f t="shared" si="58"/>
        <v>6964161ZNGA560BC</v>
      </c>
      <c r="C542" s="40">
        <v>6964161</v>
      </c>
      <c r="D542" s="73" t="s">
        <v>486</v>
      </c>
      <c r="E542" s="73" t="s">
        <v>79</v>
      </c>
      <c r="F542" s="42" t="s">
        <v>40</v>
      </c>
      <c r="G542" s="43">
        <v>43221</v>
      </c>
      <c r="H542" s="54" t="s">
        <v>80</v>
      </c>
      <c r="I542" s="75" t="str">
        <f t="shared" si="55"/>
        <v>UNIQUE</v>
      </c>
      <c r="J542" s="75" t="b">
        <f t="shared" si="54"/>
        <v>0</v>
      </c>
      <c r="K542" s="76" t="str">
        <f t="shared" si="56"/>
        <v>PAY</v>
      </c>
      <c r="L542" s="81">
        <f ca="1">SUMIF(MAYPAY1, Employees8[HELPER COLUMN],Table8[[#All],[Invoice Value]])</f>
        <v>414.92</v>
      </c>
      <c r="M542" s="77">
        <f ca="1">IF(AND(K542="PAY", L542&gt;0), SUMIF(MAYPAY1,Employees8[[#Headers],[#Data],[HELPER COLUMN]],Table8[[#All],[Invoice Value]]), "")</f>
        <v>414.92</v>
      </c>
      <c r="N542" s="78" t="str">
        <f t="shared" ca="1" si="57"/>
        <v>PAID</v>
      </c>
      <c r="O542" s="79"/>
    </row>
    <row r="543" spans="2:15" ht="18.75" customHeight="1" x14ac:dyDescent="0.35">
      <c r="B543" s="67" t="str">
        <f t="shared" si="58"/>
        <v>7243466NGA-750</v>
      </c>
      <c r="C543" s="40">
        <v>7243466</v>
      </c>
      <c r="D543" s="73" t="s">
        <v>487</v>
      </c>
      <c r="E543" s="73" t="s">
        <v>84</v>
      </c>
      <c r="F543" s="42" t="s">
        <v>40</v>
      </c>
      <c r="G543" s="43">
        <v>43221</v>
      </c>
      <c r="H543" s="54" t="s">
        <v>85</v>
      </c>
      <c r="I543" s="75" t="str">
        <f t="shared" si="55"/>
        <v>UNIQUE</v>
      </c>
      <c r="J543" s="75" t="b">
        <f t="shared" si="54"/>
        <v>0</v>
      </c>
      <c r="K543" s="76" t="str">
        <f t="shared" si="56"/>
        <v>PAY</v>
      </c>
      <c r="L543" s="81">
        <f ca="1">SUMIF(MAYPAY1, Employees8[HELPER COLUMN],Table8[[#All],[Invoice Value]])</f>
        <v>22.61</v>
      </c>
      <c r="M543" s="77">
        <f ca="1">IF(AND(K543="PAY", L543&gt;0), SUMIF(MAYPAY1,Employees8[[#Headers],[#Data],[HELPER COLUMN]],Table8[[#All],[Invoice Value]]), "")</f>
        <v>22.61</v>
      </c>
      <c r="N543" s="78" t="str">
        <f t="shared" ca="1" si="57"/>
        <v>PAID</v>
      </c>
      <c r="O543" s="79"/>
    </row>
    <row r="544" spans="2:15" ht="18.75" customHeight="1" x14ac:dyDescent="0.35">
      <c r="B544" s="67" t="str">
        <f t="shared" si="58"/>
        <v>7243466NGA-753</v>
      </c>
      <c r="C544" s="40">
        <v>7243466</v>
      </c>
      <c r="D544" s="73" t="s">
        <v>487</v>
      </c>
      <c r="E544" s="73" t="s">
        <v>101</v>
      </c>
      <c r="F544" s="42" t="s">
        <v>40</v>
      </c>
      <c r="G544" s="43">
        <v>43221</v>
      </c>
      <c r="H544" s="54" t="s">
        <v>102</v>
      </c>
      <c r="I544" s="75" t="str">
        <f t="shared" si="55"/>
        <v>UNIQUE</v>
      </c>
      <c r="J544" s="75" t="b">
        <f t="shared" si="54"/>
        <v>0</v>
      </c>
      <c r="K544" s="76" t="str">
        <f t="shared" si="56"/>
        <v>PAY</v>
      </c>
      <c r="L544" s="81">
        <f ca="1">SUMIF(MAYPAY1, Employees8[HELPER COLUMN],Table8[[#All],[Invoice Value]])</f>
        <v>68.2</v>
      </c>
      <c r="M544" s="77">
        <f ca="1">IF(AND(K544="PAY", L544&gt;0), SUMIF(MAYPAY1,Employees8[[#Headers],[#Data],[HELPER COLUMN]],Table8[[#All],[Invoice Value]]), "")</f>
        <v>68.2</v>
      </c>
      <c r="N544" s="78" t="str">
        <f t="shared" ca="1" si="57"/>
        <v>PAID</v>
      </c>
      <c r="O544" s="79"/>
    </row>
    <row r="545" spans="2:15" ht="18.75" customHeight="1" x14ac:dyDescent="0.35">
      <c r="B545" s="67" t="str">
        <f t="shared" si="58"/>
        <v>7231229ZNGA563B</v>
      </c>
      <c r="C545" s="40">
        <v>7231229</v>
      </c>
      <c r="D545" s="73" t="s">
        <v>488</v>
      </c>
      <c r="E545" s="73" t="s">
        <v>22</v>
      </c>
      <c r="F545" s="42" t="s">
        <v>55</v>
      </c>
      <c r="G545" s="43">
        <v>43221</v>
      </c>
      <c r="H545" s="54" t="s">
        <v>23</v>
      </c>
      <c r="I545" s="75" t="str">
        <f t="shared" si="55"/>
        <v>DUP</v>
      </c>
      <c r="J545" s="75" t="b">
        <f t="shared" si="54"/>
        <v>1</v>
      </c>
      <c r="K545" s="76" t="str">
        <f t="shared" si="56"/>
        <v>NO</v>
      </c>
      <c r="L545" s="81">
        <f ca="1">SUMIF(MAYPAY1, Employees8[HELPER COLUMN],Table8[[#All],[Invoice Value]])</f>
        <v>0</v>
      </c>
      <c r="M545" s="77" t="str">
        <f ca="1">IF(AND(K545="PAY", L545&gt;0), SUMIF(MAYPAY1,Employees8[[#Headers],[#Data],[HELPER COLUMN]],Table8[[#All],[Invoice Value]]), "")</f>
        <v/>
      </c>
      <c r="N545" s="78" t="str">
        <f t="shared" si="57"/>
        <v>NEGLECT</v>
      </c>
      <c r="O545" s="79"/>
    </row>
    <row r="546" spans="2:15" ht="18.75" customHeight="1" x14ac:dyDescent="0.35">
      <c r="B546" s="67" t="str">
        <f t="shared" si="58"/>
        <v>7253944ZNGA563B</v>
      </c>
      <c r="C546" s="40">
        <v>7253944</v>
      </c>
      <c r="D546" s="73" t="s">
        <v>489</v>
      </c>
      <c r="E546" s="73" t="s">
        <v>22</v>
      </c>
      <c r="F546" s="42" t="s">
        <v>55</v>
      </c>
      <c r="G546" s="43">
        <v>43221</v>
      </c>
      <c r="H546" s="54" t="s">
        <v>23</v>
      </c>
      <c r="I546" s="75" t="str">
        <f t="shared" si="55"/>
        <v>DUP</v>
      </c>
      <c r="J546" s="75" t="b">
        <f t="shared" si="54"/>
        <v>1</v>
      </c>
      <c r="K546" s="76" t="str">
        <f t="shared" si="56"/>
        <v>NO</v>
      </c>
      <c r="L546" s="81">
        <f ca="1">SUMIF(MAYPAY1, Employees8[HELPER COLUMN],Table8[[#All],[Invoice Value]])</f>
        <v>0</v>
      </c>
      <c r="M546" s="77" t="str">
        <f ca="1">IF(AND(K546="PAY", L546&gt;0), SUMIF(MAYPAY1,Employees8[[#Headers],[#Data],[HELPER COLUMN]],Table8[[#All],[Invoice Value]]), "")</f>
        <v/>
      </c>
      <c r="N546" s="78" t="str">
        <f t="shared" si="57"/>
        <v>NEGLECT</v>
      </c>
      <c r="O546" s="79"/>
    </row>
    <row r="547" spans="2:15" ht="18.75" customHeight="1" x14ac:dyDescent="0.35">
      <c r="B547" s="67" t="str">
        <f t="shared" si="58"/>
        <v>7100341ZNGA561BC</v>
      </c>
      <c r="C547" s="40">
        <v>7100341</v>
      </c>
      <c r="D547" s="73" t="s">
        <v>474</v>
      </c>
      <c r="E547" s="73" t="s">
        <v>27</v>
      </c>
      <c r="F547" s="42" t="s">
        <v>55</v>
      </c>
      <c r="G547" s="43">
        <v>43221</v>
      </c>
      <c r="H547" s="54" t="s">
        <v>29</v>
      </c>
      <c r="I547" s="75" t="str">
        <f t="shared" si="55"/>
        <v>UNIQUE</v>
      </c>
      <c r="J547" s="75" t="b">
        <f t="shared" si="54"/>
        <v>0</v>
      </c>
      <c r="K547" s="76" t="str">
        <f t="shared" si="56"/>
        <v>PAY</v>
      </c>
      <c r="L547" s="81">
        <f ca="1">SUMIF(MAYPAY1, Employees8[HELPER COLUMN],Table8[[#All],[Invoice Value]])</f>
        <v>433.57</v>
      </c>
      <c r="M547" s="77">
        <f ca="1">IF(AND(K547="PAY", L547&gt;0), SUMIF(MAYPAY1,Employees8[[#Headers],[#Data],[HELPER COLUMN]],Table8[[#All],[Invoice Value]]), "")</f>
        <v>433.57</v>
      </c>
      <c r="N547" s="78" t="str">
        <f t="shared" ca="1" si="57"/>
        <v>PAID</v>
      </c>
      <c r="O547" s="79"/>
    </row>
    <row r="548" spans="2:15" ht="18.75" customHeight="1" x14ac:dyDescent="0.35">
      <c r="B548" s="67" t="str">
        <f t="shared" si="58"/>
        <v>7177444ZNGA561B</v>
      </c>
      <c r="C548" s="40">
        <v>7177444</v>
      </c>
      <c r="D548" s="73" t="s">
        <v>490</v>
      </c>
      <c r="E548" s="73" t="s">
        <v>37</v>
      </c>
      <c r="F548" s="42" t="s">
        <v>55</v>
      </c>
      <c r="G548" s="43">
        <v>43221</v>
      </c>
      <c r="H548" s="54" t="s">
        <v>15</v>
      </c>
      <c r="I548" s="75" t="str">
        <f t="shared" si="55"/>
        <v>DUP</v>
      </c>
      <c r="J548" s="75" t="b">
        <f t="shared" si="54"/>
        <v>1</v>
      </c>
      <c r="K548" s="76" t="str">
        <f t="shared" si="56"/>
        <v>NO</v>
      </c>
      <c r="L548" s="81">
        <f ca="1">SUMIF(MAYPAY1, Employees8[HELPER COLUMN],Table8[[#All],[Invoice Value]])</f>
        <v>194.94</v>
      </c>
      <c r="M548" s="77" t="str">
        <f ca="1">IF(AND(K548="PAY", L548&gt;0), SUMIF(MAYPAY1,Employees8[[#Headers],[#Data],[HELPER COLUMN]],Table8[[#All],[Invoice Value]]), "")</f>
        <v/>
      </c>
      <c r="N548" s="78" t="str">
        <f t="shared" si="57"/>
        <v>NEGLECT</v>
      </c>
      <c r="O548" s="79"/>
    </row>
    <row r="549" spans="2:15" ht="18.75" customHeight="1" x14ac:dyDescent="0.35">
      <c r="B549" s="67" t="str">
        <f t="shared" si="58"/>
        <v>6084955ZNGA563B</v>
      </c>
      <c r="C549" s="40">
        <v>6084955</v>
      </c>
      <c r="D549" s="73" t="s">
        <v>491</v>
      </c>
      <c r="E549" s="73" t="s">
        <v>22</v>
      </c>
      <c r="F549" s="42" t="s">
        <v>65</v>
      </c>
      <c r="G549" s="43">
        <v>43221</v>
      </c>
      <c r="H549" s="54" t="s">
        <v>23</v>
      </c>
      <c r="I549" s="75" t="str">
        <f t="shared" si="55"/>
        <v>DUP</v>
      </c>
      <c r="J549" s="75" t="b">
        <f t="shared" si="54"/>
        <v>1</v>
      </c>
      <c r="K549" s="76" t="str">
        <f t="shared" si="56"/>
        <v>NO</v>
      </c>
      <c r="L549" s="81">
        <f ca="1">SUMIF(MAYPAY1, Employees8[HELPER COLUMN],Table8[[#All],[Invoice Value]])</f>
        <v>0</v>
      </c>
      <c r="M549" s="77" t="str">
        <f ca="1">IF(AND(K549="PAY", L549&gt;0), SUMIF(MAYPAY1,Employees8[[#Headers],[#Data],[HELPER COLUMN]],Table8[[#All],[Invoice Value]]), "")</f>
        <v/>
      </c>
      <c r="N549" s="78" t="str">
        <f t="shared" si="57"/>
        <v>NEGLECT</v>
      </c>
      <c r="O549" s="79"/>
    </row>
    <row r="550" spans="2:15" ht="18.75" customHeight="1" x14ac:dyDescent="0.35">
      <c r="B550" s="67" t="str">
        <f t="shared" si="58"/>
        <v>6791207ZNGA561BC</v>
      </c>
      <c r="C550" s="40">
        <v>6791207</v>
      </c>
      <c r="D550" s="73" t="s">
        <v>417</v>
      </c>
      <c r="E550" s="73" t="s">
        <v>27</v>
      </c>
      <c r="F550" s="42" t="s">
        <v>65</v>
      </c>
      <c r="G550" s="43">
        <v>43221</v>
      </c>
      <c r="H550" s="54" t="s">
        <v>29</v>
      </c>
      <c r="I550" s="75" t="str">
        <f t="shared" si="55"/>
        <v>UNIQUE</v>
      </c>
      <c r="J550" s="75" t="b">
        <f t="shared" si="54"/>
        <v>0</v>
      </c>
      <c r="K550" s="76" t="str">
        <f t="shared" si="56"/>
        <v>PAY</v>
      </c>
      <c r="L550" s="81">
        <f ca="1">SUMIF(MAYPAY1, Employees8[HELPER COLUMN],Table8[[#All],[Invoice Value]])</f>
        <v>433.57</v>
      </c>
      <c r="M550" s="77">
        <f ca="1">IF(AND(K550="PAY", L550&gt;0), SUMIF(MAYPAY1,Employees8[[#Headers],[#Data],[HELPER COLUMN]],Table8[[#All],[Invoice Value]]), "")</f>
        <v>433.57</v>
      </c>
      <c r="N550" s="78" t="str">
        <f t="shared" ca="1" si="57"/>
        <v>PAID</v>
      </c>
      <c r="O550" s="79"/>
    </row>
    <row r="551" spans="2:15" ht="18.75" customHeight="1" x14ac:dyDescent="0.35">
      <c r="B551" s="67" t="str">
        <f t="shared" si="58"/>
        <v>6084955ZNGA563BC</v>
      </c>
      <c r="C551" s="40">
        <v>6084955</v>
      </c>
      <c r="D551" s="40" t="s">
        <v>491</v>
      </c>
      <c r="E551" s="40" t="s">
        <v>24</v>
      </c>
      <c r="F551" s="42" t="s">
        <v>65</v>
      </c>
      <c r="G551" s="43">
        <v>43221</v>
      </c>
      <c r="H551" s="54" t="s">
        <v>25</v>
      </c>
      <c r="I551" s="75" t="str">
        <f t="shared" si="55"/>
        <v>UNIQUE</v>
      </c>
      <c r="J551" s="75" t="b">
        <f t="shared" si="54"/>
        <v>0</v>
      </c>
      <c r="K551" s="76" t="str">
        <f t="shared" si="56"/>
        <v>PAY</v>
      </c>
      <c r="L551" s="81">
        <f ca="1">SUMIF(MAYPAY1, Employees8[HELPER COLUMN],Table8[[#All],[Invoice Value]])</f>
        <v>626.70000000000005</v>
      </c>
      <c r="M551" s="77">
        <f ca="1">IF(AND(K551="PAY", L551&gt;0), SUMIF(MAYPAY1,Employees8[[#Headers],[#Data],[HELPER COLUMN]],Table8[[#All],[Invoice Value]]), "")</f>
        <v>626.70000000000005</v>
      </c>
      <c r="N551" s="78" t="str">
        <f t="shared" ca="1" si="57"/>
        <v>PAID</v>
      </c>
      <c r="O551" s="79"/>
    </row>
    <row r="552" spans="2:15" ht="18.75" customHeight="1" x14ac:dyDescent="0.35">
      <c r="B552" s="67" t="str">
        <f t="shared" si="58"/>
        <v>7130984NGA-511</v>
      </c>
      <c r="C552" s="50">
        <v>7130984</v>
      </c>
      <c r="D552" s="73" t="s">
        <v>492</v>
      </c>
      <c r="E552" s="73" t="s">
        <v>50</v>
      </c>
      <c r="F552" s="42" t="s">
        <v>74</v>
      </c>
      <c r="G552" s="43">
        <v>43221</v>
      </c>
      <c r="H552" s="54" t="s">
        <v>51</v>
      </c>
      <c r="I552" s="75" t="str">
        <f t="shared" si="55"/>
        <v>UNIQUE</v>
      </c>
      <c r="J552" s="75" t="b">
        <f t="shared" si="54"/>
        <v>0</v>
      </c>
      <c r="K552" s="76" t="str">
        <f t="shared" si="56"/>
        <v>PAY</v>
      </c>
      <c r="L552" s="81">
        <f ca="1">SUMIF(MAYPAY1, Employees8[HELPER COLUMN],Table8[[#All],[Invoice Value]])</f>
        <v>225.02</v>
      </c>
      <c r="M552" s="77">
        <f ca="1">IF(AND(K552="PAY", L552&gt;0), SUMIF(MAYPAY1,Employees8[[#Headers],[#Data],[HELPER COLUMN]],Table8[[#All],[Invoice Value]]), "")</f>
        <v>225.02</v>
      </c>
      <c r="N552" s="78" t="str">
        <f t="shared" ca="1" si="57"/>
        <v>PAID</v>
      </c>
      <c r="O552" s="79"/>
    </row>
    <row r="553" spans="2:15" ht="18.75" customHeight="1" x14ac:dyDescent="0.35">
      <c r="B553" s="67" t="str">
        <f t="shared" si="58"/>
        <v>7077650Z999</v>
      </c>
      <c r="C553" s="40">
        <v>7077650</v>
      </c>
      <c r="D553" s="73" t="s">
        <v>493</v>
      </c>
      <c r="E553" s="73" t="s">
        <v>34</v>
      </c>
      <c r="F553" s="42" t="s">
        <v>74</v>
      </c>
      <c r="G553" s="43">
        <v>43221</v>
      </c>
      <c r="H553" s="54" t="s">
        <v>35</v>
      </c>
      <c r="I553" s="75" t="str">
        <f t="shared" si="55"/>
        <v>UNIQUE</v>
      </c>
      <c r="J553" s="75" t="b">
        <f t="shared" si="54"/>
        <v>0</v>
      </c>
      <c r="K553" s="76" t="str">
        <f t="shared" si="56"/>
        <v>PAY</v>
      </c>
      <c r="L553" s="81">
        <f ca="1">SUMIF(MAYPAY1, Employees8[HELPER COLUMN],Table8[[#All],[Invoice Value]])</f>
        <v>0</v>
      </c>
      <c r="M553" s="77" t="str">
        <f ca="1">IF(AND(K553="PAY", L553&gt;0), SUMIF(MAYPAY1,Employees8[[#Headers],[#Data],[HELPER COLUMN]],Table8[[#All],[Invoice Value]]), "")</f>
        <v/>
      </c>
      <c r="N553" s="78" t="str">
        <f t="shared" ca="1" si="57"/>
        <v>NOT PAID</v>
      </c>
      <c r="O553" s="79"/>
    </row>
    <row r="554" spans="2:15" ht="18.75" customHeight="1" x14ac:dyDescent="0.35">
      <c r="B554" s="67" t="str">
        <f t="shared" si="58"/>
        <v>7077650ZNGA562B</v>
      </c>
      <c r="C554" s="50">
        <v>7077650</v>
      </c>
      <c r="D554" s="73" t="s">
        <v>493</v>
      </c>
      <c r="E554" s="73" t="s">
        <v>53</v>
      </c>
      <c r="F554" s="42" t="s">
        <v>74</v>
      </c>
      <c r="G554" s="43">
        <v>43221</v>
      </c>
      <c r="H554" s="54" t="s">
        <v>20</v>
      </c>
      <c r="I554" s="75" t="str">
        <f t="shared" si="55"/>
        <v>UNIQUE</v>
      </c>
      <c r="J554" s="75" t="b">
        <f t="shared" si="54"/>
        <v>1</v>
      </c>
      <c r="K554" s="76" t="str">
        <f t="shared" si="56"/>
        <v>PAY</v>
      </c>
      <c r="L554" s="81">
        <f ca="1">SUMIF(MAYPAY1, Employees8[HELPER COLUMN],Table8[[#All],[Invoice Value]])</f>
        <v>254.64</v>
      </c>
      <c r="M554" s="77">
        <f ca="1">IF(AND(K554="PAY", L554&gt;0), SUMIF(MAYPAY1,Employees8[[#Headers],[#Data],[HELPER COLUMN]],Table8[[#All],[Invoice Value]]), "")</f>
        <v>254.64</v>
      </c>
      <c r="N554" s="78" t="str">
        <f t="shared" ca="1" si="57"/>
        <v>PAID</v>
      </c>
      <c r="O554" s="79"/>
    </row>
    <row r="555" spans="2:15" ht="18.75" customHeight="1" x14ac:dyDescent="0.35">
      <c r="B555" s="67" t="str">
        <f t="shared" si="58"/>
        <v>5123129Z999</v>
      </c>
      <c r="C555" s="40">
        <v>5123129</v>
      </c>
      <c r="D555" s="73" t="s">
        <v>494</v>
      </c>
      <c r="E555" s="73" t="s">
        <v>34</v>
      </c>
      <c r="F555" s="42" t="s">
        <v>82</v>
      </c>
      <c r="G555" s="43">
        <v>43221</v>
      </c>
      <c r="H555" s="54" t="s">
        <v>35</v>
      </c>
      <c r="I555" s="75" t="str">
        <f t="shared" si="55"/>
        <v>UNIQUE</v>
      </c>
      <c r="J555" s="75" t="b">
        <f t="shared" si="54"/>
        <v>0</v>
      </c>
      <c r="K555" s="76" t="str">
        <f t="shared" si="56"/>
        <v>PAY</v>
      </c>
      <c r="L555" s="81">
        <f ca="1">SUMIF(MAYPAY1, Employees8[HELPER COLUMN],Table8[[#All],[Invoice Value]])</f>
        <v>0</v>
      </c>
      <c r="M555" s="77" t="str">
        <f ca="1">IF(AND(K555="PAY", L555&gt;0), SUMIF(MAYPAY1,Employees8[[#Headers],[#Data],[HELPER COLUMN]],Table8[[#All],[Invoice Value]]), "")</f>
        <v/>
      </c>
      <c r="N555" s="78" t="str">
        <f t="shared" ca="1" si="57"/>
        <v>NOT PAID</v>
      </c>
      <c r="O555" s="79"/>
    </row>
    <row r="556" spans="2:15" ht="18.75" customHeight="1" x14ac:dyDescent="0.35">
      <c r="B556" s="67" t="str">
        <f t="shared" si="58"/>
        <v>5123129ZNGA564B</v>
      </c>
      <c r="C556" s="40">
        <v>5123129</v>
      </c>
      <c r="D556" s="73" t="s">
        <v>494</v>
      </c>
      <c r="E556" s="73" t="s">
        <v>32</v>
      </c>
      <c r="F556" s="42" t="s">
        <v>82</v>
      </c>
      <c r="G556" s="43">
        <v>43221</v>
      </c>
      <c r="H556" s="54" t="s">
        <v>19</v>
      </c>
      <c r="I556" s="75" t="str">
        <f t="shared" si="55"/>
        <v>DUP</v>
      </c>
      <c r="J556" s="75" t="b">
        <f t="shared" si="54"/>
        <v>1</v>
      </c>
      <c r="K556" s="76" t="str">
        <f t="shared" si="56"/>
        <v>NO</v>
      </c>
      <c r="L556" s="81">
        <f ca="1">SUMIF(MAYPAY1, Employees8[HELPER COLUMN],Table8[[#All],[Invoice Value]])</f>
        <v>0</v>
      </c>
      <c r="M556" s="77" t="str">
        <f ca="1">IF(AND(K556="PAY", L556&gt;0), SUMIF(MAYPAY1,Employees8[[#Headers],[#Data],[HELPER COLUMN]],Table8[[#All],[Invoice Value]]), "")</f>
        <v/>
      </c>
      <c r="N556" s="78" t="str">
        <f t="shared" si="57"/>
        <v>NEGLECT</v>
      </c>
      <c r="O556" s="79"/>
    </row>
    <row r="557" spans="2:15" ht="18.75" customHeight="1" x14ac:dyDescent="0.35">
      <c r="B557" s="67" t="str">
        <f t="shared" si="58"/>
        <v>7166665ZNGA564BC</v>
      </c>
      <c r="C557" s="40">
        <v>7166665</v>
      </c>
      <c r="D557" s="73" t="s">
        <v>446</v>
      </c>
      <c r="E557" s="73" t="s">
        <v>94</v>
      </c>
      <c r="F557" s="42" t="s">
        <v>82</v>
      </c>
      <c r="G557" s="43">
        <v>43221</v>
      </c>
      <c r="H557" s="54" t="s">
        <v>95</v>
      </c>
      <c r="I557" s="75" t="str">
        <f t="shared" si="55"/>
        <v>UNIQUE</v>
      </c>
      <c r="J557" s="75" t="b">
        <f t="shared" si="54"/>
        <v>0</v>
      </c>
      <c r="K557" s="76" t="str">
        <f t="shared" si="56"/>
        <v>PAY</v>
      </c>
      <c r="L557" s="81">
        <f ca="1">SUMIF(MAYPAY1, Employees8[HELPER COLUMN],Table8[[#All],[Invoice Value]])</f>
        <v>881.69</v>
      </c>
      <c r="M557" s="77">
        <f ca="1">IF(AND(K557="PAY", L557&gt;0), SUMIF(MAYPAY1,Employees8[[#Headers],[#Data],[HELPER COLUMN]],Table8[[#All],[Invoice Value]]), "")</f>
        <v>881.69</v>
      </c>
      <c r="N557" s="78" t="str">
        <f t="shared" ca="1" si="57"/>
        <v>PAID</v>
      </c>
      <c r="O557" s="79"/>
    </row>
    <row r="558" spans="2:15" ht="18.75" customHeight="1" x14ac:dyDescent="0.35">
      <c r="B558" s="67" t="str">
        <f t="shared" si="58"/>
        <v>7178789ZNGA563BC</v>
      </c>
      <c r="C558" s="40">
        <v>7178789</v>
      </c>
      <c r="D558" s="73" t="s">
        <v>445</v>
      </c>
      <c r="E558" s="73" t="s">
        <v>24</v>
      </c>
      <c r="F558" s="42" t="s">
        <v>82</v>
      </c>
      <c r="G558" s="43">
        <v>43221</v>
      </c>
      <c r="H558" s="54" t="s">
        <v>25</v>
      </c>
      <c r="I558" s="75" t="str">
        <f t="shared" si="55"/>
        <v>UNIQUE</v>
      </c>
      <c r="J558" s="75" t="b">
        <f t="shared" si="54"/>
        <v>0</v>
      </c>
      <c r="K558" s="76" t="str">
        <f t="shared" si="56"/>
        <v>PAY</v>
      </c>
      <c r="L558" s="81">
        <f ca="1">SUMIF(MAYPAY1, Employees8[HELPER COLUMN],Table8[[#All],[Invoice Value]])</f>
        <v>626.70000000000005</v>
      </c>
      <c r="M558" s="77">
        <f ca="1">IF(AND(K558="PAY", L558&gt;0), SUMIF(MAYPAY1,Employees8[[#Headers],[#Data],[HELPER COLUMN]],Table8[[#All],[Invoice Value]]), "")</f>
        <v>626.70000000000005</v>
      </c>
      <c r="N558" s="78" t="str">
        <f t="shared" ca="1" si="57"/>
        <v>PAID</v>
      </c>
      <c r="O558" s="79"/>
    </row>
    <row r="559" spans="2:15" ht="18.75" customHeight="1" x14ac:dyDescent="0.35">
      <c r="B559" s="67" t="str">
        <f t="shared" si="58"/>
        <v>7234780ZNGA563B</v>
      </c>
      <c r="C559" s="40">
        <v>7234780</v>
      </c>
      <c r="D559" s="73" t="s">
        <v>495</v>
      </c>
      <c r="E559" s="73" t="s">
        <v>22</v>
      </c>
      <c r="F559" s="42" t="s">
        <v>82</v>
      </c>
      <c r="G559" s="43">
        <v>43221</v>
      </c>
      <c r="H559" s="54" t="s">
        <v>23</v>
      </c>
      <c r="I559" s="75" t="str">
        <f t="shared" si="55"/>
        <v>DUP</v>
      </c>
      <c r="J559" s="75" t="b">
        <f t="shared" si="54"/>
        <v>1</v>
      </c>
      <c r="K559" s="76" t="str">
        <f t="shared" si="56"/>
        <v>NO</v>
      </c>
      <c r="L559" s="81">
        <f ca="1">SUMIF(MAYPAY1, Employees8[HELPER COLUMN],Table8[[#All],[Invoice Value]])</f>
        <v>0</v>
      </c>
      <c r="M559" s="77" t="str">
        <f ca="1">IF(AND(K559="PAY", L559&gt;0), SUMIF(MAYPAY1,Employees8[[#Headers],[#Data],[HELPER COLUMN]],Table8[[#All],[Invoice Value]]), "")</f>
        <v/>
      </c>
      <c r="N559" s="78" t="str">
        <f t="shared" si="57"/>
        <v>NEGLECT</v>
      </c>
      <c r="O559" s="79"/>
    </row>
    <row r="560" spans="2:15" ht="18.75" customHeight="1" x14ac:dyDescent="0.35">
      <c r="B560" s="67" t="str">
        <f t="shared" si="58"/>
        <v>7040961ZNGA561BC</v>
      </c>
      <c r="C560" s="40">
        <v>7040961</v>
      </c>
      <c r="D560" s="73" t="s">
        <v>438</v>
      </c>
      <c r="E560" s="73" t="s">
        <v>27</v>
      </c>
      <c r="F560" s="42" t="s">
        <v>18</v>
      </c>
      <c r="G560" s="43">
        <v>43221</v>
      </c>
      <c r="H560" s="64" t="str">
        <f>VLOOKUP(E560, 'CODES FOR CLOSING TYPE'!$A$1:$C$28, 2,0)</f>
        <v>ZNGA561BC</v>
      </c>
      <c r="I560" s="75" t="str">
        <f t="shared" si="55"/>
        <v>UNIQUE</v>
      </c>
      <c r="J560" s="75" t="b">
        <f t="shared" si="54"/>
        <v>0</v>
      </c>
      <c r="K560" s="76" t="str">
        <f t="shared" si="56"/>
        <v>PAY</v>
      </c>
      <c r="L560" s="81">
        <f ca="1">SUMIF(MAYPAY1, Employees8[HELPER COLUMN],Table8[[#All],[Invoice Value]])</f>
        <v>433.57</v>
      </c>
      <c r="M560" s="77">
        <f ca="1">IF(AND(K560="PAY", L560&gt;0), SUMIF(MAYPAY1,Employees8[[#Headers],[#Data],[HELPER COLUMN]],Table8[[#All],[Invoice Value]]), "")</f>
        <v>433.57</v>
      </c>
      <c r="N560" s="78" t="str">
        <f t="shared" ca="1" si="57"/>
        <v>PAID</v>
      </c>
      <c r="O560" s="79"/>
    </row>
    <row r="561" spans="2:15" ht="18.75" customHeight="1" x14ac:dyDescent="0.35">
      <c r="B561" s="67" t="str">
        <f t="shared" si="58"/>
        <v>7179928ZNGA563B</v>
      </c>
      <c r="C561" s="40">
        <v>7179928</v>
      </c>
      <c r="D561" s="73" t="s">
        <v>496</v>
      </c>
      <c r="E561" s="73" t="s">
        <v>22</v>
      </c>
      <c r="F561" s="42" t="s">
        <v>18</v>
      </c>
      <c r="G561" s="43">
        <v>43221</v>
      </c>
      <c r="H561" s="64" t="str">
        <f>VLOOKUP(E561, 'CODES FOR CLOSING TYPE'!$A$1:$C$28, 2,0)</f>
        <v>ZNGA563B</v>
      </c>
      <c r="I561" s="75" t="str">
        <f t="shared" si="55"/>
        <v>DUP</v>
      </c>
      <c r="J561" s="75" t="b">
        <f t="shared" si="54"/>
        <v>1</v>
      </c>
      <c r="K561" s="76" t="str">
        <f t="shared" si="56"/>
        <v>NO</v>
      </c>
      <c r="L561" s="81">
        <f ca="1">SUMIF(MAYPAY1, Employees8[HELPER COLUMN],Table8[[#All],[Invoice Value]])</f>
        <v>0</v>
      </c>
      <c r="M561" s="77" t="str">
        <f ca="1">IF(AND(K561="PAY", L561&gt;0), SUMIF(MAYPAY1,Employees8[[#Headers],[#Data],[HELPER COLUMN]],Table8[[#All],[Invoice Value]]), "")</f>
        <v/>
      </c>
      <c r="N561" s="78" t="str">
        <f t="shared" si="57"/>
        <v>NEGLECT</v>
      </c>
      <c r="O561" s="79"/>
    </row>
    <row r="562" spans="2:15" ht="18.75" customHeight="1" x14ac:dyDescent="0.35">
      <c r="B562" s="67" t="str">
        <f t="shared" si="58"/>
        <v>7179928ZNGA563BC</v>
      </c>
      <c r="C562" s="40">
        <v>7179928</v>
      </c>
      <c r="D562" s="73" t="s">
        <v>496</v>
      </c>
      <c r="E562" s="73" t="s">
        <v>24</v>
      </c>
      <c r="F562" s="42" t="s">
        <v>18</v>
      </c>
      <c r="G562" s="43">
        <v>43221</v>
      </c>
      <c r="H562" s="64" t="str">
        <f>VLOOKUP(E562, 'CODES FOR CLOSING TYPE'!$A$1:$C$28, 2,0)</f>
        <v>ZNGA563BC</v>
      </c>
      <c r="I562" s="75" t="str">
        <f t="shared" si="55"/>
        <v>UNIQUE</v>
      </c>
      <c r="J562" s="75" t="b">
        <f t="shared" si="54"/>
        <v>0</v>
      </c>
      <c r="K562" s="76" t="str">
        <f t="shared" si="56"/>
        <v>PAY</v>
      </c>
      <c r="L562" s="81">
        <f ca="1">SUMIF(MAYPAY1, Employees8[HELPER COLUMN],Table8[[#All],[Invoice Value]])</f>
        <v>626.70000000000005</v>
      </c>
      <c r="M562" s="77">
        <f ca="1">IF(AND(K562="PAY", L562&gt;0), SUMIF(MAYPAY1,Employees8[[#Headers],[#Data],[HELPER COLUMN]],Table8[[#All],[Invoice Value]]), "")</f>
        <v>626.70000000000005</v>
      </c>
      <c r="N562" s="78" t="str">
        <f t="shared" ca="1" si="57"/>
        <v>PAID</v>
      </c>
      <c r="O562" s="79"/>
    </row>
    <row r="563" spans="2:15" ht="18.75" customHeight="1" x14ac:dyDescent="0.35">
      <c r="B563" s="67" t="str">
        <f t="shared" si="58"/>
        <v>7011962NGA-511</v>
      </c>
      <c r="C563" s="40">
        <v>7011962</v>
      </c>
      <c r="D563" s="73" t="s">
        <v>497</v>
      </c>
      <c r="E563" s="73" t="s">
        <v>50</v>
      </c>
      <c r="F563" s="42" t="s">
        <v>40</v>
      </c>
      <c r="G563" s="43">
        <v>43222</v>
      </c>
      <c r="H563" s="54" t="s">
        <v>51</v>
      </c>
      <c r="I563" s="75" t="str">
        <f t="shared" si="55"/>
        <v>UNIQUE</v>
      </c>
      <c r="J563" s="75" t="b">
        <f t="shared" si="54"/>
        <v>0</v>
      </c>
      <c r="K563" s="76" t="str">
        <f t="shared" si="56"/>
        <v>PAY</v>
      </c>
      <c r="L563" s="81">
        <f ca="1">SUMIF(MAYPAY1, Employees8[HELPER COLUMN],Table8[[#All],[Invoice Value]])</f>
        <v>225.02</v>
      </c>
      <c r="M563" s="77">
        <f ca="1">IF(AND(K563="PAY", L563&gt;0), SUMIF(MAYPAY1,Employees8[[#Headers],[#Data],[HELPER COLUMN]],Table8[[#All],[Invoice Value]]), "")</f>
        <v>225.02</v>
      </c>
      <c r="N563" s="78" t="str">
        <f t="shared" ca="1" si="57"/>
        <v>PAID</v>
      </c>
      <c r="O563" s="79"/>
    </row>
    <row r="564" spans="2:15" ht="18.75" customHeight="1" x14ac:dyDescent="0.35">
      <c r="B564" s="67" t="str">
        <f t="shared" si="58"/>
        <v>7155346ZNGA562B</v>
      </c>
      <c r="C564" s="40">
        <v>7155346</v>
      </c>
      <c r="D564" s="73" t="s">
        <v>498</v>
      </c>
      <c r="E564" s="73" t="s">
        <v>53</v>
      </c>
      <c r="F564" s="42" t="s">
        <v>40</v>
      </c>
      <c r="G564" s="43">
        <v>43222</v>
      </c>
      <c r="H564" s="54" t="s">
        <v>20</v>
      </c>
      <c r="I564" s="75" t="str">
        <f t="shared" si="55"/>
        <v>DUP</v>
      </c>
      <c r="J564" s="75" t="b">
        <f t="shared" si="54"/>
        <v>1</v>
      </c>
      <c r="K564" s="76" t="str">
        <f t="shared" si="56"/>
        <v>NO</v>
      </c>
      <c r="L564" s="81">
        <f ca="1">SUMIF(MAYPAY1, Employees8[HELPER COLUMN],Table8[[#All],[Invoice Value]])</f>
        <v>0</v>
      </c>
      <c r="M564" s="77" t="str">
        <f ca="1">IF(AND(K564="PAY", L564&gt;0), SUMIF(MAYPAY1,Employees8[[#Headers],[#Data],[HELPER COLUMN]],Table8[[#All],[Invoice Value]]), "")</f>
        <v/>
      </c>
      <c r="N564" s="78" t="str">
        <f t="shared" si="57"/>
        <v>NEGLECT</v>
      </c>
      <c r="O564" s="79"/>
    </row>
    <row r="565" spans="2:15" ht="18.75" customHeight="1" x14ac:dyDescent="0.35">
      <c r="B565" s="67" t="str">
        <f t="shared" si="58"/>
        <v>7253944ZNGA563BC</v>
      </c>
      <c r="C565" s="40">
        <v>7253944</v>
      </c>
      <c r="D565" s="73" t="s">
        <v>489</v>
      </c>
      <c r="E565" s="73" t="s">
        <v>24</v>
      </c>
      <c r="F565" s="42" t="s">
        <v>55</v>
      </c>
      <c r="G565" s="43">
        <v>43222</v>
      </c>
      <c r="H565" s="54" t="s">
        <v>25</v>
      </c>
      <c r="I565" s="75" t="str">
        <f t="shared" si="55"/>
        <v>UNIQUE</v>
      </c>
      <c r="J565" s="75" t="b">
        <f t="shared" si="54"/>
        <v>0</v>
      </c>
      <c r="K565" s="76" t="str">
        <f t="shared" si="56"/>
        <v>PAY</v>
      </c>
      <c r="L565" s="81">
        <f ca="1">SUMIF(MAYPAY1, Employees8[HELPER COLUMN],Table8[[#All],[Invoice Value]])</f>
        <v>626.70000000000005</v>
      </c>
      <c r="M565" s="77">
        <f ca="1">IF(AND(K565="PAY", L565&gt;0), SUMIF(MAYPAY1,Employees8[[#Headers],[#Data],[HELPER COLUMN]],Table8[[#All],[Invoice Value]]), "")</f>
        <v>626.70000000000005</v>
      </c>
      <c r="N565" s="78" t="str">
        <f t="shared" ca="1" si="57"/>
        <v>PAID</v>
      </c>
      <c r="O565" s="79"/>
    </row>
    <row r="566" spans="2:15" ht="18.75" customHeight="1" x14ac:dyDescent="0.35">
      <c r="B566" s="67" t="str">
        <f t="shared" si="58"/>
        <v>7037689Z999</v>
      </c>
      <c r="C566" s="40">
        <v>7037689</v>
      </c>
      <c r="D566" s="73" t="s">
        <v>499</v>
      </c>
      <c r="E566" s="73" t="s">
        <v>34</v>
      </c>
      <c r="F566" s="42" t="s">
        <v>59</v>
      </c>
      <c r="G566" s="43">
        <v>43222</v>
      </c>
      <c r="H566" s="54" t="s">
        <v>35</v>
      </c>
      <c r="I566" s="75" t="str">
        <f t="shared" si="55"/>
        <v>UNIQUE</v>
      </c>
      <c r="J566" s="75" t="b">
        <f t="shared" si="54"/>
        <v>0</v>
      </c>
      <c r="K566" s="76" t="str">
        <f t="shared" si="56"/>
        <v>PAY</v>
      </c>
      <c r="L566" s="81">
        <f ca="1">SUMIF(MAYPAY1, Employees8[HELPER COLUMN],Table8[[#All],[Invoice Value]])</f>
        <v>0</v>
      </c>
      <c r="M566" s="77" t="str">
        <f ca="1">IF(AND(K566="PAY", L566&gt;0), SUMIF(MAYPAY1,Employees8[[#Headers],[#Data],[HELPER COLUMN]],Table8[[#All],[Invoice Value]]), "")</f>
        <v/>
      </c>
      <c r="N566" s="78" t="str">
        <f t="shared" ca="1" si="57"/>
        <v>NOT PAID</v>
      </c>
      <c r="O566" s="79"/>
    </row>
    <row r="567" spans="2:15" ht="18.75" customHeight="1" x14ac:dyDescent="0.35">
      <c r="B567" s="67" t="str">
        <f t="shared" si="58"/>
        <v>7037689ZNGA561B</v>
      </c>
      <c r="C567" s="40">
        <v>7037689</v>
      </c>
      <c r="D567" s="73" t="s">
        <v>499</v>
      </c>
      <c r="E567" s="73" t="s">
        <v>37</v>
      </c>
      <c r="F567" s="42" t="s">
        <v>59</v>
      </c>
      <c r="G567" s="43">
        <v>43222</v>
      </c>
      <c r="H567" s="54" t="s">
        <v>15</v>
      </c>
      <c r="I567" s="75" t="str">
        <f t="shared" si="55"/>
        <v>DUP</v>
      </c>
      <c r="J567" s="75" t="b">
        <f t="shared" si="54"/>
        <v>1</v>
      </c>
      <c r="K567" s="76" t="str">
        <f t="shared" si="56"/>
        <v>NO</v>
      </c>
      <c r="L567" s="81">
        <f ca="1">SUMIF(MAYPAY1, Employees8[HELPER COLUMN],Table8[[#All],[Invoice Value]])</f>
        <v>0</v>
      </c>
      <c r="M567" s="77" t="str">
        <f ca="1">IF(AND(K567="PAY", L567&gt;0), SUMIF(MAYPAY1,Employees8[[#Headers],[#Data],[HELPER COLUMN]],Table8[[#All],[Invoice Value]]), "")</f>
        <v/>
      </c>
      <c r="N567" s="78" t="str">
        <f t="shared" si="57"/>
        <v>NEGLECT</v>
      </c>
      <c r="O567" s="79"/>
    </row>
    <row r="568" spans="2:15" ht="18.75" customHeight="1" x14ac:dyDescent="0.35">
      <c r="B568" s="67" t="str">
        <f t="shared" si="58"/>
        <v>7177784ZNGA563B</v>
      </c>
      <c r="C568" s="40">
        <v>7177784</v>
      </c>
      <c r="D568" s="73" t="s">
        <v>500</v>
      </c>
      <c r="E568" s="73" t="s">
        <v>22</v>
      </c>
      <c r="F568" s="42" t="s">
        <v>65</v>
      </c>
      <c r="G568" s="43">
        <v>43222</v>
      </c>
      <c r="H568" s="54" t="s">
        <v>23</v>
      </c>
      <c r="I568" s="75" t="str">
        <f t="shared" si="55"/>
        <v>DUP</v>
      </c>
      <c r="J568" s="75" t="b">
        <f t="shared" si="54"/>
        <v>1</v>
      </c>
      <c r="K568" s="76" t="str">
        <f t="shared" si="56"/>
        <v>NO</v>
      </c>
      <c r="L568" s="81">
        <f ca="1">SUMIF(MAYPAY1, Employees8[HELPER COLUMN],Table8[[#All],[Invoice Value]])</f>
        <v>0</v>
      </c>
      <c r="M568" s="77" t="str">
        <f ca="1">IF(AND(K568="PAY", L568&gt;0), SUMIF(MAYPAY1,Employees8[[#Headers],[#Data],[HELPER COLUMN]],Table8[[#All],[Invoice Value]]), "")</f>
        <v/>
      </c>
      <c r="N568" s="78" t="str">
        <f t="shared" si="57"/>
        <v>NEGLECT</v>
      </c>
      <c r="O568" s="79"/>
    </row>
    <row r="569" spans="2:15" ht="18.75" customHeight="1" x14ac:dyDescent="0.35">
      <c r="B569" s="67" t="str">
        <f t="shared" si="58"/>
        <v>7290014NGA-750</v>
      </c>
      <c r="C569" s="40">
        <v>7290014</v>
      </c>
      <c r="D569" s="73" t="s">
        <v>501</v>
      </c>
      <c r="E569" s="73" t="s">
        <v>84</v>
      </c>
      <c r="F569" s="42" t="s">
        <v>82</v>
      </c>
      <c r="G569" s="43">
        <v>43222</v>
      </c>
      <c r="H569" s="54" t="s">
        <v>85</v>
      </c>
      <c r="I569" s="75" t="str">
        <f t="shared" si="55"/>
        <v>UNIQUE</v>
      </c>
      <c r="J569" s="75" t="b">
        <f t="shared" si="54"/>
        <v>0</v>
      </c>
      <c r="K569" s="76" t="str">
        <f t="shared" si="56"/>
        <v>PAY</v>
      </c>
      <c r="L569" s="81">
        <f ca="1">SUMIF(MAYPAY1, Employees8[HELPER COLUMN],Table8[[#All],[Invoice Value]])</f>
        <v>22.61</v>
      </c>
      <c r="M569" s="77">
        <f ca="1">IF(AND(K569="PAY", L569&gt;0), SUMIF(MAYPAY1,Employees8[[#Headers],[#Data],[HELPER COLUMN]],Table8[[#All],[Invoice Value]]), "")</f>
        <v>22.61</v>
      </c>
      <c r="N569" s="78" t="str">
        <f t="shared" ca="1" si="57"/>
        <v>PAID</v>
      </c>
      <c r="O569" s="79"/>
    </row>
    <row r="570" spans="2:15" ht="18.75" customHeight="1" x14ac:dyDescent="0.35">
      <c r="B570" s="67" t="str">
        <f t="shared" si="58"/>
        <v>7290014NGA-751</v>
      </c>
      <c r="C570" s="40">
        <v>7290014</v>
      </c>
      <c r="D570" s="73" t="s">
        <v>501</v>
      </c>
      <c r="E570" s="73" t="s">
        <v>109</v>
      </c>
      <c r="F570" s="42" t="s">
        <v>82</v>
      </c>
      <c r="G570" s="43">
        <v>43222</v>
      </c>
      <c r="H570" s="54" t="s">
        <v>93</v>
      </c>
      <c r="I570" s="75" t="str">
        <f t="shared" si="55"/>
        <v>UNIQUE</v>
      </c>
      <c r="J570" s="75" t="b">
        <f t="shared" si="54"/>
        <v>0</v>
      </c>
      <c r="K570" s="76" t="str">
        <f t="shared" si="56"/>
        <v>PAY</v>
      </c>
      <c r="L570" s="81">
        <f ca="1">SUMIF(MAYPAY1, Employees8[HELPER COLUMN],Table8[[#All],[Invoice Value]])</f>
        <v>146.76</v>
      </c>
      <c r="M570" s="77">
        <f ca="1">IF(AND(K570="PAY", L570&gt;0), SUMIF(MAYPAY1,Employees8[[#Headers],[#Data],[HELPER COLUMN]],Table8[[#All],[Invoice Value]]), "")</f>
        <v>146.76</v>
      </c>
      <c r="N570" s="78" t="str">
        <f t="shared" ca="1" si="57"/>
        <v>PAID</v>
      </c>
      <c r="O570" s="79"/>
    </row>
    <row r="571" spans="2:15" ht="18.75" customHeight="1" x14ac:dyDescent="0.35">
      <c r="B571" s="67" t="str">
        <f t="shared" si="58"/>
        <v>7234780ZNGA563BC</v>
      </c>
      <c r="C571" s="40">
        <v>7234780</v>
      </c>
      <c r="D571" s="73" t="s">
        <v>495</v>
      </c>
      <c r="E571" s="73" t="s">
        <v>24</v>
      </c>
      <c r="F571" s="42" t="s">
        <v>82</v>
      </c>
      <c r="G571" s="43">
        <v>43222</v>
      </c>
      <c r="H571" s="54" t="s">
        <v>25</v>
      </c>
      <c r="I571" s="75" t="str">
        <f t="shared" si="55"/>
        <v>UNIQUE</v>
      </c>
      <c r="J571" s="75" t="b">
        <f t="shared" si="54"/>
        <v>0</v>
      </c>
      <c r="K571" s="76" t="str">
        <f t="shared" si="56"/>
        <v>PAY</v>
      </c>
      <c r="L571" s="81">
        <f ca="1">SUMIF(MAYPAY1, Employees8[HELPER COLUMN],Table8[[#All],[Invoice Value]])</f>
        <v>626.70000000000005</v>
      </c>
      <c r="M571" s="77">
        <f ca="1">IF(AND(K571="PAY", L571&gt;0), SUMIF(MAYPAY1,Employees8[[#Headers],[#Data],[HELPER COLUMN]],Table8[[#All],[Invoice Value]]), "")</f>
        <v>626.70000000000005</v>
      </c>
      <c r="N571" s="78" t="str">
        <f t="shared" ca="1" si="57"/>
        <v>PAID</v>
      </c>
      <c r="O571" s="79"/>
    </row>
    <row r="572" spans="2:15" ht="18.75" customHeight="1" x14ac:dyDescent="0.35">
      <c r="B572" s="67" t="str">
        <f t="shared" si="58"/>
        <v>7206290ZNGA563BC</v>
      </c>
      <c r="C572" s="40">
        <v>7206290</v>
      </c>
      <c r="D572" s="73" t="s">
        <v>470</v>
      </c>
      <c r="E572" s="73" t="s">
        <v>24</v>
      </c>
      <c r="F572" s="42" t="s">
        <v>82</v>
      </c>
      <c r="G572" s="43">
        <v>43222</v>
      </c>
      <c r="H572" s="54" t="s">
        <v>25</v>
      </c>
      <c r="I572" s="75" t="str">
        <f t="shared" si="55"/>
        <v>UNIQUE</v>
      </c>
      <c r="J572" s="75" t="b">
        <f t="shared" ref="J572:J635" si="59">SUMPRODUCT(--(H572=BUILDCODES))&gt;0</f>
        <v>0</v>
      </c>
      <c r="K572" s="76" t="str">
        <f t="shared" si="56"/>
        <v>PAY</v>
      </c>
      <c r="L572" s="81">
        <f ca="1">SUMIF(MAYPAY1, Employees8[HELPER COLUMN],Table8[[#All],[Invoice Value]])</f>
        <v>626.70000000000005</v>
      </c>
      <c r="M572" s="77">
        <f ca="1">IF(AND(K572="PAY", L572&gt;0), SUMIF(MAYPAY1,Employees8[[#Headers],[#Data],[HELPER COLUMN]],Table8[[#All],[Invoice Value]]), "")</f>
        <v>626.70000000000005</v>
      </c>
      <c r="N572" s="78" t="str">
        <f t="shared" ca="1" si="57"/>
        <v>PAID</v>
      </c>
      <c r="O572" s="79"/>
    </row>
    <row r="573" spans="2:15" ht="18.75" customHeight="1" x14ac:dyDescent="0.35">
      <c r="B573" s="67" t="str">
        <f t="shared" si="58"/>
        <v>7235214ZNGA560B</v>
      </c>
      <c r="C573" s="73">
        <v>7235214</v>
      </c>
      <c r="D573" s="73" t="s">
        <v>502</v>
      </c>
      <c r="E573" s="73" t="s">
        <v>69</v>
      </c>
      <c r="F573" s="42" t="s">
        <v>18</v>
      </c>
      <c r="G573" s="43">
        <v>43222</v>
      </c>
      <c r="H573" s="64" t="str">
        <f>VLOOKUP(E573, 'CODES FOR CLOSING TYPE'!$A$1:$C$28, 2,0)</f>
        <v>ZNGA560B</v>
      </c>
      <c r="I573" s="75" t="str">
        <f t="shared" si="55"/>
        <v>DUP</v>
      </c>
      <c r="J573" s="75" t="b">
        <f t="shared" si="59"/>
        <v>1</v>
      </c>
      <c r="K573" s="76" t="str">
        <f t="shared" si="56"/>
        <v>NO</v>
      </c>
      <c r="L573" s="81">
        <f ca="1">SUMIF(MAYPAY1, Employees8[HELPER COLUMN],Table8[[#All],[Invoice Value]])</f>
        <v>0</v>
      </c>
      <c r="M573" s="77" t="str">
        <f ca="1">IF(AND(K573="PAY", L573&gt;0), SUMIF(MAYPAY1,Employees8[[#Headers],[#Data],[HELPER COLUMN]],Table8[[#All],[Invoice Value]]), "")</f>
        <v/>
      </c>
      <c r="N573" s="78" t="str">
        <f t="shared" si="57"/>
        <v>NEGLECT</v>
      </c>
      <c r="O573" s="79"/>
    </row>
    <row r="574" spans="2:15" ht="18.75" customHeight="1" x14ac:dyDescent="0.35">
      <c r="B574" s="67" t="str">
        <f t="shared" si="58"/>
        <v>7235214ZNGA560BC</v>
      </c>
      <c r="C574" s="40">
        <v>7235214</v>
      </c>
      <c r="D574" s="73" t="s">
        <v>502</v>
      </c>
      <c r="E574" s="73" t="s">
        <v>79</v>
      </c>
      <c r="F574" s="42" t="s">
        <v>18</v>
      </c>
      <c r="G574" s="43">
        <v>43222</v>
      </c>
      <c r="H574" s="64" t="str">
        <f>VLOOKUP(E574, 'CODES FOR CLOSING TYPE'!$A$1:$C$28, 2,0)</f>
        <v>ZNGA560BC</v>
      </c>
      <c r="I574" s="75" t="str">
        <f t="shared" si="55"/>
        <v>UNIQUE</v>
      </c>
      <c r="J574" s="75" t="b">
        <f t="shared" si="59"/>
        <v>0</v>
      </c>
      <c r="K574" s="76" t="str">
        <f t="shared" si="56"/>
        <v>PAY</v>
      </c>
      <c r="L574" s="81">
        <f ca="1">SUMIF(MAYPAY1, Employees8[HELPER COLUMN],Table8[[#All],[Invoice Value]])</f>
        <v>414.92</v>
      </c>
      <c r="M574" s="77">
        <f ca="1">IF(AND(K574="PAY", L574&gt;0), SUMIF(MAYPAY1,Employees8[[#Headers],[#Data],[HELPER COLUMN]],Table8[[#All],[Invoice Value]]), "")</f>
        <v>414.92</v>
      </c>
      <c r="N574" s="78" t="str">
        <f t="shared" ca="1" si="57"/>
        <v>PAID</v>
      </c>
      <c r="O574" s="79"/>
    </row>
    <row r="575" spans="2:15" ht="18.75" customHeight="1" x14ac:dyDescent="0.35">
      <c r="B575" s="67" t="str">
        <f t="shared" si="58"/>
        <v>7153942ZNGA560BC</v>
      </c>
      <c r="C575" s="40">
        <v>7153942</v>
      </c>
      <c r="D575" s="73" t="s">
        <v>482</v>
      </c>
      <c r="E575" s="73" t="s">
        <v>79</v>
      </c>
      <c r="F575" s="42" t="s">
        <v>18</v>
      </c>
      <c r="G575" s="43">
        <v>43222</v>
      </c>
      <c r="H575" s="64" t="str">
        <f>VLOOKUP(E575, 'CODES FOR CLOSING TYPE'!$A$1:$C$28, 2,0)</f>
        <v>ZNGA560BC</v>
      </c>
      <c r="I575" s="75" t="str">
        <f t="shared" si="55"/>
        <v>UNIQUE</v>
      </c>
      <c r="J575" s="75" t="b">
        <f t="shared" si="59"/>
        <v>0</v>
      </c>
      <c r="K575" s="76" t="str">
        <f t="shared" si="56"/>
        <v>PAY</v>
      </c>
      <c r="L575" s="81">
        <f ca="1">SUMIF(MAYPAY1, Employees8[HELPER COLUMN],Table8[[#All],[Invoice Value]])</f>
        <v>414.92</v>
      </c>
      <c r="M575" s="77">
        <f ca="1">IF(AND(K575="PAY", L575&gt;0), SUMIF(MAYPAY1,Employees8[[#Headers],[#Data],[HELPER COLUMN]],Table8[[#All],[Invoice Value]]), "")</f>
        <v>414.92</v>
      </c>
      <c r="N575" s="78" t="str">
        <f t="shared" ca="1" si="57"/>
        <v>PAID</v>
      </c>
      <c r="O575" s="79"/>
    </row>
    <row r="576" spans="2:15" ht="18.75" customHeight="1" x14ac:dyDescent="0.35">
      <c r="B576" s="67" t="str">
        <f t="shared" si="58"/>
        <v>7164194ZNGA561B</v>
      </c>
      <c r="C576" s="40">
        <v>7164194</v>
      </c>
      <c r="D576" s="73" t="s">
        <v>503</v>
      </c>
      <c r="E576" s="73" t="s">
        <v>37</v>
      </c>
      <c r="F576" s="42" t="s">
        <v>45</v>
      </c>
      <c r="G576" s="43">
        <v>43223</v>
      </c>
      <c r="H576" s="64" t="str">
        <f>VLOOKUP(E576, 'CODES FOR CLOSING TYPE'!$A$1:$C$28, 2,0)</f>
        <v>ZNGA561B</v>
      </c>
      <c r="I576" s="75" t="str">
        <f t="shared" si="55"/>
        <v>DUP</v>
      </c>
      <c r="J576" s="75" t="b">
        <f t="shared" si="59"/>
        <v>1</v>
      </c>
      <c r="K576" s="76" t="str">
        <f t="shared" si="56"/>
        <v>NO</v>
      </c>
      <c r="L576" s="81">
        <f ca="1">SUMIF(MAYPAY1, Employees8[HELPER COLUMN],Table8[[#All],[Invoice Value]])</f>
        <v>0</v>
      </c>
      <c r="M576" s="77" t="str">
        <f ca="1">IF(AND(K576="PAY", L576&gt;0), SUMIF(MAYPAY1,Employees8[[#Headers],[#Data],[HELPER COLUMN]],Table8[[#All],[Invoice Value]]), "")</f>
        <v/>
      </c>
      <c r="N576" s="78" t="str">
        <f t="shared" si="57"/>
        <v>NEGLECT</v>
      </c>
      <c r="O576" s="79"/>
    </row>
    <row r="577" spans="2:15" ht="18.75" customHeight="1" x14ac:dyDescent="0.35">
      <c r="B577" s="67" t="str">
        <f t="shared" si="58"/>
        <v>7164194ZNGA561BC</v>
      </c>
      <c r="C577" s="40">
        <v>7164194</v>
      </c>
      <c r="D577" s="73" t="s">
        <v>503</v>
      </c>
      <c r="E577" s="40" t="s">
        <v>27</v>
      </c>
      <c r="F577" s="42" t="s">
        <v>45</v>
      </c>
      <c r="G577" s="43">
        <v>43223</v>
      </c>
      <c r="H577" s="64" t="str">
        <f>VLOOKUP(E577, 'CODES FOR CLOSING TYPE'!$A$1:$C$28, 2,0)</f>
        <v>ZNGA561BC</v>
      </c>
      <c r="I577" s="75" t="str">
        <f t="shared" si="55"/>
        <v>UNIQUE</v>
      </c>
      <c r="J577" s="75" t="b">
        <f t="shared" si="59"/>
        <v>0</v>
      </c>
      <c r="K577" s="76" t="str">
        <f t="shared" si="56"/>
        <v>PAY</v>
      </c>
      <c r="L577" s="81">
        <f ca="1">SUMIF(MAYPAY1, Employees8[HELPER COLUMN],Table8[[#All],[Invoice Value]])</f>
        <v>433.57</v>
      </c>
      <c r="M577" s="77">
        <f ca="1">IF(AND(K577="PAY", L577&gt;0), SUMIF(MAYPAY1,Employees8[[#Headers],[#Data],[HELPER COLUMN]],Table8[[#All],[Invoice Value]]), "")</f>
        <v>433.57</v>
      </c>
      <c r="N577" s="78" t="str">
        <f t="shared" ca="1" si="57"/>
        <v>PAID</v>
      </c>
      <c r="O577" s="79"/>
    </row>
    <row r="578" spans="2:15" ht="18.75" customHeight="1" x14ac:dyDescent="0.35">
      <c r="B578" s="67" t="str">
        <f t="shared" si="58"/>
        <v>7211684ZNGA563B</v>
      </c>
      <c r="C578" s="40">
        <v>7211684</v>
      </c>
      <c r="D578" s="73" t="s">
        <v>504</v>
      </c>
      <c r="E578" s="73" t="s">
        <v>22</v>
      </c>
      <c r="F578" s="42" t="s">
        <v>45</v>
      </c>
      <c r="G578" s="43">
        <v>43223</v>
      </c>
      <c r="H578" s="64" t="str">
        <f>VLOOKUP(E578, 'CODES FOR CLOSING TYPE'!$A$1:$C$28, 2,0)</f>
        <v>ZNGA563B</v>
      </c>
      <c r="I578" s="75" t="str">
        <f t="shared" si="55"/>
        <v>DUP</v>
      </c>
      <c r="J578" s="75" t="b">
        <f t="shared" si="59"/>
        <v>1</v>
      </c>
      <c r="K578" s="76" t="str">
        <f t="shared" si="56"/>
        <v>NO</v>
      </c>
      <c r="L578" s="81">
        <f ca="1">SUMIF(MAYPAY1, Employees8[HELPER COLUMN],Table8[[#All],[Invoice Value]])</f>
        <v>0</v>
      </c>
      <c r="M578" s="77" t="str">
        <f ca="1">IF(AND(K578="PAY", L578&gt;0), SUMIF(MAYPAY1,Employees8[[#Headers],[#Data],[HELPER COLUMN]],Table8[[#All],[Invoice Value]]), "")</f>
        <v/>
      </c>
      <c r="N578" s="78" t="str">
        <f t="shared" si="57"/>
        <v>NEGLECT</v>
      </c>
      <c r="O578" s="79"/>
    </row>
    <row r="579" spans="2:15" ht="18.75" customHeight="1" x14ac:dyDescent="0.35">
      <c r="B579" s="67" t="str">
        <f t="shared" si="58"/>
        <v>7066991ZNGA564B</v>
      </c>
      <c r="C579" s="40">
        <v>7066991</v>
      </c>
      <c r="D579" s="73" t="s">
        <v>505</v>
      </c>
      <c r="E579" s="73" t="s">
        <v>32</v>
      </c>
      <c r="F579" s="42" t="s">
        <v>40</v>
      </c>
      <c r="G579" s="43">
        <v>43223</v>
      </c>
      <c r="H579" s="54" t="s">
        <v>19</v>
      </c>
      <c r="I579" s="75" t="str">
        <f t="shared" si="55"/>
        <v>DUP</v>
      </c>
      <c r="J579" s="75" t="b">
        <f t="shared" si="59"/>
        <v>1</v>
      </c>
      <c r="K579" s="76" t="str">
        <f t="shared" si="56"/>
        <v>NO</v>
      </c>
      <c r="L579" s="81">
        <f ca="1">SUMIF(MAYPAY1, Employees8[HELPER COLUMN],Table8[[#All],[Invoice Value]])</f>
        <v>0</v>
      </c>
      <c r="M579" s="77" t="str">
        <f ca="1">IF(AND(K579="PAY", L579&gt;0), SUMIF(MAYPAY1,Employees8[[#Headers],[#Data],[HELPER COLUMN]],Table8[[#All],[Invoice Value]]), "")</f>
        <v/>
      </c>
      <c r="N579" s="78" t="str">
        <f t="shared" si="57"/>
        <v>NEGLECT</v>
      </c>
      <c r="O579" s="79"/>
    </row>
    <row r="580" spans="2:15" ht="18.75" customHeight="1" x14ac:dyDescent="0.35">
      <c r="B580" s="67" t="str">
        <f t="shared" si="58"/>
        <v>7235560ZNGA561B</v>
      </c>
      <c r="C580" s="40">
        <v>7235560</v>
      </c>
      <c r="D580" s="73" t="s">
        <v>506</v>
      </c>
      <c r="E580" s="73" t="s">
        <v>37</v>
      </c>
      <c r="F580" s="42" t="s">
        <v>55</v>
      </c>
      <c r="G580" s="43">
        <v>43223</v>
      </c>
      <c r="H580" s="54" t="s">
        <v>15</v>
      </c>
      <c r="I580" s="75" t="str">
        <f t="shared" ref="I580:I643" si="60">IF(COUNTIF(B$4:B$1640, B580&amp;"C")&gt;0, "DUP", "UNIQUE")</f>
        <v>DUP</v>
      </c>
      <c r="J580" s="75" t="b">
        <f t="shared" si="59"/>
        <v>1</v>
      </c>
      <c r="K580" s="76" t="str">
        <f t="shared" ref="K580:K643" si="61">IF(AND(I580="DUP", J580=TRUE),"NO","PAY")</f>
        <v>NO</v>
      </c>
      <c r="L580" s="81">
        <f ca="1">SUMIF(MAYPAY1, Employees8[HELPER COLUMN],Table8[[#All],[Invoice Value]])</f>
        <v>0</v>
      </c>
      <c r="M580" s="77" t="str">
        <f ca="1">IF(AND(K580="PAY", L580&gt;0), SUMIF(MAYPAY1,Employees8[[#Headers],[#Data],[HELPER COLUMN]],Table8[[#All],[Invoice Value]]), "")</f>
        <v/>
      </c>
      <c r="N580" s="78" t="str">
        <f t="shared" ref="N580:N647" si="62">IF(H580="NGA Outside Boundary Remediation/Build", "OSB", IF(K580="NO", "NEGLECT", IF(AND(K580="PAY",L580=0), "NOT PAID", "PAID")))</f>
        <v>NEGLECT</v>
      </c>
      <c r="O580" s="79"/>
    </row>
    <row r="581" spans="2:15" ht="18.75" customHeight="1" x14ac:dyDescent="0.35">
      <c r="B581" s="67" t="str">
        <f t="shared" si="58"/>
        <v>7235560ZNGA561BC</v>
      </c>
      <c r="C581" s="40">
        <v>7235560</v>
      </c>
      <c r="D581" s="73" t="s">
        <v>506</v>
      </c>
      <c r="E581" s="73" t="s">
        <v>27</v>
      </c>
      <c r="F581" s="42" t="s">
        <v>55</v>
      </c>
      <c r="G581" s="43">
        <v>43223</v>
      </c>
      <c r="H581" s="54" t="s">
        <v>29</v>
      </c>
      <c r="I581" s="75" t="str">
        <f t="shared" si="60"/>
        <v>UNIQUE</v>
      </c>
      <c r="J581" s="75" t="b">
        <f t="shared" si="59"/>
        <v>0</v>
      </c>
      <c r="K581" s="76" t="str">
        <f t="shared" si="61"/>
        <v>PAY</v>
      </c>
      <c r="L581" s="81">
        <f ca="1">SUMIF(MAYPAY1, Employees8[HELPER COLUMN],Table8[[#All],[Invoice Value]])</f>
        <v>433.57</v>
      </c>
      <c r="M581" s="77">
        <f ca="1">IF(AND(K581="PAY", L581&gt;0), SUMIF(MAYPAY1,Employees8[[#Headers],[#Data],[HELPER COLUMN]],Table8[[#All],[Invoice Value]]), "")</f>
        <v>433.57</v>
      </c>
      <c r="N581" s="78" t="str">
        <f t="shared" ca="1" si="62"/>
        <v>PAID</v>
      </c>
      <c r="O581" s="79"/>
    </row>
    <row r="582" spans="2:15" ht="18.75" customHeight="1" x14ac:dyDescent="0.35">
      <c r="B582" s="67" t="str">
        <f t="shared" si="58"/>
        <v>7297142ZNGA563B</v>
      </c>
      <c r="C582" s="40">
        <v>7297142</v>
      </c>
      <c r="D582" s="73" t="s">
        <v>507</v>
      </c>
      <c r="E582" s="73" t="s">
        <v>22</v>
      </c>
      <c r="F582" s="42" t="s">
        <v>55</v>
      </c>
      <c r="G582" s="43">
        <v>43223</v>
      </c>
      <c r="H582" s="54" t="s">
        <v>23</v>
      </c>
      <c r="I582" s="75" t="str">
        <f t="shared" si="60"/>
        <v>DUP</v>
      </c>
      <c r="J582" s="75" t="b">
        <f t="shared" si="59"/>
        <v>1</v>
      </c>
      <c r="K582" s="76" t="str">
        <f t="shared" si="61"/>
        <v>NO</v>
      </c>
      <c r="L582" s="81">
        <f ca="1">SUMIF(MAYPAY1, Employees8[HELPER COLUMN],Table8[[#All],[Invoice Value]])</f>
        <v>383.5</v>
      </c>
      <c r="M582" s="77" t="str">
        <f ca="1">IF(AND(K582="PAY", L582&gt;0), SUMIF(MAYPAY1,Employees8[[#Headers],[#Data],[HELPER COLUMN]],Table8[[#All],[Invoice Value]]), "")</f>
        <v/>
      </c>
      <c r="N582" s="78" t="str">
        <f t="shared" si="62"/>
        <v>NEGLECT</v>
      </c>
      <c r="O582" s="79"/>
    </row>
    <row r="583" spans="2:15" ht="18.75" customHeight="1" x14ac:dyDescent="0.35">
      <c r="B583" s="67" t="str">
        <f t="shared" si="58"/>
        <v>7116658ZNGA562BC</v>
      </c>
      <c r="C583" s="40">
        <v>7116658</v>
      </c>
      <c r="D583" s="73" t="s">
        <v>465</v>
      </c>
      <c r="E583" s="73" t="s">
        <v>39</v>
      </c>
      <c r="F583" s="42" t="s">
        <v>65</v>
      </c>
      <c r="G583" s="43">
        <v>43223</v>
      </c>
      <c r="H583" s="54" t="s">
        <v>41</v>
      </c>
      <c r="I583" s="75" t="str">
        <f t="shared" si="60"/>
        <v>UNIQUE</v>
      </c>
      <c r="J583" s="75" t="b">
        <f t="shared" si="59"/>
        <v>0</v>
      </c>
      <c r="K583" s="76" t="str">
        <f t="shared" si="61"/>
        <v>PAY</v>
      </c>
      <c r="L583" s="81">
        <f ca="1">SUMIF(MAYPAY1, Employees8[HELPER COLUMN],Table8[[#All],[Invoice Value]])</f>
        <v>498.69</v>
      </c>
      <c r="M583" s="77">
        <f ca="1">IF(AND(K583="PAY", L583&gt;0), SUMIF(MAYPAY1,Employees8[[#Headers],[#Data],[HELPER COLUMN]],Table8[[#All],[Invoice Value]]), "")</f>
        <v>498.69</v>
      </c>
      <c r="N583" s="78" t="str">
        <f t="shared" ca="1" si="62"/>
        <v>PAID</v>
      </c>
      <c r="O583" s="79"/>
    </row>
    <row r="584" spans="2:15" ht="18.75" customHeight="1" x14ac:dyDescent="0.35">
      <c r="B584" s="67" t="str">
        <f t="shared" si="58"/>
        <v>7331317ZNGA562B</v>
      </c>
      <c r="C584" s="40">
        <v>7331317</v>
      </c>
      <c r="D584" s="73" t="s">
        <v>508</v>
      </c>
      <c r="E584" s="73" t="s">
        <v>53</v>
      </c>
      <c r="F584" s="42" t="s">
        <v>65</v>
      </c>
      <c r="G584" s="43">
        <v>43223</v>
      </c>
      <c r="H584" s="54" t="s">
        <v>20</v>
      </c>
      <c r="I584" s="75" t="str">
        <f t="shared" si="60"/>
        <v>DUP</v>
      </c>
      <c r="J584" s="75" t="b">
        <f t="shared" si="59"/>
        <v>1</v>
      </c>
      <c r="K584" s="76" t="str">
        <f t="shared" si="61"/>
        <v>NO</v>
      </c>
      <c r="L584" s="81">
        <f ca="1">SUMIF(MAYPAY1, Employees8[HELPER COLUMN],Table8[[#All],[Invoice Value]])</f>
        <v>0</v>
      </c>
      <c r="M584" s="77" t="str">
        <f ca="1">IF(AND(K584="PAY", L584&gt;0), SUMIF(MAYPAY1,Employees8[[#Headers],[#Data],[HELPER COLUMN]],Table8[[#All],[Invoice Value]]), "")</f>
        <v/>
      </c>
      <c r="N584" s="78" t="str">
        <f t="shared" si="62"/>
        <v>NEGLECT</v>
      </c>
      <c r="O584" s="79"/>
    </row>
    <row r="585" spans="2:15" ht="18.75" customHeight="1" x14ac:dyDescent="0.35">
      <c r="B585" s="67" t="str">
        <f t="shared" si="58"/>
        <v>7144514ZNGA562BC</v>
      </c>
      <c r="C585" s="40">
        <v>7144514</v>
      </c>
      <c r="D585" s="73" t="s">
        <v>467</v>
      </c>
      <c r="E585" s="73" t="s">
        <v>39</v>
      </c>
      <c r="F585" s="42" t="s">
        <v>71</v>
      </c>
      <c r="G585" s="43">
        <v>43223</v>
      </c>
      <c r="H585" s="54" t="s">
        <v>41</v>
      </c>
      <c r="I585" s="75" t="str">
        <f t="shared" si="60"/>
        <v>UNIQUE</v>
      </c>
      <c r="J585" s="75" t="b">
        <f t="shared" si="59"/>
        <v>0</v>
      </c>
      <c r="K585" s="76" t="str">
        <f t="shared" si="61"/>
        <v>PAY</v>
      </c>
      <c r="L585" s="81">
        <f ca="1">SUMIF(MAYPAY1, Employees8[HELPER COLUMN],Table8[[#All],[Invoice Value]])</f>
        <v>498.69</v>
      </c>
      <c r="M585" s="77">
        <f ca="1">IF(AND(K585="PAY", L585&gt;0), SUMIF(MAYPAY1,Employees8[[#Headers],[#Data],[HELPER COLUMN]],Table8[[#All],[Invoice Value]]), "")</f>
        <v>498.69</v>
      </c>
      <c r="N585" s="78" t="str">
        <f t="shared" ca="1" si="62"/>
        <v>PAID</v>
      </c>
      <c r="O585" s="79"/>
    </row>
    <row r="586" spans="2:15" ht="18.75" customHeight="1" x14ac:dyDescent="0.35">
      <c r="B586" s="67" t="str">
        <f t="shared" si="58"/>
        <v>7145120ZNGA563BC</v>
      </c>
      <c r="C586" s="50">
        <v>7145120</v>
      </c>
      <c r="D586" s="73" t="s">
        <v>454</v>
      </c>
      <c r="E586" s="73" t="s">
        <v>24</v>
      </c>
      <c r="F586" s="42" t="s">
        <v>74</v>
      </c>
      <c r="G586" s="43">
        <v>43223</v>
      </c>
      <c r="H586" s="54" t="s">
        <v>25</v>
      </c>
      <c r="I586" s="75" t="str">
        <f t="shared" si="60"/>
        <v>UNIQUE</v>
      </c>
      <c r="J586" s="75" t="b">
        <f t="shared" si="59"/>
        <v>0</v>
      </c>
      <c r="K586" s="76" t="str">
        <f t="shared" si="61"/>
        <v>PAY</v>
      </c>
      <c r="L586" s="81">
        <f ca="1">SUMIF(MAYPAY1, Employees8[HELPER COLUMN],Table8[[#All],[Invoice Value]])</f>
        <v>626.70000000000005</v>
      </c>
      <c r="M586" s="77">
        <f ca="1">IF(AND(K586="PAY", L586&gt;0), SUMIF(MAYPAY1,Employees8[[#Headers],[#Data],[HELPER COLUMN]],Table8[[#All],[Invoice Value]]), "")</f>
        <v>626.70000000000005</v>
      </c>
      <c r="N586" s="78" t="str">
        <f t="shared" ca="1" si="62"/>
        <v>PAID</v>
      </c>
      <c r="O586" s="79"/>
    </row>
    <row r="587" spans="2:15" ht="18.75" customHeight="1" x14ac:dyDescent="0.35">
      <c r="B587" s="67" t="str">
        <f t="shared" si="58"/>
        <v>7209564ZNGA564B</v>
      </c>
      <c r="C587" s="40">
        <v>7209564</v>
      </c>
      <c r="D587" s="73" t="s">
        <v>509</v>
      </c>
      <c r="E587" s="73" t="s">
        <v>32</v>
      </c>
      <c r="F587" s="42" t="s">
        <v>74</v>
      </c>
      <c r="G587" s="43">
        <v>43223</v>
      </c>
      <c r="H587" s="54" t="s">
        <v>19</v>
      </c>
      <c r="I587" s="75" t="str">
        <f t="shared" si="60"/>
        <v>DUP</v>
      </c>
      <c r="J587" s="75" t="b">
        <f t="shared" si="59"/>
        <v>1</v>
      </c>
      <c r="K587" s="76" t="str">
        <f t="shared" si="61"/>
        <v>NO</v>
      </c>
      <c r="L587" s="81">
        <f ca="1">SUMIF(MAYPAY1, Employees8[HELPER COLUMN],Table8[[#All],[Invoice Value]])</f>
        <v>0</v>
      </c>
      <c r="M587" s="77" t="str">
        <f ca="1">IF(AND(K587="PAY", L587&gt;0), SUMIF(MAYPAY1,Employees8[[#Headers],[#Data],[HELPER COLUMN]],Table8[[#All],[Invoice Value]]), "")</f>
        <v/>
      </c>
      <c r="N587" s="78" t="str">
        <f t="shared" si="62"/>
        <v>NEGLECT</v>
      </c>
      <c r="O587" s="79"/>
    </row>
    <row r="588" spans="2:15" ht="18.75" customHeight="1" x14ac:dyDescent="0.35">
      <c r="B588" s="67" t="str">
        <f t="shared" ref="B588:B651" si="63">CONCATENATE(C588, H588)</f>
        <v>7079361ZNGA563BC</v>
      </c>
      <c r="C588" s="40">
        <v>7079361</v>
      </c>
      <c r="D588" s="73" t="s">
        <v>481</v>
      </c>
      <c r="E588" s="73" t="s">
        <v>24</v>
      </c>
      <c r="F588" s="42" t="s">
        <v>18</v>
      </c>
      <c r="G588" s="43">
        <v>43223</v>
      </c>
      <c r="H588" s="64" t="str">
        <f>VLOOKUP(E588, 'CODES FOR CLOSING TYPE'!$A$1:$C$28, 2,0)</f>
        <v>ZNGA563BC</v>
      </c>
      <c r="I588" s="75" t="str">
        <f t="shared" si="60"/>
        <v>UNIQUE</v>
      </c>
      <c r="J588" s="75" t="b">
        <f t="shared" si="59"/>
        <v>0</v>
      </c>
      <c r="K588" s="76" t="str">
        <f t="shared" si="61"/>
        <v>PAY</v>
      </c>
      <c r="L588" s="81">
        <f ca="1">SUMIF(MAYPAY1, Employees8[HELPER COLUMN],Table8[[#All],[Invoice Value]])</f>
        <v>626.70000000000005</v>
      </c>
      <c r="M588" s="77">
        <f ca="1">IF(AND(K588="PAY", L588&gt;0), SUMIF(MAYPAY1,Employees8[[#Headers],[#Data],[HELPER COLUMN]],Table8[[#All],[Invoice Value]]), "")</f>
        <v>626.70000000000005</v>
      </c>
      <c r="N588" s="78" t="str">
        <f t="shared" ca="1" si="62"/>
        <v>PAID</v>
      </c>
      <c r="O588" s="79"/>
    </row>
    <row r="589" spans="2:15" ht="18.75" customHeight="1" x14ac:dyDescent="0.35">
      <c r="B589" s="67" t="str">
        <f t="shared" si="63"/>
        <v>7179661Z999</v>
      </c>
      <c r="C589" s="40">
        <v>7179661</v>
      </c>
      <c r="D589" s="73" t="s">
        <v>510</v>
      </c>
      <c r="E589" s="73" t="s">
        <v>34</v>
      </c>
      <c r="F589" s="42" t="s">
        <v>45</v>
      </c>
      <c r="G589" s="43">
        <v>43224</v>
      </c>
      <c r="H589" s="64" t="str">
        <f>VLOOKUP(E589, 'CODES FOR CLOSING TYPE'!$A$1:$C$28, 2,0)</f>
        <v>Z999</v>
      </c>
      <c r="I589" s="75" t="str">
        <f t="shared" si="60"/>
        <v>UNIQUE</v>
      </c>
      <c r="J589" s="75" t="b">
        <f t="shared" si="59"/>
        <v>0</v>
      </c>
      <c r="K589" s="76" t="str">
        <f t="shared" si="61"/>
        <v>PAY</v>
      </c>
      <c r="L589" s="81">
        <f ca="1">SUMIF(MAYPAY1, Employees8[HELPER COLUMN],Table8[[#All],[Invoice Value]])</f>
        <v>0</v>
      </c>
      <c r="M589" s="77" t="str">
        <f ca="1">IF(AND(K589="PAY", L589&gt;0), SUMIF(MAYPAY1,Employees8[[#Headers],[#Data],[HELPER COLUMN]],Table8[[#All],[Invoice Value]]), "")</f>
        <v/>
      </c>
      <c r="N589" s="78" t="str">
        <f t="shared" ca="1" si="62"/>
        <v>NOT PAID</v>
      </c>
      <c r="O589" s="79"/>
    </row>
    <row r="590" spans="2:15" ht="18.75" customHeight="1" x14ac:dyDescent="0.35">
      <c r="B590" s="67" t="str">
        <f t="shared" si="63"/>
        <v>7169340NGA-511</v>
      </c>
      <c r="C590" s="73">
        <v>7169340</v>
      </c>
      <c r="D590" s="73" t="s">
        <v>511</v>
      </c>
      <c r="E590" s="73" t="s">
        <v>50</v>
      </c>
      <c r="F590" s="42" t="s">
        <v>40</v>
      </c>
      <c r="G590" s="43">
        <v>43224</v>
      </c>
      <c r="H590" s="54" t="s">
        <v>51</v>
      </c>
      <c r="I590" s="75" t="str">
        <f t="shared" si="60"/>
        <v>UNIQUE</v>
      </c>
      <c r="J590" s="75" t="b">
        <f t="shared" si="59"/>
        <v>0</v>
      </c>
      <c r="K590" s="76" t="str">
        <f t="shared" si="61"/>
        <v>PAY</v>
      </c>
      <c r="L590" s="81">
        <f ca="1">SUMIF(MAYPAY1, Employees8[HELPER COLUMN],Table8[[#All],[Invoice Value]])</f>
        <v>225.02</v>
      </c>
      <c r="M590" s="77">
        <f ca="1">IF(AND(K590="PAY", L590&gt;0), SUMIF(MAYPAY1,Employees8[[#Headers],[#Data],[HELPER COLUMN]],Table8[[#All],[Invoice Value]]), "")</f>
        <v>225.02</v>
      </c>
      <c r="N590" s="78" t="str">
        <f t="shared" ca="1" si="62"/>
        <v>PAID</v>
      </c>
      <c r="O590" s="79"/>
    </row>
    <row r="591" spans="2:15" ht="18.75" customHeight="1" x14ac:dyDescent="0.35">
      <c r="B591" s="67" t="str">
        <f t="shared" si="63"/>
        <v>7066991ZNGA564BC</v>
      </c>
      <c r="C591" s="40">
        <v>7066991</v>
      </c>
      <c r="D591" s="73" t="s">
        <v>505</v>
      </c>
      <c r="E591" s="73" t="s">
        <v>94</v>
      </c>
      <c r="F591" s="42" t="s">
        <v>40</v>
      </c>
      <c r="G591" s="43">
        <v>43224</v>
      </c>
      <c r="H591" s="54" t="s">
        <v>95</v>
      </c>
      <c r="I591" s="75" t="str">
        <f t="shared" si="60"/>
        <v>UNIQUE</v>
      </c>
      <c r="J591" s="75" t="b">
        <f t="shared" si="59"/>
        <v>0</v>
      </c>
      <c r="K591" s="76" t="str">
        <f t="shared" si="61"/>
        <v>PAY</v>
      </c>
      <c r="L591" s="81">
        <f ca="1">SUMIF(MAYPAY1, Employees8[HELPER COLUMN],Table8[[#All],[Invoice Value]])</f>
        <v>881.69</v>
      </c>
      <c r="M591" s="77">
        <f ca="1">IF(AND(K591="PAY", L591&gt;0), SUMIF(MAYPAY1,Employees8[[#Headers],[#Data],[HELPER COLUMN]],Table8[[#All],[Invoice Value]]), "")</f>
        <v>881.69</v>
      </c>
      <c r="N591" s="78" t="str">
        <f t="shared" ca="1" si="62"/>
        <v>PAID</v>
      </c>
      <c r="O591" s="79"/>
    </row>
    <row r="592" spans="2:15" ht="18.75" customHeight="1" x14ac:dyDescent="0.35">
      <c r="B592" s="67" t="str">
        <f t="shared" si="63"/>
        <v>6919458ZNGA564B</v>
      </c>
      <c r="C592" s="40">
        <v>6919458</v>
      </c>
      <c r="D592" s="73" t="s">
        <v>512</v>
      </c>
      <c r="E592" s="73" t="s">
        <v>32</v>
      </c>
      <c r="F592" s="42" t="s">
        <v>40</v>
      </c>
      <c r="G592" s="43">
        <v>43224</v>
      </c>
      <c r="H592" s="54" t="s">
        <v>19</v>
      </c>
      <c r="I592" s="75" t="str">
        <f t="shared" si="60"/>
        <v>UNIQUE</v>
      </c>
      <c r="J592" s="75" t="b">
        <f t="shared" si="59"/>
        <v>1</v>
      </c>
      <c r="K592" s="76" t="str">
        <f t="shared" si="61"/>
        <v>PAY</v>
      </c>
      <c r="L592" s="81">
        <f ca="1">SUMIF(MAYPAY1, Employees8[HELPER COLUMN],Table8[[#All],[Invoice Value]])</f>
        <v>625.48</v>
      </c>
      <c r="M592" s="77">
        <f ca="1">IF(AND(K592="PAY", L592&gt;0), SUMIF(MAYPAY1,Employees8[[#Headers],[#Data],[HELPER COLUMN]],Table8[[#All],[Invoice Value]]), "")</f>
        <v>625.48</v>
      </c>
      <c r="N592" s="78" t="str">
        <f t="shared" ca="1" si="62"/>
        <v>PAID</v>
      </c>
      <c r="O592" s="79"/>
    </row>
    <row r="593" spans="2:15" ht="18.75" customHeight="1" x14ac:dyDescent="0.35">
      <c r="B593" s="67" t="str">
        <f t="shared" si="63"/>
        <v>7231229ZNGA563BC</v>
      </c>
      <c r="C593" s="40">
        <v>7231229</v>
      </c>
      <c r="D593" s="73" t="s">
        <v>488</v>
      </c>
      <c r="E593" s="73" t="s">
        <v>24</v>
      </c>
      <c r="F593" s="42" t="s">
        <v>55</v>
      </c>
      <c r="G593" s="43">
        <v>43224</v>
      </c>
      <c r="H593" s="54" t="s">
        <v>25</v>
      </c>
      <c r="I593" s="75" t="str">
        <f t="shared" si="60"/>
        <v>UNIQUE</v>
      </c>
      <c r="J593" s="75" t="b">
        <f t="shared" si="59"/>
        <v>0</v>
      </c>
      <c r="K593" s="76" t="str">
        <f t="shared" si="61"/>
        <v>PAY</v>
      </c>
      <c r="L593" s="81">
        <f ca="1">SUMIF(MAYPAY1, Employees8[HELPER COLUMN],Table8[[#All],[Invoice Value]])</f>
        <v>626.70000000000005</v>
      </c>
      <c r="M593" s="77">
        <f ca="1">IF(AND(K593="PAY", L593&gt;0), SUMIF(MAYPAY1,Employees8[[#Headers],[#Data],[HELPER COLUMN]],Table8[[#All],[Invoice Value]]), "")</f>
        <v>626.70000000000005</v>
      </c>
      <c r="N593" s="78" t="str">
        <f t="shared" ca="1" si="62"/>
        <v>PAID</v>
      </c>
      <c r="O593" s="79"/>
    </row>
    <row r="594" spans="2:15" ht="18.75" customHeight="1" x14ac:dyDescent="0.35">
      <c r="B594" s="67" t="str">
        <f t="shared" si="63"/>
        <v>7232359ZNGA561B</v>
      </c>
      <c r="C594" s="40">
        <v>7232359</v>
      </c>
      <c r="D594" s="73" t="s">
        <v>513</v>
      </c>
      <c r="E594" s="73" t="s">
        <v>37</v>
      </c>
      <c r="F594" s="42" t="s">
        <v>55</v>
      </c>
      <c r="G594" s="43">
        <v>43224</v>
      </c>
      <c r="H594" s="54" t="s">
        <v>15</v>
      </c>
      <c r="I594" s="75" t="str">
        <f t="shared" si="60"/>
        <v>DUP</v>
      </c>
      <c r="J594" s="75" t="b">
        <f t="shared" si="59"/>
        <v>1</v>
      </c>
      <c r="K594" s="76" t="str">
        <f t="shared" si="61"/>
        <v>NO</v>
      </c>
      <c r="L594" s="81">
        <f ca="1">SUMIF(MAYPAY1, Employees8[HELPER COLUMN],Table8[[#All],[Invoice Value]])</f>
        <v>0</v>
      </c>
      <c r="M594" s="77" t="str">
        <f ca="1">IF(AND(K594="PAY", L594&gt;0), SUMIF(MAYPAY1,Employees8[[#Headers],[#Data],[HELPER COLUMN]],Table8[[#All],[Invoice Value]]), "")</f>
        <v/>
      </c>
      <c r="N594" s="78" t="str">
        <f t="shared" si="62"/>
        <v>NEGLECT</v>
      </c>
      <c r="O594" s="79"/>
    </row>
    <row r="595" spans="2:15" ht="18.75" customHeight="1" x14ac:dyDescent="0.35">
      <c r="B595" s="67" t="str">
        <f t="shared" si="63"/>
        <v>7178101ZNGA564BC</v>
      </c>
      <c r="C595" s="40">
        <v>7178101</v>
      </c>
      <c r="D595" s="73" t="s">
        <v>461</v>
      </c>
      <c r="E595" s="73" t="s">
        <v>94</v>
      </c>
      <c r="F595" s="42" t="s">
        <v>55</v>
      </c>
      <c r="G595" s="43">
        <v>43224</v>
      </c>
      <c r="H595" s="54" t="s">
        <v>95</v>
      </c>
      <c r="I595" s="75" t="str">
        <f t="shared" si="60"/>
        <v>UNIQUE</v>
      </c>
      <c r="J595" s="75" t="b">
        <f t="shared" si="59"/>
        <v>0</v>
      </c>
      <c r="K595" s="76" t="str">
        <f t="shared" si="61"/>
        <v>PAY</v>
      </c>
      <c r="L595" s="81">
        <f ca="1">SUMIF(MAYPAY1, Employees8[HELPER COLUMN],Table8[[#All],[Invoice Value]])</f>
        <v>881.69</v>
      </c>
      <c r="M595" s="77">
        <f ca="1">IF(AND(K595="PAY", L595&gt;0), SUMIF(MAYPAY1,Employees8[[#Headers],[#Data],[HELPER COLUMN]],Table8[[#All],[Invoice Value]]), "")</f>
        <v>881.69</v>
      </c>
      <c r="N595" s="78" t="str">
        <f t="shared" ca="1" si="62"/>
        <v>PAID</v>
      </c>
      <c r="O595" s="79"/>
    </row>
    <row r="596" spans="2:15" ht="18.75" customHeight="1" x14ac:dyDescent="0.35">
      <c r="B596" s="67" t="str">
        <f t="shared" si="63"/>
        <v>7156125NGA-511</v>
      </c>
      <c r="C596" s="40">
        <v>7156125</v>
      </c>
      <c r="D596" s="73" t="s">
        <v>514</v>
      </c>
      <c r="E596" s="73" t="s">
        <v>50</v>
      </c>
      <c r="F596" s="42" t="s">
        <v>59</v>
      </c>
      <c r="G596" s="43">
        <v>43224</v>
      </c>
      <c r="H596" s="54" t="s">
        <v>51</v>
      </c>
      <c r="I596" s="75" t="str">
        <f t="shared" si="60"/>
        <v>UNIQUE</v>
      </c>
      <c r="J596" s="75" t="b">
        <f t="shared" si="59"/>
        <v>0</v>
      </c>
      <c r="K596" s="76" t="str">
        <f t="shared" si="61"/>
        <v>PAY</v>
      </c>
      <c r="L596" s="81">
        <f ca="1">SUMIF(MAYPAY1, Employees8[HELPER COLUMN],Table8[[#All],[Invoice Value]])</f>
        <v>225.02</v>
      </c>
      <c r="M596" s="77">
        <f ca="1">IF(AND(K596="PAY", L596&gt;0), SUMIF(MAYPAY1,Employees8[[#Headers],[#Data],[HELPER COLUMN]],Table8[[#All],[Invoice Value]]), "")</f>
        <v>225.02</v>
      </c>
      <c r="N596" s="78" t="str">
        <f t="shared" ca="1" si="62"/>
        <v>PAID</v>
      </c>
      <c r="O596" s="79"/>
    </row>
    <row r="597" spans="2:15" ht="18.75" customHeight="1" x14ac:dyDescent="0.35">
      <c r="B597" s="67" t="str">
        <f t="shared" si="63"/>
        <v>7320348ZNGA561B</v>
      </c>
      <c r="C597" s="40">
        <v>7320348</v>
      </c>
      <c r="D597" s="73" t="s">
        <v>515</v>
      </c>
      <c r="E597" s="73" t="s">
        <v>37</v>
      </c>
      <c r="F597" s="42" t="s">
        <v>59</v>
      </c>
      <c r="G597" s="43">
        <v>43224</v>
      </c>
      <c r="H597" s="54" t="s">
        <v>15</v>
      </c>
      <c r="I597" s="75" t="str">
        <f t="shared" si="60"/>
        <v>DUP</v>
      </c>
      <c r="J597" s="75" t="b">
        <f t="shared" si="59"/>
        <v>1</v>
      </c>
      <c r="K597" s="76" t="str">
        <f t="shared" si="61"/>
        <v>NO</v>
      </c>
      <c r="L597" s="81">
        <f ca="1">SUMIF(MAYPAY1, Employees8[HELPER COLUMN],Table8[[#All],[Invoice Value]])</f>
        <v>0</v>
      </c>
      <c r="M597" s="77" t="str">
        <f ca="1">IF(AND(K597="PAY", L597&gt;0), SUMIF(MAYPAY1,Employees8[[#Headers],[#Data],[HELPER COLUMN]],Table8[[#All],[Invoice Value]]), "")</f>
        <v/>
      </c>
      <c r="N597" s="78" t="str">
        <f t="shared" si="62"/>
        <v>NEGLECT</v>
      </c>
      <c r="O597" s="79"/>
    </row>
    <row r="598" spans="2:15" ht="18.75" customHeight="1" x14ac:dyDescent="0.35">
      <c r="B598" s="67" t="str">
        <f t="shared" si="63"/>
        <v>7320348ZNGA561BC</v>
      </c>
      <c r="C598" s="40">
        <v>7320348</v>
      </c>
      <c r="D598" s="73" t="s">
        <v>515</v>
      </c>
      <c r="E598" s="40" t="s">
        <v>27</v>
      </c>
      <c r="F598" s="42" t="s">
        <v>59</v>
      </c>
      <c r="G598" s="43">
        <v>43224</v>
      </c>
      <c r="H598" s="54" t="s">
        <v>29</v>
      </c>
      <c r="I598" s="75" t="str">
        <f t="shared" si="60"/>
        <v>UNIQUE</v>
      </c>
      <c r="J598" s="75" t="b">
        <f t="shared" si="59"/>
        <v>0</v>
      </c>
      <c r="K598" s="76" t="str">
        <f t="shared" si="61"/>
        <v>PAY</v>
      </c>
      <c r="L598" s="81">
        <f ca="1">SUMIF(MAYPAY1, Employees8[HELPER COLUMN],Table8[[#All],[Invoice Value]])</f>
        <v>433.57</v>
      </c>
      <c r="M598" s="77">
        <f ca="1">IF(AND(K598="PAY", L598&gt;0), SUMIF(MAYPAY1,Employees8[[#Headers],[#Data],[HELPER COLUMN]],Table8[[#All],[Invoice Value]]), "")</f>
        <v>433.57</v>
      </c>
      <c r="N598" s="78" t="str">
        <f t="shared" ca="1" si="62"/>
        <v>PAID</v>
      </c>
      <c r="O598" s="79"/>
    </row>
    <row r="599" spans="2:15" ht="18.75" customHeight="1" x14ac:dyDescent="0.35">
      <c r="B599" s="67" t="str">
        <f t="shared" si="63"/>
        <v>7193945ZNGA564BC</v>
      </c>
      <c r="C599" s="40">
        <v>7193945</v>
      </c>
      <c r="D599" s="73" t="s">
        <v>483</v>
      </c>
      <c r="E599" s="73" t="s">
        <v>94</v>
      </c>
      <c r="F599" s="42" t="s">
        <v>59</v>
      </c>
      <c r="G599" s="43">
        <v>43224</v>
      </c>
      <c r="H599" s="54" t="s">
        <v>95</v>
      </c>
      <c r="I599" s="75" t="str">
        <f t="shared" si="60"/>
        <v>UNIQUE</v>
      </c>
      <c r="J599" s="75" t="b">
        <f t="shared" si="59"/>
        <v>0</v>
      </c>
      <c r="K599" s="76" t="str">
        <f t="shared" si="61"/>
        <v>PAY</v>
      </c>
      <c r="L599" s="81">
        <f ca="1">SUMIF(MAYPAY1, Employees8[HELPER COLUMN],Table8[[#All],[Invoice Value]])</f>
        <v>881.69</v>
      </c>
      <c r="M599" s="77">
        <f ca="1">IF(AND(K599="PAY", L599&gt;0), SUMIF(MAYPAY1,Employees8[[#Headers],[#Data],[HELPER COLUMN]],Table8[[#All],[Invoice Value]]), "")</f>
        <v>881.69</v>
      </c>
      <c r="N599" s="78" t="str">
        <f t="shared" ca="1" si="62"/>
        <v>PAID</v>
      </c>
      <c r="O599" s="79"/>
    </row>
    <row r="600" spans="2:15" ht="18.75" customHeight="1" x14ac:dyDescent="0.35">
      <c r="B600" s="67" t="str">
        <f t="shared" si="63"/>
        <v>7083046ZNGA562B</v>
      </c>
      <c r="C600" s="40">
        <v>7083046</v>
      </c>
      <c r="D600" s="73" t="s">
        <v>516</v>
      </c>
      <c r="E600" s="73" t="s">
        <v>53</v>
      </c>
      <c r="F600" s="42" t="s">
        <v>65</v>
      </c>
      <c r="G600" s="43">
        <v>43224</v>
      </c>
      <c r="H600" s="54" t="s">
        <v>20</v>
      </c>
      <c r="I600" s="75" t="str">
        <f t="shared" si="60"/>
        <v>DUP</v>
      </c>
      <c r="J600" s="75" t="b">
        <f t="shared" si="59"/>
        <v>1</v>
      </c>
      <c r="K600" s="76" t="str">
        <f t="shared" si="61"/>
        <v>NO</v>
      </c>
      <c r="L600" s="81">
        <f ca="1">SUMIF(MAYPAY1, Employees8[HELPER COLUMN],Table8[[#All],[Invoice Value]])</f>
        <v>0</v>
      </c>
      <c r="M600" s="77" t="str">
        <f ca="1">IF(AND(K600="PAY", L600&gt;0), SUMIF(MAYPAY1,Employees8[[#Headers],[#Data],[HELPER COLUMN]],Table8[[#All],[Invoice Value]]), "")</f>
        <v/>
      </c>
      <c r="N600" s="78" t="str">
        <f t="shared" si="62"/>
        <v>NEGLECT</v>
      </c>
      <c r="O600" s="79"/>
    </row>
    <row r="601" spans="2:15" ht="18.75" customHeight="1" x14ac:dyDescent="0.35">
      <c r="B601" s="67" t="str">
        <f t="shared" si="63"/>
        <v>7331317ZNGA562BC</v>
      </c>
      <c r="C601" s="40">
        <v>7331317</v>
      </c>
      <c r="D601" s="73" t="s">
        <v>508</v>
      </c>
      <c r="E601" s="73" t="s">
        <v>39</v>
      </c>
      <c r="F601" s="42" t="s">
        <v>65</v>
      </c>
      <c r="G601" s="43">
        <v>43224</v>
      </c>
      <c r="H601" s="54" t="s">
        <v>41</v>
      </c>
      <c r="I601" s="75" t="str">
        <f t="shared" si="60"/>
        <v>UNIQUE</v>
      </c>
      <c r="J601" s="75" t="b">
        <f t="shared" si="59"/>
        <v>0</v>
      </c>
      <c r="K601" s="76" t="str">
        <f t="shared" si="61"/>
        <v>PAY</v>
      </c>
      <c r="L601" s="81">
        <f ca="1">SUMIF(MAYPAY1, Employees8[HELPER COLUMN],Table8[[#All],[Invoice Value]])</f>
        <v>498.69</v>
      </c>
      <c r="M601" s="77">
        <f ca="1">IF(AND(K601="PAY", L601&gt;0), SUMIF(MAYPAY1,Employees8[[#Headers],[#Data],[HELPER COLUMN]],Table8[[#All],[Invoice Value]]), "")</f>
        <v>498.69</v>
      </c>
      <c r="N601" s="78" t="str">
        <f t="shared" ca="1" si="62"/>
        <v>PAID</v>
      </c>
      <c r="O601" s="79"/>
    </row>
    <row r="602" spans="2:15" ht="18.75" customHeight="1" x14ac:dyDescent="0.35">
      <c r="B602" s="67" t="str">
        <f t="shared" si="63"/>
        <v>7083046ZNGA562BC</v>
      </c>
      <c r="C602" s="40">
        <v>7083046</v>
      </c>
      <c r="D602" s="73" t="s">
        <v>516</v>
      </c>
      <c r="E602" s="73" t="s">
        <v>39</v>
      </c>
      <c r="F602" s="42" t="s">
        <v>65</v>
      </c>
      <c r="G602" s="43">
        <v>43224</v>
      </c>
      <c r="H602" s="54" t="s">
        <v>41</v>
      </c>
      <c r="I602" s="75" t="str">
        <f t="shared" si="60"/>
        <v>UNIQUE</v>
      </c>
      <c r="J602" s="75" t="b">
        <f t="shared" si="59"/>
        <v>0</v>
      </c>
      <c r="K602" s="76" t="str">
        <f t="shared" si="61"/>
        <v>PAY</v>
      </c>
      <c r="L602" s="81">
        <f ca="1">SUMIF(MAYPAY1, Employees8[HELPER COLUMN],Table8[[#All],[Invoice Value]])</f>
        <v>498.69</v>
      </c>
      <c r="M602" s="77">
        <f ca="1">IF(AND(K602="PAY", L602&gt;0), SUMIF(MAYPAY1,Employees8[[#Headers],[#Data],[HELPER COLUMN]],Table8[[#All],[Invoice Value]]), "")</f>
        <v>498.69</v>
      </c>
      <c r="N602" s="78" t="str">
        <f t="shared" ca="1" si="62"/>
        <v>PAID</v>
      </c>
      <c r="O602" s="79"/>
    </row>
    <row r="603" spans="2:15" ht="18.75" customHeight="1" x14ac:dyDescent="0.35">
      <c r="B603" s="67" t="str">
        <f t="shared" si="63"/>
        <v>7090012ZNGA563B</v>
      </c>
      <c r="C603" s="40">
        <v>7090012</v>
      </c>
      <c r="D603" s="73" t="s">
        <v>517</v>
      </c>
      <c r="E603" s="73" t="s">
        <v>22</v>
      </c>
      <c r="F603" s="42" t="s">
        <v>65</v>
      </c>
      <c r="G603" s="43">
        <v>43224</v>
      </c>
      <c r="H603" s="54" t="s">
        <v>23</v>
      </c>
      <c r="I603" s="75" t="str">
        <f t="shared" si="60"/>
        <v>DUP</v>
      </c>
      <c r="J603" s="75" t="b">
        <f t="shared" si="59"/>
        <v>1</v>
      </c>
      <c r="K603" s="76" t="str">
        <f t="shared" si="61"/>
        <v>NO</v>
      </c>
      <c r="L603" s="81">
        <f ca="1">SUMIF(MAYPAY1, Employees8[HELPER COLUMN],Table8[[#All],[Invoice Value]])</f>
        <v>0</v>
      </c>
      <c r="M603" s="77" t="str">
        <f ca="1">IF(AND(K603="PAY", L603&gt;0), SUMIF(MAYPAY1,Employees8[[#Headers],[#Data],[HELPER COLUMN]],Table8[[#All],[Invoice Value]]), "")</f>
        <v/>
      </c>
      <c r="N603" s="78" t="str">
        <f t="shared" si="62"/>
        <v>NEGLECT</v>
      </c>
      <c r="O603" s="79"/>
    </row>
    <row r="604" spans="2:15" ht="18.75" customHeight="1" x14ac:dyDescent="0.35">
      <c r="B604" s="67" t="str">
        <f t="shared" si="63"/>
        <v>7194227ZNGA561B</v>
      </c>
      <c r="C604" s="40">
        <v>7194227</v>
      </c>
      <c r="D604" s="73" t="s">
        <v>518</v>
      </c>
      <c r="E604" s="73" t="s">
        <v>37</v>
      </c>
      <c r="F604" s="42" t="s">
        <v>71</v>
      </c>
      <c r="G604" s="43">
        <v>43224</v>
      </c>
      <c r="H604" s="54" t="s">
        <v>15</v>
      </c>
      <c r="I604" s="75" t="str">
        <f t="shared" si="60"/>
        <v>UNIQUE</v>
      </c>
      <c r="J604" s="75" t="b">
        <f t="shared" si="59"/>
        <v>1</v>
      </c>
      <c r="K604" s="76" t="str">
        <f t="shared" si="61"/>
        <v>PAY</v>
      </c>
      <c r="L604" s="81">
        <f ca="1">SUMIF(MAYPAY1, Employees8[HELPER COLUMN],Table8[[#All],[Invoice Value]])</f>
        <v>194.94</v>
      </c>
      <c r="M604" s="77">
        <f ca="1">IF(AND(K604="PAY", L604&gt;0), SUMIF(MAYPAY1,Employees8[[#Headers],[#Data],[HELPER COLUMN]],Table8[[#All],[Invoice Value]]), "")</f>
        <v>194.94</v>
      </c>
      <c r="N604" s="78" t="str">
        <f t="shared" ca="1" si="62"/>
        <v>PAID</v>
      </c>
      <c r="O604" s="79"/>
    </row>
    <row r="605" spans="2:15" ht="18.75" customHeight="1" x14ac:dyDescent="0.35">
      <c r="B605" s="67" t="str">
        <f t="shared" si="63"/>
        <v>7259314ZNGA563B</v>
      </c>
      <c r="C605" s="40">
        <v>7259314</v>
      </c>
      <c r="D605" s="73" t="s">
        <v>519</v>
      </c>
      <c r="E605" s="73" t="s">
        <v>22</v>
      </c>
      <c r="F605" s="42" t="s">
        <v>74</v>
      </c>
      <c r="G605" s="43">
        <v>43224</v>
      </c>
      <c r="H605" s="54" t="s">
        <v>23</v>
      </c>
      <c r="I605" s="75" t="str">
        <f t="shared" si="60"/>
        <v>DUP</v>
      </c>
      <c r="J605" s="75" t="b">
        <f t="shared" si="59"/>
        <v>1</v>
      </c>
      <c r="K605" s="76" t="str">
        <f t="shared" si="61"/>
        <v>NO</v>
      </c>
      <c r="L605" s="81">
        <f ca="1">SUMIF(MAYPAY1, Employees8[HELPER COLUMN],Table8[[#All],[Invoice Value]])</f>
        <v>0</v>
      </c>
      <c r="M605" s="77" t="str">
        <f ca="1">IF(AND(K605="PAY", L605&gt;0), SUMIF(MAYPAY1,Employees8[[#Headers],[#Data],[HELPER COLUMN]],Table8[[#All],[Invoice Value]]), "")</f>
        <v/>
      </c>
      <c r="N605" s="78" t="str">
        <f t="shared" si="62"/>
        <v>NEGLECT</v>
      </c>
      <c r="O605" s="79"/>
    </row>
    <row r="606" spans="2:15" ht="18.75" customHeight="1" x14ac:dyDescent="0.35">
      <c r="B606" s="67" t="str">
        <f t="shared" si="63"/>
        <v>7259314ZNGA563BC</v>
      </c>
      <c r="C606" s="50">
        <v>7259314</v>
      </c>
      <c r="D606" s="73" t="s">
        <v>519</v>
      </c>
      <c r="E606" s="73" t="s">
        <v>24</v>
      </c>
      <c r="F606" s="42" t="s">
        <v>74</v>
      </c>
      <c r="G606" s="43">
        <v>43224</v>
      </c>
      <c r="H606" s="54" t="s">
        <v>25</v>
      </c>
      <c r="I606" s="75" t="str">
        <f t="shared" si="60"/>
        <v>UNIQUE</v>
      </c>
      <c r="J606" s="75" t="b">
        <f t="shared" si="59"/>
        <v>0</v>
      </c>
      <c r="K606" s="76" t="str">
        <f t="shared" si="61"/>
        <v>PAY</v>
      </c>
      <c r="L606" s="81">
        <f ca="1">SUMIF(MAYPAY1, Employees8[HELPER COLUMN],Table8[[#All],[Invoice Value]])</f>
        <v>626.70000000000005</v>
      </c>
      <c r="M606" s="77">
        <f ca="1">IF(AND(K606="PAY", L606&gt;0), SUMIF(MAYPAY1,Employees8[[#Headers],[#Data],[HELPER COLUMN]],Table8[[#All],[Invoice Value]]), "")</f>
        <v>626.70000000000005</v>
      </c>
      <c r="N606" s="78" t="str">
        <f t="shared" ca="1" si="62"/>
        <v>PAID</v>
      </c>
      <c r="O606" s="79"/>
    </row>
    <row r="607" spans="2:15" ht="18.75" customHeight="1" x14ac:dyDescent="0.35">
      <c r="B607" s="67" t="str">
        <f t="shared" si="63"/>
        <v>6987701ZNGA564B</v>
      </c>
      <c r="C607" s="40">
        <v>6987701</v>
      </c>
      <c r="D607" s="73" t="s">
        <v>520</v>
      </c>
      <c r="E607" s="73" t="s">
        <v>32</v>
      </c>
      <c r="F607" s="42" t="s">
        <v>82</v>
      </c>
      <c r="G607" s="43">
        <v>43224</v>
      </c>
      <c r="H607" s="54" t="s">
        <v>19</v>
      </c>
      <c r="I607" s="75" t="str">
        <f t="shared" si="60"/>
        <v>DUP</v>
      </c>
      <c r="J607" s="75" t="b">
        <f t="shared" si="59"/>
        <v>1</v>
      </c>
      <c r="K607" s="76" t="str">
        <f t="shared" si="61"/>
        <v>NO</v>
      </c>
      <c r="L607" s="81">
        <f ca="1">SUMIF(MAYPAY1, Employees8[HELPER COLUMN],Table8[[#All],[Invoice Value]])</f>
        <v>0</v>
      </c>
      <c r="M607" s="77" t="str">
        <f ca="1">IF(AND(K607="PAY", L607&gt;0), SUMIF(MAYPAY1,Employees8[[#Headers],[#Data],[HELPER COLUMN]],Table8[[#All],[Invoice Value]]), "")</f>
        <v/>
      </c>
      <c r="N607" s="78" t="str">
        <f t="shared" si="62"/>
        <v>NEGLECT</v>
      </c>
      <c r="O607" s="79"/>
    </row>
    <row r="608" spans="2:15" ht="18.75" customHeight="1" x14ac:dyDescent="0.35">
      <c r="B608" s="67" t="str">
        <f t="shared" si="63"/>
        <v>6987701ZNGA564BC</v>
      </c>
      <c r="C608" s="40">
        <v>6987701</v>
      </c>
      <c r="D608" s="73" t="s">
        <v>520</v>
      </c>
      <c r="E608" s="73" t="s">
        <v>94</v>
      </c>
      <c r="F608" s="42" t="s">
        <v>82</v>
      </c>
      <c r="G608" s="43">
        <v>43224</v>
      </c>
      <c r="H608" s="54" t="s">
        <v>95</v>
      </c>
      <c r="I608" s="75" t="str">
        <f t="shared" si="60"/>
        <v>UNIQUE</v>
      </c>
      <c r="J608" s="75" t="b">
        <f t="shared" si="59"/>
        <v>0</v>
      </c>
      <c r="K608" s="76" t="str">
        <f t="shared" si="61"/>
        <v>PAY</v>
      </c>
      <c r="L608" s="81">
        <f ca="1">SUMIF(MAYPAY1, Employees8[HELPER COLUMN],Table8[[#All],[Invoice Value]])</f>
        <v>881.69</v>
      </c>
      <c r="M608" s="77">
        <f ca="1">IF(AND(K608="PAY", L608&gt;0), SUMIF(MAYPAY1,Employees8[[#Headers],[#Data],[HELPER COLUMN]],Table8[[#All],[Invoice Value]]), "")</f>
        <v>881.69</v>
      </c>
      <c r="N608" s="78" t="str">
        <f t="shared" ca="1" si="62"/>
        <v>PAID</v>
      </c>
      <c r="O608" s="79"/>
    </row>
    <row r="609" spans="2:15" ht="18.75" customHeight="1" x14ac:dyDescent="0.35">
      <c r="B609" s="67" t="str">
        <f t="shared" si="63"/>
        <v>7256212ZNGA563B</v>
      </c>
      <c r="C609" s="40">
        <v>7256212</v>
      </c>
      <c r="D609" s="73" t="s">
        <v>521</v>
      </c>
      <c r="E609" s="73" t="s">
        <v>22</v>
      </c>
      <c r="F609" s="42" t="s">
        <v>82</v>
      </c>
      <c r="G609" s="43">
        <v>43224</v>
      </c>
      <c r="H609" s="54" t="s">
        <v>23</v>
      </c>
      <c r="I609" s="75" t="str">
        <f t="shared" si="60"/>
        <v>DUP</v>
      </c>
      <c r="J609" s="75" t="b">
        <f t="shared" si="59"/>
        <v>1</v>
      </c>
      <c r="K609" s="76" t="str">
        <f t="shared" si="61"/>
        <v>NO</v>
      </c>
      <c r="L609" s="81">
        <f ca="1">SUMIF(MAYPAY1, Employees8[HELPER COLUMN],Table8[[#All],[Invoice Value]])</f>
        <v>0</v>
      </c>
      <c r="M609" s="77" t="str">
        <f ca="1">IF(AND(K609="PAY", L609&gt;0), SUMIF(MAYPAY1,Employees8[[#Headers],[#Data],[HELPER COLUMN]],Table8[[#All],[Invoice Value]]), "")</f>
        <v/>
      </c>
      <c r="N609" s="78" t="str">
        <f t="shared" si="62"/>
        <v>NEGLECT</v>
      </c>
      <c r="O609" s="79"/>
    </row>
    <row r="610" spans="2:15" ht="18.75" customHeight="1" x14ac:dyDescent="0.35">
      <c r="B610" s="67" t="str">
        <f t="shared" si="63"/>
        <v>7179661ZNGA563B</v>
      </c>
      <c r="C610" s="40">
        <v>7179661</v>
      </c>
      <c r="D610" s="73" t="s">
        <v>510</v>
      </c>
      <c r="E610" s="73" t="s">
        <v>22</v>
      </c>
      <c r="F610" s="42" t="s">
        <v>45</v>
      </c>
      <c r="G610" s="43">
        <v>43225</v>
      </c>
      <c r="H610" s="64" t="str">
        <f>VLOOKUP(E610, 'CODES FOR CLOSING TYPE'!$A$1:$C$28, 2,0)</f>
        <v>ZNGA563B</v>
      </c>
      <c r="I610" s="75" t="str">
        <f t="shared" si="60"/>
        <v>DUP</v>
      </c>
      <c r="J610" s="75" t="b">
        <f t="shared" si="59"/>
        <v>1</v>
      </c>
      <c r="K610" s="76" t="str">
        <f t="shared" si="61"/>
        <v>NO</v>
      </c>
      <c r="L610" s="81">
        <f ca="1">SUMIF(MAYPAY1, Employees8[HELPER COLUMN],Table8[[#All],[Invoice Value]])</f>
        <v>0</v>
      </c>
      <c r="M610" s="77" t="str">
        <f ca="1">IF(AND(K610="PAY", L610&gt;0), SUMIF(MAYPAY1,Employees8[[#Headers],[#Data],[HELPER COLUMN]],Table8[[#All],[Invoice Value]]), "")</f>
        <v/>
      </c>
      <c r="N610" s="78" t="str">
        <f t="shared" si="62"/>
        <v>NEGLECT</v>
      </c>
      <c r="O610" s="79"/>
    </row>
    <row r="611" spans="2:15" ht="18.75" customHeight="1" x14ac:dyDescent="0.35">
      <c r="B611" s="67" t="str">
        <f t="shared" si="63"/>
        <v>6624454N-561RSP</v>
      </c>
      <c r="C611" s="40">
        <v>6624454</v>
      </c>
      <c r="D611" s="73" t="s">
        <v>522</v>
      </c>
      <c r="E611" s="45" t="s">
        <v>104</v>
      </c>
      <c r="F611" s="42" t="s">
        <v>45</v>
      </c>
      <c r="G611" s="43">
        <v>43225</v>
      </c>
      <c r="H611" s="64" t="str">
        <f>VLOOKUP(E611, 'CODES FOR CLOSING TYPE'!$A$1:$C$28, 2,0)</f>
        <v>N-561RSP</v>
      </c>
      <c r="I611" s="75" t="str">
        <f t="shared" si="60"/>
        <v>UNIQUE</v>
      </c>
      <c r="J611" s="75" t="b">
        <f t="shared" si="59"/>
        <v>0</v>
      </c>
      <c r="K611" s="76" t="str">
        <f t="shared" si="61"/>
        <v>PAY</v>
      </c>
      <c r="L611" s="81">
        <f ca="1">SUMIF(MAYPAY1, Employees8[HELPER COLUMN],Table8[[#All],[Invoice Value]])</f>
        <v>433.57</v>
      </c>
      <c r="M611" s="77">
        <f ca="1">IF(AND(K611="PAY", L611&gt;0), SUMIF(MAYPAY1,Employees8[[#Headers],[#Data],[HELPER COLUMN]],Table8[[#All],[Invoice Value]]), "")</f>
        <v>433.57</v>
      </c>
      <c r="N611" s="78" t="str">
        <f t="shared" ca="1" si="62"/>
        <v>PAID</v>
      </c>
      <c r="O611" s="79"/>
    </row>
    <row r="612" spans="2:15" ht="18.75" customHeight="1" x14ac:dyDescent="0.35">
      <c r="B612" s="67" t="str">
        <f t="shared" si="63"/>
        <v>7211684ZNGA563BC</v>
      </c>
      <c r="C612" s="73">
        <v>7211684</v>
      </c>
      <c r="D612" s="40" t="s">
        <v>504</v>
      </c>
      <c r="E612" s="73" t="s">
        <v>24</v>
      </c>
      <c r="F612" s="42" t="s">
        <v>45</v>
      </c>
      <c r="G612" s="43">
        <v>43225</v>
      </c>
      <c r="H612" s="64" t="str">
        <f>VLOOKUP(E612, 'CODES FOR CLOSING TYPE'!$A$1:$C$28, 2,0)</f>
        <v>ZNGA563BC</v>
      </c>
      <c r="I612" s="75" t="str">
        <f t="shared" si="60"/>
        <v>UNIQUE</v>
      </c>
      <c r="J612" s="75" t="b">
        <f t="shared" si="59"/>
        <v>0</v>
      </c>
      <c r="K612" s="76" t="str">
        <f t="shared" si="61"/>
        <v>PAY</v>
      </c>
      <c r="L612" s="81">
        <f ca="1">SUMIF(MAYPAY1, Employees8[HELPER COLUMN],Table8[[#All],[Invoice Value]])</f>
        <v>626.70000000000005</v>
      </c>
      <c r="M612" s="77">
        <f ca="1">IF(AND(K612="PAY", L612&gt;0), SUMIF(MAYPAY1,Employees8[[#Headers],[#Data],[HELPER COLUMN]],Table8[[#All],[Invoice Value]]), "")</f>
        <v>626.70000000000005</v>
      </c>
      <c r="N612" s="78" t="str">
        <f t="shared" ca="1" si="62"/>
        <v>PAID</v>
      </c>
      <c r="O612" s="79"/>
    </row>
    <row r="613" spans="2:15" ht="18.75" customHeight="1" x14ac:dyDescent="0.35">
      <c r="B613" s="67" t="str">
        <f t="shared" si="63"/>
        <v>7198956NGA-750</v>
      </c>
      <c r="C613" s="40">
        <v>7198956</v>
      </c>
      <c r="D613" s="73" t="s">
        <v>523</v>
      </c>
      <c r="E613" s="73" t="s">
        <v>84</v>
      </c>
      <c r="F613" s="42" t="s">
        <v>40</v>
      </c>
      <c r="G613" s="43">
        <v>43225</v>
      </c>
      <c r="H613" s="54" t="s">
        <v>85</v>
      </c>
      <c r="I613" s="75" t="str">
        <f t="shared" si="60"/>
        <v>UNIQUE</v>
      </c>
      <c r="J613" s="75" t="b">
        <f t="shared" si="59"/>
        <v>0</v>
      </c>
      <c r="K613" s="76" t="str">
        <f t="shared" si="61"/>
        <v>PAY</v>
      </c>
      <c r="L613" s="81">
        <f ca="1">SUMIF(MAYPAY1, Employees8[HELPER COLUMN],Table8[[#All],[Invoice Value]])</f>
        <v>22.61</v>
      </c>
      <c r="M613" s="77">
        <f ca="1">IF(AND(K613="PAY", L613&gt;0), SUMIF(MAYPAY1,Employees8[[#Headers],[#Data],[HELPER COLUMN]],Table8[[#All],[Invoice Value]]), "")</f>
        <v>22.61</v>
      </c>
      <c r="N613" s="78" t="str">
        <f t="shared" ca="1" si="62"/>
        <v>PAID</v>
      </c>
      <c r="O613" s="79"/>
    </row>
    <row r="614" spans="2:15" ht="18.75" customHeight="1" x14ac:dyDescent="0.35">
      <c r="B614" s="67" t="str">
        <f t="shared" si="63"/>
        <v>7198956NGA-751</v>
      </c>
      <c r="C614" s="40">
        <v>7198956</v>
      </c>
      <c r="D614" s="73" t="s">
        <v>523</v>
      </c>
      <c r="E614" s="40" t="s">
        <v>109</v>
      </c>
      <c r="F614" s="42" t="s">
        <v>40</v>
      </c>
      <c r="G614" s="43">
        <v>43225</v>
      </c>
      <c r="H614" s="54" t="s">
        <v>93</v>
      </c>
      <c r="I614" s="75" t="str">
        <f t="shared" si="60"/>
        <v>UNIQUE</v>
      </c>
      <c r="J614" s="75" t="b">
        <f t="shared" si="59"/>
        <v>0</v>
      </c>
      <c r="K614" s="76" t="str">
        <f t="shared" si="61"/>
        <v>PAY</v>
      </c>
      <c r="L614" s="81">
        <f ca="1">SUMIF(MAYPAY1, Employees8[HELPER COLUMN],Table8[[#All],[Invoice Value]])</f>
        <v>146.76</v>
      </c>
      <c r="M614" s="77">
        <f ca="1">IF(AND(K614="PAY", L614&gt;0), SUMIF(MAYPAY1,Employees8[[#Headers],[#Data],[HELPER COLUMN]],Table8[[#All],[Invoice Value]]), "")</f>
        <v>146.76</v>
      </c>
      <c r="N614" s="78" t="str">
        <f t="shared" ca="1" si="62"/>
        <v>PAID</v>
      </c>
      <c r="O614" s="79"/>
    </row>
    <row r="615" spans="2:15" ht="18.75" customHeight="1" x14ac:dyDescent="0.35">
      <c r="B615" s="67" t="str">
        <f t="shared" si="63"/>
        <v>7259603ZNGA561B</v>
      </c>
      <c r="C615" s="40">
        <v>7259603</v>
      </c>
      <c r="D615" s="73" t="s">
        <v>524</v>
      </c>
      <c r="E615" s="73" t="s">
        <v>37</v>
      </c>
      <c r="F615" s="42" t="s">
        <v>55</v>
      </c>
      <c r="G615" s="43">
        <v>43225</v>
      </c>
      <c r="H615" s="54" t="s">
        <v>15</v>
      </c>
      <c r="I615" s="75" t="str">
        <f t="shared" si="60"/>
        <v>UNIQUE</v>
      </c>
      <c r="J615" s="75" t="b">
        <f t="shared" si="59"/>
        <v>1</v>
      </c>
      <c r="K615" s="76" t="str">
        <f t="shared" si="61"/>
        <v>PAY</v>
      </c>
      <c r="L615" s="81">
        <f ca="1">SUMIF(MAYPAY1, Employees8[HELPER COLUMN],Table8[[#All],[Invoice Value]])</f>
        <v>194.94</v>
      </c>
      <c r="M615" s="77">
        <f ca="1">IF(AND(K615="PAY", L615&gt;0), SUMIF(MAYPAY1,Employees8[[#Headers],[#Data],[HELPER COLUMN]],Table8[[#All],[Invoice Value]]), "")</f>
        <v>194.94</v>
      </c>
      <c r="N615" s="78" t="str">
        <f t="shared" ca="1" si="62"/>
        <v>PAID</v>
      </c>
      <c r="O615" s="79"/>
    </row>
    <row r="616" spans="2:15" ht="18.75" customHeight="1" x14ac:dyDescent="0.35">
      <c r="B616" s="67" t="str">
        <f t="shared" si="63"/>
        <v>7380495ZNGA564B</v>
      </c>
      <c r="C616" s="40">
        <v>7380495</v>
      </c>
      <c r="D616" s="73" t="s">
        <v>525</v>
      </c>
      <c r="E616" s="73" t="s">
        <v>32</v>
      </c>
      <c r="F616" s="42" t="s">
        <v>59</v>
      </c>
      <c r="G616" s="43">
        <v>43225</v>
      </c>
      <c r="H616" s="54" t="s">
        <v>19</v>
      </c>
      <c r="I616" s="75" t="str">
        <f t="shared" si="60"/>
        <v>UNIQUE</v>
      </c>
      <c r="J616" s="75" t="b">
        <f t="shared" si="59"/>
        <v>1</v>
      </c>
      <c r="K616" s="76" t="str">
        <f t="shared" si="61"/>
        <v>PAY</v>
      </c>
      <c r="L616" s="81">
        <f ca="1">SUMIF(MAYPAY1, Employees8[HELPER COLUMN],Table8[[#All],[Invoice Value]])</f>
        <v>625.48</v>
      </c>
      <c r="M616" s="77">
        <f ca="1">IF(AND(K616="PAY", L616&gt;0), SUMIF(MAYPAY1,Employees8[[#Headers],[#Data],[HELPER COLUMN]],Table8[[#All],[Invoice Value]]), "")</f>
        <v>625.48</v>
      </c>
      <c r="N616" s="78" t="str">
        <f t="shared" ca="1" si="62"/>
        <v>PAID</v>
      </c>
      <c r="O616" s="79"/>
    </row>
    <row r="617" spans="2:15" ht="18.75" customHeight="1" x14ac:dyDescent="0.35">
      <c r="B617" s="67" t="str">
        <f t="shared" si="63"/>
        <v>7026680ZNGA564BC</v>
      </c>
      <c r="C617" s="40">
        <v>7026680</v>
      </c>
      <c r="D617" s="73" t="s">
        <v>463</v>
      </c>
      <c r="E617" s="73" t="s">
        <v>94</v>
      </c>
      <c r="F617" s="42" t="s">
        <v>59</v>
      </c>
      <c r="G617" s="43">
        <v>43225</v>
      </c>
      <c r="H617" s="54" t="s">
        <v>95</v>
      </c>
      <c r="I617" s="75" t="str">
        <f t="shared" si="60"/>
        <v>UNIQUE</v>
      </c>
      <c r="J617" s="75" t="b">
        <f t="shared" si="59"/>
        <v>0</v>
      </c>
      <c r="K617" s="76" t="str">
        <f t="shared" si="61"/>
        <v>PAY</v>
      </c>
      <c r="L617" s="81">
        <f ca="1">SUMIF(MAYPAY1, Employees8[HELPER COLUMN],Table8[[#All],[Invoice Value]])</f>
        <v>881.69</v>
      </c>
      <c r="M617" s="77">
        <f ca="1">IF(AND(K617="PAY", L617&gt;0), SUMIF(MAYPAY1,Employees8[[#Headers],[#Data],[HELPER COLUMN]],Table8[[#All],[Invoice Value]]), "")</f>
        <v>881.69</v>
      </c>
      <c r="N617" s="78" t="str">
        <f t="shared" ca="1" si="62"/>
        <v>PAID</v>
      </c>
      <c r="O617" s="79"/>
    </row>
    <row r="618" spans="2:15" ht="18.75" customHeight="1" x14ac:dyDescent="0.35">
      <c r="B618" s="67" t="str">
        <f t="shared" si="63"/>
        <v>7196538ZNGA561B</v>
      </c>
      <c r="C618" s="40">
        <v>7196538</v>
      </c>
      <c r="D618" s="73" t="s">
        <v>526</v>
      </c>
      <c r="E618" s="73" t="s">
        <v>37</v>
      </c>
      <c r="F618" s="42" t="s">
        <v>65</v>
      </c>
      <c r="G618" s="43">
        <v>43225</v>
      </c>
      <c r="H618" s="54" t="s">
        <v>15</v>
      </c>
      <c r="I618" s="75" t="str">
        <f t="shared" si="60"/>
        <v>DUP</v>
      </c>
      <c r="J618" s="75" t="b">
        <f t="shared" si="59"/>
        <v>1</v>
      </c>
      <c r="K618" s="76" t="str">
        <f t="shared" si="61"/>
        <v>NO</v>
      </c>
      <c r="L618" s="81">
        <f ca="1">SUMIF(MAYPAY1, Employees8[HELPER COLUMN],Table8[[#All],[Invoice Value]])</f>
        <v>0</v>
      </c>
      <c r="M618" s="77" t="str">
        <f ca="1">IF(AND(K618="PAY", L618&gt;0), SUMIF(MAYPAY1,Employees8[[#Headers],[#Data],[HELPER COLUMN]],Table8[[#All],[Invoice Value]]), "")</f>
        <v/>
      </c>
      <c r="N618" s="78" t="str">
        <f t="shared" si="62"/>
        <v>NEGLECT</v>
      </c>
      <c r="O618" s="79"/>
    </row>
    <row r="619" spans="2:15" ht="18.75" customHeight="1" x14ac:dyDescent="0.35">
      <c r="B619" s="67" t="str">
        <f t="shared" si="63"/>
        <v>7196538ZNGA561BC</v>
      </c>
      <c r="C619" s="40">
        <v>7196538</v>
      </c>
      <c r="D619" s="73" t="s">
        <v>526</v>
      </c>
      <c r="E619" s="73" t="s">
        <v>27</v>
      </c>
      <c r="F619" s="42" t="s">
        <v>65</v>
      </c>
      <c r="G619" s="43">
        <v>43225</v>
      </c>
      <c r="H619" s="54" t="s">
        <v>29</v>
      </c>
      <c r="I619" s="75" t="str">
        <f t="shared" si="60"/>
        <v>UNIQUE</v>
      </c>
      <c r="J619" s="75" t="b">
        <f t="shared" si="59"/>
        <v>0</v>
      </c>
      <c r="K619" s="76" t="str">
        <f t="shared" si="61"/>
        <v>PAY</v>
      </c>
      <c r="L619" s="81">
        <f ca="1">SUMIF(MAYPAY1, Employees8[HELPER COLUMN],Table8[[#All],[Invoice Value]])</f>
        <v>433.57</v>
      </c>
      <c r="M619" s="77">
        <f ca="1">IF(AND(K619="PAY", L619&gt;0), SUMIF(MAYPAY1,Employees8[[#Headers],[#Data],[HELPER COLUMN]],Table8[[#All],[Invoice Value]]), "")</f>
        <v>433.57</v>
      </c>
      <c r="N619" s="78" t="str">
        <f t="shared" ca="1" si="62"/>
        <v>PAID</v>
      </c>
      <c r="O619" s="79"/>
    </row>
    <row r="620" spans="2:15" ht="18.75" customHeight="1" x14ac:dyDescent="0.35">
      <c r="B620" s="67" t="str">
        <f t="shared" si="63"/>
        <v>7177784ZNGA563BC</v>
      </c>
      <c r="C620" s="40">
        <v>7177784</v>
      </c>
      <c r="D620" s="73" t="s">
        <v>500</v>
      </c>
      <c r="E620" s="73" t="s">
        <v>24</v>
      </c>
      <c r="F620" s="42" t="s">
        <v>65</v>
      </c>
      <c r="G620" s="43">
        <v>43225</v>
      </c>
      <c r="H620" s="54" t="s">
        <v>25</v>
      </c>
      <c r="I620" s="75" t="str">
        <f t="shared" si="60"/>
        <v>UNIQUE</v>
      </c>
      <c r="J620" s="75" t="b">
        <f t="shared" si="59"/>
        <v>0</v>
      </c>
      <c r="K620" s="76" t="str">
        <f t="shared" si="61"/>
        <v>PAY</v>
      </c>
      <c r="L620" s="81">
        <f ca="1">SUMIF(MAYPAY1, Employees8[HELPER COLUMN],Table8[[#All],[Invoice Value]])</f>
        <v>626.70000000000005</v>
      </c>
      <c r="M620" s="77">
        <f ca="1">IF(AND(K620="PAY", L620&gt;0), SUMIF(MAYPAY1,Employees8[[#Headers],[#Data],[HELPER COLUMN]],Table8[[#All],[Invoice Value]]), "")</f>
        <v>626.70000000000005</v>
      </c>
      <c r="N620" s="78" t="str">
        <f t="shared" ca="1" si="62"/>
        <v>PAID</v>
      </c>
      <c r="O620" s="79"/>
    </row>
    <row r="621" spans="2:15" ht="18.75" customHeight="1" x14ac:dyDescent="0.35">
      <c r="B621" s="67" t="str">
        <f t="shared" si="63"/>
        <v>5003392ZNGA562B</v>
      </c>
      <c r="C621" s="40">
        <v>5003392</v>
      </c>
      <c r="D621" s="73" t="s">
        <v>527</v>
      </c>
      <c r="E621" s="73" t="s">
        <v>53</v>
      </c>
      <c r="F621" s="42" t="s">
        <v>71</v>
      </c>
      <c r="G621" s="43">
        <v>43225</v>
      </c>
      <c r="H621" s="54" t="s">
        <v>20</v>
      </c>
      <c r="I621" s="75" t="str">
        <f t="shared" si="60"/>
        <v>DUP</v>
      </c>
      <c r="J621" s="75" t="b">
        <f t="shared" si="59"/>
        <v>1</v>
      </c>
      <c r="K621" s="76" t="str">
        <f t="shared" si="61"/>
        <v>NO</v>
      </c>
      <c r="L621" s="81">
        <f ca="1">SUMIF(MAYPAY1, Employees8[HELPER COLUMN],Table8[[#All],[Invoice Value]])</f>
        <v>254.64</v>
      </c>
      <c r="M621" s="77" t="str">
        <f ca="1">IF(AND(K621="PAY", L621&gt;0), SUMIF(MAYPAY1,Employees8[[#Headers],[#Data],[HELPER COLUMN]],Table8[[#All],[Invoice Value]]), "")</f>
        <v/>
      </c>
      <c r="N621" s="78" t="str">
        <f t="shared" si="62"/>
        <v>NEGLECT</v>
      </c>
      <c r="O621" s="79"/>
    </row>
    <row r="622" spans="2:15" ht="18.75" customHeight="1" x14ac:dyDescent="0.35">
      <c r="B622" s="67" t="str">
        <f t="shared" si="63"/>
        <v>7250384ZNGA563BC</v>
      </c>
      <c r="C622" s="50">
        <v>7250384</v>
      </c>
      <c r="D622" s="40" t="s">
        <v>528</v>
      </c>
      <c r="E622" s="73" t="s">
        <v>24</v>
      </c>
      <c r="F622" s="42" t="s">
        <v>74</v>
      </c>
      <c r="G622" s="43">
        <v>43225</v>
      </c>
      <c r="H622" s="54" t="s">
        <v>25</v>
      </c>
      <c r="I622" s="75" t="str">
        <f t="shared" si="60"/>
        <v>UNIQUE</v>
      </c>
      <c r="J622" s="75" t="b">
        <f t="shared" si="59"/>
        <v>0</v>
      </c>
      <c r="K622" s="76" t="str">
        <f t="shared" si="61"/>
        <v>PAY</v>
      </c>
      <c r="L622" s="81">
        <f ca="1">SUMIF(MAYPAY1, Employees8[HELPER COLUMN],Table8[[#All],[Invoice Value]])</f>
        <v>626.70000000000005</v>
      </c>
      <c r="M622" s="77">
        <f ca="1">IF(AND(K622="PAY", L622&gt;0), SUMIF(MAYPAY1,Employees8[[#Headers],[#Data],[HELPER COLUMN]],Table8[[#All],[Invoice Value]]), "")</f>
        <v>626.70000000000005</v>
      </c>
      <c r="N622" s="78" t="str">
        <f t="shared" ca="1" si="62"/>
        <v>PAID</v>
      </c>
      <c r="O622" s="79"/>
    </row>
    <row r="623" spans="2:15" ht="18.75" customHeight="1" x14ac:dyDescent="0.35">
      <c r="B623" s="67" t="str">
        <f t="shared" si="63"/>
        <v>7291775ZNGA561B</v>
      </c>
      <c r="C623" s="40">
        <v>7291775</v>
      </c>
      <c r="D623" s="73" t="s">
        <v>529</v>
      </c>
      <c r="E623" s="73" t="s">
        <v>37</v>
      </c>
      <c r="F623" s="42" t="s">
        <v>74</v>
      </c>
      <c r="G623" s="43">
        <v>43225</v>
      </c>
      <c r="H623" s="54" t="s">
        <v>15</v>
      </c>
      <c r="I623" s="75" t="str">
        <f t="shared" si="60"/>
        <v>DUP</v>
      </c>
      <c r="J623" s="75" t="b">
        <f t="shared" si="59"/>
        <v>1</v>
      </c>
      <c r="K623" s="76" t="str">
        <f t="shared" si="61"/>
        <v>NO</v>
      </c>
      <c r="L623" s="81">
        <f ca="1">SUMIF(MAYPAY1, Employees8[HELPER COLUMN],Table8[[#All],[Invoice Value]])</f>
        <v>0</v>
      </c>
      <c r="M623" s="77" t="str">
        <f ca="1">IF(AND(K623="PAY", L623&gt;0), SUMIF(MAYPAY1,Employees8[[#Headers],[#Data],[HELPER COLUMN]],Table8[[#All],[Invoice Value]]), "")</f>
        <v/>
      </c>
      <c r="N623" s="78" t="str">
        <f t="shared" si="62"/>
        <v>NEGLECT</v>
      </c>
      <c r="O623" s="79"/>
    </row>
    <row r="624" spans="2:15" ht="18.75" customHeight="1" x14ac:dyDescent="0.35">
      <c r="B624" s="67" t="str">
        <f t="shared" si="63"/>
        <v>7358465ZNGA563B</v>
      </c>
      <c r="C624" s="40">
        <v>7358465</v>
      </c>
      <c r="D624" s="73" t="s">
        <v>530</v>
      </c>
      <c r="E624" s="73" t="s">
        <v>22</v>
      </c>
      <c r="F624" s="42" t="s">
        <v>82</v>
      </c>
      <c r="G624" s="43">
        <v>43225</v>
      </c>
      <c r="H624" s="54" t="s">
        <v>23</v>
      </c>
      <c r="I624" s="75" t="str">
        <f t="shared" si="60"/>
        <v>DUP</v>
      </c>
      <c r="J624" s="75" t="b">
        <f t="shared" si="59"/>
        <v>1</v>
      </c>
      <c r="K624" s="76" t="str">
        <f t="shared" si="61"/>
        <v>NO</v>
      </c>
      <c r="L624" s="81">
        <f ca="1">SUMIF(MAYPAY1, Employees8[HELPER COLUMN],Table8[[#All],[Invoice Value]])</f>
        <v>0</v>
      </c>
      <c r="M624" s="77" t="str">
        <f ca="1">IF(AND(K624="PAY", L624&gt;0), SUMIF(MAYPAY1,Employees8[[#Headers],[#Data],[HELPER COLUMN]],Table8[[#All],[Invoice Value]]), "")</f>
        <v/>
      </c>
      <c r="N624" s="78" t="str">
        <f t="shared" si="62"/>
        <v>NEGLECT</v>
      </c>
      <c r="O624" s="79"/>
    </row>
    <row r="625" spans="2:15" ht="18.75" customHeight="1" x14ac:dyDescent="0.35">
      <c r="B625" s="67" t="str">
        <f t="shared" si="63"/>
        <v>7179661ZNGA563BC</v>
      </c>
      <c r="C625" s="40">
        <v>7179661</v>
      </c>
      <c r="D625" s="73" t="s">
        <v>510</v>
      </c>
      <c r="E625" s="73" t="s">
        <v>24</v>
      </c>
      <c r="F625" s="42" t="s">
        <v>45</v>
      </c>
      <c r="G625" s="43">
        <v>43227</v>
      </c>
      <c r="H625" s="64" t="str">
        <f>VLOOKUP(E625, 'CODES FOR CLOSING TYPE'!$A$1:$C$28, 2,0)</f>
        <v>ZNGA563BC</v>
      </c>
      <c r="I625" s="75" t="str">
        <f t="shared" si="60"/>
        <v>UNIQUE</v>
      </c>
      <c r="J625" s="75" t="b">
        <f t="shared" si="59"/>
        <v>0</v>
      </c>
      <c r="K625" s="76" t="str">
        <f t="shared" si="61"/>
        <v>PAY</v>
      </c>
      <c r="L625" s="81">
        <f ca="1">SUMIF(MAYPAY1, Employees8[HELPER COLUMN],Table8[[#All],[Invoice Value]])</f>
        <v>626.70000000000005</v>
      </c>
      <c r="M625" s="77">
        <f ca="1">IF(AND(K625="PAY", L625&gt;0), SUMIF(MAYPAY1,Employees8[[#Headers],[#Data],[HELPER COLUMN]],Table8[[#All],[Invoice Value]]), "")</f>
        <v>626.70000000000005</v>
      </c>
      <c r="N625" s="78" t="str">
        <f t="shared" ca="1" si="62"/>
        <v>PAID</v>
      </c>
      <c r="O625" s="79"/>
    </row>
    <row r="626" spans="2:15" ht="18.75" customHeight="1" x14ac:dyDescent="0.35">
      <c r="B626" s="67" t="str">
        <f t="shared" si="63"/>
        <v>7354858NGA-750</v>
      </c>
      <c r="C626" s="40">
        <v>7354858</v>
      </c>
      <c r="D626" s="73" t="s">
        <v>531</v>
      </c>
      <c r="E626" s="73" t="s">
        <v>84</v>
      </c>
      <c r="F626" s="42" t="s">
        <v>40</v>
      </c>
      <c r="G626" s="43">
        <v>43227</v>
      </c>
      <c r="H626" s="54" t="s">
        <v>85</v>
      </c>
      <c r="I626" s="75" t="str">
        <f t="shared" si="60"/>
        <v>UNIQUE</v>
      </c>
      <c r="J626" s="75" t="b">
        <f t="shared" si="59"/>
        <v>0</v>
      </c>
      <c r="K626" s="76" t="str">
        <f t="shared" si="61"/>
        <v>PAY</v>
      </c>
      <c r="L626" s="81">
        <f ca="1">SUMIF(MAYPAY1, Employees8[HELPER COLUMN],Table8[[#All],[Invoice Value]])</f>
        <v>22.61</v>
      </c>
      <c r="M626" s="77">
        <f ca="1">IF(AND(K626="PAY", L626&gt;0), SUMIF(MAYPAY1,Employees8[[#Headers],[#Data],[HELPER COLUMN]],Table8[[#All],[Invoice Value]]), "")</f>
        <v>22.61</v>
      </c>
      <c r="N626" s="78" t="str">
        <f t="shared" ca="1" si="62"/>
        <v>PAID</v>
      </c>
      <c r="O626" s="79"/>
    </row>
    <row r="627" spans="2:15" ht="18.75" customHeight="1" x14ac:dyDescent="0.35">
      <c r="B627" s="67" t="str">
        <f t="shared" si="63"/>
        <v>7354858NGA-762</v>
      </c>
      <c r="C627" s="40">
        <v>7354858</v>
      </c>
      <c r="D627" s="40" t="s">
        <v>531</v>
      </c>
      <c r="E627" s="42" t="s">
        <v>106</v>
      </c>
      <c r="F627" s="42" t="s">
        <v>40</v>
      </c>
      <c r="G627" s="43">
        <v>43227</v>
      </c>
      <c r="H627" s="54" t="s">
        <v>107</v>
      </c>
      <c r="I627" s="75" t="str">
        <f t="shared" si="60"/>
        <v>UNIQUE</v>
      </c>
      <c r="J627" s="75" t="b">
        <f t="shared" si="59"/>
        <v>0</v>
      </c>
      <c r="K627" s="76" t="str">
        <f t="shared" si="61"/>
        <v>PAY</v>
      </c>
      <c r="L627" s="81">
        <f ca="1">SUMIF(MAYPAY1, Employees8[HELPER COLUMN],Table8[[#All],[Invoice Value]])</f>
        <v>60.72</v>
      </c>
      <c r="M627" s="77">
        <f ca="1">IF(AND(K627="PAY", L627&gt;0), SUMIF(MAYPAY1,Employees8[[#Headers],[#Data],[HELPER COLUMN]],Table8[[#All],[Invoice Value]]), "")</f>
        <v>60.72</v>
      </c>
      <c r="N627" s="78" t="str">
        <f t="shared" ca="1" si="62"/>
        <v>PAID</v>
      </c>
      <c r="O627" s="79"/>
    </row>
    <row r="628" spans="2:15" ht="18.75" customHeight="1" x14ac:dyDescent="0.35">
      <c r="B628" s="67" t="str">
        <f t="shared" si="63"/>
        <v>7155346ZNGA562BC</v>
      </c>
      <c r="C628" s="40">
        <v>7155346</v>
      </c>
      <c r="D628" s="73" t="s">
        <v>498</v>
      </c>
      <c r="E628" s="73" t="s">
        <v>39</v>
      </c>
      <c r="F628" s="42" t="s">
        <v>40</v>
      </c>
      <c r="G628" s="43">
        <v>43227</v>
      </c>
      <c r="H628" s="54" t="s">
        <v>41</v>
      </c>
      <c r="I628" s="75" t="str">
        <f t="shared" si="60"/>
        <v>UNIQUE</v>
      </c>
      <c r="J628" s="75" t="b">
        <f t="shared" si="59"/>
        <v>0</v>
      </c>
      <c r="K628" s="76" t="str">
        <f t="shared" si="61"/>
        <v>PAY</v>
      </c>
      <c r="L628" s="81">
        <f ca="1">SUMIF(MAYPAY1, Employees8[HELPER COLUMN],Table8[[#All],[Invoice Value]])</f>
        <v>498.69</v>
      </c>
      <c r="M628" s="77">
        <f ca="1">IF(AND(K628="PAY", L628&gt;0), SUMIF(MAYPAY1,Employees8[[#Headers],[#Data],[HELPER COLUMN]],Table8[[#All],[Invoice Value]]), "")</f>
        <v>498.69</v>
      </c>
      <c r="N628" s="78" t="str">
        <f t="shared" ca="1" si="62"/>
        <v>PAID</v>
      </c>
      <c r="O628" s="79"/>
    </row>
    <row r="629" spans="2:15" ht="18.75" customHeight="1" x14ac:dyDescent="0.35">
      <c r="B629" s="67" t="str">
        <f t="shared" si="63"/>
        <v>7232359ZNGA561BC</v>
      </c>
      <c r="C629" s="40">
        <v>7232359</v>
      </c>
      <c r="D629" s="73" t="s">
        <v>513</v>
      </c>
      <c r="E629" s="73" t="s">
        <v>27</v>
      </c>
      <c r="F629" s="42" t="s">
        <v>55</v>
      </c>
      <c r="G629" s="43">
        <v>43227</v>
      </c>
      <c r="H629" s="54" t="s">
        <v>29</v>
      </c>
      <c r="I629" s="75" t="str">
        <f t="shared" si="60"/>
        <v>UNIQUE</v>
      </c>
      <c r="J629" s="75" t="b">
        <f t="shared" si="59"/>
        <v>0</v>
      </c>
      <c r="K629" s="76" t="str">
        <f t="shared" si="61"/>
        <v>PAY</v>
      </c>
      <c r="L629" s="81">
        <f ca="1">SUMIF(MAYPAY1, Employees8[HELPER COLUMN],Table8[[#All],[Invoice Value]])</f>
        <v>433.57</v>
      </c>
      <c r="M629" s="77">
        <f ca="1">IF(AND(K629="PAY", L629&gt;0), SUMIF(MAYPAY1,Employees8[[#Headers],[#Data],[HELPER COLUMN]],Table8[[#All],[Invoice Value]]), "")</f>
        <v>433.57</v>
      </c>
      <c r="N629" s="78" t="str">
        <f t="shared" ca="1" si="62"/>
        <v>PAID</v>
      </c>
      <c r="O629" s="79"/>
    </row>
    <row r="630" spans="2:15" ht="18.75" customHeight="1" x14ac:dyDescent="0.35">
      <c r="B630" s="67" t="str">
        <f t="shared" si="63"/>
        <v>7177444ZNGA561BC</v>
      </c>
      <c r="C630" s="40">
        <v>7177444</v>
      </c>
      <c r="D630" s="73" t="s">
        <v>490</v>
      </c>
      <c r="E630" s="73" t="s">
        <v>27</v>
      </c>
      <c r="F630" s="42" t="s">
        <v>55</v>
      </c>
      <c r="G630" s="43">
        <v>43227</v>
      </c>
      <c r="H630" s="54" t="s">
        <v>29</v>
      </c>
      <c r="I630" s="75" t="str">
        <f t="shared" si="60"/>
        <v>UNIQUE</v>
      </c>
      <c r="J630" s="75" t="b">
        <f t="shared" si="59"/>
        <v>0</v>
      </c>
      <c r="K630" s="76" t="str">
        <f t="shared" si="61"/>
        <v>PAY</v>
      </c>
      <c r="L630" s="81">
        <f ca="1">SUMIF(MAYPAY1, Employees8[HELPER COLUMN],Table8[[#All],[Invoice Value]])</f>
        <v>0</v>
      </c>
      <c r="M630" s="77" t="str">
        <f ca="1">IF(AND(K630="PAY", L630&gt;0), SUMIF(MAYPAY1,Employees8[[#Headers],[#Data],[HELPER COLUMN]],Table8[[#All],[Invoice Value]]), "")</f>
        <v/>
      </c>
      <c r="N630" s="78" t="str">
        <f t="shared" ca="1" si="62"/>
        <v>NOT PAID</v>
      </c>
      <c r="O630" s="79"/>
    </row>
    <row r="631" spans="2:15" ht="18.75" customHeight="1" x14ac:dyDescent="0.35">
      <c r="B631" s="67" t="str">
        <f t="shared" si="63"/>
        <v>5430806Z999</v>
      </c>
      <c r="C631" s="40">
        <v>5430806</v>
      </c>
      <c r="D631" s="73" t="s">
        <v>532</v>
      </c>
      <c r="E631" s="73" t="s">
        <v>34</v>
      </c>
      <c r="F631" s="42" t="s">
        <v>55</v>
      </c>
      <c r="G631" s="43">
        <v>43227</v>
      </c>
      <c r="H631" s="54" t="s">
        <v>35</v>
      </c>
      <c r="I631" s="75" t="str">
        <f t="shared" si="60"/>
        <v>UNIQUE</v>
      </c>
      <c r="J631" s="75" t="b">
        <f t="shared" si="59"/>
        <v>0</v>
      </c>
      <c r="K631" s="76" t="str">
        <f t="shared" si="61"/>
        <v>PAY</v>
      </c>
      <c r="L631" s="81">
        <f ca="1">SUMIF(MAYPAY1, Employees8[HELPER COLUMN],Table8[[#All],[Invoice Value]])</f>
        <v>0</v>
      </c>
      <c r="M631" s="77" t="str">
        <f ca="1">IF(AND(K631="PAY", L631&gt;0), SUMIF(MAYPAY1,Employees8[[#Headers],[#Data],[HELPER COLUMN]],Table8[[#All],[Invoice Value]]), "")</f>
        <v/>
      </c>
      <c r="N631" s="78" t="str">
        <f t="shared" ca="1" si="62"/>
        <v>NOT PAID</v>
      </c>
      <c r="O631" s="79"/>
    </row>
    <row r="632" spans="2:15" ht="18.75" customHeight="1" x14ac:dyDescent="0.35">
      <c r="B632" s="67" t="str">
        <f t="shared" si="63"/>
        <v>7020453ZNGA563BC</v>
      </c>
      <c r="C632" s="40">
        <v>7020453</v>
      </c>
      <c r="D632" s="73" t="s">
        <v>464</v>
      </c>
      <c r="E632" s="73" t="s">
        <v>24</v>
      </c>
      <c r="F632" s="42" t="s">
        <v>59</v>
      </c>
      <c r="G632" s="43">
        <v>43227</v>
      </c>
      <c r="H632" s="54" t="s">
        <v>25</v>
      </c>
      <c r="I632" s="75" t="str">
        <f t="shared" si="60"/>
        <v>UNIQUE</v>
      </c>
      <c r="J632" s="75" t="b">
        <f t="shared" si="59"/>
        <v>0</v>
      </c>
      <c r="K632" s="76" t="str">
        <f t="shared" si="61"/>
        <v>PAY</v>
      </c>
      <c r="L632" s="81">
        <f ca="1">SUMIF(MAYPAY1, Employees8[HELPER COLUMN],Table8[[#All],[Invoice Value]])</f>
        <v>626.70000000000005</v>
      </c>
      <c r="M632" s="77">
        <f ca="1">IF(AND(K632="PAY", L632&gt;0), SUMIF(MAYPAY1,Employees8[[#Headers],[#Data],[HELPER COLUMN]],Table8[[#All],[Invoice Value]]), "")</f>
        <v>626.70000000000005</v>
      </c>
      <c r="N632" s="78" t="str">
        <f t="shared" ca="1" si="62"/>
        <v>PAID</v>
      </c>
      <c r="O632" s="79"/>
    </row>
    <row r="633" spans="2:15" ht="18.75" customHeight="1" x14ac:dyDescent="0.35">
      <c r="B633" s="67" t="str">
        <f t="shared" si="63"/>
        <v>7091293NGA-750</v>
      </c>
      <c r="C633" s="40">
        <v>7091293</v>
      </c>
      <c r="D633" s="73" t="s">
        <v>533</v>
      </c>
      <c r="E633" s="73" t="s">
        <v>84</v>
      </c>
      <c r="F633" s="42" t="s">
        <v>59</v>
      </c>
      <c r="G633" s="43">
        <v>43227</v>
      </c>
      <c r="H633" s="54" t="s">
        <v>85</v>
      </c>
      <c r="I633" s="75" t="str">
        <f t="shared" si="60"/>
        <v>UNIQUE</v>
      </c>
      <c r="J633" s="75" t="b">
        <f t="shared" si="59"/>
        <v>0</v>
      </c>
      <c r="K633" s="76" t="str">
        <f t="shared" si="61"/>
        <v>PAY</v>
      </c>
      <c r="L633" s="81">
        <f ca="1">SUMIF(MAYPAY1, Employees8[HELPER COLUMN],Table8[[#All],[Invoice Value]])</f>
        <v>22.61</v>
      </c>
      <c r="M633" s="77">
        <f ca="1">IF(AND(K633="PAY", L633&gt;0), SUMIF(MAYPAY1,Employees8[[#Headers],[#Data],[HELPER COLUMN]],Table8[[#All],[Invoice Value]]), "")</f>
        <v>22.61</v>
      </c>
      <c r="N633" s="78" t="str">
        <f t="shared" ca="1" si="62"/>
        <v>PAID</v>
      </c>
      <c r="O633" s="79"/>
    </row>
    <row r="634" spans="2:15" ht="18.75" customHeight="1" x14ac:dyDescent="0.35">
      <c r="B634" s="67" t="str">
        <f t="shared" si="63"/>
        <v>7091293NGA-753</v>
      </c>
      <c r="C634" s="40">
        <v>7091293</v>
      </c>
      <c r="D634" s="40" t="s">
        <v>533</v>
      </c>
      <c r="E634" s="40" t="s">
        <v>101</v>
      </c>
      <c r="F634" s="42" t="s">
        <v>59</v>
      </c>
      <c r="G634" s="43">
        <v>43227</v>
      </c>
      <c r="H634" s="54" t="s">
        <v>102</v>
      </c>
      <c r="I634" s="75" t="str">
        <f t="shared" si="60"/>
        <v>UNIQUE</v>
      </c>
      <c r="J634" s="75" t="b">
        <f t="shared" si="59"/>
        <v>0</v>
      </c>
      <c r="K634" s="76" t="str">
        <f t="shared" si="61"/>
        <v>PAY</v>
      </c>
      <c r="L634" s="81">
        <f ca="1">SUMIF(MAYPAY1, Employees8[HELPER COLUMN],Table8[[#All],[Invoice Value]])</f>
        <v>68.2</v>
      </c>
      <c r="M634" s="77">
        <f ca="1">IF(AND(K634="PAY", L634&gt;0), SUMIF(MAYPAY1,Employees8[[#Headers],[#Data],[HELPER COLUMN]],Table8[[#All],[Invoice Value]]), "")</f>
        <v>68.2</v>
      </c>
      <c r="N634" s="78" t="str">
        <f t="shared" ca="1" si="62"/>
        <v>PAID</v>
      </c>
      <c r="O634" s="79"/>
    </row>
    <row r="635" spans="2:15" ht="18.75" customHeight="1" x14ac:dyDescent="0.35">
      <c r="B635" s="67" t="str">
        <f t="shared" si="63"/>
        <v>7145408ZNGA563B</v>
      </c>
      <c r="C635" s="40">
        <v>7145408</v>
      </c>
      <c r="D635" s="73" t="s">
        <v>534</v>
      </c>
      <c r="E635" s="73" t="s">
        <v>22</v>
      </c>
      <c r="F635" s="42" t="s">
        <v>59</v>
      </c>
      <c r="G635" s="43">
        <v>43227</v>
      </c>
      <c r="H635" s="54" t="s">
        <v>23</v>
      </c>
      <c r="I635" s="75" t="str">
        <f t="shared" si="60"/>
        <v>UNIQUE</v>
      </c>
      <c r="J635" s="75" t="b">
        <f t="shared" si="59"/>
        <v>1</v>
      </c>
      <c r="K635" s="76" t="str">
        <f t="shared" si="61"/>
        <v>PAY</v>
      </c>
      <c r="L635" s="81">
        <f ca="1">SUMIF(MAYPAY1, Employees8[HELPER COLUMN],Table8[[#All],[Invoice Value]])</f>
        <v>0</v>
      </c>
      <c r="M635" s="77" t="str">
        <f ca="1">IF(AND(K635="PAY", L635&gt;0), SUMIF(MAYPAY1,Employees8[[#Headers],[#Data],[HELPER COLUMN]],Table8[[#All],[Invoice Value]]), "")</f>
        <v/>
      </c>
      <c r="N635" s="78" t="str">
        <f t="shared" ca="1" si="62"/>
        <v>NOT PAID</v>
      </c>
      <c r="O635" s="79"/>
    </row>
    <row r="636" spans="2:15" ht="18.75" customHeight="1" x14ac:dyDescent="0.35">
      <c r="B636" s="67" t="str">
        <f t="shared" si="63"/>
        <v>7311596ZNGA563B</v>
      </c>
      <c r="C636" s="40">
        <v>7311596</v>
      </c>
      <c r="D636" s="73" t="s">
        <v>535</v>
      </c>
      <c r="E636" s="73" t="s">
        <v>22</v>
      </c>
      <c r="F636" s="42" t="s">
        <v>65</v>
      </c>
      <c r="G636" s="43">
        <v>43227</v>
      </c>
      <c r="H636" s="54" t="s">
        <v>23</v>
      </c>
      <c r="I636" s="75" t="str">
        <f t="shared" si="60"/>
        <v>DUP</v>
      </c>
      <c r="J636" s="75" t="b">
        <f t="shared" ref="J636:J699" si="64">SUMPRODUCT(--(H636=BUILDCODES))&gt;0</f>
        <v>1</v>
      </c>
      <c r="K636" s="76" t="str">
        <f t="shared" si="61"/>
        <v>NO</v>
      </c>
      <c r="L636" s="81">
        <f ca="1">SUMIF(MAYPAY1, Employees8[HELPER COLUMN],Table8[[#All],[Invoice Value]])</f>
        <v>0</v>
      </c>
      <c r="M636" s="77" t="str">
        <f ca="1">IF(AND(K636="PAY", L636&gt;0), SUMIF(MAYPAY1,Employees8[[#Headers],[#Data],[HELPER COLUMN]],Table8[[#All],[Invoice Value]]), "")</f>
        <v/>
      </c>
      <c r="N636" s="78" t="str">
        <f t="shared" si="62"/>
        <v>NEGLECT</v>
      </c>
      <c r="O636" s="79"/>
    </row>
    <row r="637" spans="2:15" ht="18.75" customHeight="1" x14ac:dyDescent="0.35">
      <c r="B637" s="67" t="str">
        <f t="shared" si="63"/>
        <v>7311596ZNGA563BC</v>
      </c>
      <c r="C637" s="40">
        <v>7311596</v>
      </c>
      <c r="D637" s="73" t="s">
        <v>535</v>
      </c>
      <c r="E637" s="73" t="s">
        <v>24</v>
      </c>
      <c r="F637" s="42" t="s">
        <v>65</v>
      </c>
      <c r="G637" s="43">
        <v>43227</v>
      </c>
      <c r="H637" s="54" t="s">
        <v>25</v>
      </c>
      <c r="I637" s="75" t="str">
        <f t="shared" si="60"/>
        <v>UNIQUE</v>
      </c>
      <c r="J637" s="75" t="b">
        <f t="shared" si="64"/>
        <v>0</v>
      </c>
      <c r="K637" s="76" t="str">
        <f t="shared" si="61"/>
        <v>PAY</v>
      </c>
      <c r="L637" s="81">
        <f ca="1">SUMIF(MAYPAY1, Employees8[HELPER COLUMN],Table8[[#All],[Invoice Value]])</f>
        <v>626.70000000000005</v>
      </c>
      <c r="M637" s="77">
        <f ca="1">IF(AND(K637="PAY", L637&gt;0), SUMIF(MAYPAY1,Employees8[[#Headers],[#Data],[HELPER COLUMN]],Table8[[#All],[Invoice Value]]), "")</f>
        <v>626.70000000000005</v>
      </c>
      <c r="N637" s="78" t="str">
        <f t="shared" ca="1" si="62"/>
        <v>PAID</v>
      </c>
      <c r="O637" s="79"/>
    </row>
    <row r="638" spans="2:15" ht="18.75" customHeight="1" x14ac:dyDescent="0.35">
      <c r="B638" s="67" t="str">
        <f t="shared" si="63"/>
        <v>7301600ZNGA561B</v>
      </c>
      <c r="C638" s="40">
        <v>7301600</v>
      </c>
      <c r="D638" s="73" t="s">
        <v>536</v>
      </c>
      <c r="E638" s="73" t="s">
        <v>37</v>
      </c>
      <c r="F638" s="42" t="s">
        <v>71</v>
      </c>
      <c r="G638" s="43">
        <v>43227</v>
      </c>
      <c r="H638" s="54" t="s">
        <v>15</v>
      </c>
      <c r="I638" s="75" t="str">
        <f t="shared" si="60"/>
        <v>DUP</v>
      </c>
      <c r="J638" s="75" t="b">
        <f t="shared" si="64"/>
        <v>1</v>
      </c>
      <c r="K638" s="76" t="str">
        <f t="shared" si="61"/>
        <v>NO</v>
      </c>
      <c r="L638" s="81">
        <f ca="1">SUMIF(MAYPAY1, Employees8[HELPER COLUMN],Table8[[#All],[Invoice Value]])</f>
        <v>0</v>
      </c>
      <c r="M638" s="77" t="str">
        <f ca="1">IF(AND(K638="PAY", L638&gt;0), SUMIF(MAYPAY1,Employees8[[#Headers],[#Data],[HELPER COLUMN]],Table8[[#All],[Invoice Value]]), "")</f>
        <v/>
      </c>
      <c r="N638" s="78" t="str">
        <f t="shared" si="62"/>
        <v>NEGLECT</v>
      </c>
      <c r="O638" s="79"/>
    </row>
    <row r="639" spans="2:15" ht="18.75" customHeight="1" x14ac:dyDescent="0.35">
      <c r="B639" s="67" t="str">
        <f t="shared" si="63"/>
        <v>7218757ZNGA563B</v>
      </c>
      <c r="C639" s="50">
        <v>7218757</v>
      </c>
      <c r="D639" s="73" t="s">
        <v>537</v>
      </c>
      <c r="E639" s="73" t="s">
        <v>22</v>
      </c>
      <c r="F639" s="42" t="s">
        <v>74</v>
      </c>
      <c r="G639" s="43">
        <v>43227</v>
      </c>
      <c r="H639" s="54" t="s">
        <v>23</v>
      </c>
      <c r="I639" s="75" t="str">
        <f t="shared" si="60"/>
        <v>UNIQUE</v>
      </c>
      <c r="J639" s="75" t="b">
        <f t="shared" si="64"/>
        <v>1</v>
      </c>
      <c r="K639" s="76" t="str">
        <f t="shared" si="61"/>
        <v>PAY</v>
      </c>
      <c r="L639" s="81">
        <f ca="1">SUMIF(MAYPAY1, Employees8[HELPER COLUMN],Table8[[#All],[Invoice Value]])</f>
        <v>383.5</v>
      </c>
      <c r="M639" s="77">
        <f ca="1">IF(AND(K639="PAY", L639&gt;0), SUMIF(MAYPAY1,Employees8[[#Headers],[#Data],[HELPER COLUMN]],Table8[[#All],[Invoice Value]]), "")</f>
        <v>383.5</v>
      </c>
      <c r="N639" s="78" t="str">
        <f t="shared" ca="1" si="62"/>
        <v>PAID</v>
      </c>
      <c r="O639" s="79"/>
    </row>
    <row r="640" spans="2:15" ht="18.75" customHeight="1" x14ac:dyDescent="0.35">
      <c r="B640" s="67" t="str">
        <f t="shared" si="63"/>
        <v>7280659ZNGA563B</v>
      </c>
      <c r="C640" s="40">
        <v>7280659</v>
      </c>
      <c r="D640" s="73" t="s">
        <v>538</v>
      </c>
      <c r="E640" s="73" t="s">
        <v>22</v>
      </c>
      <c r="F640" s="42" t="s">
        <v>74</v>
      </c>
      <c r="G640" s="43">
        <v>43227</v>
      </c>
      <c r="H640" s="54" t="s">
        <v>23</v>
      </c>
      <c r="I640" s="75" t="str">
        <f t="shared" si="60"/>
        <v>DUP</v>
      </c>
      <c r="J640" s="75" t="b">
        <f t="shared" si="64"/>
        <v>1</v>
      </c>
      <c r="K640" s="76" t="str">
        <f t="shared" si="61"/>
        <v>NO</v>
      </c>
      <c r="L640" s="81">
        <f ca="1">SUMIF(MAYPAY1, Employees8[HELPER COLUMN],Table8[[#All],[Invoice Value]])</f>
        <v>0</v>
      </c>
      <c r="M640" s="77" t="str">
        <f ca="1">IF(AND(K640="PAY", L640&gt;0), SUMIF(MAYPAY1,Employees8[[#Headers],[#Data],[HELPER COLUMN]],Table8[[#All],[Invoice Value]]), "")</f>
        <v/>
      </c>
      <c r="N640" s="78" t="str">
        <f t="shared" si="62"/>
        <v>NEGLECT</v>
      </c>
      <c r="O640" s="79"/>
    </row>
    <row r="641" spans="2:15" ht="18.75" customHeight="1" x14ac:dyDescent="0.35">
      <c r="B641" s="67" t="str">
        <f t="shared" si="63"/>
        <v>7144619ZNGA563BC</v>
      </c>
      <c r="C641" s="40">
        <v>7144619</v>
      </c>
      <c r="D641" s="73" t="s">
        <v>471</v>
      </c>
      <c r="E641" s="73" t="s">
        <v>24</v>
      </c>
      <c r="F641" s="42" t="s">
        <v>82</v>
      </c>
      <c r="G641" s="43">
        <v>43227</v>
      </c>
      <c r="H641" s="54" t="s">
        <v>25</v>
      </c>
      <c r="I641" s="75" t="str">
        <f t="shared" si="60"/>
        <v>UNIQUE</v>
      </c>
      <c r="J641" s="75" t="b">
        <f t="shared" si="64"/>
        <v>0</v>
      </c>
      <c r="K641" s="76" t="str">
        <f t="shared" si="61"/>
        <v>PAY</v>
      </c>
      <c r="L641" s="81">
        <f ca="1">SUMIF(MAYPAY1, Employees8[HELPER COLUMN],Table8[[#All],[Invoice Value]])</f>
        <v>626.70000000000005</v>
      </c>
      <c r="M641" s="77">
        <f ca="1">IF(AND(K641="PAY", L641&gt;0), SUMIF(MAYPAY1,Employees8[[#Headers],[#Data],[HELPER COLUMN]],Table8[[#All],[Invoice Value]]), "")</f>
        <v>626.70000000000005</v>
      </c>
      <c r="N641" s="78" t="str">
        <f t="shared" ca="1" si="62"/>
        <v>PAID</v>
      </c>
      <c r="O641" s="79"/>
    </row>
    <row r="642" spans="2:15" ht="18.75" customHeight="1" x14ac:dyDescent="0.35">
      <c r="B642" s="67" t="str">
        <f t="shared" si="63"/>
        <v>7358465ZNGA563BC</v>
      </c>
      <c r="C642" s="40">
        <v>7358465</v>
      </c>
      <c r="D642" s="73" t="s">
        <v>530</v>
      </c>
      <c r="E642" s="73" t="s">
        <v>24</v>
      </c>
      <c r="F642" s="42" t="s">
        <v>82</v>
      </c>
      <c r="G642" s="43">
        <v>43227</v>
      </c>
      <c r="H642" s="54" t="s">
        <v>25</v>
      </c>
      <c r="I642" s="75" t="str">
        <f t="shared" si="60"/>
        <v>UNIQUE</v>
      </c>
      <c r="J642" s="75" t="b">
        <f t="shared" si="64"/>
        <v>0</v>
      </c>
      <c r="K642" s="76" t="str">
        <f t="shared" si="61"/>
        <v>PAY</v>
      </c>
      <c r="L642" s="81">
        <f ca="1">SUMIF(MAYPAY1, Employees8[HELPER COLUMN],Table8[[#All],[Invoice Value]])</f>
        <v>626.70000000000005</v>
      </c>
      <c r="M642" s="77">
        <f ca="1">IF(AND(K642="PAY", L642&gt;0), SUMIF(MAYPAY1,Employees8[[#Headers],[#Data],[HELPER COLUMN]],Table8[[#All],[Invoice Value]]), "")</f>
        <v>626.70000000000005</v>
      </c>
      <c r="N642" s="78" t="str">
        <f t="shared" ca="1" si="62"/>
        <v>PAID</v>
      </c>
      <c r="O642" s="79"/>
    </row>
    <row r="643" spans="2:15" ht="18.75" customHeight="1" x14ac:dyDescent="0.35">
      <c r="B643" s="67" t="str">
        <f t="shared" si="63"/>
        <v>6933108ZNGA563B</v>
      </c>
      <c r="C643" s="40">
        <v>6933108</v>
      </c>
      <c r="D643" s="73" t="s">
        <v>539</v>
      </c>
      <c r="E643" s="73" t="s">
        <v>22</v>
      </c>
      <c r="F643" s="42" t="s">
        <v>82</v>
      </c>
      <c r="G643" s="43">
        <v>43227</v>
      </c>
      <c r="H643" s="54" t="s">
        <v>23</v>
      </c>
      <c r="I643" s="75" t="str">
        <f t="shared" si="60"/>
        <v>DUP</v>
      </c>
      <c r="J643" s="75" t="b">
        <f t="shared" si="64"/>
        <v>1</v>
      </c>
      <c r="K643" s="76" t="str">
        <f t="shared" si="61"/>
        <v>NO</v>
      </c>
      <c r="L643" s="81">
        <f ca="1">SUMIF(MAYPAY1, Employees8[HELPER COLUMN],Table8[[#All],[Invoice Value]])</f>
        <v>0</v>
      </c>
      <c r="M643" s="77" t="str">
        <f ca="1">IF(AND(K643="PAY", L643&gt;0), SUMIF(MAYPAY1,Employees8[[#Headers],[#Data],[HELPER COLUMN]],Table8[[#All],[Invoice Value]]), "")</f>
        <v/>
      </c>
      <c r="N643" s="78" t="str">
        <f t="shared" si="62"/>
        <v>NEGLECT</v>
      </c>
      <c r="O643" s="79"/>
    </row>
    <row r="644" spans="2:15" ht="18.75" customHeight="1" x14ac:dyDescent="0.35">
      <c r="B644" s="67" t="str">
        <f t="shared" si="63"/>
        <v>6933108ZNGA563BC</v>
      </c>
      <c r="C644" s="40">
        <v>6933108</v>
      </c>
      <c r="D644" s="40" t="s">
        <v>539</v>
      </c>
      <c r="E644" s="40" t="s">
        <v>24</v>
      </c>
      <c r="F644" s="42" t="s">
        <v>82</v>
      </c>
      <c r="G644" s="43">
        <v>43227</v>
      </c>
      <c r="H644" s="54" t="s">
        <v>25</v>
      </c>
      <c r="I644" s="75" t="str">
        <f t="shared" ref="I644:I707" si="65">IF(COUNTIF(B$4:B$1640, B644&amp;"C")&gt;0, "DUP", "UNIQUE")</f>
        <v>UNIQUE</v>
      </c>
      <c r="J644" s="75" t="b">
        <f t="shared" si="64"/>
        <v>0</v>
      </c>
      <c r="K644" s="76" t="str">
        <f t="shared" ref="K644:K647" si="66">IF(AND(I644="DUP", J644=TRUE),"NO","PAY")</f>
        <v>PAY</v>
      </c>
      <c r="L644" s="81">
        <f ca="1">SUMIF(MAYPAY1, Employees8[HELPER COLUMN],Table8[[#All],[Invoice Value]])</f>
        <v>626.70000000000005</v>
      </c>
      <c r="M644" s="77">
        <f ca="1">IF(AND(K644="PAY", L644&gt;0), SUMIF(MAYPAY1,Employees8[[#Headers],[#Data],[HELPER COLUMN]],Table8[[#All],[Invoice Value]]), "")</f>
        <v>626.70000000000005</v>
      </c>
      <c r="N644" s="78" t="str">
        <f t="shared" ca="1" si="62"/>
        <v>PAID</v>
      </c>
      <c r="O644" s="79"/>
    </row>
    <row r="645" spans="2:15" ht="18.75" customHeight="1" x14ac:dyDescent="0.35">
      <c r="B645" s="67" t="str">
        <f t="shared" si="63"/>
        <v>5123129ZNGA564BC</v>
      </c>
      <c r="C645" s="40">
        <v>5123129</v>
      </c>
      <c r="D645" s="73" t="s">
        <v>494</v>
      </c>
      <c r="E645" s="73" t="s">
        <v>94</v>
      </c>
      <c r="F645" s="42" t="s">
        <v>82</v>
      </c>
      <c r="G645" s="43">
        <v>43227</v>
      </c>
      <c r="H645" s="54" t="s">
        <v>95</v>
      </c>
      <c r="I645" s="75" t="str">
        <f t="shared" si="65"/>
        <v>UNIQUE</v>
      </c>
      <c r="J645" s="75" t="b">
        <f t="shared" si="64"/>
        <v>0</v>
      </c>
      <c r="K645" s="76" t="str">
        <f t="shared" si="66"/>
        <v>PAY</v>
      </c>
      <c r="L645" s="81">
        <f ca="1">SUMIF(MAYPAY1, Employees8[HELPER COLUMN],Table8[[#All],[Invoice Value]])</f>
        <v>881.69</v>
      </c>
      <c r="M645" s="77">
        <f ca="1">IF(AND(K645="PAY", L645&gt;0), SUMIF(MAYPAY1,Employees8[[#Headers],[#Data],[HELPER COLUMN]],Table8[[#All],[Invoice Value]]), "")</f>
        <v>881.69</v>
      </c>
      <c r="N645" s="78" t="str">
        <f t="shared" ca="1" si="62"/>
        <v>PAID</v>
      </c>
      <c r="O645" s="79"/>
    </row>
    <row r="646" spans="2:15" ht="18.75" customHeight="1" x14ac:dyDescent="0.35">
      <c r="B646" s="67" t="str">
        <f t="shared" si="63"/>
        <v>7386653NGA-750</v>
      </c>
      <c r="C646" s="40">
        <v>7386653</v>
      </c>
      <c r="D646" s="73" t="s">
        <v>540</v>
      </c>
      <c r="E646" s="73" t="s">
        <v>84</v>
      </c>
      <c r="F646" s="42" t="s">
        <v>18</v>
      </c>
      <c r="G646" s="43">
        <v>43227</v>
      </c>
      <c r="H646" s="64" t="str">
        <f>VLOOKUP(E646, 'CODES FOR CLOSING TYPE'!$A$1:$C$28, 2,0)</f>
        <v>NGA-750</v>
      </c>
      <c r="I646" s="75" t="str">
        <f t="shared" si="65"/>
        <v>UNIQUE</v>
      </c>
      <c r="J646" s="75" t="b">
        <f t="shared" si="64"/>
        <v>0</v>
      </c>
      <c r="K646" s="76" t="str">
        <f t="shared" si="66"/>
        <v>PAY</v>
      </c>
      <c r="L646" s="81">
        <f ca="1">SUMIF(MAYPAY1, Employees8[HELPER COLUMN],Table8[[#All],[Invoice Value]])</f>
        <v>22.61</v>
      </c>
      <c r="M646" s="77">
        <f ca="1">IF(AND(K646="PAY", L646&gt;0), SUMIF(MAYPAY1,Employees8[[#Headers],[#Data],[HELPER COLUMN]],Table8[[#All],[Invoice Value]]), "")</f>
        <v>22.61</v>
      </c>
      <c r="N646" s="78" t="str">
        <f t="shared" ca="1" si="62"/>
        <v>PAID</v>
      </c>
      <c r="O646" s="79"/>
    </row>
    <row r="647" spans="2:15" ht="18.75" customHeight="1" x14ac:dyDescent="0.35">
      <c r="B647" s="67" t="str">
        <f t="shared" si="63"/>
        <v>7386653NGA-751</v>
      </c>
      <c r="C647" s="40">
        <v>7386653</v>
      </c>
      <c r="D647" s="40" t="s">
        <v>540</v>
      </c>
      <c r="E647" s="40" t="s">
        <v>108</v>
      </c>
      <c r="F647" s="42" t="s">
        <v>18</v>
      </c>
      <c r="G647" s="43">
        <v>43227</v>
      </c>
      <c r="H647" s="64" t="str">
        <f>VLOOKUP(E647, 'CODES FOR CLOSING TYPE'!$A$1:$C$28, 2,0)</f>
        <v>NGA-751</v>
      </c>
      <c r="I647" s="75" t="str">
        <f t="shared" si="65"/>
        <v>UNIQUE</v>
      </c>
      <c r="J647" s="75" t="b">
        <f t="shared" si="64"/>
        <v>0</v>
      </c>
      <c r="K647" s="76" t="str">
        <f t="shared" si="66"/>
        <v>PAY</v>
      </c>
      <c r="L647" s="81">
        <f ca="1">SUMIF(MAYPAY1, Employees8[HELPER COLUMN],Table8[[#All],[Invoice Value]])</f>
        <v>146.76</v>
      </c>
      <c r="M647" s="77">
        <f ca="1">IF(AND(K647="PAY", L647&gt;0), SUMIF(MAYPAY1,Employees8[[#Headers],[#Data],[HELPER COLUMN]],Table8[[#All],[Invoice Value]]), "")</f>
        <v>146.76</v>
      </c>
      <c r="N647" s="78" t="str">
        <f t="shared" ca="1" si="62"/>
        <v>PAID</v>
      </c>
      <c r="O647" s="79"/>
    </row>
    <row r="648" spans="2:15" ht="18.75" customHeight="1" x14ac:dyDescent="0.35">
      <c r="B648" s="67" t="str">
        <f t="shared" si="63"/>
        <v>7383721ZNGA563B</v>
      </c>
      <c r="C648" s="40">
        <v>7383721</v>
      </c>
      <c r="D648" s="73" t="s">
        <v>541</v>
      </c>
      <c r="E648" s="73" t="s">
        <v>22</v>
      </c>
      <c r="F648" s="42" t="s">
        <v>18</v>
      </c>
      <c r="G648" s="43">
        <v>43228</v>
      </c>
      <c r="H648" s="64" t="str">
        <f>VLOOKUP(E648, 'CODES FOR CLOSING TYPE'!$A$1:$C$28, 2,0)</f>
        <v>ZNGA563B</v>
      </c>
      <c r="I648" s="75" t="str">
        <f t="shared" si="65"/>
        <v>DUP</v>
      </c>
      <c r="J648" s="75" t="b">
        <f t="shared" si="64"/>
        <v>1</v>
      </c>
      <c r="K648" s="76" t="str">
        <f t="shared" ref="K648:K711" si="67">IF(AND(I648="DUP", J648=TRUE),"NO","PAY")</f>
        <v>NO</v>
      </c>
      <c r="L648" s="81">
        <f ca="1">SUMIF(MAYPAY1, Employees8[HELPER COLUMN],Table8[[#All],[Invoice Value]])</f>
        <v>0</v>
      </c>
      <c r="M648" s="77" t="str">
        <f ca="1">IF(AND(K648="PAY", L648&gt;0), SUMIF(MAYPAY1,Employees8[[#Headers],[#Data],[HELPER COLUMN]],Table8[[#All],[Invoice Value]]), "")</f>
        <v/>
      </c>
      <c r="N648" s="78" t="str">
        <f t="shared" ref="N648:N711" si="68">IF(H648="NGA Outside Boundary Remediation/Build", "OSB", IF(K648="NO", "NEGLECT", IF(AND(K648="PAY",L648=0), "NOT PAID", "PAID")))</f>
        <v>NEGLECT</v>
      </c>
      <c r="O648" s="79"/>
    </row>
    <row r="649" spans="2:15" ht="18.75" customHeight="1" x14ac:dyDescent="0.35">
      <c r="B649" s="67" t="str">
        <f t="shared" si="63"/>
        <v>7383721ZNGA563BC</v>
      </c>
      <c r="C649" s="40">
        <v>7383721</v>
      </c>
      <c r="D649" s="40" t="s">
        <v>541</v>
      </c>
      <c r="E649" s="40" t="s">
        <v>24</v>
      </c>
      <c r="F649" s="42" t="s">
        <v>18</v>
      </c>
      <c r="G649" s="43">
        <v>43228</v>
      </c>
      <c r="H649" s="64" t="str">
        <f>VLOOKUP(E649, 'CODES FOR CLOSING TYPE'!$A$1:$C$28, 2,0)</f>
        <v>ZNGA563BC</v>
      </c>
      <c r="I649" s="75" t="str">
        <f t="shared" si="65"/>
        <v>UNIQUE</v>
      </c>
      <c r="J649" s="75" t="b">
        <f t="shared" si="64"/>
        <v>0</v>
      </c>
      <c r="K649" s="76" t="str">
        <f t="shared" si="67"/>
        <v>PAY</v>
      </c>
      <c r="L649" s="81">
        <f ca="1">SUMIF(MAYPAY1, Employees8[HELPER COLUMN],Table8[[#All],[Invoice Value]])</f>
        <v>626.70000000000005</v>
      </c>
      <c r="M649" s="77">
        <f ca="1">IF(AND(K649="PAY", L649&gt;0), SUMIF(MAYPAY1,Employees8[[#Headers],[#Data],[HELPER COLUMN]],Table8[[#All],[Invoice Value]]), "")</f>
        <v>626.70000000000005</v>
      </c>
      <c r="N649" s="78" t="str">
        <f t="shared" ca="1" si="68"/>
        <v>PAID</v>
      </c>
      <c r="O649" s="79"/>
    </row>
    <row r="650" spans="2:15" ht="18.75" customHeight="1" x14ac:dyDescent="0.35">
      <c r="B650" s="67" t="str">
        <f t="shared" si="63"/>
        <v>7169332ZNGA564BC</v>
      </c>
      <c r="C650" s="40">
        <v>7169332</v>
      </c>
      <c r="D650" s="73" t="s">
        <v>485</v>
      </c>
      <c r="E650" s="73" t="s">
        <v>94</v>
      </c>
      <c r="F650" s="42" t="s">
        <v>45</v>
      </c>
      <c r="G650" s="43">
        <v>43228</v>
      </c>
      <c r="H650" s="64" t="str">
        <f>VLOOKUP(E650, 'CODES FOR CLOSING TYPE'!$A$1:$C$28, 2,0)</f>
        <v>ZNGA564BC</v>
      </c>
      <c r="I650" s="75" t="str">
        <f t="shared" si="65"/>
        <v>UNIQUE</v>
      </c>
      <c r="J650" s="75" t="b">
        <f t="shared" si="64"/>
        <v>0</v>
      </c>
      <c r="K650" s="76" t="str">
        <f t="shared" si="67"/>
        <v>PAY</v>
      </c>
      <c r="L650" s="81">
        <f ca="1">SUMIF(MAYPAY1, Employees8[HELPER COLUMN],Table8[[#All],[Invoice Value]])</f>
        <v>881.69</v>
      </c>
      <c r="M650" s="77">
        <f ca="1">IF(AND(K650="PAY", L650&gt;0), SUMIF(MAYPAY1,Employees8[[#Headers],[#Data],[HELPER COLUMN]],Table8[[#All],[Invoice Value]]), "")</f>
        <v>881.69</v>
      </c>
      <c r="N650" s="78" t="str">
        <f t="shared" ca="1" si="68"/>
        <v>PAID</v>
      </c>
      <c r="O650" s="79"/>
    </row>
    <row r="651" spans="2:15" ht="18.75" customHeight="1" x14ac:dyDescent="0.35">
      <c r="B651" s="67" t="str">
        <f t="shared" si="63"/>
        <v>7169812ZNGA563B</v>
      </c>
      <c r="C651" s="40">
        <v>7169812</v>
      </c>
      <c r="D651" s="73" t="s">
        <v>542</v>
      </c>
      <c r="E651" s="73" t="s">
        <v>22</v>
      </c>
      <c r="F651" s="42" t="s">
        <v>45</v>
      </c>
      <c r="G651" s="43">
        <v>43228</v>
      </c>
      <c r="H651" s="64" t="str">
        <f>VLOOKUP(E651, 'CODES FOR CLOSING TYPE'!$A$1:$C$28, 2,0)</f>
        <v>ZNGA563B</v>
      </c>
      <c r="I651" s="75" t="str">
        <f t="shared" si="65"/>
        <v>DUP</v>
      </c>
      <c r="J651" s="75" t="b">
        <f t="shared" si="64"/>
        <v>1</v>
      </c>
      <c r="K651" s="76" t="str">
        <f t="shared" si="67"/>
        <v>NO</v>
      </c>
      <c r="L651" s="81">
        <f ca="1">SUMIF(MAYPAY1, Employees8[HELPER COLUMN],Table8[[#All],[Invoice Value]])</f>
        <v>0</v>
      </c>
      <c r="M651" s="77" t="str">
        <f ca="1">IF(AND(K651="PAY", L651&gt;0), SUMIF(MAYPAY1,Employees8[[#Headers],[#Data],[HELPER COLUMN]],Table8[[#All],[Invoice Value]]), "")</f>
        <v/>
      </c>
      <c r="N651" s="78" t="str">
        <f t="shared" si="68"/>
        <v>NEGLECT</v>
      </c>
      <c r="O651" s="79"/>
    </row>
    <row r="652" spans="2:15" ht="18.75" customHeight="1" x14ac:dyDescent="0.35">
      <c r="B652" s="67" t="str">
        <f t="shared" ref="B652:B715" si="69">CONCATENATE(C652, H652)</f>
        <v>7162670ZNGA563BC</v>
      </c>
      <c r="C652" s="40">
        <v>7162670</v>
      </c>
      <c r="D652" s="73" t="s">
        <v>484</v>
      </c>
      <c r="E652" s="73" t="s">
        <v>24</v>
      </c>
      <c r="F652" s="42" t="s">
        <v>45</v>
      </c>
      <c r="G652" s="43">
        <v>43228</v>
      </c>
      <c r="H652" s="64" t="str">
        <f>VLOOKUP(E652, 'CODES FOR CLOSING TYPE'!$A$1:$C$28, 2,0)</f>
        <v>ZNGA563BC</v>
      </c>
      <c r="I652" s="75" t="str">
        <f t="shared" si="65"/>
        <v>UNIQUE</v>
      </c>
      <c r="J652" s="75" t="b">
        <f t="shared" si="64"/>
        <v>0</v>
      </c>
      <c r="K652" s="76" t="str">
        <f t="shared" si="67"/>
        <v>PAY</v>
      </c>
      <c r="L652" s="81">
        <f ca="1">SUMIF(MAYPAY1, Employees8[HELPER COLUMN],Table8[[#All],[Invoice Value]])</f>
        <v>626.70000000000005</v>
      </c>
      <c r="M652" s="77">
        <f ca="1">IF(AND(K652="PAY", L652&gt;0), SUMIF(MAYPAY1,Employees8[[#Headers],[#Data],[HELPER COLUMN]],Table8[[#All],[Invoice Value]]), "")</f>
        <v>626.70000000000005</v>
      </c>
      <c r="N652" s="78" t="str">
        <f t="shared" ca="1" si="68"/>
        <v>PAID</v>
      </c>
      <c r="O652" s="79"/>
    </row>
    <row r="653" spans="2:15" ht="18.75" customHeight="1" x14ac:dyDescent="0.35">
      <c r="B653" s="67" t="str">
        <f t="shared" si="69"/>
        <v>7319163ZNGA563B</v>
      </c>
      <c r="C653" s="40">
        <v>7319163</v>
      </c>
      <c r="D653" s="73" t="s">
        <v>543</v>
      </c>
      <c r="E653" s="73" t="s">
        <v>22</v>
      </c>
      <c r="F653" s="42" t="s">
        <v>55</v>
      </c>
      <c r="G653" s="43">
        <v>43228</v>
      </c>
      <c r="H653" s="54" t="s">
        <v>23</v>
      </c>
      <c r="I653" s="75" t="str">
        <f t="shared" si="65"/>
        <v>DUP</v>
      </c>
      <c r="J653" s="75" t="b">
        <f t="shared" si="64"/>
        <v>1</v>
      </c>
      <c r="K653" s="76" t="str">
        <f t="shared" si="67"/>
        <v>NO</v>
      </c>
      <c r="L653" s="81">
        <f ca="1">SUMIF(MAYPAY1, Employees8[HELPER COLUMN],Table8[[#All],[Invoice Value]])</f>
        <v>0</v>
      </c>
      <c r="M653" s="77" t="str">
        <f ca="1">IF(AND(K653="PAY", L653&gt;0), SUMIF(MAYPAY1,Employees8[[#Headers],[#Data],[HELPER COLUMN]],Table8[[#All],[Invoice Value]]), "")</f>
        <v/>
      </c>
      <c r="N653" s="78" t="str">
        <f t="shared" si="68"/>
        <v>NEGLECT</v>
      </c>
      <c r="O653" s="79"/>
    </row>
    <row r="654" spans="2:15" ht="18.75" customHeight="1" x14ac:dyDescent="0.35">
      <c r="B654" s="67" t="str">
        <f t="shared" si="69"/>
        <v>5430806ZNGA561B</v>
      </c>
      <c r="C654" s="40">
        <v>5430806</v>
      </c>
      <c r="D654" s="73" t="s">
        <v>532</v>
      </c>
      <c r="E654" s="73" t="s">
        <v>37</v>
      </c>
      <c r="F654" s="42" t="s">
        <v>55</v>
      </c>
      <c r="G654" s="43">
        <v>43228</v>
      </c>
      <c r="H654" s="54" t="s">
        <v>15</v>
      </c>
      <c r="I654" s="75" t="str">
        <f t="shared" si="65"/>
        <v>DUP</v>
      </c>
      <c r="J654" s="75" t="b">
        <f t="shared" si="64"/>
        <v>1</v>
      </c>
      <c r="K654" s="76" t="str">
        <f t="shared" si="67"/>
        <v>NO</v>
      </c>
      <c r="L654" s="81">
        <f ca="1">SUMIF(MAYPAY1, Employees8[HELPER COLUMN],Table8[[#All],[Invoice Value]])</f>
        <v>0</v>
      </c>
      <c r="M654" s="77" t="str">
        <f ca="1">IF(AND(K654="PAY", L654&gt;0), SUMIF(MAYPAY1,Employees8[[#Headers],[#Data],[HELPER COLUMN]],Table8[[#All],[Invoice Value]]), "")</f>
        <v/>
      </c>
      <c r="N654" s="78" t="str">
        <f t="shared" si="68"/>
        <v>NEGLECT</v>
      </c>
      <c r="O654" s="79"/>
    </row>
    <row r="655" spans="2:15" ht="18.75" customHeight="1" x14ac:dyDescent="0.35">
      <c r="B655" s="67" t="str">
        <f t="shared" si="69"/>
        <v>7401099ZNGA563B</v>
      </c>
      <c r="C655" s="40">
        <v>7401099</v>
      </c>
      <c r="D655" s="73" t="s">
        <v>544</v>
      </c>
      <c r="E655" s="73" t="s">
        <v>22</v>
      </c>
      <c r="F655" s="42" t="s">
        <v>59</v>
      </c>
      <c r="G655" s="43">
        <v>43228</v>
      </c>
      <c r="H655" s="54" t="s">
        <v>23</v>
      </c>
      <c r="I655" s="75" t="str">
        <f t="shared" si="65"/>
        <v>UNIQUE</v>
      </c>
      <c r="J655" s="75" t="b">
        <f t="shared" si="64"/>
        <v>1</v>
      </c>
      <c r="K655" s="76" t="str">
        <f t="shared" si="67"/>
        <v>PAY</v>
      </c>
      <c r="L655" s="81">
        <f ca="1">SUMIF(MAYPAY1, Employees8[HELPER COLUMN],Table8[[#All],[Invoice Value]])</f>
        <v>383.5</v>
      </c>
      <c r="M655" s="77">
        <f ca="1">IF(AND(K655="PAY", L655&gt;0), SUMIF(MAYPAY1,Employees8[[#Headers],[#Data],[HELPER COLUMN]],Table8[[#All],[Invoice Value]]), "")</f>
        <v>383.5</v>
      </c>
      <c r="N655" s="78" t="str">
        <f t="shared" ca="1" si="68"/>
        <v>PAID</v>
      </c>
      <c r="O655" s="79"/>
    </row>
    <row r="656" spans="2:15" ht="18.75" customHeight="1" x14ac:dyDescent="0.35">
      <c r="B656" s="67" t="str">
        <f t="shared" si="69"/>
        <v>7386145ZNGA561B</v>
      </c>
      <c r="C656" s="40">
        <v>7386145</v>
      </c>
      <c r="D656" s="73" t="s">
        <v>545</v>
      </c>
      <c r="E656" s="73" t="s">
        <v>37</v>
      </c>
      <c r="F656" s="42" t="s">
        <v>65</v>
      </c>
      <c r="G656" s="43">
        <v>43228</v>
      </c>
      <c r="H656" s="54" t="s">
        <v>15</v>
      </c>
      <c r="I656" s="75" t="str">
        <f t="shared" si="65"/>
        <v>DUP</v>
      </c>
      <c r="J656" s="75" t="b">
        <f t="shared" si="64"/>
        <v>1</v>
      </c>
      <c r="K656" s="76" t="str">
        <f t="shared" si="67"/>
        <v>NO</v>
      </c>
      <c r="L656" s="81">
        <f ca="1">SUMIF(MAYPAY1, Employees8[HELPER COLUMN],Table8[[#All],[Invoice Value]])</f>
        <v>0</v>
      </c>
      <c r="M656" s="77" t="str">
        <f ca="1">IF(AND(K656="PAY", L656&gt;0), SUMIF(MAYPAY1,Employees8[[#Headers],[#Data],[HELPER COLUMN]],Table8[[#All],[Invoice Value]]), "")</f>
        <v/>
      </c>
      <c r="N656" s="78" t="str">
        <f t="shared" si="68"/>
        <v>NEGLECT</v>
      </c>
      <c r="O656" s="79"/>
    </row>
    <row r="657" spans="2:15" ht="18.75" customHeight="1" x14ac:dyDescent="0.35">
      <c r="B657" s="67" t="str">
        <f t="shared" si="69"/>
        <v>7386145ZNGA561BC</v>
      </c>
      <c r="C657" s="40">
        <v>7386145</v>
      </c>
      <c r="D657" s="73" t="s">
        <v>545</v>
      </c>
      <c r="E657" s="40" t="s">
        <v>27</v>
      </c>
      <c r="F657" s="42" t="s">
        <v>65</v>
      </c>
      <c r="G657" s="43">
        <v>43228</v>
      </c>
      <c r="H657" s="54" t="s">
        <v>29</v>
      </c>
      <c r="I657" s="75" t="str">
        <f t="shared" si="65"/>
        <v>UNIQUE</v>
      </c>
      <c r="J657" s="75" t="b">
        <f t="shared" si="64"/>
        <v>0</v>
      </c>
      <c r="K657" s="76" t="str">
        <f t="shared" si="67"/>
        <v>PAY</v>
      </c>
      <c r="L657" s="81">
        <f ca="1">SUMIF(MAYPAY1, Employees8[HELPER COLUMN],Table8[[#All],[Invoice Value]])</f>
        <v>433.57</v>
      </c>
      <c r="M657" s="77">
        <f ca="1">IF(AND(K657="PAY", L657&gt;0), SUMIF(MAYPAY1,Employees8[[#Headers],[#Data],[HELPER COLUMN]],Table8[[#All],[Invoice Value]]), "")</f>
        <v>433.57</v>
      </c>
      <c r="N657" s="78" t="str">
        <f t="shared" ca="1" si="68"/>
        <v>PAID</v>
      </c>
      <c r="O657" s="79"/>
    </row>
    <row r="658" spans="2:15" ht="18.75" customHeight="1" x14ac:dyDescent="0.35">
      <c r="B658" s="67" t="str">
        <f t="shared" si="69"/>
        <v>7130149ZNGA563B</v>
      </c>
      <c r="C658" s="40">
        <v>7130149</v>
      </c>
      <c r="D658" s="73" t="s">
        <v>546</v>
      </c>
      <c r="E658" s="73" t="s">
        <v>22</v>
      </c>
      <c r="F658" s="42" t="s">
        <v>65</v>
      </c>
      <c r="G658" s="43">
        <v>43228</v>
      </c>
      <c r="H658" s="54" t="s">
        <v>23</v>
      </c>
      <c r="I658" s="75" t="str">
        <f t="shared" si="65"/>
        <v>UNIQUE</v>
      </c>
      <c r="J658" s="75" t="b">
        <f t="shared" si="64"/>
        <v>1</v>
      </c>
      <c r="K658" s="76" t="str">
        <f t="shared" si="67"/>
        <v>PAY</v>
      </c>
      <c r="L658" s="81">
        <f ca="1">SUMIF(MAYPAY1, Employees8[HELPER COLUMN],Table8[[#All],[Invoice Value]])</f>
        <v>0</v>
      </c>
      <c r="M658" s="77" t="str">
        <f ca="1">IF(AND(K658="PAY", L658&gt;0), SUMIF(MAYPAY1,Employees8[[#Headers],[#Data],[HELPER COLUMN]],Table8[[#All],[Invoice Value]]), "")</f>
        <v/>
      </c>
      <c r="N658" s="78" t="str">
        <f t="shared" ca="1" si="68"/>
        <v>NOT PAID</v>
      </c>
      <c r="O658" s="79"/>
    </row>
    <row r="659" spans="2:15" ht="18.75" customHeight="1" x14ac:dyDescent="0.35">
      <c r="B659" s="67" t="str">
        <f t="shared" si="69"/>
        <v>7290725ZNGA564B</v>
      </c>
      <c r="C659" s="73">
        <v>7290725</v>
      </c>
      <c r="D659" s="73" t="s">
        <v>547</v>
      </c>
      <c r="E659" s="73" t="s">
        <v>32</v>
      </c>
      <c r="F659" s="42" t="s">
        <v>71</v>
      </c>
      <c r="G659" s="43">
        <v>43228</v>
      </c>
      <c r="H659" s="54" t="s">
        <v>19</v>
      </c>
      <c r="I659" s="75" t="str">
        <f t="shared" si="65"/>
        <v>DUP</v>
      </c>
      <c r="J659" s="75" t="b">
        <f t="shared" si="64"/>
        <v>1</v>
      </c>
      <c r="K659" s="76" t="str">
        <f t="shared" si="67"/>
        <v>NO</v>
      </c>
      <c r="L659" s="81">
        <f ca="1">SUMIF(MAYPAY1, Employees8[HELPER COLUMN],Table8[[#All],[Invoice Value]])</f>
        <v>0</v>
      </c>
      <c r="M659" s="77" t="str">
        <f ca="1">IF(AND(K659="PAY", L659&gt;0), SUMIF(MAYPAY1,Employees8[[#Headers],[#Data],[HELPER COLUMN]],Table8[[#All],[Invoice Value]]), "")</f>
        <v/>
      </c>
      <c r="N659" s="78" t="str">
        <f t="shared" si="68"/>
        <v>NEGLECT</v>
      </c>
      <c r="O659" s="79"/>
    </row>
    <row r="660" spans="2:15" ht="18.75" customHeight="1" x14ac:dyDescent="0.35">
      <c r="B660" s="67" t="str">
        <f t="shared" si="69"/>
        <v>7301600ZNGA561BC</v>
      </c>
      <c r="C660" s="40">
        <v>7301600</v>
      </c>
      <c r="D660" s="73" t="s">
        <v>536</v>
      </c>
      <c r="E660" s="73" t="s">
        <v>27</v>
      </c>
      <c r="F660" s="42" t="s">
        <v>71</v>
      </c>
      <c r="G660" s="43">
        <v>43228</v>
      </c>
      <c r="H660" s="54" t="s">
        <v>29</v>
      </c>
      <c r="I660" s="75" t="str">
        <f t="shared" si="65"/>
        <v>UNIQUE</v>
      </c>
      <c r="J660" s="75" t="b">
        <f t="shared" si="64"/>
        <v>0</v>
      </c>
      <c r="K660" s="76" t="str">
        <f t="shared" si="67"/>
        <v>PAY</v>
      </c>
      <c r="L660" s="81">
        <f ca="1">SUMIF(MAYPAY1, Employees8[HELPER COLUMN],Table8[[#All],[Invoice Value]])</f>
        <v>433.57</v>
      </c>
      <c r="M660" s="77">
        <f ca="1">IF(AND(K660="PAY", L660&gt;0), SUMIF(MAYPAY1,Employees8[[#Headers],[#Data],[HELPER COLUMN]],Table8[[#All],[Invoice Value]]), "")</f>
        <v>433.57</v>
      </c>
      <c r="N660" s="78" t="str">
        <f t="shared" ca="1" si="68"/>
        <v>PAID</v>
      </c>
      <c r="O660" s="79"/>
    </row>
    <row r="661" spans="2:15" ht="18.75" customHeight="1" x14ac:dyDescent="0.35">
      <c r="B661" s="67" t="str">
        <f t="shared" si="69"/>
        <v>7290725ZNGA564BC</v>
      </c>
      <c r="C661" s="40">
        <v>7290725</v>
      </c>
      <c r="D661" s="73" t="s">
        <v>547</v>
      </c>
      <c r="E661" s="73" t="s">
        <v>94</v>
      </c>
      <c r="F661" s="42" t="s">
        <v>71</v>
      </c>
      <c r="G661" s="43">
        <v>43228</v>
      </c>
      <c r="H661" s="54" t="s">
        <v>95</v>
      </c>
      <c r="I661" s="75" t="str">
        <f t="shared" si="65"/>
        <v>UNIQUE</v>
      </c>
      <c r="J661" s="75" t="b">
        <f t="shared" si="64"/>
        <v>0</v>
      </c>
      <c r="K661" s="76" t="str">
        <f t="shared" si="67"/>
        <v>PAY</v>
      </c>
      <c r="L661" s="81">
        <f ca="1">SUMIF(MAYPAY1, Employees8[HELPER COLUMN],Table8[[#All],[Invoice Value]])</f>
        <v>0</v>
      </c>
      <c r="M661" s="77" t="str">
        <f ca="1">IF(AND(K661="PAY", L661&gt;0), SUMIF(MAYPAY1,Employees8[[#Headers],[#Data],[HELPER COLUMN]],Table8[[#All],[Invoice Value]]), "")</f>
        <v/>
      </c>
      <c r="N661" s="78" t="str">
        <f t="shared" ca="1" si="68"/>
        <v>NOT PAID</v>
      </c>
      <c r="O661" s="79"/>
    </row>
    <row r="662" spans="2:15" ht="18.75" customHeight="1" x14ac:dyDescent="0.35">
      <c r="B662" s="67" t="str">
        <f t="shared" si="69"/>
        <v>7329413ZNGA560B</v>
      </c>
      <c r="C662" s="40">
        <v>7329413</v>
      </c>
      <c r="D662" s="73" t="s">
        <v>548</v>
      </c>
      <c r="E662" s="73" t="s">
        <v>69</v>
      </c>
      <c r="F662" s="42" t="s">
        <v>590</v>
      </c>
      <c r="G662" s="43">
        <v>43228</v>
      </c>
      <c r="H662" s="54" t="s">
        <v>2</v>
      </c>
      <c r="I662" s="75" t="str">
        <f t="shared" si="65"/>
        <v>DUP</v>
      </c>
      <c r="J662" s="75" t="b">
        <f t="shared" si="64"/>
        <v>1</v>
      </c>
      <c r="K662" s="76" t="str">
        <f t="shared" si="67"/>
        <v>NO</v>
      </c>
      <c r="L662" s="81">
        <f ca="1">SUMIF(MAYPAY1, Employees8[HELPER COLUMN],Table8[[#All],[Invoice Value]])</f>
        <v>0</v>
      </c>
      <c r="M662" s="77" t="str">
        <f ca="1">IF(AND(K662="PAY", L662&gt;0), SUMIF(MAYPAY1,Employees8[[#Headers],[#Data],[HELPER COLUMN]],Table8[[#All],[Invoice Value]]), "")</f>
        <v/>
      </c>
      <c r="N662" s="78" t="str">
        <f t="shared" si="68"/>
        <v>NEGLECT</v>
      </c>
      <c r="O662" s="79"/>
    </row>
    <row r="663" spans="2:15" ht="18.75" customHeight="1" x14ac:dyDescent="0.35">
      <c r="B663" s="67" t="str">
        <f t="shared" si="69"/>
        <v>7329413ZNGA560BC</v>
      </c>
      <c r="C663" s="40">
        <v>7329413</v>
      </c>
      <c r="D663" s="73" t="s">
        <v>548</v>
      </c>
      <c r="E663" s="73" t="s">
        <v>79</v>
      </c>
      <c r="F663" s="42" t="s">
        <v>590</v>
      </c>
      <c r="G663" s="43">
        <v>43228</v>
      </c>
      <c r="H663" s="54" t="s">
        <v>80</v>
      </c>
      <c r="I663" s="75" t="str">
        <f t="shared" si="65"/>
        <v>UNIQUE</v>
      </c>
      <c r="J663" s="75" t="b">
        <f t="shared" si="64"/>
        <v>0</v>
      </c>
      <c r="K663" s="76" t="str">
        <f t="shared" si="67"/>
        <v>PAY</v>
      </c>
      <c r="L663" s="81">
        <f ca="1">SUMIF(MAYPAY1, Employees8[HELPER COLUMN],Table8[[#All],[Invoice Value]])</f>
        <v>414.92</v>
      </c>
      <c r="M663" s="77">
        <f ca="1">IF(AND(K663="PAY", L663&gt;0), SUMIF(MAYPAY1,Employees8[[#Headers],[#Data],[HELPER COLUMN]],Table8[[#All],[Invoice Value]]), "")</f>
        <v>414.92</v>
      </c>
      <c r="N663" s="78" t="str">
        <f t="shared" ca="1" si="68"/>
        <v>PAID</v>
      </c>
      <c r="O663" s="79"/>
    </row>
    <row r="664" spans="2:15" ht="18.75" customHeight="1" x14ac:dyDescent="0.35">
      <c r="B664" s="67" t="str">
        <f t="shared" si="69"/>
        <v>7330456NGA-750</v>
      </c>
      <c r="C664" s="50">
        <v>7330456</v>
      </c>
      <c r="D664" s="73" t="s">
        <v>549</v>
      </c>
      <c r="E664" s="73" t="s">
        <v>84</v>
      </c>
      <c r="F664" s="42" t="s">
        <v>74</v>
      </c>
      <c r="G664" s="43">
        <v>43228</v>
      </c>
      <c r="H664" s="54" t="s">
        <v>85</v>
      </c>
      <c r="I664" s="75" t="str">
        <f t="shared" si="65"/>
        <v>UNIQUE</v>
      </c>
      <c r="J664" s="75" t="b">
        <f t="shared" si="64"/>
        <v>0</v>
      </c>
      <c r="K664" s="76" t="str">
        <f t="shared" si="67"/>
        <v>PAY</v>
      </c>
      <c r="L664" s="81">
        <f ca="1">SUMIF(MAYPAY1, Employees8[HELPER COLUMN],Table8[[#All],[Invoice Value]])</f>
        <v>22.61</v>
      </c>
      <c r="M664" s="77">
        <f ca="1">IF(AND(K664="PAY", L664&gt;0), SUMIF(MAYPAY1,Employees8[[#Headers],[#Data],[HELPER COLUMN]],Table8[[#All],[Invoice Value]]), "")</f>
        <v>22.61</v>
      </c>
      <c r="N664" s="78" t="str">
        <f t="shared" ca="1" si="68"/>
        <v>PAID</v>
      </c>
      <c r="O664" s="79"/>
    </row>
    <row r="665" spans="2:15" ht="18.75" customHeight="1" x14ac:dyDescent="0.35">
      <c r="B665" s="67" t="str">
        <f t="shared" si="69"/>
        <v>7330456NGA-753</v>
      </c>
      <c r="C665" s="50">
        <v>7330456</v>
      </c>
      <c r="D665" s="40" t="s">
        <v>549</v>
      </c>
      <c r="E665" s="40" t="s">
        <v>101</v>
      </c>
      <c r="F665" s="42" t="s">
        <v>74</v>
      </c>
      <c r="G665" s="43">
        <v>43228</v>
      </c>
      <c r="H665" s="54" t="s">
        <v>102</v>
      </c>
      <c r="I665" s="75" t="str">
        <f t="shared" si="65"/>
        <v>UNIQUE</v>
      </c>
      <c r="J665" s="75" t="b">
        <f t="shared" si="64"/>
        <v>0</v>
      </c>
      <c r="K665" s="76" t="str">
        <f t="shared" si="67"/>
        <v>PAY</v>
      </c>
      <c r="L665" s="81">
        <f ca="1">SUMIF(MAYPAY1, Employees8[HELPER COLUMN],Table8[[#All],[Invoice Value]])</f>
        <v>68.2</v>
      </c>
      <c r="M665" s="77">
        <f ca="1">IF(AND(K665="PAY", L665&gt;0), SUMIF(MAYPAY1,Employees8[[#Headers],[#Data],[HELPER COLUMN]],Table8[[#All],[Invoice Value]]), "")</f>
        <v>68.2</v>
      </c>
      <c r="N665" s="78" t="str">
        <f t="shared" ca="1" si="68"/>
        <v>PAID</v>
      </c>
      <c r="O665" s="79"/>
    </row>
    <row r="666" spans="2:15" ht="18.75" customHeight="1" x14ac:dyDescent="0.35">
      <c r="B666" s="67" t="str">
        <f t="shared" si="69"/>
        <v>7209564ZNGA564BC</v>
      </c>
      <c r="C666" s="50">
        <v>7209564</v>
      </c>
      <c r="D666" s="73" t="s">
        <v>509</v>
      </c>
      <c r="E666" s="73" t="s">
        <v>94</v>
      </c>
      <c r="F666" s="42" t="s">
        <v>74</v>
      </c>
      <c r="G666" s="43">
        <v>43228</v>
      </c>
      <c r="H666" s="54" t="s">
        <v>95</v>
      </c>
      <c r="I666" s="75" t="str">
        <f t="shared" si="65"/>
        <v>UNIQUE</v>
      </c>
      <c r="J666" s="75" t="b">
        <f t="shared" si="64"/>
        <v>0</v>
      </c>
      <c r="K666" s="76" t="str">
        <f t="shared" si="67"/>
        <v>PAY</v>
      </c>
      <c r="L666" s="81">
        <f ca="1">SUMIF(MAYPAY1, Employees8[HELPER COLUMN],Table8[[#All],[Invoice Value]])</f>
        <v>881.69</v>
      </c>
      <c r="M666" s="77">
        <f ca="1">IF(AND(K666="PAY", L666&gt;0), SUMIF(MAYPAY1,Employees8[[#Headers],[#Data],[HELPER COLUMN]],Table8[[#All],[Invoice Value]]), "")</f>
        <v>881.69</v>
      </c>
      <c r="N666" s="78" t="str">
        <f t="shared" ca="1" si="68"/>
        <v>PAID</v>
      </c>
      <c r="O666" s="79"/>
    </row>
    <row r="667" spans="2:15" ht="18.75" customHeight="1" x14ac:dyDescent="0.35">
      <c r="B667" s="67" t="str">
        <f t="shared" si="69"/>
        <v>7394682ZNGA563B</v>
      </c>
      <c r="C667" s="40">
        <v>7394682</v>
      </c>
      <c r="D667" s="73" t="s">
        <v>550</v>
      </c>
      <c r="E667" s="73" t="s">
        <v>22</v>
      </c>
      <c r="F667" s="42" t="s">
        <v>82</v>
      </c>
      <c r="G667" s="43">
        <v>43228</v>
      </c>
      <c r="H667" s="54" t="s">
        <v>23</v>
      </c>
      <c r="I667" s="75" t="str">
        <f t="shared" si="65"/>
        <v>DUP</v>
      </c>
      <c r="J667" s="75" t="b">
        <f t="shared" si="64"/>
        <v>1</v>
      </c>
      <c r="K667" s="76" t="str">
        <f t="shared" si="67"/>
        <v>NO</v>
      </c>
      <c r="L667" s="81">
        <f ca="1">SUMIF(MAYPAY1, Employees8[HELPER COLUMN],Table8[[#All],[Invoice Value]])</f>
        <v>0</v>
      </c>
      <c r="M667" s="77" t="str">
        <f ca="1">IF(AND(K667="PAY", L667&gt;0), SUMIF(MAYPAY1,Employees8[[#Headers],[#Data],[HELPER COLUMN]],Table8[[#All],[Invoice Value]]), "")</f>
        <v/>
      </c>
      <c r="N667" s="78" t="str">
        <f t="shared" si="68"/>
        <v>NEGLECT</v>
      </c>
      <c r="O667" s="79"/>
    </row>
    <row r="668" spans="2:15" ht="18.75" customHeight="1" x14ac:dyDescent="0.35">
      <c r="B668" s="67" t="str">
        <f t="shared" si="69"/>
        <v>7407160ZNGA561B</v>
      </c>
      <c r="C668" s="40">
        <v>7407160</v>
      </c>
      <c r="D668" s="73" t="s">
        <v>551</v>
      </c>
      <c r="E668" s="73" t="s">
        <v>37</v>
      </c>
      <c r="F668" s="42" t="s">
        <v>82</v>
      </c>
      <c r="G668" s="43">
        <v>43228</v>
      </c>
      <c r="H668" s="54" t="s">
        <v>15</v>
      </c>
      <c r="I668" s="75" t="str">
        <f t="shared" si="65"/>
        <v>DUP</v>
      </c>
      <c r="J668" s="75" t="b">
        <f t="shared" si="64"/>
        <v>1</v>
      </c>
      <c r="K668" s="76" t="str">
        <f t="shared" si="67"/>
        <v>NO</v>
      </c>
      <c r="L668" s="81">
        <f ca="1">SUMIF(MAYPAY1, Employees8[HELPER COLUMN],Table8[[#All],[Invoice Value]])</f>
        <v>0</v>
      </c>
      <c r="M668" s="77" t="str">
        <f ca="1">IF(AND(K668="PAY", L668&gt;0), SUMIF(MAYPAY1,Employees8[[#Headers],[#Data],[HELPER COLUMN]],Table8[[#All],[Invoice Value]]), "")</f>
        <v/>
      </c>
      <c r="N668" s="78" t="str">
        <f t="shared" si="68"/>
        <v>NEGLECT</v>
      </c>
      <c r="O668" s="79"/>
    </row>
    <row r="669" spans="2:15" ht="18.75" customHeight="1" x14ac:dyDescent="0.35">
      <c r="B669" s="67" t="str">
        <f t="shared" si="69"/>
        <v>7394682ZNGA563BC</v>
      </c>
      <c r="C669" s="40">
        <v>7394682</v>
      </c>
      <c r="D669" s="40" t="s">
        <v>550</v>
      </c>
      <c r="E669" s="40" t="s">
        <v>24</v>
      </c>
      <c r="F669" s="42" t="s">
        <v>82</v>
      </c>
      <c r="G669" s="43">
        <v>43228</v>
      </c>
      <c r="H669" s="54" t="s">
        <v>25</v>
      </c>
      <c r="I669" s="75" t="str">
        <f t="shared" si="65"/>
        <v>UNIQUE</v>
      </c>
      <c r="J669" s="75" t="b">
        <f t="shared" si="64"/>
        <v>0</v>
      </c>
      <c r="K669" s="76" t="str">
        <f t="shared" si="67"/>
        <v>PAY</v>
      </c>
      <c r="L669" s="81">
        <f ca="1">SUMIF(MAYPAY1, Employees8[HELPER COLUMN],Table8[[#All],[Invoice Value]])</f>
        <v>626.70000000000005</v>
      </c>
      <c r="M669" s="77">
        <f ca="1">IF(AND(K669="PAY", L669&gt;0), SUMIF(MAYPAY1,Employees8[[#Headers],[#Data],[HELPER COLUMN]],Table8[[#All],[Invoice Value]]), "")</f>
        <v>626.70000000000005</v>
      </c>
      <c r="N669" s="78" t="str">
        <f t="shared" ca="1" si="68"/>
        <v>PAID</v>
      </c>
      <c r="O669" s="79"/>
    </row>
    <row r="670" spans="2:15" ht="18.75" customHeight="1" x14ac:dyDescent="0.35">
      <c r="B670" s="67" t="str">
        <f t="shared" si="69"/>
        <v>7089440NGA-750</v>
      </c>
      <c r="C670" s="50">
        <v>7089440</v>
      </c>
      <c r="D670" s="73" t="s">
        <v>552</v>
      </c>
      <c r="E670" s="73" t="s">
        <v>84</v>
      </c>
      <c r="F670" s="42" t="s">
        <v>74</v>
      </c>
      <c r="G670" s="43">
        <v>43229</v>
      </c>
      <c r="H670" s="54" t="s">
        <v>85</v>
      </c>
      <c r="I670" s="75" t="str">
        <f t="shared" si="65"/>
        <v>UNIQUE</v>
      </c>
      <c r="J670" s="75" t="b">
        <f t="shared" si="64"/>
        <v>0</v>
      </c>
      <c r="K670" s="76" t="str">
        <f t="shared" si="67"/>
        <v>PAY</v>
      </c>
      <c r="L670" s="81">
        <f ca="1">SUMIF(MAYPAY1, Employees8[HELPER COLUMN],Table8[[#All],[Invoice Value]])</f>
        <v>22.61</v>
      </c>
      <c r="M670" s="77">
        <f ca="1">IF(AND(K670="PAY", L670&gt;0), SUMIF(MAYPAY1,Employees8[[#Headers],[#Data],[HELPER COLUMN]],Table8[[#All],[Invoice Value]]), "")</f>
        <v>22.61</v>
      </c>
      <c r="N670" s="78" t="str">
        <f t="shared" ca="1" si="68"/>
        <v>PAID</v>
      </c>
      <c r="O670" s="79"/>
    </row>
    <row r="671" spans="2:15" ht="18.75" customHeight="1" x14ac:dyDescent="0.35">
      <c r="B671" s="67" t="str">
        <f t="shared" si="69"/>
        <v>7089440NGA-753</v>
      </c>
      <c r="C671" s="50">
        <v>7089440</v>
      </c>
      <c r="D671" s="40" t="s">
        <v>552</v>
      </c>
      <c r="E671" s="40" t="s">
        <v>101</v>
      </c>
      <c r="F671" s="42" t="s">
        <v>74</v>
      </c>
      <c r="G671" s="43">
        <v>43229</v>
      </c>
      <c r="H671" s="54" t="s">
        <v>102</v>
      </c>
      <c r="I671" s="75" t="str">
        <f t="shared" si="65"/>
        <v>UNIQUE</v>
      </c>
      <c r="J671" s="75" t="b">
        <f t="shared" si="64"/>
        <v>0</v>
      </c>
      <c r="K671" s="76" t="str">
        <f t="shared" si="67"/>
        <v>PAY</v>
      </c>
      <c r="L671" s="81">
        <f ca="1">SUMIF(MAYPAY1, Employees8[HELPER COLUMN],Table8[[#All],[Invoice Value]])</f>
        <v>68.2</v>
      </c>
      <c r="M671" s="77">
        <f ca="1">IF(AND(K671="PAY", L671&gt;0), SUMIF(MAYPAY1,Employees8[[#Headers],[#Data],[HELPER COLUMN]],Table8[[#All],[Invoice Value]]), "")</f>
        <v>68.2</v>
      </c>
      <c r="N671" s="78" t="str">
        <f t="shared" ca="1" si="68"/>
        <v>PAID</v>
      </c>
      <c r="O671" s="79"/>
    </row>
    <row r="672" spans="2:15" ht="18.75" customHeight="1" x14ac:dyDescent="0.35">
      <c r="B672" s="67" t="str">
        <f t="shared" si="69"/>
        <v>7291775ZNGA561BC</v>
      </c>
      <c r="C672" s="50">
        <v>7291775</v>
      </c>
      <c r="D672" s="73" t="s">
        <v>529</v>
      </c>
      <c r="E672" s="73" t="s">
        <v>27</v>
      </c>
      <c r="F672" s="42" t="s">
        <v>74</v>
      </c>
      <c r="G672" s="43">
        <v>43229</v>
      </c>
      <c r="H672" s="54" t="s">
        <v>29</v>
      </c>
      <c r="I672" s="75" t="str">
        <f t="shared" si="65"/>
        <v>UNIQUE</v>
      </c>
      <c r="J672" s="75" t="b">
        <f t="shared" si="64"/>
        <v>0</v>
      </c>
      <c r="K672" s="76" t="str">
        <f t="shared" si="67"/>
        <v>PAY</v>
      </c>
      <c r="L672" s="81">
        <f ca="1">SUMIF(MAYPAY1, Employees8[HELPER COLUMN],Table8[[#All],[Invoice Value]])</f>
        <v>433.57</v>
      </c>
      <c r="M672" s="77">
        <f ca="1">IF(AND(K672="PAY", L672&gt;0), SUMIF(MAYPAY1,Employees8[[#Headers],[#Data],[HELPER COLUMN]],Table8[[#All],[Invoice Value]]), "")</f>
        <v>433.57</v>
      </c>
      <c r="N672" s="78" t="str">
        <f t="shared" ca="1" si="68"/>
        <v>PAID</v>
      </c>
      <c r="O672" s="79"/>
    </row>
    <row r="673" spans="2:15" ht="18.75" customHeight="1" x14ac:dyDescent="0.35">
      <c r="B673" s="67" t="str">
        <f t="shared" si="69"/>
        <v>7387444ZNGA560B</v>
      </c>
      <c r="C673" s="40">
        <v>7387444</v>
      </c>
      <c r="D673" s="73" t="s">
        <v>553</v>
      </c>
      <c r="E673" s="73" t="s">
        <v>69</v>
      </c>
      <c r="F673" s="42" t="s">
        <v>45</v>
      </c>
      <c r="G673" s="43">
        <v>43229</v>
      </c>
      <c r="H673" s="64" t="str">
        <f>VLOOKUP(E673, 'CODES FOR CLOSING TYPE'!$A$1:$C$28, 2,0)</f>
        <v>ZNGA560B</v>
      </c>
      <c r="I673" s="75" t="str">
        <f t="shared" si="65"/>
        <v>DUP</v>
      </c>
      <c r="J673" s="75" t="b">
        <f t="shared" si="64"/>
        <v>1</v>
      </c>
      <c r="K673" s="76" t="str">
        <f t="shared" si="67"/>
        <v>NO</v>
      </c>
      <c r="L673" s="81">
        <f ca="1">SUMIF(MAYPAY1, Employees8[HELPER COLUMN],Table8[[#All],[Invoice Value]])</f>
        <v>0</v>
      </c>
      <c r="M673" s="77" t="str">
        <f ca="1">IF(AND(K673="PAY", L673&gt;0), SUMIF(MAYPAY1,Employees8[[#Headers],[#Data],[HELPER COLUMN]],Table8[[#All],[Invoice Value]]), "")</f>
        <v/>
      </c>
      <c r="N673" s="78" t="str">
        <f t="shared" si="68"/>
        <v>NEGLECT</v>
      </c>
      <c r="O673" s="79"/>
    </row>
    <row r="674" spans="2:15" ht="18.75" customHeight="1" x14ac:dyDescent="0.35">
      <c r="B674" s="67" t="str">
        <f t="shared" si="69"/>
        <v>7346143ZNGA560B</v>
      </c>
      <c r="C674" s="40">
        <v>7346143</v>
      </c>
      <c r="D674" s="73" t="s">
        <v>554</v>
      </c>
      <c r="E674" s="73" t="s">
        <v>69</v>
      </c>
      <c r="F674" s="42" t="s">
        <v>55</v>
      </c>
      <c r="G674" s="43">
        <v>43229</v>
      </c>
      <c r="H674" s="54" t="s">
        <v>2</v>
      </c>
      <c r="I674" s="75" t="str">
        <f t="shared" si="65"/>
        <v>DUP</v>
      </c>
      <c r="J674" s="75" t="b">
        <f t="shared" si="64"/>
        <v>1</v>
      </c>
      <c r="K674" s="76" t="str">
        <f t="shared" si="67"/>
        <v>NO</v>
      </c>
      <c r="L674" s="81">
        <f ca="1">SUMIF(MAYPAY1, Employees8[HELPER COLUMN],Table8[[#All],[Invoice Value]])</f>
        <v>0</v>
      </c>
      <c r="M674" s="77" t="str">
        <f ca="1">IF(AND(K674="PAY", L674&gt;0), SUMIF(MAYPAY1,Employees8[[#Headers],[#Data],[HELPER COLUMN]],Table8[[#All],[Invoice Value]]), "")</f>
        <v/>
      </c>
      <c r="N674" s="78" t="str">
        <f t="shared" si="68"/>
        <v>NEGLECT</v>
      </c>
      <c r="O674" s="79"/>
    </row>
    <row r="675" spans="2:15" ht="18.75" customHeight="1" x14ac:dyDescent="0.35">
      <c r="B675" s="67" t="str">
        <f t="shared" si="69"/>
        <v>7346143ZNGA560BC</v>
      </c>
      <c r="C675" s="40">
        <v>7346143</v>
      </c>
      <c r="D675" s="40" t="s">
        <v>554</v>
      </c>
      <c r="E675" s="40" t="s">
        <v>79</v>
      </c>
      <c r="F675" s="42" t="s">
        <v>55</v>
      </c>
      <c r="G675" s="43">
        <v>43229</v>
      </c>
      <c r="H675" s="54" t="s">
        <v>80</v>
      </c>
      <c r="I675" s="75" t="str">
        <f t="shared" si="65"/>
        <v>UNIQUE</v>
      </c>
      <c r="J675" s="75" t="b">
        <f t="shared" si="64"/>
        <v>0</v>
      </c>
      <c r="K675" s="76" t="str">
        <f t="shared" si="67"/>
        <v>PAY</v>
      </c>
      <c r="L675" s="81">
        <f ca="1">SUMIF(MAYPAY1, Employees8[HELPER COLUMN],Table8[[#All],[Invoice Value]])</f>
        <v>414.92</v>
      </c>
      <c r="M675" s="77">
        <f ca="1">IF(AND(K675="PAY", L675&gt;0), SUMIF(MAYPAY1,Employees8[[#Headers],[#Data],[HELPER COLUMN]],Table8[[#All],[Invoice Value]]), "")</f>
        <v>414.92</v>
      </c>
      <c r="N675" s="78" t="str">
        <f t="shared" ca="1" si="68"/>
        <v>PAID</v>
      </c>
      <c r="O675" s="79"/>
    </row>
    <row r="676" spans="2:15" ht="18.75" customHeight="1" x14ac:dyDescent="0.35">
      <c r="B676" s="67" t="str">
        <f t="shared" si="69"/>
        <v>7319163ZNGA563BC</v>
      </c>
      <c r="C676" s="40">
        <v>7319163</v>
      </c>
      <c r="D676" s="73" t="s">
        <v>543</v>
      </c>
      <c r="E676" s="73" t="s">
        <v>24</v>
      </c>
      <c r="F676" s="42" t="s">
        <v>55</v>
      </c>
      <c r="G676" s="43">
        <v>43229</v>
      </c>
      <c r="H676" s="54" t="s">
        <v>25</v>
      </c>
      <c r="I676" s="75" t="str">
        <f t="shared" si="65"/>
        <v>UNIQUE</v>
      </c>
      <c r="J676" s="75" t="b">
        <f t="shared" si="64"/>
        <v>0</v>
      </c>
      <c r="K676" s="76" t="str">
        <f t="shared" si="67"/>
        <v>PAY</v>
      </c>
      <c r="L676" s="81">
        <f ca="1">SUMIF(MAYPAY1, Employees8[HELPER COLUMN],Table8[[#All],[Invoice Value]])</f>
        <v>626.70000000000005</v>
      </c>
      <c r="M676" s="77">
        <f ca="1">IF(AND(K676="PAY", L676&gt;0), SUMIF(MAYPAY1,Employees8[[#Headers],[#Data],[HELPER COLUMN]],Table8[[#All],[Invoice Value]]), "")</f>
        <v>626.70000000000005</v>
      </c>
      <c r="N676" s="78" t="str">
        <f t="shared" ca="1" si="68"/>
        <v>PAID</v>
      </c>
      <c r="O676" s="79"/>
    </row>
    <row r="677" spans="2:15" ht="18.75" customHeight="1" x14ac:dyDescent="0.35">
      <c r="B677" s="67" t="str">
        <f t="shared" si="69"/>
        <v>7037689ZNGA561BC</v>
      </c>
      <c r="C677" s="40">
        <v>7037689</v>
      </c>
      <c r="D677" s="73" t="s">
        <v>499</v>
      </c>
      <c r="E677" s="73" t="s">
        <v>27</v>
      </c>
      <c r="F677" s="42" t="s">
        <v>59</v>
      </c>
      <c r="G677" s="43">
        <v>43229</v>
      </c>
      <c r="H677" s="54" t="s">
        <v>29</v>
      </c>
      <c r="I677" s="75" t="str">
        <f t="shared" si="65"/>
        <v>UNIQUE</v>
      </c>
      <c r="J677" s="75" t="b">
        <f t="shared" si="64"/>
        <v>0</v>
      </c>
      <c r="K677" s="76" t="str">
        <f t="shared" si="67"/>
        <v>PAY</v>
      </c>
      <c r="L677" s="81">
        <f ca="1">SUMIF(MAYPAY1, Employees8[HELPER COLUMN],Table8[[#All],[Invoice Value]])</f>
        <v>433.57</v>
      </c>
      <c r="M677" s="77">
        <f ca="1">IF(AND(K677="PAY", L677&gt;0), SUMIF(MAYPAY1,Employees8[[#Headers],[#Data],[HELPER COLUMN]],Table8[[#All],[Invoice Value]]), "")</f>
        <v>433.57</v>
      </c>
      <c r="N677" s="78" t="str">
        <f t="shared" ca="1" si="68"/>
        <v>PAID</v>
      </c>
      <c r="O677" s="79"/>
    </row>
    <row r="678" spans="2:15" ht="18.75" customHeight="1" x14ac:dyDescent="0.35">
      <c r="B678" s="67" t="str">
        <f t="shared" si="69"/>
        <v>7090012ZNGA563BC</v>
      </c>
      <c r="C678" s="73">
        <v>7090012</v>
      </c>
      <c r="D678" s="73" t="s">
        <v>517</v>
      </c>
      <c r="E678" s="73" t="s">
        <v>24</v>
      </c>
      <c r="F678" s="42" t="s">
        <v>65</v>
      </c>
      <c r="G678" s="43">
        <v>43229</v>
      </c>
      <c r="H678" s="54" t="s">
        <v>25</v>
      </c>
      <c r="I678" s="75" t="str">
        <f t="shared" si="65"/>
        <v>UNIQUE</v>
      </c>
      <c r="J678" s="75" t="b">
        <f t="shared" si="64"/>
        <v>0</v>
      </c>
      <c r="K678" s="76" t="str">
        <f t="shared" si="67"/>
        <v>PAY</v>
      </c>
      <c r="L678" s="81">
        <f ca="1">SUMIF(MAYPAY1, Employees8[HELPER COLUMN],Table8[[#All],[Invoice Value]])</f>
        <v>626.70000000000005</v>
      </c>
      <c r="M678" s="77">
        <f ca="1">IF(AND(K678="PAY", L678&gt;0), SUMIF(MAYPAY1,Employees8[[#Headers],[#Data],[HELPER COLUMN]],Table8[[#All],[Invoice Value]]), "")</f>
        <v>626.70000000000005</v>
      </c>
      <c r="N678" s="78" t="str">
        <f t="shared" ca="1" si="68"/>
        <v>PAID</v>
      </c>
      <c r="O678" s="79"/>
    </row>
    <row r="679" spans="2:15" ht="18.75" customHeight="1" x14ac:dyDescent="0.35">
      <c r="B679" s="67" t="str">
        <f t="shared" si="69"/>
        <v>7232644Z999</v>
      </c>
      <c r="C679" s="40">
        <v>7232644</v>
      </c>
      <c r="D679" s="73" t="s">
        <v>555</v>
      </c>
      <c r="E679" s="73" t="s">
        <v>34</v>
      </c>
      <c r="F679" s="42" t="s">
        <v>65</v>
      </c>
      <c r="G679" s="43">
        <v>43229</v>
      </c>
      <c r="H679" s="54" t="s">
        <v>35</v>
      </c>
      <c r="I679" s="75" t="str">
        <f t="shared" si="65"/>
        <v>UNIQUE</v>
      </c>
      <c r="J679" s="75" t="b">
        <f t="shared" si="64"/>
        <v>0</v>
      </c>
      <c r="K679" s="76" t="str">
        <f t="shared" si="67"/>
        <v>PAY</v>
      </c>
      <c r="L679" s="81">
        <f ca="1">SUMIF(MAYPAY1, Employees8[HELPER COLUMN],Table8[[#All],[Invoice Value]])</f>
        <v>0</v>
      </c>
      <c r="M679" s="77" t="str">
        <f ca="1">IF(AND(K679="PAY", L679&gt;0), SUMIF(MAYPAY1,Employees8[[#Headers],[#Data],[HELPER COLUMN]],Table8[[#All],[Invoice Value]]), "")</f>
        <v/>
      </c>
      <c r="N679" s="78" t="str">
        <f t="shared" ca="1" si="68"/>
        <v>NOT PAID</v>
      </c>
      <c r="O679" s="79"/>
    </row>
    <row r="680" spans="2:15" ht="18.75" customHeight="1" x14ac:dyDescent="0.35">
      <c r="B680" s="67" t="str">
        <f t="shared" si="69"/>
        <v>7232644ZNGA561B</v>
      </c>
      <c r="C680" s="40">
        <v>7232644</v>
      </c>
      <c r="D680" s="40" t="s">
        <v>555</v>
      </c>
      <c r="E680" s="40" t="s">
        <v>37</v>
      </c>
      <c r="F680" s="42" t="s">
        <v>65</v>
      </c>
      <c r="G680" s="43">
        <v>43229</v>
      </c>
      <c r="H680" s="54" t="s">
        <v>15</v>
      </c>
      <c r="I680" s="75" t="str">
        <f t="shared" si="65"/>
        <v>DUP</v>
      </c>
      <c r="J680" s="75" t="b">
        <f t="shared" si="64"/>
        <v>1</v>
      </c>
      <c r="K680" s="76" t="str">
        <f t="shared" si="67"/>
        <v>NO</v>
      </c>
      <c r="L680" s="81">
        <f ca="1">SUMIF(MAYPAY1, Employees8[HELPER COLUMN],Table8[[#All],[Invoice Value]])</f>
        <v>0</v>
      </c>
      <c r="M680" s="77" t="str">
        <f ca="1">IF(AND(K680="PAY", L680&gt;0), SUMIF(MAYPAY1,Employees8[[#Headers],[#Data],[HELPER COLUMN]],Table8[[#All],[Invoice Value]]), "")</f>
        <v/>
      </c>
      <c r="N680" s="78" t="str">
        <f t="shared" si="68"/>
        <v>NEGLECT</v>
      </c>
      <c r="O680" s="79"/>
    </row>
    <row r="681" spans="2:15" ht="18.75" customHeight="1" x14ac:dyDescent="0.35">
      <c r="B681" s="67" t="str">
        <f t="shared" si="69"/>
        <v>7232644ZNGA561BC</v>
      </c>
      <c r="C681" s="40">
        <v>7232644</v>
      </c>
      <c r="D681" s="40" t="s">
        <v>555</v>
      </c>
      <c r="E681" s="40" t="s">
        <v>27</v>
      </c>
      <c r="F681" s="42" t="s">
        <v>65</v>
      </c>
      <c r="G681" s="43">
        <v>43229</v>
      </c>
      <c r="H681" s="54" t="s">
        <v>29</v>
      </c>
      <c r="I681" s="75" t="str">
        <f t="shared" si="65"/>
        <v>UNIQUE</v>
      </c>
      <c r="J681" s="75" t="b">
        <f t="shared" si="64"/>
        <v>0</v>
      </c>
      <c r="K681" s="76" t="str">
        <f t="shared" si="67"/>
        <v>PAY</v>
      </c>
      <c r="L681" s="81">
        <f ca="1">SUMIF(MAYPAY1, Employees8[HELPER COLUMN],Table8[[#All],[Invoice Value]])</f>
        <v>433.57</v>
      </c>
      <c r="M681" s="77">
        <f ca="1">IF(AND(K681="PAY", L681&gt;0), SUMIF(MAYPAY1,Employees8[[#Headers],[#Data],[HELPER COLUMN]],Table8[[#All],[Invoice Value]]), "")</f>
        <v>433.57</v>
      </c>
      <c r="N681" s="78" t="str">
        <f t="shared" ca="1" si="68"/>
        <v>PAID</v>
      </c>
      <c r="O681" s="79"/>
    </row>
    <row r="682" spans="2:15" ht="18.75" customHeight="1" x14ac:dyDescent="0.35">
      <c r="B682" s="67" t="str">
        <f t="shared" si="69"/>
        <v>5003392ZNGA562BC</v>
      </c>
      <c r="C682" s="40">
        <v>5003392</v>
      </c>
      <c r="D682" s="73" t="s">
        <v>527</v>
      </c>
      <c r="E682" s="73" t="s">
        <v>39</v>
      </c>
      <c r="F682" s="42" t="s">
        <v>71</v>
      </c>
      <c r="G682" s="43">
        <v>43229</v>
      </c>
      <c r="H682" s="54" t="s">
        <v>41</v>
      </c>
      <c r="I682" s="75" t="str">
        <f t="shared" si="65"/>
        <v>UNIQUE</v>
      </c>
      <c r="J682" s="75" t="b">
        <f t="shared" si="64"/>
        <v>0</v>
      </c>
      <c r="K682" s="76" t="str">
        <f t="shared" si="67"/>
        <v>PAY</v>
      </c>
      <c r="L682" s="81">
        <f ca="1">SUMIF(MAYPAY1, Employees8[HELPER COLUMN],Table8[[#All],[Invoice Value]])</f>
        <v>498.69</v>
      </c>
      <c r="M682" s="77">
        <f ca="1">IF(AND(K682="PAY", L682&gt;0), SUMIF(MAYPAY1,Employees8[[#Headers],[#Data],[HELPER COLUMN]],Table8[[#All],[Invoice Value]]), "")</f>
        <v>498.69</v>
      </c>
      <c r="N682" s="78" t="str">
        <f t="shared" ca="1" si="68"/>
        <v>PAID</v>
      </c>
      <c r="O682" s="79"/>
    </row>
    <row r="683" spans="2:15" ht="18.75" customHeight="1" x14ac:dyDescent="0.35">
      <c r="B683" s="67" t="str">
        <f t="shared" si="69"/>
        <v>7335576ZNGA562B</v>
      </c>
      <c r="C683" s="40">
        <v>7335576</v>
      </c>
      <c r="D683" s="73" t="s">
        <v>556</v>
      </c>
      <c r="E683" s="73" t="s">
        <v>53</v>
      </c>
      <c r="F683" s="42" t="s">
        <v>590</v>
      </c>
      <c r="G683" s="43">
        <v>43229</v>
      </c>
      <c r="H683" s="54" t="s">
        <v>20</v>
      </c>
      <c r="I683" s="75" t="str">
        <f t="shared" si="65"/>
        <v>DUP</v>
      </c>
      <c r="J683" s="75" t="b">
        <f t="shared" si="64"/>
        <v>1</v>
      </c>
      <c r="K683" s="76" t="str">
        <f t="shared" si="67"/>
        <v>NO</v>
      </c>
      <c r="L683" s="81">
        <f ca="1">SUMIF(MAYPAY1, Employees8[HELPER COLUMN],Table8[[#All],[Invoice Value]])</f>
        <v>0</v>
      </c>
      <c r="M683" s="77" t="str">
        <f ca="1">IF(AND(K683="PAY", L683&gt;0), SUMIF(MAYPAY1,Employees8[[#Headers],[#Data],[HELPER COLUMN]],Table8[[#All],[Invoice Value]]), "")</f>
        <v/>
      </c>
      <c r="N683" s="78" t="str">
        <f t="shared" si="68"/>
        <v>NEGLECT</v>
      </c>
      <c r="O683" s="79"/>
    </row>
    <row r="684" spans="2:15" ht="18.75" customHeight="1" x14ac:dyDescent="0.35">
      <c r="B684" s="67" t="str">
        <f t="shared" si="69"/>
        <v>7335576ZNGA562BC</v>
      </c>
      <c r="C684" s="40">
        <v>7335576</v>
      </c>
      <c r="D684" s="40" t="s">
        <v>556</v>
      </c>
      <c r="E684" s="40" t="s">
        <v>39</v>
      </c>
      <c r="F684" s="42" t="s">
        <v>590</v>
      </c>
      <c r="G684" s="43">
        <v>43229</v>
      </c>
      <c r="H684" s="54" t="s">
        <v>41</v>
      </c>
      <c r="I684" s="75" t="str">
        <f t="shared" si="65"/>
        <v>UNIQUE</v>
      </c>
      <c r="J684" s="75" t="b">
        <f t="shared" si="64"/>
        <v>0</v>
      </c>
      <c r="K684" s="76" t="str">
        <f t="shared" si="67"/>
        <v>PAY</v>
      </c>
      <c r="L684" s="81">
        <f ca="1">SUMIF(MAYPAY1, Employees8[HELPER COLUMN],Table8[[#All],[Invoice Value]])</f>
        <v>498.69</v>
      </c>
      <c r="M684" s="77">
        <f ca="1">IF(AND(K684="PAY", L684&gt;0), SUMIF(MAYPAY1,Employees8[[#Headers],[#Data],[HELPER COLUMN]],Table8[[#All],[Invoice Value]]), "")</f>
        <v>498.69</v>
      </c>
      <c r="N684" s="78" t="str">
        <f t="shared" ca="1" si="68"/>
        <v>PAID</v>
      </c>
      <c r="O684" s="79"/>
    </row>
    <row r="685" spans="2:15" ht="18.75" customHeight="1" x14ac:dyDescent="0.35">
      <c r="B685" s="67" t="str">
        <f t="shared" si="69"/>
        <v>7256212ZNGA563BC</v>
      </c>
      <c r="C685" s="40">
        <v>7256212</v>
      </c>
      <c r="D685" s="73" t="s">
        <v>521</v>
      </c>
      <c r="E685" s="73" t="s">
        <v>24</v>
      </c>
      <c r="F685" s="42" t="s">
        <v>82</v>
      </c>
      <c r="G685" s="43">
        <v>43229</v>
      </c>
      <c r="H685" s="54" t="s">
        <v>25</v>
      </c>
      <c r="I685" s="75" t="str">
        <f t="shared" si="65"/>
        <v>UNIQUE</v>
      </c>
      <c r="J685" s="75" t="b">
        <f t="shared" si="64"/>
        <v>0</v>
      </c>
      <c r="K685" s="76" t="str">
        <f t="shared" si="67"/>
        <v>PAY</v>
      </c>
      <c r="L685" s="81">
        <f ca="1">SUMIF(MAYPAY1, Employees8[HELPER COLUMN],Table8[[#All],[Invoice Value]])</f>
        <v>626.70000000000005</v>
      </c>
      <c r="M685" s="77">
        <f ca="1">IF(AND(K685="PAY", L685&gt;0), SUMIF(MAYPAY1,Employees8[[#Headers],[#Data],[HELPER COLUMN]],Table8[[#All],[Invoice Value]]), "")</f>
        <v>626.70000000000005</v>
      </c>
      <c r="N685" s="78" t="str">
        <f t="shared" ca="1" si="68"/>
        <v>PAID</v>
      </c>
      <c r="O685" s="79"/>
    </row>
    <row r="686" spans="2:15" ht="18.75" customHeight="1" x14ac:dyDescent="0.35">
      <c r="B686" s="67" t="str">
        <f t="shared" si="69"/>
        <v>7428852ZNGA561B</v>
      </c>
      <c r="C686" s="40">
        <v>7428852</v>
      </c>
      <c r="D686" s="73" t="s">
        <v>557</v>
      </c>
      <c r="E686" s="73" t="s">
        <v>37</v>
      </c>
      <c r="F686" s="42" t="s">
        <v>82</v>
      </c>
      <c r="G686" s="43">
        <v>43229</v>
      </c>
      <c r="H686" s="54" t="s">
        <v>15</v>
      </c>
      <c r="I686" s="75" t="str">
        <f t="shared" si="65"/>
        <v>DUP</v>
      </c>
      <c r="J686" s="75" t="b">
        <f t="shared" si="64"/>
        <v>1</v>
      </c>
      <c r="K686" s="76" t="str">
        <f t="shared" si="67"/>
        <v>NO</v>
      </c>
      <c r="L686" s="81">
        <f ca="1">SUMIF(MAYPAY1, Employees8[HELPER COLUMN],Table8[[#All],[Invoice Value]])</f>
        <v>0</v>
      </c>
      <c r="M686" s="77" t="str">
        <f ca="1">IF(AND(K686="PAY", L686&gt;0), SUMIF(MAYPAY1,Employees8[[#Headers],[#Data],[HELPER COLUMN]],Table8[[#All],[Invoice Value]]), "")</f>
        <v/>
      </c>
      <c r="N686" s="78" t="str">
        <f t="shared" si="68"/>
        <v>NEGLECT</v>
      </c>
      <c r="O686" s="79"/>
    </row>
    <row r="687" spans="2:15" ht="18.75" customHeight="1" x14ac:dyDescent="0.35">
      <c r="B687" s="67" t="str">
        <f t="shared" si="69"/>
        <v>7428852ZNGA561BC</v>
      </c>
      <c r="C687" s="40">
        <v>7428852</v>
      </c>
      <c r="D687" s="40" t="s">
        <v>557</v>
      </c>
      <c r="E687" s="40" t="s">
        <v>27</v>
      </c>
      <c r="F687" s="42" t="s">
        <v>82</v>
      </c>
      <c r="G687" s="43">
        <v>43229</v>
      </c>
      <c r="H687" s="54" t="s">
        <v>29</v>
      </c>
      <c r="I687" s="75" t="str">
        <f t="shared" si="65"/>
        <v>UNIQUE</v>
      </c>
      <c r="J687" s="75" t="b">
        <f t="shared" si="64"/>
        <v>0</v>
      </c>
      <c r="K687" s="76" t="str">
        <f t="shared" si="67"/>
        <v>PAY</v>
      </c>
      <c r="L687" s="81">
        <f ca="1">SUMIF(MAYPAY1, Employees8[HELPER COLUMN],Table8[[#All],[Invoice Value]])</f>
        <v>433.57</v>
      </c>
      <c r="M687" s="77">
        <f ca="1">IF(AND(K687="PAY", L687&gt;0), SUMIF(MAYPAY1,Employees8[[#Headers],[#Data],[HELPER COLUMN]],Table8[[#All],[Invoice Value]]), "")</f>
        <v>433.57</v>
      </c>
      <c r="N687" s="78" t="str">
        <f t="shared" ca="1" si="68"/>
        <v>PAID</v>
      </c>
      <c r="O687" s="79"/>
    </row>
    <row r="688" spans="2:15" ht="18.75" customHeight="1" x14ac:dyDescent="0.35">
      <c r="B688" s="67" t="str">
        <f t="shared" si="69"/>
        <v>7327201ZNGA563B</v>
      </c>
      <c r="C688" s="40">
        <v>7327201</v>
      </c>
      <c r="D688" s="73" t="s">
        <v>558</v>
      </c>
      <c r="E688" s="73" t="s">
        <v>22</v>
      </c>
      <c r="F688" s="42" t="s">
        <v>18</v>
      </c>
      <c r="G688" s="43">
        <v>43229</v>
      </c>
      <c r="H688" s="64" t="str">
        <f>VLOOKUP(E688, 'CODES FOR CLOSING TYPE'!$A$1:$C$28, 2,0)</f>
        <v>ZNGA563B</v>
      </c>
      <c r="I688" s="75" t="str">
        <f t="shared" si="65"/>
        <v>DUP</v>
      </c>
      <c r="J688" s="75" t="b">
        <f t="shared" si="64"/>
        <v>1</v>
      </c>
      <c r="K688" s="76" t="str">
        <f t="shared" si="67"/>
        <v>NO</v>
      </c>
      <c r="L688" s="81">
        <f ca="1">SUMIF(MAYPAY1, Employees8[HELPER COLUMN],Table8[[#All],[Invoice Value]])</f>
        <v>0</v>
      </c>
      <c r="M688" s="77" t="str">
        <f ca="1">IF(AND(K688="PAY", L688&gt;0), SUMIF(MAYPAY1,Employees8[[#Headers],[#Data],[HELPER COLUMN]],Table8[[#All],[Invoice Value]]), "")</f>
        <v/>
      </c>
      <c r="N688" s="78" t="str">
        <f t="shared" si="68"/>
        <v>NEGLECT</v>
      </c>
      <c r="O688" s="79"/>
    </row>
    <row r="689" spans="2:15" ht="18.75" customHeight="1" x14ac:dyDescent="0.35">
      <c r="B689" s="67" t="str">
        <f t="shared" si="69"/>
        <v>7327201ZNGA563BC</v>
      </c>
      <c r="C689" s="40">
        <v>7327201</v>
      </c>
      <c r="D689" s="73" t="s">
        <v>558</v>
      </c>
      <c r="E689" s="40" t="s">
        <v>24</v>
      </c>
      <c r="F689" s="42" t="s">
        <v>18</v>
      </c>
      <c r="G689" s="43">
        <v>43229</v>
      </c>
      <c r="H689" s="64" t="str">
        <f>VLOOKUP(E689, 'CODES FOR CLOSING TYPE'!$A$1:$C$28, 2,0)</f>
        <v>ZNGA563BC</v>
      </c>
      <c r="I689" s="75" t="str">
        <f t="shared" si="65"/>
        <v>UNIQUE</v>
      </c>
      <c r="J689" s="75" t="b">
        <f t="shared" si="64"/>
        <v>0</v>
      </c>
      <c r="K689" s="76" t="str">
        <f t="shared" si="67"/>
        <v>PAY</v>
      </c>
      <c r="L689" s="81">
        <f ca="1">SUMIF(MAYPAY1, Employees8[HELPER COLUMN],Table8[[#All],[Invoice Value]])</f>
        <v>626.70000000000005</v>
      </c>
      <c r="M689" s="77">
        <f ca="1">IF(AND(K689="PAY", L689&gt;0), SUMIF(MAYPAY1,Employees8[[#Headers],[#Data],[HELPER COLUMN]],Table8[[#All],[Invoice Value]]), "")</f>
        <v>626.70000000000005</v>
      </c>
      <c r="N689" s="78" t="str">
        <f t="shared" ca="1" si="68"/>
        <v>PAID</v>
      </c>
      <c r="O689" s="79"/>
    </row>
    <row r="690" spans="2:15" ht="18.75" customHeight="1" x14ac:dyDescent="0.35">
      <c r="B690" s="67" t="str">
        <f t="shared" si="69"/>
        <v>7335594ZNGA563B</v>
      </c>
      <c r="C690" s="40">
        <v>7335594</v>
      </c>
      <c r="D690" s="73" t="s">
        <v>559</v>
      </c>
      <c r="E690" s="73" t="s">
        <v>22</v>
      </c>
      <c r="F690" s="42" t="s">
        <v>18</v>
      </c>
      <c r="G690" s="43">
        <v>43229</v>
      </c>
      <c r="H690" s="64" t="str">
        <f>VLOOKUP(E690, 'CODES FOR CLOSING TYPE'!$A$1:$C$28, 2,0)</f>
        <v>ZNGA563B</v>
      </c>
      <c r="I690" s="75" t="str">
        <f t="shared" si="65"/>
        <v>DUP</v>
      </c>
      <c r="J690" s="75" t="b">
        <f t="shared" si="64"/>
        <v>1</v>
      </c>
      <c r="K690" s="76" t="str">
        <f t="shared" si="67"/>
        <v>NO</v>
      </c>
      <c r="L690" s="81">
        <f ca="1">SUMIF(MAYPAY1, Employees8[HELPER COLUMN],Table8[[#All],[Invoice Value]])</f>
        <v>0</v>
      </c>
      <c r="M690" s="77" t="str">
        <f ca="1">IF(AND(K690="PAY", L690&gt;0), SUMIF(MAYPAY1,Employees8[[#Headers],[#Data],[HELPER COLUMN]],Table8[[#All],[Invoice Value]]), "")</f>
        <v/>
      </c>
      <c r="N690" s="78" t="str">
        <f t="shared" si="68"/>
        <v>NEGLECT</v>
      </c>
      <c r="O690" s="79"/>
    </row>
    <row r="691" spans="2:15" ht="18.75" customHeight="1" x14ac:dyDescent="0.35">
      <c r="B691" s="67" t="str">
        <f t="shared" si="69"/>
        <v>7335594ZNGA563BC</v>
      </c>
      <c r="C691" s="40">
        <v>7335594</v>
      </c>
      <c r="D691" s="73" t="s">
        <v>559</v>
      </c>
      <c r="E691" s="40" t="s">
        <v>24</v>
      </c>
      <c r="F691" s="42" t="s">
        <v>18</v>
      </c>
      <c r="G691" s="43">
        <v>43229</v>
      </c>
      <c r="H691" s="64" t="str">
        <f>VLOOKUP(E691, 'CODES FOR CLOSING TYPE'!$A$1:$C$28, 2,0)</f>
        <v>ZNGA563BC</v>
      </c>
      <c r="I691" s="75" t="str">
        <f t="shared" si="65"/>
        <v>UNIQUE</v>
      </c>
      <c r="J691" s="75" t="b">
        <f t="shared" si="64"/>
        <v>0</v>
      </c>
      <c r="K691" s="76" t="str">
        <f t="shared" si="67"/>
        <v>PAY</v>
      </c>
      <c r="L691" s="81">
        <f ca="1">SUMIF(MAYPAY1, Employees8[HELPER COLUMN],Table8[[#All],[Invoice Value]])</f>
        <v>626.70000000000005</v>
      </c>
      <c r="M691" s="77">
        <f ca="1">IF(AND(K691="PAY", L691&gt;0), SUMIF(MAYPAY1,Employees8[[#Headers],[#Data],[HELPER COLUMN]],Table8[[#All],[Invoice Value]]), "")</f>
        <v>626.70000000000005</v>
      </c>
      <c r="N691" s="78" t="str">
        <f t="shared" ca="1" si="68"/>
        <v>PAID</v>
      </c>
      <c r="O691" s="79"/>
    </row>
    <row r="692" spans="2:15" ht="18.75" customHeight="1" x14ac:dyDescent="0.35">
      <c r="B692" s="67" t="str">
        <f t="shared" si="69"/>
        <v>7416177ZNGA562B</v>
      </c>
      <c r="C692" s="40">
        <v>7416177</v>
      </c>
      <c r="D692" s="73" t="s">
        <v>560</v>
      </c>
      <c r="E692" s="73" t="s">
        <v>53</v>
      </c>
      <c r="F692" s="42" t="s">
        <v>18</v>
      </c>
      <c r="G692" s="43">
        <v>43230</v>
      </c>
      <c r="H692" s="64" t="str">
        <f>VLOOKUP(E692, 'CODES FOR CLOSING TYPE'!$A$1:$C$28, 2,0)</f>
        <v>ZNGA562B</v>
      </c>
      <c r="I692" s="75" t="str">
        <f t="shared" si="65"/>
        <v>DUP</v>
      </c>
      <c r="J692" s="75" t="b">
        <f t="shared" si="64"/>
        <v>1</v>
      </c>
      <c r="K692" s="76" t="str">
        <f t="shared" si="67"/>
        <v>NO</v>
      </c>
      <c r="L692" s="81">
        <f ca="1">SUMIF(MAYPAY1, Employees8[HELPER COLUMN],Table8[[#All],[Invoice Value]])</f>
        <v>0</v>
      </c>
      <c r="M692" s="77" t="str">
        <f ca="1">IF(AND(K692="PAY", L692&gt;0), SUMIF(MAYPAY1,Employees8[[#Headers],[#Data],[HELPER COLUMN]],Table8[[#All],[Invoice Value]]), "")</f>
        <v/>
      </c>
      <c r="N692" s="78" t="str">
        <f t="shared" si="68"/>
        <v>NEGLECT</v>
      </c>
      <c r="O692" s="79"/>
    </row>
    <row r="693" spans="2:15" ht="18.75" customHeight="1" x14ac:dyDescent="0.35">
      <c r="B693" s="67" t="str">
        <f t="shared" si="69"/>
        <v>7418937NGA-750</v>
      </c>
      <c r="C693" s="40">
        <v>7418937</v>
      </c>
      <c r="D693" s="73" t="s">
        <v>561</v>
      </c>
      <c r="E693" s="73" t="s">
        <v>84</v>
      </c>
      <c r="F693" s="42" t="s">
        <v>45</v>
      </c>
      <c r="G693" s="43">
        <v>43230</v>
      </c>
      <c r="H693" s="64" t="str">
        <f>VLOOKUP(E693, 'CODES FOR CLOSING TYPE'!$A$1:$C$28, 2,0)</f>
        <v>NGA-750</v>
      </c>
      <c r="I693" s="75" t="str">
        <f t="shared" si="65"/>
        <v>UNIQUE</v>
      </c>
      <c r="J693" s="75" t="b">
        <f t="shared" si="64"/>
        <v>0</v>
      </c>
      <c r="K693" s="76" t="str">
        <f t="shared" si="67"/>
        <v>PAY</v>
      </c>
      <c r="L693" s="81">
        <f ca="1">SUMIF(MAYPAY1, Employees8[HELPER COLUMN],Table8[[#All],[Invoice Value]])</f>
        <v>22.61</v>
      </c>
      <c r="M693" s="77">
        <f ca="1">IF(AND(K693="PAY", L693&gt;0), SUMIF(MAYPAY1,Employees8[[#Headers],[#Data],[HELPER COLUMN]],Table8[[#All],[Invoice Value]]), "")</f>
        <v>22.61</v>
      </c>
      <c r="N693" s="78" t="str">
        <f t="shared" ca="1" si="68"/>
        <v>PAID</v>
      </c>
      <c r="O693" s="79"/>
    </row>
    <row r="694" spans="2:15" ht="18.75" customHeight="1" x14ac:dyDescent="0.35">
      <c r="B694" s="67" t="str">
        <f t="shared" si="69"/>
        <v>7418937NGA-753</v>
      </c>
      <c r="C694" s="40">
        <v>7418937</v>
      </c>
      <c r="D694" s="40" t="s">
        <v>561</v>
      </c>
      <c r="E694" s="40" t="s">
        <v>101</v>
      </c>
      <c r="F694" s="42" t="s">
        <v>45</v>
      </c>
      <c r="G694" s="43">
        <v>43230</v>
      </c>
      <c r="H694" s="64" t="str">
        <f>VLOOKUP(E694, 'CODES FOR CLOSING TYPE'!$A$1:$C$28, 2,0)</f>
        <v>NGA-753</v>
      </c>
      <c r="I694" s="75" t="str">
        <f t="shared" si="65"/>
        <v>UNIQUE</v>
      </c>
      <c r="J694" s="75" t="b">
        <f t="shared" si="64"/>
        <v>0</v>
      </c>
      <c r="K694" s="76" t="str">
        <f t="shared" si="67"/>
        <v>PAY</v>
      </c>
      <c r="L694" s="81">
        <f ca="1">SUMIF(MAYPAY1, Employees8[HELPER COLUMN],Table8[[#All],[Invoice Value]])</f>
        <v>68.2</v>
      </c>
      <c r="M694" s="77">
        <f ca="1">IF(AND(K694="PAY", L694&gt;0), SUMIF(MAYPAY1,Employees8[[#Headers],[#Data],[HELPER COLUMN]],Table8[[#All],[Invoice Value]]), "")</f>
        <v>68.2</v>
      </c>
      <c r="N694" s="78" t="str">
        <f t="shared" ca="1" si="68"/>
        <v>PAID</v>
      </c>
      <c r="O694" s="79"/>
    </row>
    <row r="695" spans="2:15" ht="18.75" customHeight="1" x14ac:dyDescent="0.35">
      <c r="B695" s="67" t="str">
        <f t="shared" si="69"/>
        <v>7460066ZNGA560B</v>
      </c>
      <c r="C695" s="40">
        <v>7460066</v>
      </c>
      <c r="D695" s="73" t="s">
        <v>562</v>
      </c>
      <c r="E695" s="73" t="s">
        <v>69</v>
      </c>
      <c r="F695" s="42" t="s">
        <v>45</v>
      </c>
      <c r="G695" s="43">
        <v>43230</v>
      </c>
      <c r="H695" s="64" t="str">
        <f>VLOOKUP(E695, 'CODES FOR CLOSING TYPE'!$A$1:$C$28, 2,0)</f>
        <v>ZNGA560B</v>
      </c>
      <c r="I695" s="75" t="str">
        <f t="shared" si="65"/>
        <v>DUP</v>
      </c>
      <c r="J695" s="75" t="b">
        <f t="shared" si="64"/>
        <v>1</v>
      </c>
      <c r="K695" s="76" t="str">
        <f t="shared" si="67"/>
        <v>NO</v>
      </c>
      <c r="L695" s="81">
        <f ca="1">SUMIF(MAYPAY1, Employees8[HELPER COLUMN],Table8[[#All],[Invoice Value]])</f>
        <v>0</v>
      </c>
      <c r="M695" s="77" t="str">
        <f ca="1">IF(AND(K695="PAY", L695&gt;0), SUMIF(MAYPAY1,Employees8[[#Headers],[#Data],[HELPER COLUMN]],Table8[[#All],[Invoice Value]]), "")</f>
        <v/>
      </c>
      <c r="N695" s="78" t="str">
        <f t="shared" si="68"/>
        <v>NEGLECT</v>
      </c>
      <c r="O695" s="79"/>
    </row>
    <row r="696" spans="2:15" ht="18.75" customHeight="1" x14ac:dyDescent="0.35">
      <c r="B696" s="67" t="str">
        <f t="shared" si="69"/>
        <v>7460066ZNGA560BC</v>
      </c>
      <c r="C696" s="40">
        <v>7460066</v>
      </c>
      <c r="D696" s="40" t="s">
        <v>562</v>
      </c>
      <c r="E696" s="40" t="s">
        <v>79</v>
      </c>
      <c r="F696" s="42" t="s">
        <v>45</v>
      </c>
      <c r="G696" s="43">
        <v>43230</v>
      </c>
      <c r="H696" s="64" t="str">
        <f>VLOOKUP(E696, 'CODES FOR CLOSING TYPE'!$A$1:$C$28, 2,0)</f>
        <v>ZNGA560BC</v>
      </c>
      <c r="I696" s="75" t="str">
        <f t="shared" si="65"/>
        <v>UNIQUE</v>
      </c>
      <c r="J696" s="75" t="b">
        <f t="shared" si="64"/>
        <v>0</v>
      </c>
      <c r="K696" s="76" t="str">
        <f t="shared" si="67"/>
        <v>PAY</v>
      </c>
      <c r="L696" s="81">
        <f ca="1">SUMIF(MAYPAY1, Employees8[HELPER COLUMN],Table8[[#All],[Invoice Value]])</f>
        <v>414.92</v>
      </c>
      <c r="M696" s="77">
        <f ca="1">IF(AND(K696="PAY", L696&gt;0), SUMIF(MAYPAY1,Employees8[[#Headers],[#Data],[HELPER COLUMN]],Table8[[#All],[Invoice Value]]), "")</f>
        <v>414.92</v>
      </c>
      <c r="N696" s="78" t="str">
        <f t="shared" ca="1" si="68"/>
        <v>PAID</v>
      </c>
      <c r="O696" s="79"/>
    </row>
    <row r="697" spans="2:15" ht="18.75" customHeight="1" x14ac:dyDescent="0.35">
      <c r="B697" s="67" t="str">
        <f t="shared" si="69"/>
        <v>7387444ZNGA560BC</v>
      </c>
      <c r="C697" s="40">
        <v>7387444</v>
      </c>
      <c r="D697" s="73" t="s">
        <v>553</v>
      </c>
      <c r="E697" s="73" t="s">
        <v>79</v>
      </c>
      <c r="F697" s="42" t="s">
        <v>45</v>
      </c>
      <c r="G697" s="43">
        <v>43230</v>
      </c>
      <c r="H697" s="64" t="str">
        <f>VLOOKUP(E697, 'CODES FOR CLOSING TYPE'!$A$1:$C$28, 2,0)</f>
        <v>ZNGA560BC</v>
      </c>
      <c r="I697" s="75" t="str">
        <f t="shared" si="65"/>
        <v>UNIQUE</v>
      </c>
      <c r="J697" s="75" t="b">
        <f t="shared" si="64"/>
        <v>0</v>
      </c>
      <c r="K697" s="76" t="str">
        <f t="shared" si="67"/>
        <v>PAY</v>
      </c>
      <c r="L697" s="81">
        <f ca="1">SUMIF(MAYPAY1, Employees8[HELPER COLUMN],Table8[[#All],[Invoice Value]])</f>
        <v>414.92</v>
      </c>
      <c r="M697" s="77">
        <f ca="1">IF(AND(K697="PAY", L697&gt;0), SUMIF(MAYPAY1,Employees8[[#Headers],[#Data],[HELPER COLUMN]],Table8[[#All],[Invoice Value]]), "")</f>
        <v>414.92</v>
      </c>
      <c r="N697" s="78" t="str">
        <f t="shared" ca="1" si="68"/>
        <v>PAID</v>
      </c>
      <c r="O697" s="79"/>
    </row>
    <row r="698" spans="2:15" ht="18.75" customHeight="1" x14ac:dyDescent="0.35">
      <c r="B698" s="67" t="str">
        <f t="shared" si="69"/>
        <v>6911672ZNGA562B</v>
      </c>
      <c r="C698" s="40">
        <v>6911672</v>
      </c>
      <c r="D698" s="73" t="s">
        <v>563</v>
      </c>
      <c r="E698" s="73" t="s">
        <v>53</v>
      </c>
      <c r="F698" s="42" t="s">
        <v>45</v>
      </c>
      <c r="G698" s="43">
        <v>43230</v>
      </c>
      <c r="H698" s="64" t="str">
        <f>VLOOKUP(E698, 'CODES FOR CLOSING TYPE'!$A$1:$C$28, 2,0)</f>
        <v>ZNGA562B</v>
      </c>
      <c r="I698" s="75" t="str">
        <f t="shared" si="65"/>
        <v>UNIQUE</v>
      </c>
      <c r="J698" s="75" t="b">
        <f t="shared" si="64"/>
        <v>1</v>
      </c>
      <c r="K698" s="76" t="str">
        <f t="shared" si="67"/>
        <v>PAY</v>
      </c>
      <c r="L698" s="81">
        <f ca="1">SUMIF(MAYPAY1, Employees8[HELPER COLUMN],Table8[[#All],[Invoice Value]])</f>
        <v>0</v>
      </c>
      <c r="M698" s="77" t="str">
        <f ca="1">IF(AND(K698="PAY", L698&gt;0), SUMIF(MAYPAY1,Employees8[[#Headers],[#Data],[HELPER COLUMN]],Table8[[#All],[Invoice Value]]), "")</f>
        <v/>
      </c>
      <c r="N698" s="78" t="str">
        <f t="shared" ca="1" si="68"/>
        <v>NOT PAID</v>
      </c>
      <c r="O698" s="79"/>
    </row>
    <row r="699" spans="2:15" ht="18.75" customHeight="1" x14ac:dyDescent="0.35">
      <c r="B699" s="67" t="str">
        <f t="shared" si="69"/>
        <v>7387655ZNGA560B</v>
      </c>
      <c r="C699" s="40">
        <v>7387655</v>
      </c>
      <c r="D699" s="73" t="s">
        <v>564</v>
      </c>
      <c r="E699" s="73" t="s">
        <v>69</v>
      </c>
      <c r="F699" s="42" t="s">
        <v>45</v>
      </c>
      <c r="G699" s="43">
        <v>43230</v>
      </c>
      <c r="H699" s="64" t="str">
        <f>VLOOKUP(E699, 'CODES FOR CLOSING TYPE'!$A$1:$C$28, 2,0)</f>
        <v>ZNGA560B</v>
      </c>
      <c r="I699" s="75" t="str">
        <f t="shared" si="65"/>
        <v>UNIQUE</v>
      </c>
      <c r="J699" s="75" t="b">
        <f t="shared" si="64"/>
        <v>1</v>
      </c>
      <c r="K699" s="76" t="str">
        <f t="shared" si="67"/>
        <v>PAY</v>
      </c>
      <c r="L699" s="81">
        <f ca="1">SUMIF(MAYPAY1, Employees8[HELPER COLUMN],Table8[[#All],[Invoice Value]])</f>
        <v>187.32</v>
      </c>
      <c r="M699" s="77">
        <f ca="1">IF(AND(K699="PAY", L699&gt;0), SUMIF(MAYPAY1,Employees8[[#Headers],[#Data],[HELPER COLUMN]],Table8[[#All],[Invoice Value]]), "")</f>
        <v>187.32</v>
      </c>
      <c r="N699" s="78" t="str">
        <f t="shared" ca="1" si="68"/>
        <v>PAID</v>
      </c>
      <c r="O699" s="79"/>
    </row>
    <row r="700" spans="2:15" ht="18.75" customHeight="1" x14ac:dyDescent="0.35">
      <c r="B700" s="67" t="str">
        <f t="shared" si="69"/>
        <v>7021127ZNGA564B</v>
      </c>
      <c r="C700" s="40">
        <v>7021127</v>
      </c>
      <c r="D700" s="73" t="s">
        <v>565</v>
      </c>
      <c r="E700" s="73" t="s">
        <v>32</v>
      </c>
      <c r="F700" s="42" t="s">
        <v>40</v>
      </c>
      <c r="G700" s="43">
        <v>43230</v>
      </c>
      <c r="H700" s="54" t="s">
        <v>19</v>
      </c>
      <c r="I700" s="75" t="str">
        <f t="shared" si="65"/>
        <v>UNIQUE</v>
      </c>
      <c r="J700" s="75" t="b">
        <f t="shared" ref="J700:J763" si="70">SUMPRODUCT(--(H700=BUILDCODES))&gt;0</f>
        <v>1</v>
      </c>
      <c r="K700" s="76" t="str">
        <f t="shared" si="67"/>
        <v>PAY</v>
      </c>
      <c r="L700" s="81">
        <f ca="1">SUMIF(MAYPAY1, Employees8[HELPER COLUMN],Table8[[#All],[Invoice Value]])</f>
        <v>0</v>
      </c>
      <c r="M700" s="77" t="str">
        <f ca="1">IF(AND(K700="PAY", L700&gt;0), SUMIF(MAYPAY1,Employees8[[#Headers],[#Data],[HELPER COLUMN]],Table8[[#All],[Invoice Value]]), "")</f>
        <v/>
      </c>
      <c r="N700" s="78" t="str">
        <f t="shared" ca="1" si="68"/>
        <v>NOT PAID</v>
      </c>
      <c r="O700" s="79"/>
    </row>
    <row r="701" spans="2:15" ht="18.75" customHeight="1" x14ac:dyDescent="0.35">
      <c r="B701" s="67" t="str">
        <f t="shared" si="69"/>
        <v>7331425ZNGA563B</v>
      </c>
      <c r="C701" s="40">
        <v>7331425</v>
      </c>
      <c r="D701" s="73" t="s">
        <v>566</v>
      </c>
      <c r="E701" s="73" t="s">
        <v>22</v>
      </c>
      <c r="F701" s="42" t="s">
        <v>55</v>
      </c>
      <c r="G701" s="43">
        <v>43230</v>
      </c>
      <c r="H701" s="54" t="s">
        <v>23</v>
      </c>
      <c r="I701" s="75" t="str">
        <f t="shared" si="65"/>
        <v>UNIQUE</v>
      </c>
      <c r="J701" s="75" t="b">
        <f t="shared" si="70"/>
        <v>1</v>
      </c>
      <c r="K701" s="76" t="str">
        <f t="shared" si="67"/>
        <v>PAY</v>
      </c>
      <c r="L701" s="81">
        <f ca="1">SUMIF(MAYPAY1, Employees8[HELPER COLUMN],Table8[[#All],[Invoice Value]])</f>
        <v>0</v>
      </c>
      <c r="M701" s="77" t="str">
        <f ca="1">IF(AND(K701="PAY", L701&gt;0), SUMIF(MAYPAY1,Employees8[[#Headers],[#Data],[HELPER COLUMN]],Table8[[#All],[Invoice Value]]), "")</f>
        <v/>
      </c>
      <c r="N701" s="78" t="str">
        <f t="shared" ca="1" si="68"/>
        <v>NOT PAID</v>
      </c>
      <c r="O701" s="79"/>
    </row>
    <row r="702" spans="2:15" ht="18.75" customHeight="1" x14ac:dyDescent="0.35">
      <c r="B702" s="67" t="str">
        <f t="shared" si="69"/>
        <v>7297142ZNGA563BC</v>
      </c>
      <c r="C702" s="40">
        <v>7297142</v>
      </c>
      <c r="D702" s="73" t="s">
        <v>507</v>
      </c>
      <c r="E702" s="73" t="s">
        <v>24</v>
      </c>
      <c r="F702" s="42" t="s">
        <v>55</v>
      </c>
      <c r="G702" s="43">
        <v>43230</v>
      </c>
      <c r="H702" s="54" t="s">
        <v>25</v>
      </c>
      <c r="I702" s="75" t="str">
        <f t="shared" si="65"/>
        <v>UNIQUE</v>
      </c>
      <c r="J702" s="75" t="b">
        <f t="shared" si="70"/>
        <v>0</v>
      </c>
      <c r="K702" s="76" t="str">
        <f t="shared" si="67"/>
        <v>PAY</v>
      </c>
      <c r="L702" s="81">
        <f ca="1">SUMIF(MAYPAY1, Employees8[HELPER COLUMN],Table8[[#All],[Invoice Value]])</f>
        <v>626.70000000000005</v>
      </c>
      <c r="M702" s="77">
        <f ca="1">IF(AND(K702="PAY", L702&gt;0), SUMIF(MAYPAY1,Employees8[[#Headers],[#Data],[HELPER COLUMN]],Table8[[#All],[Invoice Value]]), "")</f>
        <v>626.70000000000005</v>
      </c>
      <c r="N702" s="78" t="str">
        <f t="shared" ca="1" si="68"/>
        <v>PAID</v>
      </c>
      <c r="O702" s="79"/>
    </row>
    <row r="703" spans="2:15" ht="18.75" customHeight="1" x14ac:dyDescent="0.35">
      <c r="B703" s="67" t="str">
        <f t="shared" si="69"/>
        <v>5430806ZNGA561BC</v>
      </c>
      <c r="C703" s="40">
        <v>5430806</v>
      </c>
      <c r="D703" s="73" t="s">
        <v>532</v>
      </c>
      <c r="E703" s="73" t="s">
        <v>27</v>
      </c>
      <c r="F703" s="42" t="s">
        <v>55</v>
      </c>
      <c r="G703" s="43">
        <v>43230</v>
      </c>
      <c r="H703" s="54" t="s">
        <v>29</v>
      </c>
      <c r="I703" s="75" t="str">
        <f t="shared" si="65"/>
        <v>UNIQUE</v>
      </c>
      <c r="J703" s="75" t="b">
        <f t="shared" si="70"/>
        <v>0</v>
      </c>
      <c r="K703" s="76" t="str">
        <f t="shared" si="67"/>
        <v>PAY</v>
      </c>
      <c r="L703" s="81">
        <f ca="1">SUMIF(MAYPAY1, Employees8[HELPER COLUMN],Table8[[#All],[Invoice Value]])</f>
        <v>433.57</v>
      </c>
      <c r="M703" s="77">
        <f ca="1">IF(AND(K703="PAY", L703&gt;0), SUMIF(MAYPAY1,Employees8[[#Headers],[#Data],[HELPER COLUMN]],Table8[[#All],[Invoice Value]]), "")</f>
        <v>433.57</v>
      </c>
      <c r="N703" s="78" t="str">
        <f t="shared" ca="1" si="68"/>
        <v>PAID</v>
      </c>
      <c r="O703" s="79"/>
    </row>
    <row r="704" spans="2:15" ht="18.75" customHeight="1" x14ac:dyDescent="0.35">
      <c r="B704" s="67" t="str">
        <f t="shared" si="69"/>
        <v>6715390ZNGA563B</v>
      </c>
      <c r="C704" s="40">
        <v>6715390</v>
      </c>
      <c r="D704" s="73" t="s">
        <v>567</v>
      </c>
      <c r="E704" s="73" t="s">
        <v>22</v>
      </c>
      <c r="F704" s="42" t="s">
        <v>59</v>
      </c>
      <c r="G704" s="43">
        <v>43230</v>
      </c>
      <c r="H704" s="54" t="s">
        <v>23</v>
      </c>
      <c r="I704" s="75" t="str">
        <f t="shared" si="65"/>
        <v>DUP</v>
      </c>
      <c r="J704" s="75" t="b">
        <f t="shared" si="70"/>
        <v>1</v>
      </c>
      <c r="K704" s="76" t="str">
        <f t="shared" si="67"/>
        <v>NO</v>
      </c>
      <c r="L704" s="81">
        <f ca="1">SUMIF(MAYPAY1, Employees8[HELPER COLUMN],Table8[[#All],[Invoice Value]])</f>
        <v>0</v>
      </c>
      <c r="M704" s="77" t="str">
        <f ca="1">IF(AND(K704="PAY", L704&gt;0), SUMIF(MAYPAY1,Employees8[[#Headers],[#Data],[HELPER COLUMN]],Table8[[#All],[Invoice Value]]), "")</f>
        <v/>
      </c>
      <c r="N704" s="78" t="str">
        <f t="shared" si="68"/>
        <v>NEGLECT</v>
      </c>
      <c r="O704" s="79"/>
    </row>
    <row r="705" spans="2:15" ht="18.75" customHeight="1" x14ac:dyDescent="0.35">
      <c r="B705" s="67" t="str">
        <f t="shared" si="69"/>
        <v>6715390ZNGA563BC</v>
      </c>
      <c r="C705" s="40">
        <v>6715390</v>
      </c>
      <c r="D705" s="40" t="s">
        <v>567</v>
      </c>
      <c r="E705" s="73" t="s">
        <v>24</v>
      </c>
      <c r="F705" s="42" t="s">
        <v>59</v>
      </c>
      <c r="G705" s="43">
        <v>43230</v>
      </c>
      <c r="H705" s="54" t="s">
        <v>25</v>
      </c>
      <c r="I705" s="75" t="str">
        <f t="shared" si="65"/>
        <v>UNIQUE</v>
      </c>
      <c r="J705" s="75" t="b">
        <f t="shared" si="70"/>
        <v>0</v>
      </c>
      <c r="K705" s="76" t="str">
        <f t="shared" si="67"/>
        <v>PAY</v>
      </c>
      <c r="L705" s="81">
        <f ca="1">SUMIF(MAYPAY1, Employees8[HELPER COLUMN],Table8[[#All],[Invoice Value]])</f>
        <v>626.70000000000005</v>
      </c>
      <c r="M705" s="77">
        <f ca="1">IF(AND(K705="PAY", L705&gt;0), SUMIF(MAYPAY1,Employees8[[#Headers],[#Data],[HELPER COLUMN]],Table8[[#All],[Invoice Value]]), "")</f>
        <v>626.70000000000005</v>
      </c>
      <c r="N705" s="78" t="str">
        <f t="shared" ca="1" si="68"/>
        <v>PAID</v>
      </c>
      <c r="O705" s="79"/>
    </row>
    <row r="706" spans="2:15" ht="18.75" customHeight="1" x14ac:dyDescent="0.35">
      <c r="B706" s="67" t="str">
        <f t="shared" si="69"/>
        <v>7374686ZNGA563B</v>
      </c>
      <c r="C706" s="40">
        <v>7374686</v>
      </c>
      <c r="D706" s="73" t="s">
        <v>568</v>
      </c>
      <c r="E706" s="73" t="s">
        <v>22</v>
      </c>
      <c r="F706" s="42" t="s">
        <v>65</v>
      </c>
      <c r="G706" s="43">
        <v>43230</v>
      </c>
      <c r="H706" s="54" t="s">
        <v>23</v>
      </c>
      <c r="I706" s="75" t="str">
        <f t="shared" si="65"/>
        <v>DUP</v>
      </c>
      <c r="J706" s="75" t="b">
        <f t="shared" si="70"/>
        <v>1</v>
      </c>
      <c r="K706" s="76" t="str">
        <f t="shared" si="67"/>
        <v>NO</v>
      </c>
      <c r="L706" s="81">
        <f ca="1">SUMIF(MAYPAY1, Employees8[HELPER COLUMN],Table8[[#All],[Invoice Value]])</f>
        <v>383.5</v>
      </c>
      <c r="M706" s="77" t="str">
        <f ca="1">IF(AND(K706="PAY", L706&gt;0), SUMIF(MAYPAY1,Employees8[[#Headers],[#Data],[HELPER COLUMN]],Table8[[#All],[Invoice Value]]), "")</f>
        <v/>
      </c>
      <c r="N706" s="78" t="str">
        <f t="shared" si="68"/>
        <v>NEGLECT</v>
      </c>
      <c r="O706" s="79"/>
    </row>
    <row r="707" spans="2:15" ht="18.75" customHeight="1" x14ac:dyDescent="0.35">
      <c r="B707" s="67" t="str">
        <f t="shared" si="69"/>
        <v>7371540ZNGA561B</v>
      </c>
      <c r="C707" s="40">
        <v>7371540</v>
      </c>
      <c r="D707" s="73" t="s">
        <v>569</v>
      </c>
      <c r="E707" s="40" t="s">
        <v>37</v>
      </c>
      <c r="F707" s="42" t="s">
        <v>65</v>
      </c>
      <c r="G707" s="43">
        <v>43230</v>
      </c>
      <c r="H707" s="54" t="s">
        <v>15</v>
      </c>
      <c r="I707" s="75" t="str">
        <f t="shared" si="65"/>
        <v>UNIQUE</v>
      </c>
      <c r="J707" s="75" t="b">
        <f t="shared" si="70"/>
        <v>1</v>
      </c>
      <c r="K707" s="76" t="str">
        <f t="shared" si="67"/>
        <v>PAY</v>
      </c>
      <c r="L707" s="81">
        <f ca="1">SUMIF(MAYPAY1, Employees8[HELPER COLUMN],Table8[[#All],[Invoice Value]])</f>
        <v>194.94</v>
      </c>
      <c r="M707" s="77">
        <f ca="1">IF(AND(K707="PAY", L707&gt;0), SUMIF(MAYPAY1,Employees8[[#Headers],[#Data],[HELPER COLUMN]],Table8[[#All],[Invoice Value]]), "")</f>
        <v>194.94</v>
      </c>
      <c r="N707" s="78" t="str">
        <f t="shared" ca="1" si="68"/>
        <v>PAID</v>
      </c>
      <c r="O707" s="79"/>
    </row>
    <row r="708" spans="2:15" ht="18.75" customHeight="1" x14ac:dyDescent="0.35">
      <c r="B708" s="67" t="str">
        <f t="shared" si="69"/>
        <v>7444036NGA-750</v>
      </c>
      <c r="C708" s="40">
        <v>7444036</v>
      </c>
      <c r="D708" s="73" t="s">
        <v>570</v>
      </c>
      <c r="E708" s="73" t="s">
        <v>84</v>
      </c>
      <c r="F708" s="42" t="s">
        <v>71</v>
      </c>
      <c r="G708" s="43">
        <v>43230</v>
      </c>
      <c r="H708" s="54" t="s">
        <v>85</v>
      </c>
      <c r="I708" s="75" t="str">
        <f t="shared" ref="I708:I771" si="71">IF(COUNTIF(B$4:B$1640, B708&amp;"C")&gt;0, "DUP", "UNIQUE")</f>
        <v>UNIQUE</v>
      </c>
      <c r="J708" s="75" t="b">
        <f t="shared" si="70"/>
        <v>0</v>
      </c>
      <c r="K708" s="76" t="str">
        <f t="shared" si="67"/>
        <v>PAY</v>
      </c>
      <c r="L708" s="81">
        <f ca="1">SUMIF(MAYPAY1, Employees8[HELPER COLUMN],Table8[[#All],[Invoice Value]])</f>
        <v>22.61</v>
      </c>
      <c r="M708" s="77">
        <f ca="1">IF(AND(K708="PAY", L708&gt;0), SUMIF(MAYPAY1,Employees8[[#Headers],[#Data],[HELPER COLUMN]],Table8[[#All],[Invoice Value]]), "")</f>
        <v>22.61</v>
      </c>
      <c r="N708" s="78" t="str">
        <f t="shared" ca="1" si="68"/>
        <v>PAID</v>
      </c>
      <c r="O708" s="79"/>
    </row>
    <row r="709" spans="2:15" ht="18.75" customHeight="1" x14ac:dyDescent="0.35">
      <c r="B709" s="67" t="str">
        <f t="shared" si="69"/>
        <v>7444036NGA-753</v>
      </c>
      <c r="C709" s="40">
        <v>7444036</v>
      </c>
      <c r="D709" s="40" t="s">
        <v>570</v>
      </c>
      <c r="E709" s="40" t="s">
        <v>101</v>
      </c>
      <c r="F709" s="42" t="s">
        <v>71</v>
      </c>
      <c r="G709" s="43">
        <v>43230</v>
      </c>
      <c r="H709" s="54" t="s">
        <v>102</v>
      </c>
      <c r="I709" s="75" t="str">
        <f t="shared" si="71"/>
        <v>UNIQUE</v>
      </c>
      <c r="J709" s="75" t="b">
        <f t="shared" si="70"/>
        <v>0</v>
      </c>
      <c r="K709" s="76" t="str">
        <f t="shared" si="67"/>
        <v>PAY</v>
      </c>
      <c r="L709" s="81">
        <f ca="1">SUMIF(MAYPAY1, Employees8[HELPER COLUMN],Table8[[#All],[Invoice Value]])</f>
        <v>68.2</v>
      </c>
      <c r="M709" s="77">
        <f ca="1">IF(AND(K709="PAY", L709&gt;0), SUMIF(MAYPAY1,Employees8[[#Headers],[#Data],[HELPER COLUMN]],Table8[[#All],[Invoice Value]]), "")</f>
        <v>68.2</v>
      </c>
      <c r="N709" s="78" t="str">
        <f t="shared" ca="1" si="68"/>
        <v>PAID</v>
      </c>
      <c r="O709" s="79"/>
    </row>
    <row r="710" spans="2:15" ht="18.75" customHeight="1" x14ac:dyDescent="0.35">
      <c r="B710" s="67" t="str">
        <f t="shared" si="69"/>
        <v>7385283ZNGA560B</v>
      </c>
      <c r="C710" s="40">
        <v>7385283</v>
      </c>
      <c r="D710" s="73" t="s">
        <v>571</v>
      </c>
      <c r="E710" s="73" t="s">
        <v>69</v>
      </c>
      <c r="F710" s="42" t="s">
        <v>591</v>
      </c>
      <c r="G710" s="43">
        <v>43230</v>
      </c>
      <c r="H710" s="54" t="s">
        <v>2</v>
      </c>
      <c r="I710" s="75" t="str">
        <f t="shared" si="71"/>
        <v>UNIQUE</v>
      </c>
      <c r="J710" s="75" t="b">
        <f t="shared" si="70"/>
        <v>1</v>
      </c>
      <c r="K710" s="76" t="str">
        <f t="shared" si="67"/>
        <v>PAY</v>
      </c>
      <c r="L710" s="81">
        <f ca="1">SUMIF(MAYPAY1, Employees8[HELPER COLUMN],Table8[[#All],[Invoice Value]])</f>
        <v>187.32</v>
      </c>
      <c r="M710" s="77">
        <f ca="1">IF(AND(K710="PAY", L710&gt;0), SUMIF(MAYPAY1,Employees8[[#Headers],[#Data],[HELPER COLUMN]],Table8[[#All],[Invoice Value]]), "")</f>
        <v>187.32</v>
      </c>
      <c r="N710" s="78" t="str">
        <f t="shared" ca="1" si="68"/>
        <v>PAID</v>
      </c>
      <c r="O710" s="79"/>
    </row>
    <row r="711" spans="2:15" ht="18.75" customHeight="1" x14ac:dyDescent="0.35">
      <c r="B711" s="67" t="str">
        <f t="shared" si="69"/>
        <v>7384414ZNGA560B</v>
      </c>
      <c r="C711" s="40">
        <v>7384414</v>
      </c>
      <c r="D711" s="73" t="s">
        <v>572</v>
      </c>
      <c r="E711" s="73" t="s">
        <v>69</v>
      </c>
      <c r="F711" s="42" t="s">
        <v>590</v>
      </c>
      <c r="G711" s="43">
        <v>43230</v>
      </c>
      <c r="H711" s="54" t="s">
        <v>2</v>
      </c>
      <c r="I711" s="75" t="str">
        <f t="shared" si="71"/>
        <v>UNIQUE</v>
      </c>
      <c r="J711" s="75" t="b">
        <f t="shared" si="70"/>
        <v>1</v>
      </c>
      <c r="K711" s="76" t="str">
        <f t="shared" si="67"/>
        <v>PAY</v>
      </c>
      <c r="L711" s="81">
        <f ca="1">SUMIF(MAYPAY1, Employees8[HELPER COLUMN],Table8[[#All],[Invoice Value]])</f>
        <v>187.32</v>
      </c>
      <c r="M711" s="77">
        <f ca="1">IF(AND(K711="PAY", L711&gt;0), SUMIF(MAYPAY1,Employees8[[#Headers],[#Data],[HELPER COLUMN]],Table8[[#All],[Invoice Value]]), "")</f>
        <v>187.32</v>
      </c>
      <c r="N711" s="78" t="str">
        <f t="shared" ca="1" si="68"/>
        <v>PAID</v>
      </c>
      <c r="O711" s="79"/>
    </row>
    <row r="712" spans="2:15" ht="18.75" customHeight="1" x14ac:dyDescent="0.35">
      <c r="B712" s="67" t="str">
        <f t="shared" si="69"/>
        <v>7222195ZNGA563B</v>
      </c>
      <c r="C712" s="40">
        <v>7222195</v>
      </c>
      <c r="D712" s="73" t="s">
        <v>573</v>
      </c>
      <c r="E712" s="73" t="s">
        <v>22</v>
      </c>
      <c r="F712" s="42" t="s">
        <v>74</v>
      </c>
      <c r="G712" s="43">
        <v>43230</v>
      </c>
      <c r="H712" s="54" t="s">
        <v>23</v>
      </c>
      <c r="I712" s="75" t="str">
        <f t="shared" si="71"/>
        <v>DUP</v>
      </c>
      <c r="J712" s="75" t="b">
        <f t="shared" si="70"/>
        <v>1</v>
      </c>
      <c r="K712" s="76" t="str">
        <f t="shared" ref="K712:K775" si="72">IF(AND(I712="DUP", J712=TRUE),"NO","PAY")</f>
        <v>NO</v>
      </c>
      <c r="L712" s="81">
        <f ca="1">SUMIF(MAYPAY1, Employees8[HELPER COLUMN],Table8[[#All],[Invoice Value]])</f>
        <v>0</v>
      </c>
      <c r="M712" s="77" t="str">
        <f ca="1">IF(AND(K712="PAY", L712&gt;0), SUMIF(MAYPAY1,Employees8[[#Headers],[#Data],[HELPER COLUMN]],Table8[[#All],[Invoice Value]]), "")</f>
        <v/>
      </c>
      <c r="N712" s="78" t="str">
        <f t="shared" ref="N712:N775" si="73">IF(H712="NGA Outside Boundary Remediation/Build", "OSB", IF(K712="NO", "NEGLECT", IF(AND(K712="PAY",L712=0), "NOT PAID", "PAID")))</f>
        <v>NEGLECT</v>
      </c>
      <c r="O712" s="79"/>
    </row>
    <row r="713" spans="2:15" ht="18.75" customHeight="1" x14ac:dyDescent="0.35">
      <c r="B713" s="67" t="str">
        <f t="shared" si="69"/>
        <v>7222195ZNGA563BC</v>
      </c>
      <c r="C713" s="50">
        <v>7222195</v>
      </c>
      <c r="D713" s="40" t="s">
        <v>573</v>
      </c>
      <c r="E713" s="40" t="s">
        <v>24</v>
      </c>
      <c r="F713" s="42" t="s">
        <v>74</v>
      </c>
      <c r="G713" s="43">
        <v>43230</v>
      </c>
      <c r="H713" s="54" t="s">
        <v>25</v>
      </c>
      <c r="I713" s="75" t="str">
        <f t="shared" si="71"/>
        <v>UNIQUE</v>
      </c>
      <c r="J713" s="75" t="b">
        <f t="shared" si="70"/>
        <v>0</v>
      </c>
      <c r="K713" s="76" t="str">
        <f t="shared" si="72"/>
        <v>PAY</v>
      </c>
      <c r="L713" s="81">
        <f ca="1">SUMIF(MAYPAY1, Employees8[HELPER COLUMN],Table8[[#All],[Invoice Value]])</f>
        <v>626.70000000000005</v>
      </c>
      <c r="M713" s="77">
        <f ca="1">IF(AND(K713="PAY", L713&gt;0), SUMIF(MAYPAY1,Employees8[[#Headers],[#Data],[HELPER COLUMN]],Table8[[#All],[Invoice Value]]), "")</f>
        <v>626.70000000000005</v>
      </c>
      <c r="N713" s="78" t="str">
        <f t="shared" ca="1" si="73"/>
        <v>PAID</v>
      </c>
      <c r="O713" s="79"/>
    </row>
    <row r="714" spans="2:15" ht="18.75" customHeight="1" x14ac:dyDescent="0.35">
      <c r="B714" s="67" t="str">
        <f t="shared" si="69"/>
        <v>6852601ZNGA561BC</v>
      </c>
      <c r="C714" s="40">
        <v>6852601</v>
      </c>
      <c r="D714" s="73" t="s">
        <v>357</v>
      </c>
      <c r="E714" s="73" t="s">
        <v>27</v>
      </c>
      <c r="F714" s="42" t="s">
        <v>82</v>
      </c>
      <c r="G714" s="43">
        <v>43230</v>
      </c>
      <c r="H714" s="54" t="s">
        <v>29</v>
      </c>
      <c r="I714" s="75" t="str">
        <f t="shared" si="71"/>
        <v>UNIQUE</v>
      </c>
      <c r="J714" s="75" t="b">
        <f t="shared" si="70"/>
        <v>0</v>
      </c>
      <c r="K714" s="76" t="str">
        <f t="shared" si="72"/>
        <v>PAY</v>
      </c>
      <c r="L714" s="81">
        <f ca="1">SUMIF(MAYPAY1, Employees8[HELPER COLUMN],Table8[[#All],[Invoice Value]])</f>
        <v>433.57</v>
      </c>
      <c r="M714" s="77">
        <f ca="1">IF(AND(K714="PAY", L714&gt;0), SUMIF(MAYPAY1,Employees8[[#Headers],[#Data],[HELPER COLUMN]],Table8[[#All],[Invoice Value]]), "")</f>
        <v>433.57</v>
      </c>
      <c r="N714" s="78" t="str">
        <f t="shared" ca="1" si="73"/>
        <v>PAID</v>
      </c>
      <c r="O714" s="79"/>
    </row>
    <row r="715" spans="2:15" ht="18.75" customHeight="1" x14ac:dyDescent="0.35">
      <c r="B715" s="67" t="str">
        <f t="shared" si="69"/>
        <v>7069436ZNGA563BC</v>
      </c>
      <c r="C715" s="40">
        <v>7069436</v>
      </c>
      <c r="D715" s="73" t="s">
        <v>436</v>
      </c>
      <c r="E715" s="73" t="s">
        <v>24</v>
      </c>
      <c r="F715" s="42" t="s">
        <v>82</v>
      </c>
      <c r="G715" s="43">
        <v>43230</v>
      </c>
      <c r="H715" s="54" t="s">
        <v>25</v>
      </c>
      <c r="I715" s="75" t="str">
        <f t="shared" si="71"/>
        <v>UNIQUE</v>
      </c>
      <c r="J715" s="75" t="b">
        <f t="shared" si="70"/>
        <v>0</v>
      </c>
      <c r="K715" s="76" t="str">
        <f t="shared" si="72"/>
        <v>PAY</v>
      </c>
      <c r="L715" s="81">
        <f ca="1">SUMIF(MAYPAY1, Employees8[HELPER COLUMN],Table8[[#All],[Invoice Value]])</f>
        <v>626.70000000000005</v>
      </c>
      <c r="M715" s="77">
        <f ca="1">IF(AND(K715="PAY", L715&gt;0), SUMIF(MAYPAY1,Employees8[[#Headers],[#Data],[HELPER COLUMN]],Table8[[#All],[Invoice Value]]), "")</f>
        <v>626.70000000000005</v>
      </c>
      <c r="N715" s="78" t="str">
        <f t="shared" ca="1" si="73"/>
        <v>PAID</v>
      </c>
      <c r="O715" s="79"/>
    </row>
    <row r="716" spans="2:15" ht="18.75" customHeight="1" x14ac:dyDescent="0.35">
      <c r="B716" s="67" t="str">
        <f t="shared" ref="B716:B779" si="74">CONCATENATE(C716, H716)</f>
        <v>7407160ZNGA561BC</v>
      </c>
      <c r="C716" s="40">
        <v>7407160</v>
      </c>
      <c r="D716" s="73" t="s">
        <v>551</v>
      </c>
      <c r="E716" s="73" t="s">
        <v>27</v>
      </c>
      <c r="F716" s="42" t="s">
        <v>82</v>
      </c>
      <c r="G716" s="43">
        <v>43231</v>
      </c>
      <c r="H716" s="54" t="s">
        <v>29</v>
      </c>
      <c r="I716" s="75" t="str">
        <f t="shared" si="71"/>
        <v>UNIQUE</v>
      </c>
      <c r="J716" s="75" t="b">
        <f t="shared" si="70"/>
        <v>0</v>
      </c>
      <c r="K716" s="76" t="str">
        <f t="shared" si="72"/>
        <v>PAY</v>
      </c>
      <c r="L716" s="81">
        <f ca="1">SUMIF(MAYPAY1, Employees8[HELPER COLUMN],Table8[[#All],[Invoice Value]])</f>
        <v>433.57</v>
      </c>
      <c r="M716" s="77">
        <f ca="1">IF(AND(K716="PAY", L716&gt;0), SUMIF(MAYPAY1,Employees8[[#Headers],[#Data],[HELPER COLUMN]],Table8[[#All],[Invoice Value]]), "")</f>
        <v>433.57</v>
      </c>
      <c r="N716" s="78" t="str">
        <f t="shared" ca="1" si="73"/>
        <v>PAID</v>
      </c>
      <c r="O716" s="79"/>
    </row>
    <row r="717" spans="2:15" ht="18.75" customHeight="1" x14ac:dyDescent="0.35">
      <c r="B717" s="67" t="str">
        <f t="shared" si="74"/>
        <v>7190033ZNGA562B</v>
      </c>
      <c r="C717" s="40">
        <v>7190033</v>
      </c>
      <c r="D717" s="73" t="s">
        <v>574</v>
      </c>
      <c r="E717" s="73" t="s">
        <v>53</v>
      </c>
      <c r="F717" s="42" t="s">
        <v>82</v>
      </c>
      <c r="G717" s="43">
        <v>43231</v>
      </c>
      <c r="H717" s="54" t="s">
        <v>20</v>
      </c>
      <c r="I717" s="75" t="str">
        <f t="shared" si="71"/>
        <v>DUP</v>
      </c>
      <c r="J717" s="75" t="b">
        <f t="shared" si="70"/>
        <v>1</v>
      </c>
      <c r="K717" s="76" t="str">
        <f t="shared" si="72"/>
        <v>NO</v>
      </c>
      <c r="L717" s="81">
        <f ca="1">SUMIF(MAYPAY1, Employees8[HELPER COLUMN],Table8[[#All],[Invoice Value]])</f>
        <v>0</v>
      </c>
      <c r="M717" s="77" t="str">
        <f ca="1">IF(AND(K717="PAY", L717&gt;0), SUMIF(MAYPAY1,Employees8[[#Headers],[#Data],[HELPER COLUMN]],Table8[[#All],[Invoice Value]]), "")</f>
        <v/>
      </c>
      <c r="N717" s="78" t="str">
        <f t="shared" si="73"/>
        <v>NEGLECT</v>
      </c>
      <c r="O717" s="79"/>
    </row>
    <row r="718" spans="2:15" ht="18.75" customHeight="1" x14ac:dyDescent="0.35">
      <c r="B718" s="67" t="str">
        <f t="shared" si="74"/>
        <v>7190033ZNGA562BC</v>
      </c>
      <c r="C718" s="40">
        <v>7190033</v>
      </c>
      <c r="D718" s="40" t="s">
        <v>574</v>
      </c>
      <c r="E718" s="40" t="s">
        <v>39</v>
      </c>
      <c r="F718" s="42" t="s">
        <v>82</v>
      </c>
      <c r="G718" s="43">
        <v>43231</v>
      </c>
      <c r="H718" s="54" t="s">
        <v>41</v>
      </c>
      <c r="I718" s="75" t="str">
        <f t="shared" si="71"/>
        <v>UNIQUE</v>
      </c>
      <c r="J718" s="75" t="b">
        <f t="shared" si="70"/>
        <v>0</v>
      </c>
      <c r="K718" s="76" t="str">
        <f t="shared" si="72"/>
        <v>PAY</v>
      </c>
      <c r="L718" s="81">
        <f ca="1">SUMIF(MAYPAY1, Employees8[HELPER COLUMN],Table8[[#All],[Invoice Value]])</f>
        <v>498.69</v>
      </c>
      <c r="M718" s="77">
        <f ca="1">IF(AND(K718="PAY", L718&gt;0), SUMIF(MAYPAY1,Employees8[[#Headers],[#Data],[HELPER COLUMN]],Table8[[#All],[Invoice Value]]), "")</f>
        <v>498.69</v>
      </c>
      <c r="N718" s="78" t="str">
        <f t="shared" ca="1" si="73"/>
        <v>PAID</v>
      </c>
      <c r="O718" s="79"/>
    </row>
    <row r="719" spans="2:15" ht="18.75" customHeight="1" x14ac:dyDescent="0.35">
      <c r="B719" s="67" t="str">
        <f t="shared" si="74"/>
        <v>6844592NGA-750</v>
      </c>
      <c r="C719" s="40">
        <v>6844592</v>
      </c>
      <c r="D719" s="73" t="s">
        <v>575</v>
      </c>
      <c r="E719" s="73" t="s">
        <v>84</v>
      </c>
      <c r="F719" s="42" t="s">
        <v>82</v>
      </c>
      <c r="G719" s="43">
        <v>43232</v>
      </c>
      <c r="H719" s="54" t="s">
        <v>85</v>
      </c>
      <c r="I719" s="75" t="str">
        <f t="shared" si="71"/>
        <v>UNIQUE</v>
      </c>
      <c r="J719" s="75" t="b">
        <f t="shared" si="70"/>
        <v>0</v>
      </c>
      <c r="K719" s="76" t="str">
        <f t="shared" si="72"/>
        <v>PAY</v>
      </c>
      <c r="L719" s="81">
        <f ca="1">SUMIF(MAYPAY1, Employees8[HELPER COLUMN],Table8[[#All],[Invoice Value]])</f>
        <v>22.61</v>
      </c>
      <c r="M719" s="77">
        <f ca="1">IF(AND(K719="PAY", L719&gt;0), SUMIF(MAYPAY1,Employees8[[#Headers],[#Data],[HELPER COLUMN]],Table8[[#All],[Invoice Value]]), "")</f>
        <v>22.61</v>
      </c>
      <c r="N719" s="78" t="str">
        <f t="shared" ca="1" si="73"/>
        <v>PAID</v>
      </c>
      <c r="O719" s="79"/>
    </row>
    <row r="720" spans="2:15" ht="18.75" customHeight="1" x14ac:dyDescent="0.35">
      <c r="B720" s="67" t="str">
        <f t="shared" si="74"/>
        <v>6844592NGA-751</v>
      </c>
      <c r="C720" s="40">
        <v>6844592</v>
      </c>
      <c r="D720" s="40" t="s">
        <v>575</v>
      </c>
      <c r="E720" s="73" t="s">
        <v>109</v>
      </c>
      <c r="F720" s="42" t="s">
        <v>82</v>
      </c>
      <c r="G720" s="43">
        <v>43232</v>
      </c>
      <c r="H720" s="54" t="s">
        <v>93</v>
      </c>
      <c r="I720" s="75" t="str">
        <f t="shared" si="71"/>
        <v>UNIQUE</v>
      </c>
      <c r="J720" s="75" t="b">
        <f t="shared" si="70"/>
        <v>0</v>
      </c>
      <c r="K720" s="76" t="str">
        <f t="shared" si="72"/>
        <v>PAY</v>
      </c>
      <c r="L720" s="81">
        <f ca="1">SUMIF(MAYPAY1, Employees8[HELPER COLUMN],Table8[[#All],[Invoice Value]])</f>
        <v>146.76</v>
      </c>
      <c r="M720" s="77">
        <f ca="1">IF(AND(K720="PAY", L720&gt;0), SUMIF(MAYPAY1,Employees8[[#Headers],[#Data],[HELPER COLUMN]],Table8[[#All],[Invoice Value]]), "")</f>
        <v>146.76</v>
      </c>
      <c r="N720" s="78" t="str">
        <f t="shared" ca="1" si="73"/>
        <v>PAID</v>
      </c>
      <c r="O720" s="79"/>
    </row>
    <row r="721" spans="2:15" ht="18.75" customHeight="1" x14ac:dyDescent="0.35">
      <c r="B721" s="67" t="str">
        <f t="shared" si="74"/>
        <v>7453725ZNGA563B</v>
      </c>
      <c r="C721" s="40">
        <v>7453725</v>
      </c>
      <c r="D721" s="73" t="s">
        <v>576</v>
      </c>
      <c r="E721" s="73" t="s">
        <v>22</v>
      </c>
      <c r="F721" s="42" t="s">
        <v>82</v>
      </c>
      <c r="G721" s="43">
        <v>43232</v>
      </c>
      <c r="H721" s="54" t="s">
        <v>23</v>
      </c>
      <c r="I721" s="75" t="str">
        <f t="shared" si="71"/>
        <v>UNIQUE</v>
      </c>
      <c r="J721" s="75" t="b">
        <f t="shared" si="70"/>
        <v>1</v>
      </c>
      <c r="K721" s="76" t="str">
        <f t="shared" si="72"/>
        <v>PAY</v>
      </c>
      <c r="L721" s="81">
        <f ca="1">SUMIF(MAYPAY1, Employees8[HELPER COLUMN],Table8[[#All],[Invoice Value]])</f>
        <v>383.5</v>
      </c>
      <c r="M721" s="77">
        <f ca="1">IF(AND(K721="PAY", L721&gt;0), SUMIF(MAYPAY1,Employees8[[#Headers],[#Data],[HELPER COLUMN]],Table8[[#All],[Invoice Value]]), "")</f>
        <v>383.5</v>
      </c>
      <c r="N721" s="78" t="str">
        <f t="shared" ca="1" si="73"/>
        <v>PAID</v>
      </c>
      <c r="O721" s="79"/>
    </row>
    <row r="722" spans="2:15" ht="18.75" customHeight="1" x14ac:dyDescent="0.35">
      <c r="B722" s="67" t="str">
        <f t="shared" si="74"/>
        <v>6736711Z999</v>
      </c>
      <c r="C722" s="40">
        <v>6736711</v>
      </c>
      <c r="D722" s="73" t="s">
        <v>577</v>
      </c>
      <c r="E722" s="73" t="s">
        <v>34</v>
      </c>
      <c r="F722" s="42" t="s">
        <v>45</v>
      </c>
      <c r="G722" s="43">
        <v>43231</v>
      </c>
      <c r="H722" s="64" t="str">
        <f>VLOOKUP(E722, 'CODES FOR CLOSING TYPE'!$A$1:$C$28, 2,0)</f>
        <v>Z999</v>
      </c>
      <c r="I722" s="75" t="str">
        <f t="shared" si="71"/>
        <v>UNIQUE</v>
      </c>
      <c r="J722" s="75" t="b">
        <f t="shared" si="70"/>
        <v>0</v>
      </c>
      <c r="K722" s="76" t="str">
        <f t="shared" si="72"/>
        <v>PAY</v>
      </c>
      <c r="L722" s="81">
        <f ca="1">SUMIF(MAYPAY1, Employees8[HELPER COLUMN],Table8[[#All],[Invoice Value]])</f>
        <v>0</v>
      </c>
      <c r="M722" s="77" t="str">
        <f ca="1">IF(AND(K722="PAY", L722&gt;0), SUMIF(MAYPAY1,Employees8[[#Headers],[#Data],[HELPER COLUMN]],Table8[[#All],[Invoice Value]]), "")</f>
        <v/>
      </c>
      <c r="N722" s="78" t="str">
        <f t="shared" ca="1" si="73"/>
        <v>NOT PAID</v>
      </c>
      <c r="O722" s="79"/>
    </row>
    <row r="723" spans="2:15" ht="18.75" customHeight="1" x14ac:dyDescent="0.35">
      <c r="B723" s="67" t="str">
        <f t="shared" si="74"/>
        <v>6736711ZNGA563B</v>
      </c>
      <c r="C723" s="40">
        <v>6736711</v>
      </c>
      <c r="D723" s="40" t="s">
        <v>577</v>
      </c>
      <c r="E723" s="40" t="s">
        <v>22</v>
      </c>
      <c r="F723" s="42" t="s">
        <v>45</v>
      </c>
      <c r="G723" s="43">
        <v>43231</v>
      </c>
      <c r="H723" s="64" t="str">
        <f>VLOOKUP(E723, 'CODES FOR CLOSING TYPE'!$A$1:$C$28, 2,0)</f>
        <v>ZNGA563B</v>
      </c>
      <c r="I723" s="75" t="str">
        <f t="shared" si="71"/>
        <v>DUP</v>
      </c>
      <c r="J723" s="75" t="b">
        <f t="shared" si="70"/>
        <v>1</v>
      </c>
      <c r="K723" s="76" t="str">
        <f t="shared" si="72"/>
        <v>NO</v>
      </c>
      <c r="L723" s="81">
        <f ca="1">SUMIF(MAYPAY1, Employees8[HELPER COLUMN],Table8[[#All],[Invoice Value]])</f>
        <v>0</v>
      </c>
      <c r="M723" s="77" t="str">
        <f ca="1">IF(AND(K723="PAY", L723&gt;0), SUMIF(MAYPAY1,Employees8[[#Headers],[#Data],[HELPER COLUMN]],Table8[[#All],[Invoice Value]]), "")</f>
        <v/>
      </c>
      <c r="N723" s="78" t="str">
        <f t="shared" si="73"/>
        <v>NEGLECT</v>
      </c>
      <c r="O723" s="79"/>
    </row>
    <row r="724" spans="2:15" ht="18.75" customHeight="1" x14ac:dyDescent="0.35">
      <c r="B724" s="67" t="str">
        <f t="shared" si="74"/>
        <v>6736711ZNGA563BC</v>
      </c>
      <c r="C724" s="40">
        <v>6736711</v>
      </c>
      <c r="D724" s="40" t="s">
        <v>577</v>
      </c>
      <c r="E724" s="40" t="s">
        <v>24</v>
      </c>
      <c r="F724" s="42" t="s">
        <v>45</v>
      </c>
      <c r="G724" s="43">
        <v>43232</v>
      </c>
      <c r="H724" s="64" t="str">
        <f>VLOOKUP(E724, 'CODES FOR CLOSING TYPE'!$A$1:$C$28, 2,0)</f>
        <v>ZNGA563BC</v>
      </c>
      <c r="I724" s="75" t="str">
        <f t="shared" si="71"/>
        <v>UNIQUE</v>
      </c>
      <c r="J724" s="75" t="b">
        <f t="shared" si="70"/>
        <v>0</v>
      </c>
      <c r="K724" s="76" t="str">
        <f t="shared" si="72"/>
        <v>PAY</v>
      </c>
      <c r="L724" s="81">
        <f ca="1">SUMIF(MAYPAY1, Employees8[HELPER COLUMN],Table8[[#All],[Invoice Value]])</f>
        <v>626.70000000000005</v>
      </c>
      <c r="M724" s="77">
        <f ca="1">IF(AND(K724="PAY", L724&gt;0), SUMIF(MAYPAY1,Employees8[[#Headers],[#Data],[HELPER COLUMN]],Table8[[#All],[Invoice Value]]), "")</f>
        <v>626.70000000000005</v>
      </c>
      <c r="N724" s="78" t="str">
        <f t="shared" ca="1" si="73"/>
        <v>PAID</v>
      </c>
      <c r="O724" s="79"/>
    </row>
    <row r="725" spans="2:15" ht="18.75" customHeight="1" x14ac:dyDescent="0.35">
      <c r="B725" s="67" t="str">
        <f t="shared" si="74"/>
        <v>7169812ZNGA563BC</v>
      </c>
      <c r="C725" s="40">
        <v>7169812</v>
      </c>
      <c r="D725" s="73" t="s">
        <v>542</v>
      </c>
      <c r="E725" s="73" t="s">
        <v>24</v>
      </c>
      <c r="F725" s="42" t="s">
        <v>45</v>
      </c>
      <c r="G725" s="43">
        <v>43232</v>
      </c>
      <c r="H725" s="64" t="str">
        <f>VLOOKUP(E725, 'CODES FOR CLOSING TYPE'!$A$1:$C$28, 2,0)</f>
        <v>ZNGA563BC</v>
      </c>
      <c r="I725" s="75" t="str">
        <f t="shared" si="71"/>
        <v>UNIQUE</v>
      </c>
      <c r="J725" s="75" t="b">
        <f t="shared" si="70"/>
        <v>0</v>
      </c>
      <c r="K725" s="76" t="str">
        <f t="shared" si="72"/>
        <v>PAY</v>
      </c>
      <c r="L725" s="81">
        <f ca="1">SUMIF(MAYPAY1, Employees8[HELPER COLUMN],Table8[[#All],[Invoice Value]])</f>
        <v>626.70000000000005</v>
      </c>
      <c r="M725" s="77">
        <f ca="1">IF(AND(K725="PAY", L725&gt;0), SUMIF(MAYPAY1,Employees8[[#Headers],[#Data],[HELPER COLUMN]],Table8[[#All],[Invoice Value]]), "")</f>
        <v>626.70000000000005</v>
      </c>
      <c r="N725" s="78" t="str">
        <f t="shared" ca="1" si="73"/>
        <v>PAID</v>
      </c>
      <c r="O725" s="79"/>
    </row>
    <row r="726" spans="2:15" ht="18.75" customHeight="1" x14ac:dyDescent="0.35">
      <c r="B726" s="67" t="str">
        <f t="shared" si="74"/>
        <v>7469164ZNGA561B</v>
      </c>
      <c r="C726" s="40">
        <v>7469164</v>
      </c>
      <c r="D726" s="73" t="s">
        <v>578</v>
      </c>
      <c r="E726" s="73" t="s">
        <v>37</v>
      </c>
      <c r="F726" s="42" t="s">
        <v>40</v>
      </c>
      <c r="G726" s="43">
        <v>43232</v>
      </c>
      <c r="H726" s="54" t="s">
        <v>15</v>
      </c>
      <c r="I726" s="75" t="str">
        <f t="shared" si="71"/>
        <v>UNIQUE</v>
      </c>
      <c r="J726" s="75" t="b">
        <f t="shared" si="70"/>
        <v>1</v>
      </c>
      <c r="K726" s="76" t="str">
        <f t="shared" si="72"/>
        <v>PAY</v>
      </c>
      <c r="L726" s="81">
        <f ca="1">SUMIF(MAYPAY1, Employees8[HELPER COLUMN],Table8[[#All],[Invoice Value]])</f>
        <v>194.94</v>
      </c>
      <c r="M726" s="77">
        <f ca="1">IF(AND(K726="PAY", L726&gt;0), SUMIF(MAYPAY1,Employees8[[#Headers],[#Data],[HELPER COLUMN]],Table8[[#All],[Invoice Value]]), "")</f>
        <v>194.94</v>
      </c>
      <c r="N726" s="78" t="str">
        <f t="shared" ca="1" si="73"/>
        <v>PAID</v>
      </c>
      <c r="O726" s="79"/>
    </row>
    <row r="727" spans="2:15" ht="18.75" customHeight="1" x14ac:dyDescent="0.35">
      <c r="B727" s="67" t="str">
        <f t="shared" si="74"/>
        <v>7460537ZNGA563B</v>
      </c>
      <c r="C727" s="40">
        <v>7460537</v>
      </c>
      <c r="D727" s="73" t="s">
        <v>579</v>
      </c>
      <c r="E727" s="73" t="s">
        <v>22</v>
      </c>
      <c r="F727" s="42" t="s">
        <v>55</v>
      </c>
      <c r="G727" s="43">
        <v>43231</v>
      </c>
      <c r="H727" s="54" t="s">
        <v>23</v>
      </c>
      <c r="I727" s="75" t="str">
        <f t="shared" si="71"/>
        <v>UNIQUE</v>
      </c>
      <c r="J727" s="75" t="b">
        <f t="shared" si="70"/>
        <v>1</v>
      </c>
      <c r="K727" s="76" t="str">
        <f t="shared" si="72"/>
        <v>PAY</v>
      </c>
      <c r="L727" s="81">
        <f ca="1">SUMIF(MAYPAY1, Employees8[HELPER COLUMN],Table8[[#All],[Invoice Value]])</f>
        <v>383.5</v>
      </c>
      <c r="M727" s="77">
        <f ca="1">IF(AND(K727="PAY", L727&gt;0), SUMIF(MAYPAY1,Employees8[[#Headers],[#Data],[HELPER COLUMN]],Table8[[#All],[Invoice Value]]), "")</f>
        <v>383.5</v>
      </c>
      <c r="N727" s="78" t="str">
        <f t="shared" ca="1" si="73"/>
        <v>PAID</v>
      </c>
      <c r="O727" s="79"/>
    </row>
    <row r="728" spans="2:15" ht="18.75" customHeight="1" x14ac:dyDescent="0.35">
      <c r="B728" s="67" t="str">
        <f t="shared" si="74"/>
        <v>7330362ZNGA562B</v>
      </c>
      <c r="C728" s="73">
        <v>7330362</v>
      </c>
      <c r="D728" s="73" t="s">
        <v>580</v>
      </c>
      <c r="E728" s="73" t="s">
        <v>53</v>
      </c>
      <c r="F728" s="42" t="s">
        <v>65</v>
      </c>
      <c r="G728" s="43">
        <v>43231</v>
      </c>
      <c r="H728" s="54" t="s">
        <v>20</v>
      </c>
      <c r="I728" s="75" t="str">
        <f t="shared" si="71"/>
        <v>UNIQUE</v>
      </c>
      <c r="J728" s="75" t="b">
        <f t="shared" si="70"/>
        <v>1</v>
      </c>
      <c r="K728" s="76" t="str">
        <f t="shared" si="72"/>
        <v>PAY</v>
      </c>
      <c r="L728" s="81">
        <f ca="1">SUMIF(MAYPAY1, Employees8[HELPER COLUMN],Table8[[#All],[Invoice Value]])</f>
        <v>0</v>
      </c>
      <c r="M728" s="77" t="str">
        <f ca="1">IF(AND(K728="PAY", L728&gt;0), SUMIF(MAYPAY1,Employees8[[#Headers],[#Data],[HELPER COLUMN]],Table8[[#All],[Invoice Value]]), "")</f>
        <v/>
      </c>
      <c r="N728" s="78" t="str">
        <f t="shared" ca="1" si="73"/>
        <v>NOT PAID</v>
      </c>
      <c r="O728" s="79"/>
    </row>
    <row r="729" spans="2:15" ht="18.75" customHeight="1" x14ac:dyDescent="0.35">
      <c r="B729" s="67" t="str">
        <f t="shared" si="74"/>
        <v>7319807ZNGA563B</v>
      </c>
      <c r="C729" s="40">
        <v>7319807</v>
      </c>
      <c r="D729" s="73" t="s">
        <v>581</v>
      </c>
      <c r="E729" s="73" t="s">
        <v>22</v>
      </c>
      <c r="F729" s="42" t="s">
        <v>65</v>
      </c>
      <c r="G729" s="43">
        <v>43231</v>
      </c>
      <c r="H729" s="54" t="s">
        <v>23</v>
      </c>
      <c r="I729" s="75" t="str">
        <f t="shared" si="71"/>
        <v>UNIQUE</v>
      </c>
      <c r="J729" s="75" t="b">
        <f t="shared" si="70"/>
        <v>1</v>
      </c>
      <c r="K729" s="76" t="str">
        <f t="shared" si="72"/>
        <v>PAY</v>
      </c>
      <c r="L729" s="81">
        <f ca="1">SUMIF(MAYPAY1, Employees8[HELPER COLUMN],Table8[[#All],[Invoice Value]])</f>
        <v>0</v>
      </c>
      <c r="M729" s="77" t="str">
        <f ca="1">IF(AND(K729="PAY", L729&gt;0), SUMIF(MAYPAY1,Employees8[[#Headers],[#Data],[HELPER COLUMN]],Table8[[#All],[Invoice Value]]), "")</f>
        <v/>
      </c>
      <c r="N729" s="78" t="str">
        <f t="shared" ca="1" si="73"/>
        <v>NOT PAID</v>
      </c>
      <c r="O729" s="79"/>
    </row>
    <row r="730" spans="2:15" ht="18.75" customHeight="1" x14ac:dyDescent="0.35">
      <c r="B730" s="67" t="str">
        <f t="shared" si="74"/>
        <v>7076902ZNGA561B</v>
      </c>
      <c r="C730" s="40">
        <v>7076902</v>
      </c>
      <c r="D730" s="73" t="s">
        <v>582</v>
      </c>
      <c r="E730" s="73" t="s">
        <v>37</v>
      </c>
      <c r="F730" s="42" t="s">
        <v>65</v>
      </c>
      <c r="G730" s="43">
        <v>43232</v>
      </c>
      <c r="H730" s="54" t="s">
        <v>15</v>
      </c>
      <c r="I730" s="75" t="str">
        <f t="shared" si="71"/>
        <v>UNIQUE</v>
      </c>
      <c r="J730" s="75" t="b">
        <f t="shared" si="70"/>
        <v>1</v>
      </c>
      <c r="K730" s="76" t="str">
        <f t="shared" si="72"/>
        <v>PAY</v>
      </c>
      <c r="L730" s="81">
        <f ca="1">SUMIF(MAYPAY1, Employees8[HELPER COLUMN],Table8[[#All],[Invoice Value]])</f>
        <v>194.94</v>
      </c>
      <c r="M730" s="77">
        <f ca="1">IF(AND(K730="PAY", L730&gt;0), SUMIF(MAYPAY1,Employees8[[#Headers],[#Data],[HELPER COLUMN]],Table8[[#All],[Invoice Value]]), "")</f>
        <v>194.94</v>
      </c>
      <c r="N730" s="78" t="str">
        <f t="shared" ca="1" si="73"/>
        <v>PAID</v>
      </c>
      <c r="O730" s="79"/>
    </row>
    <row r="731" spans="2:15" ht="18.75" customHeight="1" x14ac:dyDescent="0.35">
      <c r="B731" s="67" t="str">
        <f t="shared" si="74"/>
        <v>7259603ZNGA561C</v>
      </c>
      <c r="C731" s="40">
        <v>7259603</v>
      </c>
      <c r="D731" s="73" t="s">
        <v>524</v>
      </c>
      <c r="E731" s="73" t="s">
        <v>88</v>
      </c>
      <c r="F731" s="42" t="s">
        <v>65</v>
      </c>
      <c r="G731" s="43">
        <v>43232</v>
      </c>
      <c r="H731" s="54" t="s">
        <v>89</v>
      </c>
      <c r="I731" s="75" t="str">
        <f t="shared" si="71"/>
        <v>UNIQUE</v>
      </c>
      <c r="J731" s="75" t="b">
        <f t="shared" si="70"/>
        <v>0</v>
      </c>
      <c r="K731" s="76" t="str">
        <f t="shared" si="72"/>
        <v>PAY</v>
      </c>
      <c r="L731" s="81">
        <f ca="1">SUMIF(MAYPAY1, Employees8[HELPER COLUMN],Table8[[#All],[Invoice Value]])</f>
        <v>205.64</v>
      </c>
      <c r="M731" s="77">
        <f ca="1">IF(AND(K731="PAY", L731&gt;0), SUMIF(MAYPAY1,Employees8[[#Headers],[#Data],[HELPER COLUMN]],Table8[[#All],[Invoice Value]]), "")</f>
        <v>205.64</v>
      </c>
      <c r="N731" s="78" t="str">
        <f t="shared" ca="1" si="73"/>
        <v>PAID</v>
      </c>
      <c r="O731" s="79"/>
    </row>
    <row r="732" spans="2:15" ht="18.75" customHeight="1" x14ac:dyDescent="0.35">
      <c r="B732" s="67" t="str">
        <f t="shared" si="74"/>
        <v>7301784ZNGA561B</v>
      </c>
      <c r="C732" s="40">
        <v>7301784</v>
      </c>
      <c r="D732" s="73" t="s">
        <v>583</v>
      </c>
      <c r="E732" s="73" t="s">
        <v>37</v>
      </c>
      <c r="F732" s="42" t="s">
        <v>65</v>
      </c>
      <c r="G732" s="43">
        <v>43232</v>
      </c>
      <c r="H732" s="54" t="s">
        <v>15</v>
      </c>
      <c r="I732" s="75" t="str">
        <f t="shared" si="71"/>
        <v>DUP</v>
      </c>
      <c r="J732" s="75" t="b">
        <f t="shared" si="70"/>
        <v>1</v>
      </c>
      <c r="K732" s="76" t="str">
        <f t="shared" si="72"/>
        <v>NO</v>
      </c>
      <c r="L732" s="81">
        <f ca="1">SUMIF(MAYPAY1, Employees8[HELPER COLUMN],Table8[[#All],[Invoice Value]])</f>
        <v>0</v>
      </c>
      <c r="M732" s="77" t="str">
        <f ca="1">IF(AND(K732="PAY", L732&gt;0), SUMIF(MAYPAY1,Employees8[[#Headers],[#Data],[HELPER COLUMN]],Table8[[#All],[Invoice Value]]), "")</f>
        <v/>
      </c>
      <c r="N732" s="78" t="str">
        <f t="shared" si="73"/>
        <v>NEGLECT</v>
      </c>
      <c r="O732" s="79"/>
    </row>
    <row r="733" spans="2:15" ht="18.75" customHeight="1" x14ac:dyDescent="0.35">
      <c r="B733" s="67" t="str">
        <f t="shared" si="74"/>
        <v>7301784ZNGA561BC</v>
      </c>
      <c r="C733" s="40">
        <v>7301784</v>
      </c>
      <c r="D733" s="40" t="s">
        <v>583</v>
      </c>
      <c r="E733" s="40" t="s">
        <v>27</v>
      </c>
      <c r="F733" s="42" t="s">
        <v>65</v>
      </c>
      <c r="G733" s="43">
        <v>43232</v>
      </c>
      <c r="H733" s="54" t="s">
        <v>29</v>
      </c>
      <c r="I733" s="75" t="str">
        <f t="shared" si="71"/>
        <v>UNIQUE</v>
      </c>
      <c r="J733" s="75" t="b">
        <f t="shared" si="70"/>
        <v>0</v>
      </c>
      <c r="K733" s="76" t="str">
        <f t="shared" si="72"/>
        <v>PAY</v>
      </c>
      <c r="L733" s="81">
        <f ca="1">SUMIF(MAYPAY1, Employees8[HELPER COLUMN],Table8[[#All],[Invoice Value]])</f>
        <v>433.57</v>
      </c>
      <c r="M733" s="77">
        <f ca="1">IF(AND(K733="PAY", L733&gt;0), SUMIF(MAYPAY1,Employees8[[#Headers],[#Data],[HELPER COLUMN]],Table8[[#All],[Invoice Value]]), "")</f>
        <v>433.57</v>
      </c>
      <c r="N733" s="78" t="str">
        <f t="shared" ca="1" si="73"/>
        <v>PAID</v>
      </c>
      <c r="O733" s="79"/>
    </row>
    <row r="734" spans="2:15" ht="18.75" customHeight="1" x14ac:dyDescent="0.35">
      <c r="B734" s="67" t="str">
        <f t="shared" si="74"/>
        <v>7374686ZNGA563BC</v>
      </c>
      <c r="C734" s="40">
        <v>7374686</v>
      </c>
      <c r="D734" s="73" t="s">
        <v>568</v>
      </c>
      <c r="E734" s="73" t="s">
        <v>24</v>
      </c>
      <c r="F734" s="42" t="s">
        <v>65</v>
      </c>
      <c r="G734" s="43">
        <v>43232</v>
      </c>
      <c r="H734" s="54" t="s">
        <v>25</v>
      </c>
      <c r="I734" s="75" t="str">
        <f t="shared" si="71"/>
        <v>UNIQUE</v>
      </c>
      <c r="J734" s="75" t="b">
        <f t="shared" si="70"/>
        <v>0</v>
      </c>
      <c r="K734" s="76" t="str">
        <f t="shared" si="72"/>
        <v>PAY</v>
      </c>
      <c r="L734" s="81">
        <f ca="1">SUMIF(MAYPAY1, Employees8[HELPER COLUMN],Table8[[#All],[Invoice Value]])</f>
        <v>626.70000000000005</v>
      </c>
      <c r="M734" s="77">
        <f ca="1">IF(AND(K734="PAY", L734&gt;0), SUMIF(MAYPAY1,Employees8[[#Headers],[#Data],[HELPER COLUMN]],Table8[[#All],[Invoice Value]]), "")</f>
        <v>626.70000000000005</v>
      </c>
      <c r="N734" s="78" t="str">
        <f t="shared" ca="1" si="73"/>
        <v>PAID</v>
      </c>
      <c r="O734" s="79"/>
    </row>
    <row r="735" spans="2:15" ht="18.75" customHeight="1" x14ac:dyDescent="0.35">
      <c r="B735" s="67" t="str">
        <f t="shared" si="74"/>
        <v>7440217ZNGA564B</v>
      </c>
      <c r="C735" s="40">
        <v>7440217</v>
      </c>
      <c r="D735" s="73" t="s">
        <v>584</v>
      </c>
      <c r="E735" s="73" t="s">
        <v>32</v>
      </c>
      <c r="F735" s="42" t="s">
        <v>71</v>
      </c>
      <c r="G735" s="43">
        <v>43231</v>
      </c>
      <c r="H735" s="54" t="s">
        <v>19</v>
      </c>
      <c r="I735" s="75" t="str">
        <f t="shared" si="71"/>
        <v>UNIQUE</v>
      </c>
      <c r="J735" s="75" t="b">
        <f t="shared" si="70"/>
        <v>1</v>
      </c>
      <c r="K735" s="76" t="str">
        <f t="shared" si="72"/>
        <v>PAY</v>
      </c>
      <c r="L735" s="81">
        <f ca="1">SUMIF(MAYPAY1, Employees8[HELPER COLUMN],Table8[[#All],[Invoice Value]])</f>
        <v>0</v>
      </c>
      <c r="M735" s="77" t="str">
        <f ca="1">IF(AND(K735="PAY", L735&gt;0), SUMIF(MAYPAY1,Employees8[[#Headers],[#Data],[HELPER COLUMN]],Table8[[#All],[Invoice Value]]), "")</f>
        <v/>
      </c>
      <c r="N735" s="78" t="str">
        <f t="shared" ca="1" si="73"/>
        <v>NOT PAID</v>
      </c>
      <c r="O735" s="79"/>
    </row>
    <row r="736" spans="2:15" ht="18.75" customHeight="1" x14ac:dyDescent="0.35">
      <c r="B736" s="67" t="str">
        <f t="shared" si="74"/>
        <v>7385296ZNGA562B</v>
      </c>
      <c r="C736" s="40">
        <v>7385296</v>
      </c>
      <c r="D736" s="73" t="s">
        <v>585</v>
      </c>
      <c r="E736" s="73" t="s">
        <v>53</v>
      </c>
      <c r="F736" s="42" t="s">
        <v>71</v>
      </c>
      <c r="G736" s="43">
        <v>43231</v>
      </c>
      <c r="H736" s="54" t="s">
        <v>20</v>
      </c>
      <c r="I736" s="75" t="str">
        <f t="shared" si="71"/>
        <v>UNIQUE</v>
      </c>
      <c r="J736" s="75" t="b">
        <f t="shared" si="70"/>
        <v>1</v>
      </c>
      <c r="K736" s="76" t="str">
        <f t="shared" si="72"/>
        <v>PAY</v>
      </c>
      <c r="L736" s="81">
        <f ca="1">SUMIF(MAYPAY1, Employees8[HELPER COLUMN],Table8[[#All],[Invoice Value]])</f>
        <v>254.64</v>
      </c>
      <c r="M736" s="77">
        <f ca="1">IF(AND(K736="PAY", L736&gt;0), SUMIF(MAYPAY1,Employees8[[#Headers],[#Data],[HELPER COLUMN]],Table8[[#All],[Invoice Value]]), "")</f>
        <v>254.64</v>
      </c>
      <c r="N736" s="78" t="str">
        <f t="shared" ca="1" si="73"/>
        <v>PAID</v>
      </c>
      <c r="O736" s="79"/>
    </row>
    <row r="737" spans="2:15" ht="18.75" customHeight="1" x14ac:dyDescent="0.35">
      <c r="B737" s="67" t="str">
        <f t="shared" si="74"/>
        <v>7505866NGA-511</v>
      </c>
      <c r="C737" s="40">
        <v>7505866</v>
      </c>
      <c r="D737" s="73" t="s">
        <v>586</v>
      </c>
      <c r="E737" s="73" t="s">
        <v>50</v>
      </c>
      <c r="F737" s="42" t="s">
        <v>71</v>
      </c>
      <c r="G737" s="43">
        <v>43232</v>
      </c>
      <c r="H737" s="54" t="s">
        <v>51</v>
      </c>
      <c r="I737" s="75" t="str">
        <f t="shared" si="71"/>
        <v>UNIQUE</v>
      </c>
      <c r="J737" s="75" t="b">
        <f t="shared" si="70"/>
        <v>0</v>
      </c>
      <c r="K737" s="76" t="str">
        <f t="shared" si="72"/>
        <v>PAY</v>
      </c>
      <c r="L737" s="81">
        <f ca="1">SUMIF(MAYPAY1, Employees8[HELPER COLUMN],Table8[[#All],[Invoice Value]])</f>
        <v>225.02</v>
      </c>
      <c r="M737" s="77">
        <f ca="1">IF(AND(K737="PAY", L737&gt;0), SUMIF(MAYPAY1,Employees8[[#Headers],[#Data],[HELPER COLUMN]],Table8[[#All],[Invoice Value]]), "")</f>
        <v>225.02</v>
      </c>
      <c r="N737" s="78" t="str">
        <f t="shared" ca="1" si="73"/>
        <v>PAID</v>
      </c>
      <c r="O737" s="79"/>
    </row>
    <row r="738" spans="2:15" ht="18.75" customHeight="1" x14ac:dyDescent="0.35">
      <c r="B738" s="67" t="str">
        <f t="shared" si="74"/>
        <v>7445349ZNGA563B</v>
      </c>
      <c r="C738" s="40">
        <v>7445349</v>
      </c>
      <c r="D738" s="73" t="s">
        <v>587</v>
      </c>
      <c r="E738" s="73" t="s">
        <v>22</v>
      </c>
      <c r="F738" s="42" t="s">
        <v>71</v>
      </c>
      <c r="G738" s="43">
        <v>43232</v>
      </c>
      <c r="H738" s="54" t="s">
        <v>23</v>
      </c>
      <c r="I738" s="75" t="str">
        <f t="shared" si="71"/>
        <v>DUP</v>
      </c>
      <c r="J738" s="75" t="b">
        <f t="shared" si="70"/>
        <v>1</v>
      </c>
      <c r="K738" s="76" t="str">
        <f t="shared" si="72"/>
        <v>NO</v>
      </c>
      <c r="L738" s="81">
        <f ca="1">SUMIF(MAYPAY1, Employees8[HELPER COLUMN],Table8[[#All],[Invoice Value]])</f>
        <v>0</v>
      </c>
      <c r="M738" s="77" t="str">
        <f ca="1">IF(AND(K738="PAY", L738&gt;0), SUMIF(MAYPAY1,Employees8[[#Headers],[#Data],[HELPER COLUMN]],Table8[[#All],[Invoice Value]]), "")</f>
        <v/>
      </c>
      <c r="N738" s="78" t="str">
        <f t="shared" si="73"/>
        <v>NEGLECT</v>
      </c>
      <c r="O738" s="79"/>
    </row>
    <row r="739" spans="2:15" ht="18.75" customHeight="1" x14ac:dyDescent="0.35">
      <c r="B739" s="67" t="str">
        <f t="shared" si="74"/>
        <v>7445349ZNGA563BC</v>
      </c>
      <c r="C739" s="40">
        <v>7445349</v>
      </c>
      <c r="D739" s="40" t="s">
        <v>587</v>
      </c>
      <c r="E739" s="40" t="s">
        <v>24</v>
      </c>
      <c r="F739" s="42" t="s">
        <v>71</v>
      </c>
      <c r="G739" s="43">
        <v>43232</v>
      </c>
      <c r="H739" s="54" t="s">
        <v>25</v>
      </c>
      <c r="I739" s="75" t="str">
        <f t="shared" si="71"/>
        <v>UNIQUE</v>
      </c>
      <c r="J739" s="75" t="b">
        <f t="shared" si="70"/>
        <v>0</v>
      </c>
      <c r="K739" s="76" t="str">
        <f t="shared" si="72"/>
        <v>PAY</v>
      </c>
      <c r="L739" s="81">
        <f ca="1">SUMIF(MAYPAY1, Employees8[HELPER COLUMN],Table8[[#All],[Invoice Value]])</f>
        <v>626.70000000000005</v>
      </c>
      <c r="M739" s="77">
        <f ca="1">IF(AND(K739="PAY", L739&gt;0), SUMIF(MAYPAY1,Employees8[[#Headers],[#Data],[HELPER COLUMN]],Table8[[#All],[Invoice Value]]), "")</f>
        <v>626.70000000000005</v>
      </c>
      <c r="N739" s="78" t="str">
        <f t="shared" ca="1" si="73"/>
        <v>PAID</v>
      </c>
      <c r="O739" s="79"/>
    </row>
    <row r="740" spans="2:15" ht="18.75" customHeight="1" x14ac:dyDescent="0.35">
      <c r="B740" s="67" t="str">
        <f t="shared" si="74"/>
        <v>7298648ZNGA560BC</v>
      </c>
      <c r="C740" s="40">
        <v>7298648</v>
      </c>
      <c r="D740" s="73" t="s">
        <v>588</v>
      </c>
      <c r="E740" s="73" t="s">
        <v>79</v>
      </c>
      <c r="F740" s="42" t="s">
        <v>590</v>
      </c>
      <c r="G740" s="43">
        <v>43232</v>
      </c>
      <c r="H740" s="54" t="s">
        <v>80</v>
      </c>
      <c r="I740" s="75" t="str">
        <f t="shared" si="71"/>
        <v>UNIQUE</v>
      </c>
      <c r="J740" s="75" t="b">
        <f t="shared" si="70"/>
        <v>0</v>
      </c>
      <c r="K740" s="76" t="str">
        <f t="shared" si="72"/>
        <v>PAY</v>
      </c>
      <c r="L740" s="81">
        <f ca="1">SUMIF(MAYPAY1, Employees8[HELPER COLUMN],Table8[[#All],[Invoice Value]])</f>
        <v>414.92</v>
      </c>
      <c r="M740" s="77">
        <f ca="1">IF(AND(K740="PAY", L740&gt;0), SUMIF(MAYPAY1,Employees8[[#Headers],[#Data],[HELPER COLUMN]],Table8[[#All],[Invoice Value]]), "")</f>
        <v>414.92</v>
      </c>
      <c r="N740" s="78" t="str">
        <f t="shared" ca="1" si="73"/>
        <v>PAID</v>
      </c>
      <c r="O740" s="79"/>
    </row>
    <row r="741" spans="2:15" ht="18.75" customHeight="1" x14ac:dyDescent="0.35">
      <c r="B741" s="67" t="str">
        <f t="shared" si="74"/>
        <v>7298648ZNGA560B</v>
      </c>
      <c r="C741" s="40">
        <v>7298648</v>
      </c>
      <c r="D741" s="73" t="s">
        <v>588</v>
      </c>
      <c r="E741" s="73" t="s">
        <v>69</v>
      </c>
      <c r="F741" s="42" t="s">
        <v>590</v>
      </c>
      <c r="G741" s="43">
        <v>43231</v>
      </c>
      <c r="H741" s="54" t="s">
        <v>2</v>
      </c>
      <c r="I741" s="75" t="str">
        <f t="shared" si="71"/>
        <v>DUP</v>
      </c>
      <c r="J741" s="75" t="b">
        <f t="shared" si="70"/>
        <v>1</v>
      </c>
      <c r="K741" s="76" t="str">
        <f t="shared" si="72"/>
        <v>NO</v>
      </c>
      <c r="L741" s="81">
        <f ca="1">SUMIF(MAYPAY1, Employees8[HELPER COLUMN],Table8[[#All],[Invoice Value]])</f>
        <v>0</v>
      </c>
      <c r="M741" s="77" t="str">
        <f ca="1">IF(AND(K741="PAY", L741&gt;0), SUMIF(MAYPAY1,Employees8[[#Headers],[#Data],[HELPER COLUMN]],Table8[[#All],[Invoice Value]]), "")</f>
        <v/>
      </c>
      <c r="N741" s="78" t="str">
        <f t="shared" si="73"/>
        <v>NEGLECT</v>
      </c>
      <c r="O741" s="79"/>
    </row>
    <row r="742" spans="2:15" ht="18.75" customHeight="1" x14ac:dyDescent="0.35">
      <c r="B742" s="67" t="str">
        <f t="shared" si="74"/>
        <v>7280659ZNGA563BC</v>
      </c>
      <c r="C742" s="117">
        <v>7280659</v>
      </c>
      <c r="D742" s="73" t="s">
        <v>538</v>
      </c>
      <c r="E742" s="73" t="s">
        <v>24</v>
      </c>
      <c r="F742" s="42" t="s">
        <v>74</v>
      </c>
      <c r="G742" s="43">
        <v>43231</v>
      </c>
      <c r="H742" s="54" t="s">
        <v>25</v>
      </c>
      <c r="I742" s="75" t="str">
        <f t="shared" si="71"/>
        <v>UNIQUE</v>
      </c>
      <c r="J742" s="75" t="b">
        <f t="shared" si="70"/>
        <v>0</v>
      </c>
      <c r="K742" s="76" t="str">
        <f t="shared" si="72"/>
        <v>PAY</v>
      </c>
      <c r="L742" s="81">
        <f ca="1">SUMIF(MAYPAY1, Employees8[HELPER COLUMN],Table8[[#All],[Invoice Value]])</f>
        <v>626.70000000000005</v>
      </c>
      <c r="M742" s="77">
        <f ca="1">IF(AND(K742="PAY", L742&gt;0), SUMIF(MAYPAY1,Employees8[[#Headers],[#Data],[HELPER COLUMN]],Table8[[#All],[Invoice Value]]), "")</f>
        <v>626.70000000000005</v>
      </c>
      <c r="N742" s="78" t="str">
        <f t="shared" ca="1" si="73"/>
        <v>PAID</v>
      </c>
      <c r="O742" s="79"/>
    </row>
    <row r="743" spans="2:15" ht="18.75" customHeight="1" x14ac:dyDescent="0.35">
      <c r="B743" s="67" t="str">
        <f t="shared" si="74"/>
        <v>6467008ZNGA563B</v>
      </c>
      <c r="C743" s="40">
        <v>6467008</v>
      </c>
      <c r="D743" s="73" t="s">
        <v>589</v>
      </c>
      <c r="E743" s="73" t="s">
        <v>22</v>
      </c>
      <c r="F743" s="42" t="s">
        <v>74</v>
      </c>
      <c r="G743" s="43">
        <v>43232</v>
      </c>
      <c r="H743" s="54" t="s">
        <v>23</v>
      </c>
      <c r="I743" s="75" t="str">
        <f t="shared" si="71"/>
        <v>DUP</v>
      </c>
      <c r="J743" s="75" t="b">
        <f t="shared" si="70"/>
        <v>1</v>
      </c>
      <c r="K743" s="76" t="str">
        <f t="shared" si="72"/>
        <v>NO</v>
      </c>
      <c r="L743" s="81">
        <f ca="1">SUMIF(MAYPAY1, Employees8[HELPER COLUMN],Table8[[#All],[Invoice Value]])</f>
        <v>0</v>
      </c>
      <c r="M743" s="77" t="str">
        <f ca="1">IF(AND(K743="PAY", L743&gt;0), SUMIF(MAYPAY1,Employees8[[#Headers],[#Data],[HELPER COLUMN]],Table8[[#All],[Invoice Value]]), "")</f>
        <v/>
      </c>
      <c r="N743" s="78" t="str">
        <f t="shared" si="73"/>
        <v>NEGLECT</v>
      </c>
      <c r="O743" s="79"/>
    </row>
    <row r="744" spans="2:15" ht="18.75" customHeight="1" x14ac:dyDescent="0.35">
      <c r="B744" s="67" t="str">
        <f t="shared" si="74"/>
        <v>6467008ZNGA563BC</v>
      </c>
      <c r="C744" s="50">
        <v>6467008</v>
      </c>
      <c r="D744" s="40" t="s">
        <v>589</v>
      </c>
      <c r="E744" s="40" t="s">
        <v>24</v>
      </c>
      <c r="F744" s="42" t="s">
        <v>74</v>
      </c>
      <c r="G744" s="43">
        <v>43232</v>
      </c>
      <c r="H744" s="54" t="s">
        <v>25</v>
      </c>
      <c r="I744" s="75" t="str">
        <f t="shared" si="71"/>
        <v>UNIQUE</v>
      </c>
      <c r="J744" s="75" t="b">
        <f t="shared" si="70"/>
        <v>0</v>
      </c>
      <c r="K744" s="76" t="str">
        <f t="shared" si="72"/>
        <v>PAY</v>
      </c>
      <c r="L744" s="81">
        <f ca="1">SUMIF(MAYPAY1, Employees8[HELPER COLUMN],Table8[[#All],[Invoice Value]])</f>
        <v>626.70000000000005</v>
      </c>
      <c r="M744" s="77">
        <f ca="1">IF(AND(K744="PAY", L744&gt;0), SUMIF(MAYPAY1,Employees8[[#Headers],[#Data],[HELPER COLUMN]],Table8[[#All],[Invoice Value]]), "")</f>
        <v>626.70000000000005</v>
      </c>
      <c r="N744" s="78" t="str">
        <f t="shared" ca="1" si="73"/>
        <v>PAID</v>
      </c>
      <c r="O744" s="79"/>
    </row>
    <row r="745" spans="2:15" ht="18.75" customHeight="1" x14ac:dyDescent="0.35">
      <c r="B745" s="67" t="str">
        <f t="shared" si="74"/>
        <v>7460009ZNGA563B</v>
      </c>
      <c r="C745" s="40">
        <v>7460009</v>
      </c>
      <c r="D745" s="73" t="s">
        <v>399</v>
      </c>
      <c r="E745" s="73" t="s">
        <v>22</v>
      </c>
      <c r="F745" s="42" t="s">
        <v>18</v>
      </c>
      <c r="G745" s="43">
        <v>43231</v>
      </c>
      <c r="H745" s="64" t="str">
        <f>VLOOKUP(E745, 'CODES FOR CLOSING TYPE'!$A$1:$C$28, 2,0)</f>
        <v>ZNGA563B</v>
      </c>
      <c r="I745" s="75" t="str">
        <f t="shared" si="71"/>
        <v>DUP</v>
      </c>
      <c r="J745" s="75" t="b">
        <f t="shared" si="70"/>
        <v>1</v>
      </c>
      <c r="K745" s="76" t="str">
        <f t="shared" si="72"/>
        <v>NO</v>
      </c>
      <c r="L745" s="81">
        <f ca="1">SUMIF(MAYPAY1, Employees8[HELPER COLUMN],Table8[[#All],[Invoice Value]])</f>
        <v>0</v>
      </c>
      <c r="M745" s="77" t="str">
        <f ca="1">IF(AND(K745="PAY", L745&gt;0), SUMIF(MAYPAY1,Employees8[[#Headers],[#Data],[HELPER COLUMN]],Table8[[#All],[Invoice Value]]), "")</f>
        <v/>
      </c>
      <c r="N745" s="78" t="str">
        <f t="shared" si="73"/>
        <v>NEGLECT</v>
      </c>
      <c r="O745" s="79"/>
    </row>
    <row r="746" spans="2:15" ht="18.75" customHeight="1" x14ac:dyDescent="0.35">
      <c r="B746" s="67" t="str">
        <f t="shared" si="74"/>
        <v>7416177ZNGA562BC</v>
      </c>
      <c r="C746" s="40">
        <v>7416177</v>
      </c>
      <c r="D746" s="73" t="s">
        <v>560</v>
      </c>
      <c r="E746" s="73" t="s">
        <v>39</v>
      </c>
      <c r="F746" s="42" t="s">
        <v>18</v>
      </c>
      <c r="G746" s="43">
        <v>43231</v>
      </c>
      <c r="H746" s="64" t="str">
        <f>VLOOKUP(E746, 'CODES FOR CLOSING TYPE'!$A$1:$C$28, 2,0)</f>
        <v>ZNGA562BC</v>
      </c>
      <c r="I746" s="75" t="str">
        <f t="shared" si="71"/>
        <v>UNIQUE</v>
      </c>
      <c r="J746" s="75" t="b">
        <f t="shared" si="70"/>
        <v>0</v>
      </c>
      <c r="K746" s="76" t="str">
        <f t="shared" si="72"/>
        <v>PAY</v>
      </c>
      <c r="L746" s="81">
        <f ca="1">SUMIF(MAYPAY1, Employees8[HELPER COLUMN],Table8[[#All],[Invoice Value]])</f>
        <v>498.69</v>
      </c>
      <c r="M746" s="77">
        <f ca="1">IF(AND(K746="PAY", L746&gt;0), SUMIF(MAYPAY1,Employees8[[#Headers],[#Data],[HELPER COLUMN]],Table8[[#All],[Invoice Value]]), "")</f>
        <v>498.69</v>
      </c>
      <c r="N746" s="78" t="str">
        <f t="shared" ca="1" si="73"/>
        <v>PAID</v>
      </c>
      <c r="O746" s="79"/>
    </row>
    <row r="747" spans="2:15" ht="18.75" customHeight="1" x14ac:dyDescent="0.35">
      <c r="B747" s="67" t="str">
        <f t="shared" si="74"/>
        <v>7460009ZNGA563BC</v>
      </c>
      <c r="C747" s="40">
        <v>7460009</v>
      </c>
      <c r="D747" s="73" t="s">
        <v>399</v>
      </c>
      <c r="E747" s="73" t="s">
        <v>24</v>
      </c>
      <c r="F747" s="42" t="s">
        <v>18</v>
      </c>
      <c r="G747" s="43">
        <v>43231</v>
      </c>
      <c r="H747" s="64" t="str">
        <f>VLOOKUP(E747, 'CODES FOR CLOSING TYPE'!$A$1:$C$28, 2,0)</f>
        <v>ZNGA563BC</v>
      </c>
      <c r="I747" s="75" t="str">
        <f t="shared" si="71"/>
        <v>UNIQUE</v>
      </c>
      <c r="J747" s="75" t="b">
        <f t="shared" si="70"/>
        <v>0</v>
      </c>
      <c r="K747" s="76" t="str">
        <f t="shared" si="72"/>
        <v>PAY</v>
      </c>
      <c r="L747" s="81">
        <f ca="1">SUMIF(MAYPAY1, Employees8[HELPER COLUMN],Table8[[#All],[Invoice Value]])</f>
        <v>626.70000000000005</v>
      </c>
      <c r="M747" s="77">
        <f ca="1">IF(AND(K747="PAY", L747&gt;0), SUMIF(MAYPAY1,Employees8[[#Headers],[#Data],[HELPER COLUMN]],Table8[[#All],[Invoice Value]]), "")</f>
        <v>626.70000000000005</v>
      </c>
      <c r="N747" s="78" t="str">
        <f t="shared" ca="1" si="73"/>
        <v>PAID</v>
      </c>
      <c r="O747" s="79"/>
    </row>
    <row r="748" spans="2:15" ht="18.75" customHeight="1" x14ac:dyDescent="0.35">
      <c r="B748" s="67" t="e">
        <f t="shared" si="74"/>
        <v>#N/A</v>
      </c>
      <c r="C748" s="40"/>
      <c r="D748" s="40"/>
      <c r="E748" s="40"/>
      <c r="F748" s="74"/>
      <c r="G748" s="74"/>
      <c r="H748" s="64" t="e">
        <f>VLOOKUP(E748, 'CODES FOR CLOSING TYPE'!$A$1:$C$28, 2,0)</f>
        <v>#N/A</v>
      </c>
      <c r="I748" s="75" t="str">
        <f t="shared" si="71"/>
        <v>DUP</v>
      </c>
      <c r="J748" s="75" t="e">
        <f t="shared" si="70"/>
        <v>#N/A</v>
      </c>
      <c r="K748" s="76" t="e">
        <f t="shared" si="72"/>
        <v>#N/A</v>
      </c>
      <c r="L748" s="81">
        <f ca="1">SUMIF(MAYPAY1, Employees8[HELPER COLUMN],Table8[[#All],[Invoice Value]])</f>
        <v>0</v>
      </c>
      <c r="M748" s="77" t="e">
        <f ca="1">IF(AND(K748="PAY", L748&gt;0), SUMIF(MAYPAY1,Employees8[[#Headers],[#Data],[HELPER COLUMN]],Table8[[#All],[Invoice Value]]), "")</f>
        <v>#N/A</v>
      </c>
      <c r="N748" s="78" t="e">
        <f t="shared" si="73"/>
        <v>#N/A</v>
      </c>
      <c r="O748" s="79"/>
    </row>
    <row r="749" spans="2:15" ht="18.75" customHeight="1" x14ac:dyDescent="0.35">
      <c r="B749" s="67" t="e">
        <f t="shared" si="74"/>
        <v>#N/A</v>
      </c>
      <c r="C749" s="40"/>
      <c r="D749" s="40"/>
      <c r="E749" s="40"/>
      <c r="F749" s="74"/>
      <c r="G749" s="74"/>
      <c r="H749" s="64" t="e">
        <f>VLOOKUP(E749, 'CODES FOR CLOSING TYPE'!$A$1:$C$28, 2,0)</f>
        <v>#N/A</v>
      </c>
      <c r="I749" s="75" t="str">
        <f t="shared" si="71"/>
        <v>DUP</v>
      </c>
      <c r="J749" s="75" t="e">
        <f t="shared" si="70"/>
        <v>#N/A</v>
      </c>
      <c r="K749" s="76" t="e">
        <f t="shared" si="72"/>
        <v>#N/A</v>
      </c>
      <c r="L749" s="81">
        <f ca="1">SUMIF(MAYPAY1, Employees8[HELPER COLUMN],Table8[[#All],[Invoice Value]])</f>
        <v>0</v>
      </c>
      <c r="M749" s="77" t="e">
        <f ca="1">IF(AND(K749="PAY", L749&gt;0), SUMIF(MAYPAY1,Employees8[[#Headers],[#Data],[HELPER COLUMN]],Table8[[#All],[Invoice Value]]), "")</f>
        <v>#N/A</v>
      </c>
      <c r="N749" s="78" t="e">
        <f t="shared" si="73"/>
        <v>#N/A</v>
      </c>
      <c r="O749" s="79"/>
    </row>
    <row r="750" spans="2:15" ht="18.75" customHeight="1" x14ac:dyDescent="0.35">
      <c r="B750" s="67" t="e">
        <f t="shared" si="74"/>
        <v>#N/A</v>
      </c>
      <c r="C750" s="40"/>
      <c r="D750" s="40"/>
      <c r="E750" s="40"/>
      <c r="F750" s="74"/>
      <c r="G750" s="74"/>
      <c r="H750" s="64" t="e">
        <f>VLOOKUP(E750, 'CODES FOR CLOSING TYPE'!$A$1:$C$28, 2,0)</f>
        <v>#N/A</v>
      </c>
      <c r="I750" s="75" t="str">
        <f t="shared" si="71"/>
        <v>DUP</v>
      </c>
      <c r="J750" s="75" t="e">
        <f t="shared" si="70"/>
        <v>#N/A</v>
      </c>
      <c r="K750" s="76" t="e">
        <f t="shared" si="72"/>
        <v>#N/A</v>
      </c>
      <c r="L750" s="81">
        <f ca="1">SUMIF(MAYPAY1, Employees8[HELPER COLUMN],Table8[[#All],[Invoice Value]])</f>
        <v>0</v>
      </c>
      <c r="M750" s="77" t="e">
        <f ca="1">IF(AND(K750="PAY", L750&gt;0), SUMIF(MAYPAY1,Employees8[[#Headers],[#Data],[HELPER COLUMN]],Table8[[#All],[Invoice Value]]), "")</f>
        <v>#N/A</v>
      </c>
      <c r="N750" s="78" t="e">
        <f t="shared" si="73"/>
        <v>#N/A</v>
      </c>
      <c r="O750" s="79"/>
    </row>
    <row r="751" spans="2:15" ht="18.75" customHeight="1" x14ac:dyDescent="0.35">
      <c r="B751" s="67" t="e">
        <f t="shared" si="74"/>
        <v>#N/A</v>
      </c>
      <c r="C751" s="40"/>
      <c r="D751" s="40"/>
      <c r="E751" s="40"/>
      <c r="F751" s="74"/>
      <c r="G751" s="74"/>
      <c r="H751" s="64" t="e">
        <f>VLOOKUP(E751, 'CODES FOR CLOSING TYPE'!$A$1:$C$28, 2,0)</f>
        <v>#N/A</v>
      </c>
      <c r="I751" s="75" t="str">
        <f t="shared" si="71"/>
        <v>DUP</v>
      </c>
      <c r="J751" s="75" t="e">
        <f t="shared" si="70"/>
        <v>#N/A</v>
      </c>
      <c r="K751" s="76" t="e">
        <f t="shared" si="72"/>
        <v>#N/A</v>
      </c>
      <c r="L751" s="81">
        <f ca="1">SUMIF(MAYPAY1, Employees8[HELPER COLUMN],Table8[[#All],[Invoice Value]])</f>
        <v>0</v>
      </c>
      <c r="M751" s="77" t="e">
        <f ca="1">IF(AND(K751="PAY", L751&gt;0), SUMIF(MAYPAY1,Employees8[[#Headers],[#Data],[HELPER COLUMN]],Table8[[#All],[Invoice Value]]), "")</f>
        <v>#N/A</v>
      </c>
      <c r="N751" s="78" t="e">
        <f t="shared" si="73"/>
        <v>#N/A</v>
      </c>
      <c r="O751" s="79"/>
    </row>
    <row r="752" spans="2:15" ht="18.75" customHeight="1" x14ac:dyDescent="0.35">
      <c r="B752" s="67" t="e">
        <f t="shared" si="74"/>
        <v>#N/A</v>
      </c>
      <c r="C752" s="40"/>
      <c r="D752" s="40"/>
      <c r="E752" s="40"/>
      <c r="F752" s="74"/>
      <c r="G752" s="74"/>
      <c r="H752" s="64" t="e">
        <f>VLOOKUP(E752, 'CODES FOR CLOSING TYPE'!$A$1:$C$28, 2,0)</f>
        <v>#N/A</v>
      </c>
      <c r="I752" s="75" t="str">
        <f t="shared" si="71"/>
        <v>DUP</v>
      </c>
      <c r="J752" s="75" t="e">
        <f t="shared" si="70"/>
        <v>#N/A</v>
      </c>
      <c r="K752" s="76" t="e">
        <f t="shared" si="72"/>
        <v>#N/A</v>
      </c>
      <c r="L752" s="81">
        <f ca="1">SUMIF(MAYPAY1, Employees8[HELPER COLUMN],Table8[[#All],[Invoice Value]])</f>
        <v>0</v>
      </c>
      <c r="M752" s="77" t="e">
        <f ca="1">IF(AND(K752="PAY", L752&gt;0), SUMIF(MAYPAY1,Employees8[[#Headers],[#Data],[HELPER COLUMN]],Table8[[#All],[Invoice Value]]), "")</f>
        <v>#N/A</v>
      </c>
      <c r="N752" s="78" t="e">
        <f t="shared" si="73"/>
        <v>#N/A</v>
      </c>
      <c r="O752" s="79"/>
    </row>
    <row r="753" spans="2:15" ht="18.75" customHeight="1" x14ac:dyDescent="0.35">
      <c r="B753" s="67" t="e">
        <f t="shared" si="74"/>
        <v>#N/A</v>
      </c>
      <c r="C753" s="40"/>
      <c r="D753" s="40"/>
      <c r="E753" s="40"/>
      <c r="F753" s="74"/>
      <c r="G753" s="74"/>
      <c r="H753" s="64" t="e">
        <f>VLOOKUP(E753, 'CODES FOR CLOSING TYPE'!$A$1:$C$28, 2,0)</f>
        <v>#N/A</v>
      </c>
      <c r="I753" s="75" t="str">
        <f t="shared" si="71"/>
        <v>DUP</v>
      </c>
      <c r="J753" s="75" t="e">
        <f t="shared" si="70"/>
        <v>#N/A</v>
      </c>
      <c r="K753" s="76" t="e">
        <f t="shared" si="72"/>
        <v>#N/A</v>
      </c>
      <c r="L753" s="81">
        <f ca="1">SUMIF(MAYPAY1, Employees8[HELPER COLUMN],Table8[[#All],[Invoice Value]])</f>
        <v>0</v>
      </c>
      <c r="M753" s="77" t="e">
        <f ca="1">IF(AND(K753="PAY", L753&gt;0), SUMIF(MAYPAY1,Employees8[[#Headers],[#Data],[HELPER COLUMN]],Table8[[#All],[Invoice Value]]), "")</f>
        <v>#N/A</v>
      </c>
      <c r="N753" s="78" t="e">
        <f t="shared" si="73"/>
        <v>#N/A</v>
      </c>
      <c r="O753" s="79"/>
    </row>
    <row r="754" spans="2:15" ht="18.75" customHeight="1" x14ac:dyDescent="0.35">
      <c r="B754" s="67" t="e">
        <f t="shared" si="74"/>
        <v>#N/A</v>
      </c>
      <c r="C754" s="40"/>
      <c r="D754" s="40"/>
      <c r="E754" s="40"/>
      <c r="F754" s="74"/>
      <c r="G754" s="74"/>
      <c r="H754" s="64" t="e">
        <f>VLOOKUP(E754, 'CODES FOR CLOSING TYPE'!$A$1:$C$28, 2,0)</f>
        <v>#N/A</v>
      </c>
      <c r="I754" s="75" t="str">
        <f t="shared" si="71"/>
        <v>DUP</v>
      </c>
      <c r="J754" s="75" t="e">
        <f t="shared" si="70"/>
        <v>#N/A</v>
      </c>
      <c r="K754" s="76" t="e">
        <f t="shared" si="72"/>
        <v>#N/A</v>
      </c>
      <c r="L754" s="81">
        <f ca="1">SUMIF(MAYPAY1, Employees8[HELPER COLUMN],Table8[[#All],[Invoice Value]])</f>
        <v>0</v>
      </c>
      <c r="M754" s="77" t="e">
        <f ca="1">IF(AND(K754="PAY", L754&gt;0), SUMIF(MAYPAY1,Employees8[[#Headers],[#Data],[HELPER COLUMN]],Table8[[#All],[Invoice Value]]), "")</f>
        <v>#N/A</v>
      </c>
      <c r="N754" s="78" t="e">
        <f t="shared" si="73"/>
        <v>#N/A</v>
      </c>
      <c r="O754" s="79"/>
    </row>
    <row r="755" spans="2:15" ht="18.75" customHeight="1" x14ac:dyDescent="0.35">
      <c r="B755" s="67" t="e">
        <f t="shared" si="74"/>
        <v>#N/A</v>
      </c>
      <c r="C755" s="40"/>
      <c r="D755" s="40"/>
      <c r="E755" s="40"/>
      <c r="F755" s="74"/>
      <c r="G755" s="74"/>
      <c r="H755" s="64" t="e">
        <f>VLOOKUP(E755, 'CODES FOR CLOSING TYPE'!$A$1:$C$28, 2,0)</f>
        <v>#N/A</v>
      </c>
      <c r="I755" s="75" t="str">
        <f t="shared" si="71"/>
        <v>DUP</v>
      </c>
      <c r="J755" s="75" t="e">
        <f t="shared" si="70"/>
        <v>#N/A</v>
      </c>
      <c r="K755" s="76" t="e">
        <f t="shared" si="72"/>
        <v>#N/A</v>
      </c>
      <c r="L755" s="81">
        <f ca="1">SUMIF(MAYPAY1, Employees8[HELPER COLUMN],Table8[[#All],[Invoice Value]])</f>
        <v>0</v>
      </c>
      <c r="M755" s="77" t="e">
        <f ca="1">IF(AND(K755="PAY", L755&gt;0), SUMIF(MAYPAY1,Employees8[[#Headers],[#Data],[HELPER COLUMN]],Table8[[#All],[Invoice Value]]), "")</f>
        <v>#N/A</v>
      </c>
      <c r="N755" s="78" t="e">
        <f t="shared" si="73"/>
        <v>#N/A</v>
      </c>
      <c r="O755" s="79"/>
    </row>
    <row r="756" spans="2:15" ht="18.75" customHeight="1" x14ac:dyDescent="0.35">
      <c r="B756" s="67" t="e">
        <f t="shared" si="74"/>
        <v>#N/A</v>
      </c>
      <c r="C756" s="40"/>
      <c r="D756" s="40"/>
      <c r="E756" s="40"/>
      <c r="F756" s="74"/>
      <c r="G756" s="74"/>
      <c r="H756" s="64" t="e">
        <f>VLOOKUP(E756, 'CODES FOR CLOSING TYPE'!$A$1:$C$28, 2,0)</f>
        <v>#N/A</v>
      </c>
      <c r="I756" s="75" t="str">
        <f t="shared" si="71"/>
        <v>DUP</v>
      </c>
      <c r="J756" s="75" t="e">
        <f t="shared" si="70"/>
        <v>#N/A</v>
      </c>
      <c r="K756" s="76" t="e">
        <f t="shared" si="72"/>
        <v>#N/A</v>
      </c>
      <c r="L756" s="81">
        <f ca="1">SUMIF(MAYPAY1, Employees8[HELPER COLUMN],Table8[[#All],[Invoice Value]])</f>
        <v>0</v>
      </c>
      <c r="M756" s="77" t="e">
        <f ca="1">IF(AND(K756="PAY", L756&gt;0), SUMIF(MAYPAY1,Employees8[[#Headers],[#Data],[HELPER COLUMN]],Table8[[#All],[Invoice Value]]), "")</f>
        <v>#N/A</v>
      </c>
      <c r="N756" s="78" t="e">
        <f t="shared" si="73"/>
        <v>#N/A</v>
      </c>
      <c r="O756" s="79"/>
    </row>
    <row r="757" spans="2:15" ht="18.75" customHeight="1" x14ac:dyDescent="0.35">
      <c r="B757" s="67" t="e">
        <f t="shared" si="74"/>
        <v>#N/A</v>
      </c>
      <c r="C757" s="40"/>
      <c r="D757" s="40"/>
      <c r="E757" s="40"/>
      <c r="F757" s="74"/>
      <c r="G757" s="74"/>
      <c r="H757" s="64" t="e">
        <f>VLOOKUP(E757, 'CODES FOR CLOSING TYPE'!$A$1:$C$28, 2,0)</f>
        <v>#N/A</v>
      </c>
      <c r="I757" s="75" t="str">
        <f t="shared" si="71"/>
        <v>DUP</v>
      </c>
      <c r="J757" s="75" t="e">
        <f t="shared" si="70"/>
        <v>#N/A</v>
      </c>
      <c r="K757" s="76" t="e">
        <f t="shared" si="72"/>
        <v>#N/A</v>
      </c>
      <c r="L757" s="81">
        <f ca="1">SUMIF(MAYPAY1, Employees8[HELPER COLUMN],Table8[[#All],[Invoice Value]])</f>
        <v>0</v>
      </c>
      <c r="M757" s="77" t="e">
        <f ca="1">IF(AND(K757="PAY", L757&gt;0), SUMIF(MAYPAY1,Employees8[[#Headers],[#Data],[HELPER COLUMN]],Table8[[#All],[Invoice Value]]), "")</f>
        <v>#N/A</v>
      </c>
      <c r="N757" s="78" t="e">
        <f t="shared" si="73"/>
        <v>#N/A</v>
      </c>
      <c r="O757" s="79"/>
    </row>
    <row r="758" spans="2:15" ht="18.75" customHeight="1" x14ac:dyDescent="0.35">
      <c r="B758" s="67" t="e">
        <f t="shared" si="74"/>
        <v>#N/A</v>
      </c>
      <c r="C758" s="40"/>
      <c r="D758" s="40"/>
      <c r="E758" s="40"/>
      <c r="F758" s="74"/>
      <c r="G758" s="74"/>
      <c r="H758" s="64" t="e">
        <f>VLOOKUP(E758, 'CODES FOR CLOSING TYPE'!$A$1:$C$28, 2,0)</f>
        <v>#N/A</v>
      </c>
      <c r="I758" s="75" t="str">
        <f t="shared" si="71"/>
        <v>DUP</v>
      </c>
      <c r="J758" s="75" t="e">
        <f t="shared" si="70"/>
        <v>#N/A</v>
      </c>
      <c r="K758" s="76" t="e">
        <f t="shared" si="72"/>
        <v>#N/A</v>
      </c>
      <c r="L758" s="81">
        <f ca="1">SUMIF(MAYPAY1, Employees8[HELPER COLUMN],Table8[[#All],[Invoice Value]])</f>
        <v>0</v>
      </c>
      <c r="M758" s="77" t="e">
        <f ca="1">IF(AND(K758="PAY", L758&gt;0), SUMIF(MAYPAY1,Employees8[[#Headers],[#Data],[HELPER COLUMN]],Table8[[#All],[Invoice Value]]), "")</f>
        <v>#N/A</v>
      </c>
      <c r="N758" s="78" t="e">
        <f t="shared" si="73"/>
        <v>#N/A</v>
      </c>
      <c r="O758" s="79"/>
    </row>
    <row r="759" spans="2:15" ht="18.75" customHeight="1" x14ac:dyDescent="0.35">
      <c r="B759" s="67" t="e">
        <f t="shared" si="74"/>
        <v>#N/A</v>
      </c>
      <c r="C759" s="40"/>
      <c r="D759" s="40"/>
      <c r="E759" s="40"/>
      <c r="F759" s="74"/>
      <c r="G759" s="74"/>
      <c r="H759" s="64" t="e">
        <f>VLOOKUP(E759, 'CODES FOR CLOSING TYPE'!$A$1:$C$28, 2,0)</f>
        <v>#N/A</v>
      </c>
      <c r="I759" s="75" t="str">
        <f t="shared" si="71"/>
        <v>DUP</v>
      </c>
      <c r="J759" s="75" t="e">
        <f t="shared" si="70"/>
        <v>#N/A</v>
      </c>
      <c r="K759" s="76" t="e">
        <f t="shared" si="72"/>
        <v>#N/A</v>
      </c>
      <c r="L759" s="81">
        <f ca="1">SUMIF(MAYPAY1, Employees8[HELPER COLUMN],Table8[[#All],[Invoice Value]])</f>
        <v>0</v>
      </c>
      <c r="M759" s="77" t="e">
        <f ca="1">IF(AND(K759="PAY", L759&gt;0), SUMIF(MAYPAY1,Employees8[[#Headers],[#Data],[HELPER COLUMN]],Table8[[#All],[Invoice Value]]), "")</f>
        <v>#N/A</v>
      </c>
      <c r="N759" s="78" t="e">
        <f t="shared" si="73"/>
        <v>#N/A</v>
      </c>
      <c r="O759" s="79"/>
    </row>
    <row r="760" spans="2:15" ht="18.75" customHeight="1" x14ac:dyDescent="0.35">
      <c r="B760" s="67" t="e">
        <f t="shared" si="74"/>
        <v>#N/A</v>
      </c>
      <c r="C760" s="40"/>
      <c r="D760" s="40"/>
      <c r="E760" s="40"/>
      <c r="F760" s="74"/>
      <c r="G760" s="74"/>
      <c r="H760" s="64" t="e">
        <f>VLOOKUP(E760, 'CODES FOR CLOSING TYPE'!$A$1:$C$28, 2,0)</f>
        <v>#N/A</v>
      </c>
      <c r="I760" s="75" t="str">
        <f t="shared" si="71"/>
        <v>DUP</v>
      </c>
      <c r="J760" s="75" t="e">
        <f t="shared" si="70"/>
        <v>#N/A</v>
      </c>
      <c r="K760" s="76" t="e">
        <f t="shared" si="72"/>
        <v>#N/A</v>
      </c>
      <c r="L760" s="81">
        <f ca="1">SUMIF(MAYPAY1, Employees8[HELPER COLUMN],Table8[[#All],[Invoice Value]])</f>
        <v>0</v>
      </c>
      <c r="M760" s="77" t="e">
        <f ca="1">IF(AND(K760="PAY", L760&gt;0), SUMIF(MAYPAY1,Employees8[[#Headers],[#Data],[HELPER COLUMN]],Table8[[#All],[Invoice Value]]), "")</f>
        <v>#N/A</v>
      </c>
      <c r="N760" s="78" t="e">
        <f t="shared" si="73"/>
        <v>#N/A</v>
      </c>
      <c r="O760" s="79"/>
    </row>
    <row r="761" spans="2:15" ht="18.75" customHeight="1" x14ac:dyDescent="0.35">
      <c r="B761" s="67" t="e">
        <f t="shared" si="74"/>
        <v>#N/A</v>
      </c>
      <c r="C761" s="40"/>
      <c r="D761" s="40"/>
      <c r="E761" s="40"/>
      <c r="F761" s="74"/>
      <c r="G761" s="74"/>
      <c r="H761" s="64" t="e">
        <f>VLOOKUP(E761, 'CODES FOR CLOSING TYPE'!$A$1:$C$28, 2,0)</f>
        <v>#N/A</v>
      </c>
      <c r="I761" s="75" t="str">
        <f t="shared" si="71"/>
        <v>DUP</v>
      </c>
      <c r="J761" s="75" t="e">
        <f t="shared" si="70"/>
        <v>#N/A</v>
      </c>
      <c r="K761" s="76" t="e">
        <f t="shared" si="72"/>
        <v>#N/A</v>
      </c>
      <c r="L761" s="81">
        <f ca="1">SUMIF(MAYPAY1, Employees8[HELPER COLUMN],Table8[[#All],[Invoice Value]])</f>
        <v>0</v>
      </c>
      <c r="M761" s="77" t="e">
        <f ca="1">IF(AND(K761="PAY", L761&gt;0), SUMIF(MAYPAY1,Employees8[[#Headers],[#Data],[HELPER COLUMN]],Table8[[#All],[Invoice Value]]), "")</f>
        <v>#N/A</v>
      </c>
      <c r="N761" s="78" t="e">
        <f t="shared" si="73"/>
        <v>#N/A</v>
      </c>
      <c r="O761" s="79"/>
    </row>
    <row r="762" spans="2:15" ht="18.75" customHeight="1" x14ac:dyDescent="0.35">
      <c r="B762" s="67" t="e">
        <f t="shared" si="74"/>
        <v>#N/A</v>
      </c>
      <c r="C762" s="40"/>
      <c r="D762" s="40"/>
      <c r="E762" s="40"/>
      <c r="F762" s="74"/>
      <c r="G762" s="74"/>
      <c r="H762" s="64" t="e">
        <f>VLOOKUP(E762, 'CODES FOR CLOSING TYPE'!$A$1:$C$28, 2,0)</f>
        <v>#N/A</v>
      </c>
      <c r="I762" s="75" t="str">
        <f t="shared" si="71"/>
        <v>DUP</v>
      </c>
      <c r="J762" s="75" t="e">
        <f t="shared" si="70"/>
        <v>#N/A</v>
      </c>
      <c r="K762" s="76" t="e">
        <f t="shared" si="72"/>
        <v>#N/A</v>
      </c>
      <c r="L762" s="81">
        <f ca="1">SUMIF(MAYPAY1, Employees8[HELPER COLUMN],Table8[[#All],[Invoice Value]])</f>
        <v>0</v>
      </c>
      <c r="M762" s="77" t="e">
        <f ca="1">IF(AND(K762="PAY", L762&gt;0), SUMIF(MAYPAY1,Employees8[[#Headers],[#Data],[HELPER COLUMN]],Table8[[#All],[Invoice Value]]), "")</f>
        <v>#N/A</v>
      </c>
      <c r="N762" s="78" t="e">
        <f t="shared" si="73"/>
        <v>#N/A</v>
      </c>
      <c r="O762" s="79"/>
    </row>
    <row r="763" spans="2:15" ht="18.75" customHeight="1" x14ac:dyDescent="0.35">
      <c r="B763" s="67" t="e">
        <f t="shared" si="74"/>
        <v>#N/A</v>
      </c>
      <c r="C763" s="40"/>
      <c r="D763" s="40"/>
      <c r="E763" s="40"/>
      <c r="F763" s="74"/>
      <c r="G763" s="74"/>
      <c r="H763" s="64" t="e">
        <f>VLOOKUP(E763, 'CODES FOR CLOSING TYPE'!$A$1:$C$28, 2,0)</f>
        <v>#N/A</v>
      </c>
      <c r="I763" s="75" t="str">
        <f t="shared" si="71"/>
        <v>DUP</v>
      </c>
      <c r="J763" s="75" t="e">
        <f t="shared" si="70"/>
        <v>#N/A</v>
      </c>
      <c r="K763" s="76" t="e">
        <f t="shared" si="72"/>
        <v>#N/A</v>
      </c>
      <c r="L763" s="81">
        <f ca="1">SUMIF(MAYPAY1, Employees8[HELPER COLUMN],Table8[[#All],[Invoice Value]])</f>
        <v>0</v>
      </c>
      <c r="M763" s="77" t="e">
        <f ca="1">IF(AND(K763="PAY", L763&gt;0), SUMIF(MAYPAY1,Employees8[[#Headers],[#Data],[HELPER COLUMN]],Table8[[#All],[Invoice Value]]), "")</f>
        <v>#N/A</v>
      </c>
      <c r="N763" s="78" t="e">
        <f t="shared" si="73"/>
        <v>#N/A</v>
      </c>
      <c r="O763" s="79"/>
    </row>
    <row r="764" spans="2:15" ht="18.75" customHeight="1" x14ac:dyDescent="0.35">
      <c r="B764" s="67" t="e">
        <f t="shared" si="74"/>
        <v>#N/A</v>
      </c>
      <c r="C764" s="40"/>
      <c r="D764" s="40"/>
      <c r="E764" s="40"/>
      <c r="F764" s="74"/>
      <c r="G764" s="74"/>
      <c r="H764" s="64" t="e">
        <f>VLOOKUP(E764, 'CODES FOR CLOSING TYPE'!$A$1:$C$28, 2,0)</f>
        <v>#N/A</v>
      </c>
      <c r="I764" s="75" t="str">
        <f t="shared" si="71"/>
        <v>DUP</v>
      </c>
      <c r="J764" s="75" t="e">
        <f t="shared" ref="J764:J827" si="75">SUMPRODUCT(--(H764=BUILDCODES))&gt;0</f>
        <v>#N/A</v>
      </c>
      <c r="K764" s="76" t="e">
        <f t="shared" si="72"/>
        <v>#N/A</v>
      </c>
      <c r="L764" s="81">
        <f ca="1">SUMIF(MAYPAY1, Employees8[HELPER COLUMN],Table8[[#All],[Invoice Value]])</f>
        <v>0</v>
      </c>
      <c r="M764" s="77" t="e">
        <f ca="1">IF(AND(K764="PAY", L764&gt;0), SUMIF(MAYPAY1,Employees8[[#Headers],[#Data],[HELPER COLUMN]],Table8[[#All],[Invoice Value]]), "")</f>
        <v>#N/A</v>
      </c>
      <c r="N764" s="78" t="e">
        <f t="shared" si="73"/>
        <v>#N/A</v>
      </c>
      <c r="O764" s="79"/>
    </row>
    <row r="765" spans="2:15" ht="18.75" customHeight="1" x14ac:dyDescent="0.35">
      <c r="B765" s="67" t="e">
        <f t="shared" si="74"/>
        <v>#N/A</v>
      </c>
      <c r="C765" s="40"/>
      <c r="D765" s="40"/>
      <c r="E765" s="40"/>
      <c r="F765" s="74"/>
      <c r="G765" s="74"/>
      <c r="H765" s="64" t="e">
        <f>VLOOKUP(E765, 'CODES FOR CLOSING TYPE'!$A$1:$C$28, 2,0)</f>
        <v>#N/A</v>
      </c>
      <c r="I765" s="75" t="str">
        <f t="shared" si="71"/>
        <v>DUP</v>
      </c>
      <c r="J765" s="75" t="e">
        <f t="shared" si="75"/>
        <v>#N/A</v>
      </c>
      <c r="K765" s="76" t="e">
        <f t="shared" si="72"/>
        <v>#N/A</v>
      </c>
      <c r="L765" s="81">
        <f ca="1">SUMIF(MAYPAY1, Employees8[HELPER COLUMN],Table8[[#All],[Invoice Value]])</f>
        <v>0</v>
      </c>
      <c r="M765" s="77" t="e">
        <f ca="1">IF(AND(K765="PAY", L765&gt;0), SUMIF(MAYPAY1,Employees8[[#Headers],[#Data],[HELPER COLUMN]],Table8[[#All],[Invoice Value]]), "")</f>
        <v>#N/A</v>
      </c>
      <c r="N765" s="78" t="e">
        <f t="shared" si="73"/>
        <v>#N/A</v>
      </c>
      <c r="O765" s="79"/>
    </row>
    <row r="766" spans="2:15" ht="18.75" customHeight="1" x14ac:dyDescent="0.35">
      <c r="B766" s="67" t="e">
        <f t="shared" si="74"/>
        <v>#N/A</v>
      </c>
      <c r="C766" s="40"/>
      <c r="D766" s="40"/>
      <c r="E766" s="40"/>
      <c r="F766" s="74"/>
      <c r="G766" s="74"/>
      <c r="H766" s="64" t="e">
        <f>VLOOKUP(E766, 'CODES FOR CLOSING TYPE'!$A$1:$C$28, 2,0)</f>
        <v>#N/A</v>
      </c>
      <c r="I766" s="75" t="str">
        <f t="shared" si="71"/>
        <v>DUP</v>
      </c>
      <c r="J766" s="75" t="e">
        <f t="shared" si="75"/>
        <v>#N/A</v>
      </c>
      <c r="K766" s="76" t="e">
        <f t="shared" si="72"/>
        <v>#N/A</v>
      </c>
      <c r="L766" s="81">
        <f ca="1">SUMIF(MAYPAY1, Employees8[HELPER COLUMN],Table8[[#All],[Invoice Value]])</f>
        <v>0</v>
      </c>
      <c r="M766" s="77" t="e">
        <f ca="1">IF(AND(K766="PAY", L766&gt;0), SUMIF(MAYPAY1,Employees8[[#Headers],[#Data],[HELPER COLUMN]],Table8[[#All],[Invoice Value]]), "")</f>
        <v>#N/A</v>
      </c>
      <c r="N766" s="78" t="e">
        <f t="shared" si="73"/>
        <v>#N/A</v>
      </c>
      <c r="O766" s="79"/>
    </row>
    <row r="767" spans="2:15" ht="18.75" customHeight="1" x14ac:dyDescent="0.35">
      <c r="B767" s="67" t="e">
        <f t="shared" si="74"/>
        <v>#N/A</v>
      </c>
      <c r="C767" s="40"/>
      <c r="D767" s="40"/>
      <c r="E767" s="40"/>
      <c r="F767" s="74"/>
      <c r="G767" s="74"/>
      <c r="H767" s="64" t="e">
        <f>VLOOKUP(E767, 'CODES FOR CLOSING TYPE'!$A$1:$C$28, 2,0)</f>
        <v>#N/A</v>
      </c>
      <c r="I767" s="75" t="str">
        <f t="shared" si="71"/>
        <v>DUP</v>
      </c>
      <c r="J767" s="75" t="e">
        <f t="shared" si="75"/>
        <v>#N/A</v>
      </c>
      <c r="K767" s="76" t="e">
        <f t="shared" si="72"/>
        <v>#N/A</v>
      </c>
      <c r="L767" s="81">
        <f ca="1">SUMIF(MAYPAY1, Employees8[HELPER COLUMN],Table8[[#All],[Invoice Value]])</f>
        <v>0</v>
      </c>
      <c r="M767" s="77" t="e">
        <f ca="1">IF(AND(K767="PAY", L767&gt;0), SUMIF(MAYPAY1,Employees8[[#Headers],[#Data],[HELPER COLUMN]],Table8[[#All],[Invoice Value]]), "")</f>
        <v>#N/A</v>
      </c>
      <c r="N767" s="78" t="e">
        <f t="shared" si="73"/>
        <v>#N/A</v>
      </c>
      <c r="O767" s="79"/>
    </row>
    <row r="768" spans="2:15" ht="18.75" customHeight="1" x14ac:dyDescent="0.35">
      <c r="B768" s="67" t="e">
        <f t="shared" si="74"/>
        <v>#N/A</v>
      </c>
      <c r="C768" s="40"/>
      <c r="D768" s="40"/>
      <c r="E768" s="40"/>
      <c r="F768" s="74"/>
      <c r="G768" s="74"/>
      <c r="H768" s="64" t="e">
        <f>VLOOKUP(E768, 'CODES FOR CLOSING TYPE'!$A$1:$C$28, 2,0)</f>
        <v>#N/A</v>
      </c>
      <c r="I768" s="75" t="str">
        <f t="shared" si="71"/>
        <v>DUP</v>
      </c>
      <c r="J768" s="75" t="e">
        <f t="shared" si="75"/>
        <v>#N/A</v>
      </c>
      <c r="K768" s="76" t="e">
        <f t="shared" si="72"/>
        <v>#N/A</v>
      </c>
      <c r="L768" s="81">
        <f ca="1">SUMIF(MAYPAY1, Employees8[HELPER COLUMN],Table8[[#All],[Invoice Value]])</f>
        <v>0</v>
      </c>
      <c r="M768" s="77" t="e">
        <f ca="1">IF(AND(K768="PAY", L768&gt;0), SUMIF(MAYPAY1,Employees8[[#Headers],[#Data],[HELPER COLUMN]],Table8[[#All],[Invoice Value]]), "")</f>
        <v>#N/A</v>
      </c>
      <c r="N768" s="78" t="e">
        <f t="shared" si="73"/>
        <v>#N/A</v>
      </c>
      <c r="O768" s="79"/>
    </row>
    <row r="769" spans="2:15" ht="18.75" customHeight="1" x14ac:dyDescent="0.35">
      <c r="B769" s="67" t="e">
        <f t="shared" si="74"/>
        <v>#N/A</v>
      </c>
      <c r="C769" s="40"/>
      <c r="D769" s="40"/>
      <c r="E769" s="40"/>
      <c r="F769" s="74"/>
      <c r="G769" s="74"/>
      <c r="H769" s="64" t="e">
        <f>VLOOKUP(E769, 'CODES FOR CLOSING TYPE'!$A$1:$C$28, 2,0)</f>
        <v>#N/A</v>
      </c>
      <c r="I769" s="75" t="str">
        <f t="shared" si="71"/>
        <v>DUP</v>
      </c>
      <c r="J769" s="75" t="e">
        <f t="shared" si="75"/>
        <v>#N/A</v>
      </c>
      <c r="K769" s="76" t="e">
        <f t="shared" si="72"/>
        <v>#N/A</v>
      </c>
      <c r="L769" s="81">
        <f ca="1">SUMIF(MAYPAY1, Employees8[HELPER COLUMN],Table8[[#All],[Invoice Value]])</f>
        <v>0</v>
      </c>
      <c r="M769" s="77" t="e">
        <f ca="1">IF(AND(K769="PAY", L769&gt;0), SUMIF(MAYPAY1,Employees8[[#Headers],[#Data],[HELPER COLUMN]],Table8[[#All],[Invoice Value]]), "")</f>
        <v>#N/A</v>
      </c>
      <c r="N769" s="78" t="e">
        <f t="shared" si="73"/>
        <v>#N/A</v>
      </c>
      <c r="O769" s="79"/>
    </row>
    <row r="770" spans="2:15" ht="18.75" customHeight="1" x14ac:dyDescent="0.35">
      <c r="B770" s="67" t="e">
        <f t="shared" si="74"/>
        <v>#N/A</v>
      </c>
      <c r="C770" s="40"/>
      <c r="D770" s="40"/>
      <c r="E770" s="40"/>
      <c r="F770" s="74"/>
      <c r="G770" s="74"/>
      <c r="H770" s="64" t="e">
        <f>VLOOKUP(E770, 'CODES FOR CLOSING TYPE'!$A$1:$C$28, 2,0)</f>
        <v>#N/A</v>
      </c>
      <c r="I770" s="75" t="str">
        <f t="shared" si="71"/>
        <v>DUP</v>
      </c>
      <c r="J770" s="75" t="e">
        <f t="shared" si="75"/>
        <v>#N/A</v>
      </c>
      <c r="K770" s="76" t="e">
        <f t="shared" si="72"/>
        <v>#N/A</v>
      </c>
      <c r="L770" s="81">
        <f ca="1">SUMIF(MAYPAY1, Employees8[HELPER COLUMN],Table8[[#All],[Invoice Value]])</f>
        <v>0</v>
      </c>
      <c r="M770" s="77" t="e">
        <f ca="1">IF(AND(K770="PAY", L770&gt;0), SUMIF(MAYPAY1,Employees8[[#Headers],[#Data],[HELPER COLUMN]],Table8[[#All],[Invoice Value]]), "")</f>
        <v>#N/A</v>
      </c>
      <c r="N770" s="78" t="e">
        <f t="shared" si="73"/>
        <v>#N/A</v>
      </c>
      <c r="O770" s="79"/>
    </row>
    <row r="771" spans="2:15" ht="18.75" customHeight="1" x14ac:dyDescent="0.35">
      <c r="B771" s="67" t="e">
        <f t="shared" si="74"/>
        <v>#N/A</v>
      </c>
      <c r="C771" s="40"/>
      <c r="D771" s="40"/>
      <c r="E771" s="40"/>
      <c r="F771" s="74"/>
      <c r="G771" s="74"/>
      <c r="H771" s="64" t="e">
        <f>VLOOKUP(E771, 'CODES FOR CLOSING TYPE'!$A$1:$C$28, 2,0)</f>
        <v>#N/A</v>
      </c>
      <c r="I771" s="75" t="str">
        <f t="shared" si="71"/>
        <v>DUP</v>
      </c>
      <c r="J771" s="75" t="e">
        <f t="shared" si="75"/>
        <v>#N/A</v>
      </c>
      <c r="K771" s="76" t="e">
        <f t="shared" si="72"/>
        <v>#N/A</v>
      </c>
      <c r="L771" s="81">
        <f ca="1">SUMIF(MAYPAY1, Employees8[HELPER COLUMN],Table8[[#All],[Invoice Value]])</f>
        <v>0</v>
      </c>
      <c r="M771" s="77" t="e">
        <f ca="1">IF(AND(K771="PAY", L771&gt;0), SUMIF(MAYPAY1,Employees8[[#Headers],[#Data],[HELPER COLUMN]],Table8[[#All],[Invoice Value]]), "")</f>
        <v>#N/A</v>
      </c>
      <c r="N771" s="78" t="e">
        <f t="shared" si="73"/>
        <v>#N/A</v>
      </c>
      <c r="O771" s="79"/>
    </row>
    <row r="772" spans="2:15" ht="18.75" customHeight="1" x14ac:dyDescent="0.35">
      <c r="B772" s="67" t="e">
        <f t="shared" si="74"/>
        <v>#N/A</v>
      </c>
      <c r="C772" s="40"/>
      <c r="D772" s="40"/>
      <c r="E772" s="40"/>
      <c r="F772" s="74"/>
      <c r="G772" s="74"/>
      <c r="H772" s="64" t="e">
        <f>VLOOKUP(E772, 'CODES FOR CLOSING TYPE'!$A$1:$C$28, 2,0)</f>
        <v>#N/A</v>
      </c>
      <c r="I772" s="75" t="str">
        <f t="shared" ref="I772:I835" si="76">IF(COUNTIF(B$4:B$1640, B772&amp;"C")&gt;0, "DUP", "UNIQUE")</f>
        <v>DUP</v>
      </c>
      <c r="J772" s="75" t="e">
        <f t="shared" si="75"/>
        <v>#N/A</v>
      </c>
      <c r="K772" s="76" t="e">
        <f t="shared" si="72"/>
        <v>#N/A</v>
      </c>
      <c r="L772" s="81">
        <f ca="1">SUMIF(MAYPAY1, Employees8[HELPER COLUMN],Table8[[#All],[Invoice Value]])</f>
        <v>0</v>
      </c>
      <c r="M772" s="77" t="e">
        <f ca="1">IF(AND(K772="PAY", L772&gt;0), SUMIF(MAYPAY1,Employees8[[#Headers],[#Data],[HELPER COLUMN]],Table8[[#All],[Invoice Value]]), "")</f>
        <v>#N/A</v>
      </c>
      <c r="N772" s="78" t="e">
        <f t="shared" si="73"/>
        <v>#N/A</v>
      </c>
      <c r="O772" s="79"/>
    </row>
    <row r="773" spans="2:15" ht="18.75" customHeight="1" x14ac:dyDescent="0.35">
      <c r="B773" s="67" t="e">
        <f t="shared" si="74"/>
        <v>#N/A</v>
      </c>
      <c r="C773" s="40"/>
      <c r="D773" s="40"/>
      <c r="E773" s="40"/>
      <c r="F773" s="74"/>
      <c r="G773" s="74"/>
      <c r="H773" s="64" t="e">
        <f>VLOOKUP(E773, 'CODES FOR CLOSING TYPE'!$A$1:$C$28, 2,0)</f>
        <v>#N/A</v>
      </c>
      <c r="I773" s="75" t="str">
        <f t="shared" si="76"/>
        <v>DUP</v>
      </c>
      <c r="J773" s="75" t="e">
        <f t="shared" si="75"/>
        <v>#N/A</v>
      </c>
      <c r="K773" s="76" t="e">
        <f t="shared" si="72"/>
        <v>#N/A</v>
      </c>
      <c r="L773" s="81">
        <f ca="1">SUMIF(MAYPAY1, Employees8[HELPER COLUMN],Table8[[#All],[Invoice Value]])</f>
        <v>0</v>
      </c>
      <c r="M773" s="77" t="e">
        <f ca="1">IF(AND(K773="PAY", L773&gt;0), SUMIF(MAYPAY1,Employees8[[#Headers],[#Data],[HELPER COLUMN]],Table8[[#All],[Invoice Value]]), "")</f>
        <v>#N/A</v>
      </c>
      <c r="N773" s="78" t="e">
        <f t="shared" si="73"/>
        <v>#N/A</v>
      </c>
      <c r="O773" s="79"/>
    </row>
    <row r="774" spans="2:15" ht="18.75" customHeight="1" x14ac:dyDescent="0.35">
      <c r="B774" s="67" t="e">
        <f t="shared" si="74"/>
        <v>#N/A</v>
      </c>
      <c r="C774" s="40"/>
      <c r="D774" s="40"/>
      <c r="E774" s="40"/>
      <c r="F774" s="74"/>
      <c r="G774" s="74"/>
      <c r="H774" s="64" t="e">
        <f>VLOOKUP(E774, 'CODES FOR CLOSING TYPE'!$A$1:$C$28, 2,0)</f>
        <v>#N/A</v>
      </c>
      <c r="I774" s="75" t="str">
        <f t="shared" si="76"/>
        <v>DUP</v>
      </c>
      <c r="J774" s="75" t="e">
        <f t="shared" si="75"/>
        <v>#N/A</v>
      </c>
      <c r="K774" s="76" t="e">
        <f t="shared" si="72"/>
        <v>#N/A</v>
      </c>
      <c r="L774" s="81">
        <f ca="1">SUMIF(MAYPAY1, Employees8[HELPER COLUMN],Table8[[#All],[Invoice Value]])</f>
        <v>0</v>
      </c>
      <c r="M774" s="77" t="e">
        <f ca="1">IF(AND(K774="PAY", L774&gt;0), SUMIF(MAYPAY1,Employees8[[#Headers],[#Data],[HELPER COLUMN]],Table8[[#All],[Invoice Value]]), "")</f>
        <v>#N/A</v>
      </c>
      <c r="N774" s="78" t="e">
        <f t="shared" si="73"/>
        <v>#N/A</v>
      </c>
      <c r="O774" s="79"/>
    </row>
    <row r="775" spans="2:15" ht="18.75" customHeight="1" x14ac:dyDescent="0.35">
      <c r="B775" s="67" t="e">
        <f t="shared" si="74"/>
        <v>#N/A</v>
      </c>
      <c r="C775" s="40"/>
      <c r="D775" s="40"/>
      <c r="E775" s="40"/>
      <c r="F775" s="74"/>
      <c r="G775" s="74"/>
      <c r="H775" s="64" t="e">
        <f>VLOOKUP(E775, 'CODES FOR CLOSING TYPE'!$A$1:$C$28, 2,0)</f>
        <v>#N/A</v>
      </c>
      <c r="I775" s="75" t="str">
        <f t="shared" si="76"/>
        <v>DUP</v>
      </c>
      <c r="J775" s="75" t="e">
        <f t="shared" si="75"/>
        <v>#N/A</v>
      </c>
      <c r="K775" s="76" t="e">
        <f t="shared" si="72"/>
        <v>#N/A</v>
      </c>
      <c r="L775" s="81">
        <f ca="1">SUMIF(MAYPAY1, Employees8[HELPER COLUMN],Table8[[#All],[Invoice Value]])</f>
        <v>0</v>
      </c>
      <c r="M775" s="77" t="e">
        <f ca="1">IF(AND(K775="PAY", L775&gt;0), SUMIF(MAYPAY1,Employees8[[#Headers],[#Data],[HELPER COLUMN]],Table8[[#All],[Invoice Value]]), "")</f>
        <v>#N/A</v>
      </c>
      <c r="N775" s="78" t="e">
        <f t="shared" si="73"/>
        <v>#N/A</v>
      </c>
      <c r="O775" s="79"/>
    </row>
    <row r="776" spans="2:15" ht="18.75" customHeight="1" x14ac:dyDescent="0.35">
      <c r="B776" s="67" t="e">
        <f t="shared" si="74"/>
        <v>#N/A</v>
      </c>
      <c r="C776" s="40"/>
      <c r="D776" s="40"/>
      <c r="E776" s="40"/>
      <c r="F776" s="74"/>
      <c r="G776" s="74"/>
      <c r="H776" s="64" t="e">
        <f>VLOOKUP(E776, 'CODES FOR CLOSING TYPE'!$A$1:$C$28, 2,0)</f>
        <v>#N/A</v>
      </c>
      <c r="I776" s="75" t="str">
        <f t="shared" si="76"/>
        <v>DUP</v>
      </c>
      <c r="J776" s="75" t="e">
        <f t="shared" si="75"/>
        <v>#N/A</v>
      </c>
      <c r="K776" s="76" t="e">
        <f t="shared" ref="K776:K839" si="77">IF(AND(I776="DUP", J776=TRUE),"NO","PAY")</f>
        <v>#N/A</v>
      </c>
      <c r="L776" s="81">
        <f ca="1">SUMIF(MAYPAY1, Employees8[HELPER COLUMN],Table8[[#All],[Invoice Value]])</f>
        <v>0</v>
      </c>
      <c r="M776" s="77" t="e">
        <f ca="1">IF(AND(K776="PAY", L776&gt;0), SUMIF(MAYPAY1,Employees8[[#Headers],[#Data],[HELPER COLUMN]],Table8[[#All],[Invoice Value]]), "")</f>
        <v>#N/A</v>
      </c>
      <c r="N776" s="78" t="e">
        <f t="shared" ref="N776:N839" si="78">IF(H776="NGA Outside Boundary Remediation/Build", "OSB", IF(K776="NO", "NEGLECT", IF(AND(K776="PAY",L776=0), "NOT PAID", "PAID")))</f>
        <v>#N/A</v>
      </c>
      <c r="O776" s="79"/>
    </row>
    <row r="777" spans="2:15" ht="18.75" customHeight="1" x14ac:dyDescent="0.35">
      <c r="B777" s="67" t="e">
        <f t="shared" si="74"/>
        <v>#N/A</v>
      </c>
      <c r="C777" s="40"/>
      <c r="D777" s="40"/>
      <c r="E777" s="40"/>
      <c r="F777" s="74"/>
      <c r="G777" s="74"/>
      <c r="H777" s="64" t="e">
        <f>VLOOKUP(E777, 'CODES FOR CLOSING TYPE'!$A$1:$C$28, 2,0)</f>
        <v>#N/A</v>
      </c>
      <c r="I777" s="75" t="str">
        <f t="shared" si="76"/>
        <v>DUP</v>
      </c>
      <c r="J777" s="75" t="e">
        <f t="shared" si="75"/>
        <v>#N/A</v>
      </c>
      <c r="K777" s="76" t="e">
        <f t="shared" si="77"/>
        <v>#N/A</v>
      </c>
      <c r="L777" s="81">
        <f ca="1">SUMIF(MAYPAY1, Employees8[HELPER COLUMN],Table8[[#All],[Invoice Value]])</f>
        <v>0</v>
      </c>
      <c r="M777" s="77" t="e">
        <f ca="1">IF(AND(K777="PAY", L777&gt;0), SUMIF(MAYPAY1,Employees8[[#Headers],[#Data],[HELPER COLUMN]],Table8[[#All],[Invoice Value]]), "")</f>
        <v>#N/A</v>
      </c>
      <c r="N777" s="78" t="e">
        <f t="shared" si="78"/>
        <v>#N/A</v>
      </c>
      <c r="O777" s="79"/>
    </row>
    <row r="778" spans="2:15" ht="18.75" customHeight="1" x14ac:dyDescent="0.35">
      <c r="B778" s="67" t="e">
        <f t="shared" si="74"/>
        <v>#N/A</v>
      </c>
      <c r="C778" s="40"/>
      <c r="D778" s="40"/>
      <c r="E778" s="40"/>
      <c r="F778" s="74"/>
      <c r="G778" s="74"/>
      <c r="H778" s="64" t="e">
        <f>VLOOKUP(E778, 'CODES FOR CLOSING TYPE'!$A$1:$C$28, 2,0)</f>
        <v>#N/A</v>
      </c>
      <c r="I778" s="75" t="str">
        <f t="shared" si="76"/>
        <v>DUP</v>
      </c>
      <c r="J778" s="75" t="e">
        <f t="shared" si="75"/>
        <v>#N/A</v>
      </c>
      <c r="K778" s="76" t="e">
        <f t="shared" si="77"/>
        <v>#N/A</v>
      </c>
      <c r="L778" s="81">
        <f ca="1">SUMIF(MAYPAY1, Employees8[HELPER COLUMN],Table8[[#All],[Invoice Value]])</f>
        <v>0</v>
      </c>
      <c r="M778" s="77" t="e">
        <f ca="1">IF(AND(K778="PAY", L778&gt;0), SUMIF(MAYPAY1,Employees8[[#Headers],[#Data],[HELPER COLUMN]],Table8[[#All],[Invoice Value]]), "")</f>
        <v>#N/A</v>
      </c>
      <c r="N778" s="78" t="e">
        <f t="shared" si="78"/>
        <v>#N/A</v>
      </c>
      <c r="O778" s="79"/>
    </row>
    <row r="779" spans="2:15" ht="18.75" customHeight="1" x14ac:dyDescent="0.35">
      <c r="B779" s="67" t="e">
        <f t="shared" si="74"/>
        <v>#N/A</v>
      </c>
      <c r="C779" s="40"/>
      <c r="D779" s="40"/>
      <c r="E779" s="40"/>
      <c r="F779" s="74"/>
      <c r="G779" s="74"/>
      <c r="H779" s="64" t="e">
        <f>VLOOKUP(E779, 'CODES FOR CLOSING TYPE'!$A$1:$C$28, 2,0)</f>
        <v>#N/A</v>
      </c>
      <c r="I779" s="75" t="str">
        <f t="shared" si="76"/>
        <v>DUP</v>
      </c>
      <c r="J779" s="75" t="e">
        <f t="shared" si="75"/>
        <v>#N/A</v>
      </c>
      <c r="K779" s="76" t="e">
        <f t="shared" si="77"/>
        <v>#N/A</v>
      </c>
      <c r="L779" s="81">
        <f ca="1">SUMIF(MAYPAY1, Employees8[HELPER COLUMN],Table8[[#All],[Invoice Value]])</f>
        <v>0</v>
      </c>
      <c r="M779" s="77" t="e">
        <f ca="1">IF(AND(K779="PAY", L779&gt;0), SUMIF(MAYPAY1,Employees8[[#Headers],[#Data],[HELPER COLUMN]],Table8[[#All],[Invoice Value]]), "")</f>
        <v>#N/A</v>
      </c>
      <c r="N779" s="78" t="e">
        <f t="shared" si="78"/>
        <v>#N/A</v>
      </c>
      <c r="O779" s="79"/>
    </row>
    <row r="780" spans="2:15" ht="18.75" customHeight="1" x14ac:dyDescent="0.35">
      <c r="B780" s="67" t="e">
        <f t="shared" ref="B780:B843" si="79">CONCATENATE(C780, H780)</f>
        <v>#N/A</v>
      </c>
      <c r="C780" s="40"/>
      <c r="D780" s="40"/>
      <c r="E780" s="40"/>
      <c r="F780" s="74"/>
      <c r="G780" s="74"/>
      <c r="H780" s="64" t="e">
        <f>VLOOKUP(E780, 'CODES FOR CLOSING TYPE'!$A$1:$C$28, 2,0)</f>
        <v>#N/A</v>
      </c>
      <c r="I780" s="75" t="str">
        <f t="shared" si="76"/>
        <v>DUP</v>
      </c>
      <c r="J780" s="75" t="e">
        <f t="shared" si="75"/>
        <v>#N/A</v>
      </c>
      <c r="K780" s="76" t="e">
        <f t="shared" si="77"/>
        <v>#N/A</v>
      </c>
      <c r="L780" s="81">
        <f ca="1">SUMIF(MAYPAY1, Employees8[HELPER COLUMN],Table8[[#All],[Invoice Value]])</f>
        <v>0</v>
      </c>
      <c r="M780" s="77" t="e">
        <f ca="1">IF(AND(K780="PAY", L780&gt;0), SUMIF(MAYPAY1,Employees8[[#Headers],[#Data],[HELPER COLUMN]],Table8[[#All],[Invoice Value]]), "")</f>
        <v>#N/A</v>
      </c>
      <c r="N780" s="78" t="e">
        <f t="shared" si="78"/>
        <v>#N/A</v>
      </c>
      <c r="O780" s="79"/>
    </row>
    <row r="781" spans="2:15" ht="18.75" customHeight="1" x14ac:dyDescent="0.35">
      <c r="B781" s="67" t="e">
        <f t="shared" si="79"/>
        <v>#N/A</v>
      </c>
      <c r="C781" s="40"/>
      <c r="D781" s="40"/>
      <c r="E781" s="40"/>
      <c r="F781" s="74"/>
      <c r="G781" s="74"/>
      <c r="H781" s="64" t="e">
        <f>VLOOKUP(E781, 'CODES FOR CLOSING TYPE'!$A$1:$C$28, 2,0)</f>
        <v>#N/A</v>
      </c>
      <c r="I781" s="75" t="str">
        <f t="shared" si="76"/>
        <v>DUP</v>
      </c>
      <c r="J781" s="75" t="e">
        <f t="shared" si="75"/>
        <v>#N/A</v>
      </c>
      <c r="K781" s="76" t="e">
        <f t="shared" si="77"/>
        <v>#N/A</v>
      </c>
      <c r="L781" s="81">
        <f ca="1">SUMIF(MAYPAY1, Employees8[HELPER COLUMN],Table8[[#All],[Invoice Value]])</f>
        <v>0</v>
      </c>
      <c r="M781" s="77" t="e">
        <f ca="1">IF(AND(K781="PAY", L781&gt;0), SUMIF(MAYPAY1,Employees8[[#Headers],[#Data],[HELPER COLUMN]],Table8[[#All],[Invoice Value]]), "")</f>
        <v>#N/A</v>
      </c>
      <c r="N781" s="78" t="e">
        <f t="shared" si="78"/>
        <v>#N/A</v>
      </c>
      <c r="O781" s="79"/>
    </row>
    <row r="782" spans="2:15" ht="18.75" customHeight="1" x14ac:dyDescent="0.35">
      <c r="B782" s="67" t="e">
        <f t="shared" si="79"/>
        <v>#N/A</v>
      </c>
      <c r="C782" s="40"/>
      <c r="D782" s="40"/>
      <c r="E782" s="40"/>
      <c r="F782" s="74"/>
      <c r="G782" s="74"/>
      <c r="H782" s="64" t="e">
        <f>VLOOKUP(E782, 'CODES FOR CLOSING TYPE'!$A$1:$C$28, 2,0)</f>
        <v>#N/A</v>
      </c>
      <c r="I782" s="75" t="str">
        <f t="shared" si="76"/>
        <v>DUP</v>
      </c>
      <c r="J782" s="75" t="e">
        <f t="shared" si="75"/>
        <v>#N/A</v>
      </c>
      <c r="K782" s="76" t="e">
        <f t="shared" si="77"/>
        <v>#N/A</v>
      </c>
      <c r="L782" s="81">
        <f ca="1">SUMIF(MAYPAY1, Employees8[HELPER COLUMN],Table8[[#All],[Invoice Value]])</f>
        <v>0</v>
      </c>
      <c r="M782" s="77" t="e">
        <f ca="1">IF(AND(K782="PAY", L782&gt;0), SUMIF(MAYPAY1,Employees8[[#Headers],[#Data],[HELPER COLUMN]],Table8[[#All],[Invoice Value]]), "")</f>
        <v>#N/A</v>
      </c>
      <c r="N782" s="78" t="e">
        <f t="shared" si="78"/>
        <v>#N/A</v>
      </c>
      <c r="O782" s="79"/>
    </row>
    <row r="783" spans="2:15" ht="18.75" customHeight="1" x14ac:dyDescent="0.35">
      <c r="B783" s="67" t="e">
        <f t="shared" si="79"/>
        <v>#N/A</v>
      </c>
      <c r="C783" s="40"/>
      <c r="D783" s="40"/>
      <c r="E783" s="40"/>
      <c r="F783" s="74"/>
      <c r="G783" s="74"/>
      <c r="H783" s="64" t="e">
        <f>VLOOKUP(E783, 'CODES FOR CLOSING TYPE'!$A$1:$C$28, 2,0)</f>
        <v>#N/A</v>
      </c>
      <c r="I783" s="75" t="str">
        <f t="shared" si="76"/>
        <v>DUP</v>
      </c>
      <c r="J783" s="75" t="e">
        <f t="shared" si="75"/>
        <v>#N/A</v>
      </c>
      <c r="K783" s="76" t="e">
        <f t="shared" si="77"/>
        <v>#N/A</v>
      </c>
      <c r="L783" s="81">
        <f ca="1">SUMIF(MAYPAY1, Employees8[HELPER COLUMN],Table8[[#All],[Invoice Value]])</f>
        <v>0</v>
      </c>
      <c r="M783" s="77" t="e">
        <f ca="1">IF(AND(K783="PAY", L783&gt;0), SUMIF(MAYPAY1,Employees8[[#Headers],[#Data],[HELPER COLUMN]],Table8[[#All],[Invoice Value]]), "")</f>
        <v>#N/A</v>
      </c>
      <c r="N783" s="78" t="e">
        <f t="shared" si="78"/>
        <v>#N/A</v>
      </c>
      <c r="O783" s="79"/>
    </row>
    <row r="784" spans="2:15" ht="18.75" customHeight="1" x14ac:dyDescent="0.35">
      <c r="B784" s="67" t="e">
        <f t="shared" si="79"/>
        <v>#N/A</v>
      </c>
      <c r="C784" s="40"/>
      <c r="D784" s="40"/>
      <c r="E784" s="40"/>
      <c r="F784" s="74"/>
      <c r="G784" s="74"/>
      <c r="H784" s="64" t="e">
        <f>VLOOKUP(E784, 'CODES FOR CLOSING TYPE'!$A$1:$C$28, 2,0)</f>
        <v>#N/A</v>
      </c>
      <c r="I784" s="75" t="str">
        <f t="shared" si="76"/>
        <v>DUP</v>
      </c>
      <c r="J784" s="75" t="e">
        <f t="shared" si="75"/>
        <v>#N/A</v>
      </c>
      <c r="K784" s="76" t="e">
        <f t="shared" si="77"/>
        <v>#N/A</v>
      </c>
      <c r="L784" s="81">
        <f ca="1">SUMIF(MAYPAY1, Employees8[HELPER COLUMN],Table8[[#All],[Invoice Value]])</f>
        <v>0</v>
      </c>
      <c r="M784" s="77" t="e">
        <f ca="1">IF(AND(K784="PAY", L784&gt;0), SUMIF(MAYPAY1,Employees8[[#Headers],[#Data],[HELPER COLUMN]],Table8[[#All],[Invoice Value]]), "")</f>
        <v>#N/A</v>
      </c>
      <c r="N784" s="78" t="e">
        <f t="shared" si="78"/>
        <v>#N/A</v>
      </c>
      <c r="O784" s="79"/>
    </row>
    <row r="785" spans="2:15" ht="18.75" customHeight="1" x14ac:dyDescent="0.35">
      <c r="B785" s="67" t="e">
        <f t="shared" si="79"/>
        <v>#N/A</v>
      </c>
      <c r="C785" s="40"/>
      <c r="D785" s="40"/>
      <c r="E785" s="40"/>
      <c r="F785" s="74"/>
      <c r="G785" s="74"/>
      <c r="H785" s="64" t="e">
        <f>VLOOKUP(E785, 'CODES FOR CLOSING TYPE'!$A$1:$C$28, 2,0)</f>
        <v>#N/A</v>
      </c>
      <c r="I785" s="75" t="str">
        <f t="shared" si="76"/>
        <v>DUP</v>
      </c>
      <c r="J785" s="75" t="e">
        <f t="shared" si="75"/>
        <v>#N/A</v>
      </c>
      <c r="K785" s="76" t="e">
        <f t="shared" si="77"/>
        <v>#N/A</v>
      </c>
      <c r="L785" s="81">
        <f ca="1">SUMIF(MAYPAY1, Employees8[HELPER COLUMN],Table8[[#All],[Invoice Value]])</f>
        <v>0</v>
      </c>
      <c r="M785" s="77" t="e">
        <f ca="1">IF(AND(K785="PAY", L785&gt;0), SUMIF(MAYPAY1,Employees8[[#Headers],[#Data],[HELPER COLUMN]],Table8[[#All],[Invoice Value]]), "")</f>
        <v>#N/A</v>
      </c>
      <c r="N785" s="78" t="e">
        <f t="shared" si="78"/>
        <v>#N/A</v>
      </c>
      <c r="O785" s="79"/>
    </row>
    <row r="786" spans="2:15" ht="18.75" customHeight="1" x14ac:dyDescent="0.35">
      <c r="B786" s="67" t="e">
        <f t="shared" si="79"/>
        <v>#N/A</v>
      </c>
      <c r="C786" s="40"/>
      <c r="D786" s="40"/>
      <c r="E786" s="40"/>
      <c r="F786" s="74"/>
      <c r="G786" s="74"/>
      <c r="H786" s="64" t="e">
        <f>VLOOKUP(E786, 'CODES FOR CLOSING TYPE'!$A$1:$C$28, 2,0)</f>
        <v>#N/A</v>
      </c>
      <c r="I786" s="75" t="str">
        <f t="shared" si="76"/>
        <v>DUP</v>
      </c>
      <c r="J786" s="75" t="e">
        <f t="shared" si="75"/>
        <v>#N/A</v>
      </c>
      <c r="K786" s="76" t="e">
        <f t="shared" si="77"/>
        <v>#N/A</v>
      </c>
      <c r="L786" s="81">
        <f ca="1">SUMIF(MAYPAY1, Employees8[HELPER COLUMN],Table8[[#All],[Invoice Value]])</f>
        <v>0</v>
      </c>
      <c r="M786" s="77" t="e">
        <f ca="1">IF(AND(K786="PAY", L786&gt;0), SUMIF(MAYPAY1,Employees8[[#Headers],[#Data],[HELPER COLUMN]],Table8[[#All],[Invoice Value]]), "")</f>
        <v>#N/A</v>
      </c>
      <c r="N786" s="78" t="e">
        <f t="shared" si="78"/>
        <v>#N/A</v>
      </c>
      <c r="O786" s="79"/>
    </row>
    <row r="787" spans="2:15" ht="18.75" customHeight="1" x14ac:dyDescent="0.35">
      <c r="B787" s="67" t="e">
        <f t="shared" si="79"/>
        <v>#N/A</v>
      </c>
      <c r="C787" s="40"/>
      <c r="D787" s="40"/>
      <c r="E787" s="40"/>
      <c r="F787" s="74"/>
      <c r="G787" s="74"/>
      <c r="H787" s="64" t="e">
        <f>VLOOKUP(E787, 'CODES FOR CLOSING TYPE'!$A$1:$C$28, 2,0)</f>
        <v>#N/A</v>
      </c>
      <c r="I787" s="75" t="str">
        <f t="shared" si="76"/>
        <v>DUP</v>
      </c>
      <c r="J787" s="75" t="e">
        <f t="shared" si="75"/>
        <v>#N/A</v>
      </c>
      <c r="K787" s="76" t="e">
        <f t="shared" si="77"/>
        <v>#N/A</v>
      </c>
      <c r="L787" s="81">
        <f ca="1">SUMIF(MAYPAY1, Employees8[HELPER COLUMN],Table8[[#All],[Invoice Value]])</f>
        <v>0</v>
      </c>
      <c r="M787" s="77" t="e">
        <f ca="1">IF(AND(K787="PAY", L787&gt;0), SUMIF(MAYPAY1,Employees8[[#Headers],[#Data],[HELPER COLUMN]],Table8[[#All],[Invoice Value]]), "")</f>
        <v>#N/A</v>
      </c>
      <c r="N787" s="78" t="e">
        <f t="shared" si="78"/>
        <v>#N/A</v>
      </c>
      <c r="O787" s="79"/>
    </row>
    <row r="788" spans="2:15" ht="18.75" customHeight="1" x14ac:dyDescent="0.35">
      <c r="B788" s="67" t="e">
        <f t="shared" si="79"/>
        <v>#N/A</v>
      </c>
      <c r="C788" s="40"/>
      <c r="D788" s="40"/>
      <c r="E788" s="40"/>
      <c r="F788" s="74"/>
      <c r="G788" s="74"/>
      <c r="H788" s="64" t="e">
        <f>VLOOKUP(E788, 'CODES FOR CLOSING TYPE'!$A$1:$C$28, 2,0)</f>
        <v>#N/A</v>
      </c>
      <c r="I788" s="75" t="str">
        <f t="shared" si="76"/>
        <v>DUP</v>
      </c>
      <c r="J788" s="75" t="e">
        <f t="shared" si="75"/>
        <v>#N/A</v>
      </c>
      <c r="K788" s="76" t="e">
        <f t="shared" si="77"/>
        <v>#N/A</v>
      </c>
      <c r="L788" s="81">
        <f ca="1">SUMIF(MAYPAY1, Employees8[HELPER COLUMN],Table8[[#All],[Invoice Value]])</f>
        <v>0</v>
      </c>
      <c r="M788" s="77" t="e">
        <f ca="1">IF(AND(K788="PAY", L788&gt;0), SUMIF(MAYPAY1,Employees8[[#Headers],[#Data],[HELPER COLUMN]],Table8[[#All],[Invoice Value]]), "")</f>
        <v>#N/A</v>
      </c>
      <c r="N788" s="78" t="e">
        <f t="shared" si="78"/>
        <v>#N/A</v>
      </c>
      <c r="O788" s="79"/>
    </row>
    <row r="789" spans="2:15" ht="18.75" customHeight="1" x14ac:dyDescent="0.35">
      <c r="B789" s="67" t="e">
        <f t="shared" si="79"/>
        <v>#N/A</v>
      </c>
      <c r="C789" s="40"/>
      <c r="D789" s="40"/>
      <c r="E789" s="40"/>
      <c r="F789" s="74"/>
      <c r="G789" s="74"/>
      <c r="H789" s="64" t="e">
        <f>VLOOKUP(E789, 'CODES FOR CLOSING TYPE'!$A$1:$C$28, 2,0)</f>
        <v>#N/A</v>
      </c>
      <c r="I789" s="75" t="str">
        <f t="shared" si="76"/>
        <v>DUP</v>
      </c>
      <c r="J789" s="75" t="e">
        <f t="shared" si="75"/>
        <v>#N/A</v>
      </c>
      <c r="K789" s="76" t="e">
        <f t="shared" si="77"/>
        <v>#N/A</v>
      </c>
      <c r="L789" s="81">
        <f ca="1">SUMIF(MAYPAY1, Employees8[HELPER COLUMN],Table8[[#All],[Invoice Value]])</f>
        <v>0</v>
      </c>
      <c r="M789" s="77" t="e">
        <f ca="1">IF(AND(K789="PAY", L789&gt;0), SUMIF(MAYPAY1,Employees8[[#Headers],[#Data],[HELPER COLUMN]],Table8[[#All],[Invoice Value]]), "")</f>
        <v>#N/A</v>
      </c>
      <c r="N789" s="78" t="e">
        <f t="shared" si="78"/>
        <v>#N/A</v>
      </c>
      <c r="O789" s="79"/>
    </row>
    <row r="790" spans="2:15" ht="18.75" customHeight="1" x14ac:dyDescent="0.35">
      <c r="B790" s="67" t="e">
        <f t="shared" si="79"/>
        <v>#N/A</v>
      </c>
      <c r="C790" s="40"/>
      <c r="D790" s="40"/>
      <c r="E790" s="40"/>
      <c r="F790" s="74"/>
      <c r="G790" s="74"/>
      <c r="H790" s="64" t="e">
        <f>VLOOKUP(E790, 'CODES FOR CLOSING TYPE'!$A$1:$C$28, 2,0)</f>
        <v>#N/A</v>
      </c>
      <c r="I790" s="75" t="str">
        <f t="shared" si="76"/>
        <v>DUP</v>
      </c>
      <c r="J790" s="75" t="e">
        <f t="shared" si="75"/>
        <v>#N/A</v>
      </c>
      <c r="K790" s="76" t="e">
        <f t="shared" si="77"/>
        <v>#N/A</v>
      </c>
      <c r="L790" s="81">
        <f ca="1">SUMIF(MAYPAY1, Employees8[HELPER COLUMN],Table8[[#All],[Invoice Value]])</f>
        <v>0</v>
      </c>
      <c r="M790" s="77" t="e">
        <f ca="1">IF(AND(K790="PAY", L790&gt;0), SUMIF(MAYPAY1,Employees8[[#Headers],[#Data],[HELPER COLUMN]],Table8[[#All],[Invoice Value]]), "")</f>
        <v>#N/A</v>
      </c>
      <c r="N790" s="78" t="e">
        <f t="shared" si="78"/>
        <v>#N/A</v>
      </c>
      <c r="O790" s="79"/>
    </row>
    <row r="791" spans="2:15" ht="18.75" customHeight="1" x14ac:dyDescent="0.35">
      <c r="B791" s="67" t="e">
        <f t="shared" si="79"/>
        <v>#N/A</v>
      </c>
      <c r="C791" s="40"/>
      <c r="D791" s="40"/>
      <c r="E791" s="40"/>
      <c r="F791" s="74"/>
      <c r="G791" s="74"/>
      <c r="H791" s="64" t="e">
        <f>VLOOKUP(E791, 'CODES FOR CLOSING TYPE'!$A$1:$C$28, 2,0)</f>
        <v>#N/A</v>
      </c>
      <c r="I791" s="75" t="str">
        <f t="shared" si="76"/>
        <v>DUP</v>
      </c>
      <c r="J791" s="75" t="e">
        <f t="shared" si="75"/>
        <v>#N/A</v>
      </c>
      <c r="K791" s="76" t="e">
        <f t="shared" si="77"/>
        <v>#N/A</v>
      </c>
      <c r="L791" s="81">
        <f ca="1">SUMIF(MAYPAY1, Employees8[HELPER COLUMN],Table8[[#All],[Invoice Value]])</f>
        <v>0</v>
      </c>
      <c r="M791" s="77" t="e">
        <f ca="1">IF(AND(K791="PAY", L791&gt;0), SUMIF(MAYPAY1,Employees8[[#Headers],[#Data],[HELPER COLUMN]],Table8[[#All],[Invoice Value]]), "")</f>
        <v>#N/A</v>
      </c>
      <c r="N791" s="78" t="e">
        <f t="shared" si="78"/>
        <v>#N/A</v>
      </c>
      <c r="O791" s="79"/>
    </row>
    <row r="792" spans="2:15" ht="18.75" customHeight="1" x14ac:dyDescent="0.35">
      <c r="B792" s="67" t="e">
        <f t="shared" si="79"/>
        <v>#N/A</v>
      </c>
      <c r="C792" s="40"/>
      <c r="D792" s="40"/>
      <c r="E792" s="40"/>
      <c r="F792" s="74"/>
      <c r="G792" s="74"/>
      <c r="H792" s="64" t="e">
        <f>VLOOKUP(E792, 'CODES FOR CLOSING TYPE'!$A$1:$C$28, 2,0)</f>
        <v>#N/A</v>
      </c>
      <c r="I792" s="75" t="str">
        <f t="shared" si="76"/>
        <v>DUP</v>
      </c>
      <c r="J792" s="75" t="e">
        <f t="shared" si="75"/>
        <v>#N/A</v>
      </c>
      <c r="K792" s="76" t="e">
        <f t="shared" si="77"/>
        <v>#N/A</v>
      </c>
      <c r="L792" s="81">
        <f ca="1">SUMIF(MAYPAY1, Employees8[HELPER COLUMN],Table8[[#All],[Invoice Value]])</f>
        <v>0</v>
      </c>
      <c r="M792" s="77" t="e">
        <f ca="1">IF(AND(K792="PAY", L792&gt;0), SUMIF(MAYPAY1,Employees8[[#Headers],[#Data],[HELPER COLUMN]],Table8[[#All],[Invoice Value]]), "")</f>
        <v>#N/A</v>
      </c>
      <c r="N792" s="78" t="e">
        <f t="shared" si="78"/>
        <v>#N/A</v>
      </c>
      <c r="O792" s="79"/>
    </row>
    <row r="793" spans="2:15" ht="18.75" customHeight="1" x14ac:dyDescent="0.35">
      <c r="B793" s="67" t="e">
        <f t="shared" si="79"/>
        <v>#N/A</v>
      </c>
      <c r="C793" s="40"/>
      <c r="D793" s="40"/>
      <c r="E793" s="40"/>
      <c r="F793" s="74"/>
      <c r="G793" s="74"/>
      <c r="H793" s="64" t="e">
        <f>VLOOKUP(E793, 'CODES FOR CLOSING TYPE'!$A$1:$C$28, 2,0)</f>
        <v>#N/A</v>
      </c>
      <c r="I793" s="75" t="str">
        <f t="shared" si="76"/>
        <v>DUP</v>
      </c>
      <c r="J793" s="75" t="e">
        <f t="shared" si="75"/>
        <v>#N/A</v>
      </c>
      <c r="K793" s="76" t="e">
        <f t="shared" si="77"/>
        <v>#N/A</v>
      </c>
      <c r="L793" s="81">
        <f ca="1">SUMIF(MAYPAY1, Employees8[HELPER COLUMN],Table8[[#All],[Invoice Value]])</f>
        <v>0</v>
      </c>
      <c r="M793" s="77" t="e">
        <f ca="1">IF(AND(K793="PAY", L793&gt;0), SUMIF(MAYPAY1,Employees8[[#Headers],[#Data],[HELPER COLUMN]],Table8[[#All],[Invoice Value]]), "")</f>
        <v>#N/A</v>
      </c>
      <c r="N793" s="78" t="e">
        <f t="shared" si="78"/>
        <v>#N/A</v>
      </c>
      <c r="O793" s="79"/>
    </row>
    <row r="794" spans="2:15" ht="18.75" customHeight="1" x14ac:dyDescent="0.35">
      <c r="B794" s="67" t="e">
        <f t="shared" si="79"/>
        <v>#N/A</v>
      </c>
      <c r="C794" s="40"/>
      <c r="D794" s="40"/>
      <c r="E794" s="40"/>
      <c r="F794" s="74"/>
      <c r="G794" s="74"/>
      <c r="H794" s="64" t="e">
        <f>VLOOKUP(E794, 'CODES FOR CLOSING TYPE'!$A$1:$C$28, 2,0)</f>
        <v>#N/A</v>
      </c>
      <c r="I794" s="75" t="str">
        <f t="shared" si="76"/>
        <v>DUP</v>
      </c>
      <c r="J794" s="75" t="e">
        <f t="shared" si="75"/>
        <v>#N/A</v>
      </c>
      <c r="K794" s="76" t="e">
        <f t="shared" si="77"/>
        <v>#N/A</v>
      </c>
      <c r="L794" s="81">
        <f ca="1">SUMIF(MAYPAY1, Employees8[HELPER COLUMN],Table8[[#All],[Invoice Value]])</f>
        <v>0</v>
      </c>
      <c r="M794" s="77" t="e">
        <f ca="1">IF(AND(K794="PAY", L794&gt;0), SUMIF(MAYPAY1,Employees8[[#Headers],[#Data],[HELPER COLUMN]],Table8[[#All],[Invoice Value]]), "")</f>
        <v>#N/A</v>
      </c>
      <c r="N794" s="78" t="e">
        <f t="shared" si="78"/>
        <v>#N/A</v>
      </c>
      <c r="O794" s="79"/>
    </row>
    <row r="795" spans="2:15" ht="18.75" customHeight="1" x14ac:dyDescent="0.35">
      <c r="B795" s="67" t="e">
        <f t="shared" si="79"/>
        <v>#N/A</v>
      </c>
      <c r="C795" s="40"/>
      <c r="D795" s="40"/>
      <c r="E795" s="40"/>
      <c r="F795" s="74"/>
      <c r="G795" s="74"/>
      <c r="H795" s="64" t="e">
        <f>VLOOKUP(E795, 'CODES FOR CLOSING TYPE'!$A$1:$C$28, 2,0)</f>
        <v>#N/A</v>
      </c>
      <c r="I795" s="75" t="str">
        <f t="shared" si="76"/>
        <v>DUP</v>
      </c>
      <c r="J795" s="75" t="e">
        <f t="shared" si="75"/>
        <v>#N/A</v>
      </c>
      <c r="K795" s="76" t="e">
        <f t="shared" si="77"/>
        <v>#N/A</v>
      </c>
      <c r="L795" s="81">
        <f ca="1">SUMIF(MAYPAY1, Employees8[HELPER COLUMN],Table8[[#All],[Invoice Value]])</f>
        <v>0</v>
      </c>
      <c r="M795" s="77" t="e">
        <f ca="1">IF(AND(K795="PAY", L795&gt;0), SUMIF(MAYPAY1,Employees8[[#Headers],[#Data],[HELPER COLUMN]],Table8[[#All],[Invoice Value]]), "")</f>
        <v>#N/A</v>
      </c>
      <c r="N795" s="78" t="e">
        <f t="shared" si="78"/>
        <v>#N/A</v>
      </c>
      <c r="O795" s="79"/>
    </row>
    <row r="796" spans="2:15" ht="18.75" customHeight="1" x14ac:dyDescent="0.35">
      <c r="B796" s="67" t="e">
        <f t="shared" si="79"/>
        <v>#N/A</v>
      </c>
      <c r="C796" s="40"/>
      <c r="D796" s="40"/>
      <c r="E796" s="40"/>
      <c r="F796" s="74"/>
      <c r="G796" s="74"/>
      <c r="H796" s="64" t="e">
        <f>VLOOKUP(E796, 'CODES FOR CLOSING TYPE'!$A$1:$C$28, 2,0)</f>
        <v>#N/A</v>
      </c>
      <c r="I796" s="75" t="str">
        <f t="shared" si="76"/>
        <v>DUP</v>
      </c>
      <c r="J796" s="75" t="e">
        <f t="shared" si="75"/>
        <v>#N/A</v>
      </c>
      <c r="K796" s="76" t="e">
        <f t="shared" si="77"/>
        <v>#N/A</v>
      </c>
      <c r="L796" s="81">
        <f ca="1">SUMIF(MAYPAY1, Employees8[HELPER COLUMN],Table8[[#All],[Invoice Value]])</f>
        <v>0</v>
      </c>
      <c r="M796" s="77" t="e">
        <f ca="1">IF(AND(K796="PAY", L796&gt;0), SUMIF(MAYPAY1,Employees8[[#Headers],[#Data],[HELPER COLUMN]],Table8[[#All],[Invoice Value]]), "")</f>
        <v>#N/A</v>
      </c>
      <c r="N796" s="78" t="e">
        <f t="shared" si="78"/>
        <v>#N/A</v>
      </c>
      <c r="O796" s="79"/>
    </row>
    <row r="797" spans="2:15" ht="18.75" customHeight="1" x14ac:dyDescent="0.35">
      <c r="B797" s="67" t="e">
        <f t="shared" si="79"/>
        <v>#N/A</v>
      </c>
      <c r="C797" s="40"/>
      <c r="D797" s="40"/>
      <c r="E797" s="40"/>
      <c r="F797" s="74"/>
      <c r="G797" s="74"/>
      <c r="H797" s="64" t="e">
        <f>VLOOKUP(E797, 'CODES FOR CLOSING TYPE'!$A$1:$C$28, 2,0)</f>
        <v>#N/A</v>
      </c>
      <c r="I797" s="75" t="str">
        <f t="shared" si="76"/>
        <v>DUP</v>
      </c>
      <c r="J797" s="75" t="e">
        <f t="shared" si="75"/>
        <v>#N/A</v>
      </c>
      <c r="K797" s="76" t="e">
        <f t="shared" si="77"/>
        <v>#N/A</v>
      </c>
      <c r="L797" s="81">
        <f ca="1">SUMIF(MAYPAY1, Employees8[HELPER COLUMN],Table8[[#All],[Invoice Value]])</f>
        <v>0</v>
      </c>
      <c r="M797" s="77" t="e">
        <f ca="1">IF(AND(K797="PAY", L797&gt;0), SUMIF(MAYPAY1,Employees8[[#Headers],[#Data],[HELPER COLUMN]],Table8[[#All],[Invoice Value]]), "")</f>
        <v>#N/A</v>
      </c>
      <c r="N797" s="78" t="e">
        <f t="shared" si="78"/>
        <v>#N/A</v>
      </c>
      <c r="O797" s="79"/>
    </row>
    <row r="798" spans="2:15" ht="18.75" customHeight="1" x14ac:dyDescent="0.35">
      <c r="B798" s="67" t="e">
        <f t="shared" si="79"/>
        <v>#N/A</v>
      </c>
      <c r="C798" s="40"/>
      <c r="D798" s="40"/>
      <c r="E798" s="40"/>
      <c r="F798" s="74"/>
      <c r="G798" s="74"/>
      <c r="H798" s="64" t="e">
        <f>VLOOKUP(E798, 'CODES FOR CLOSING TYPE'!$A$1:$C$28, 2,0)</f>
        <v>#N/A</v>
      </c>
      <c r="I798" s="75" t="str">
        <f t="shared" si="76"/>
        <v>DUP</v>
      </c>
      <c r="J798" s="75" t="e">
        <f t="shared" si="75"/>
        <v>#N/A</v>
      </c>
      <c r="K798" s="76" t="e">
        <f t="shared" si="77"/>
        <v>#N/A</v>
      </c>
      <c r="L798" s="81">
        <f ca="1">SUMIF(MAYPAY1, Employees8[HELPER COLUMN],Table8[[#All],[Invoice Value]])</f>
        <v>0</v>
      </c>
      <c r="M798" s="77" t="e">
        <f ca="1">IF(AND(K798="PAY", L798&gt;0), SUMIF(MAYPAY1,Employees8[[#Headers],[#Data],[HELPER COLUMN]],Table8[[#All],[Invoice Value]]), "")</f>
        <v>#N/A</v>
      </c>
      <c r="N798" s="78" t="e">
        <f t="shared" si="78"/>
        <v>#N/A</v>
      </c>
      <c r="O798" s="79"/>
    </row>
    <row r="799" spans="2:15" ht="18.75" customHeight="1" x14ac:dyDescent="0.35">
      <c r="B799" s="67" t="e">
        <f t="shared" si="79"/>
        <v>#N/A</v>
      </c>
      <c r="C799" s="40"/>
      <c r="D799" s="40"/>
      <c r="E799" s="40"/>
      <c r="F799" s="74"/>
      <c r="G799" s="74"/>
      <c r="H799" s="64" t="e">
        <f>VLOOKUP(E799, 'CODES FOR CLOSING TYPE'!$A$1:$C$28, 2,0)</f>
        <v>#N/A</v>
      </c>
      <c r="I799" s="75" t="str">
        <f t="shared" si="76"/>
        <v>DUP</v>
      </c>
      <c r="J799" s="75" t="e">
        <f t="shared" si="75"/>
        <v>#N/A</v>
      </c>
      <c r="K799" s="76" t="e">
        <f t="shared" si="77"/>
        <v>#N/A</v>
      </c>
      <c r="L799" s="81">
        <f ca="1">SUMIF(MAYPAY1, Employees8[HELPER COLUMN],Table8[[#All],[Invoice Value]])</f>
        <v>0</v>
      </c>
      <c r="M799" s="77" t="e">
        <f ca="1">IF(AND(K799="PAY", L799&gt;0), SUMIF(MAYPAY1,Employees8[[#Headers],[#Data],[HELPER COLUMN]],Table8[[#All],[Invoice Value]]), "")</f>
        <v>#N/A</v>
      </c>
      <c r="N799" s="78" t="e">
        <f t="shared" si="78"/>
        <v>#N/A</v>
      </c>
      <c r="O799" s="79"/>
    </row>
    <row r="800" spans="2:15" ht="18.75" customHeight="1" x14ac:dyDescent="0.35">
      <c r="B800" s="67" t="e">
        <f t="shared" si="79"/>
        <v>#N/A</v>
      </c>
      <c r="C800" s="40"/>
      <c r="D800" s="40"/>
      <c r="E800" s="40"/>
      <c r="F800" s="74"/>
      <c r="G800" s="74"/>
      <c r="H800" s="64" t="e">
        <f>VLOOKUP(E800, 'CODES FOR CLOSING TYPE'!$A$1:$C$28, 2,0)</f>
        <v>#N/A</v>
      </c>
      <c r="I800" s="75" t="str">
        <f t="shared" si="76"/>
        <v>DUP</v>
      </c>
      <c r="J800" s="75" t="e">
        <f t="shared" si="75"/>
        <v>#N/A</v>
      </c>
      <c r="K800" s="76" t="e">
        <f t="shared" si="77"/>
        <v>#N/A</v>
      </c>
      <c r="L800" s="81">
        <f ca="1">SUMIF(MAYPAY1, Employees8[HELPER COLUMN],Table8[[#All],[Invoice Value]])</f>
        <v>0</v>
      </c>
      <c r="M800" s="77" t="e">
        <f ca="1">IF(AND(K800="PAY", L800&gt;0), SUMIF(MAYPAY1,Employees8[[#Headers],[#Data],[HELPER COLUMN]],Table8[[#All],[Invoice Value]]), "")</f>
        <v>#N/A</v>
      </c>
      <c r="N800" s="78" t="e">
        <f t="shared" si="78"/>
        <v>#N/A</v>
      </c>
      <c r="O800" s="79"/>
    </row>
    <row r="801" spans="2:15" ht="18.75" customHeight="1" x14ac:dyDescent="0.35">
      <c r="B801" s="67" t="e">
        <f t="shared" si="79"/>
        <v>#N/A</v>
      </c>
      <c r="C801" s="40"/>
      <c r="D801" s="40"/>
      <c r="E801" s="40"/>
      <c r="F801" s="74"/>
      <c r="G801" s="74"/>
      <c r="H801" s="64" t="e">
        <f>VLOOKUP(E801, 'CODES FOR CLOSING TYPE'!$A$1:$C$28, 2,0)</f>
        <v>#N/A</v>
      </c>
      <c r="I801" s="75" t="str">
        <f t="shared" si="76"/>
        <v>DUP</v>
      </c>
      <c r="J801" s="75" t="e">
        <f t="shared" si="75"/>
        <v>#N/A</v>
      </c>
      <c r="K801" s="76" t="e">
        <f t="shared" si="77"/>
        <v>#N/A</v>
      </c>
      <c r="L801" s="81">
        <f ca="1">SUMIF(MAYPAY1, Employees8[HELPER COLUMN],Table8[[#All],[Invoice Value]])</f>
        <v>0</v>
      </c>
      <c r="M801" s="77" t="e">
        <f ca="1">IF(AND(K801="PAY", L801&gt;0), SUMIF(MAYPAY1,Employees8[[#Headers],[#Data],[HELPER COLUMN]],Table8[[#All],[Invoice Value]]), "")</f>
        <v>#N/A</v>
      </c>
      <c r="N801" s="78" t="e">
        <f t="shared" si="78"/>
        <v>#N/A</v>
      </c>
      <c r="O801" s="79"/>
    </row>
    <row r="802" spans="2:15" ht="18.75" customHeight="1" x14ac:dyDescent="0.35">
      <c r="B802" s="67" t="e">
        <f t="shared" si="79"/>
        <v>#N/A</v>
      </c>
      <c r="C802" s="40"/>
      <c r="D802" s="40"/>
      <c r="E802" s="40"/>
      <c r="F802" s="74"/>
      <c r="G802" s="74"/>
      <c r="H802" s="64" t="e">
        <f>VLOOKUP(E802, 'CODES FOR CLOSING TYPE'!$A$1:$C$28, 2,0)</f>
        <v>#N/A</v>
      </c>
      <c r="I802" s="75" t="str">
        <f t="shared" si="76"/>
        <v>DUP</v>
      </c>
      <c r="J802" s="75" t="e">
        <f t="shared" si="75"/>
        <v>#N/A</v>
      </c>
      <c r="K802" s="76" t="e">
        <f t="shared" si="77"/>
        <v>#N/A</v>
      </c>
      <c r="L802" s="81">
        <f ca="1">SUMIF(MAYPAY1, Employees8[HELPER COLUMN],Table8[[#All],[Invoice Value]])</f>
        <v>0</v>
      </c>
      <c r="M802" s="77" t="e">
        <f ca="1">IF(AND(K802="PAY", L802&gt;0), SUMIF(MAYPAY1,Employees8[[#Headers],[#Data],[HELPER COLUMN]],Table8[[#All],[Invoice Value]]), "")</f>
        <v>#N/A</v>
      </c>
      <c r="N802" s="78" t="e">
        <f t="shared" si="78"/>
        <v>#N/A</v>
      </c>
      <c r="O802" s="79"/>
    </row>
    <row r="803" spans="2:15" ht="18.75" customHeight="1" x14ac:dyDescent="0.35">
      <c r="B803" s="67" t="e">
        <f t="shared" si="79"/>
        <v>#N/A</v>
      </c>
      <c r="C803" s="40"/>
      <c r="D803" s="40"/>
      <c r="E803" s="40"/>
      <c r="F803" s="74"/>
      <c r="G803" s="74"/>
      <c r="H803" s="64" t="e">
        <f>VLOOKUP(E803, 'CODES FOR CLOSING TYPE'!$A$1:$C$28, 2,0)</f>
        <v>#N/A</v>
      </c>
      <c r="I803" s="75" t="str">
        <f t="shared" si="76"/>
        <v>DUP</v>
      </c>
      <c r="J803" s="75" t="e">
        <f t="shared" si="75"/>
        <v>#N/A</v>
      </c>
      <c r="K803" s="76" t="e">
        <f t="shared" si="77"/>
        <v>#N/A</v>
      </c>
      <c r="L803" s="81">
        <f ca="1">SUMIF(MAYPAY1, Employees8[HELPER COLUMN],Table8[[#All],[Invoice Value]])</f>
        <v>0</v>
      </c>
      <c r="M803" s="77" t="e">
        <f ca="1">IF(AND(K803="PAY", L803&gt;0), SUMIF(MAYPAY1,Employees8[[#Headers],[#Data],[HELPER COLUMN]],Table8[[#All],[Invoice Value]]), "")</f>
        <v>#N/A</v>
      </c>
      <c r="N803" s="78" t="e">
        <f t="shared" si="78"/>
        <v>#N/A</v>
      </c>
      <c r="O803" s="79"/>
    </row>
    <row r="804" spans="2:15" ht="18.75" customHeight="1" x14ac:dyDescent="0.35">
      <c r="B804" s="67" t="e">
        <f t="shared" si="79"/>
        <v>#N/A</v>
      </c>
      <c r="C804" s="40"/>
      <c r="D804" s="40"/>
      <c r="E804" s="40"/>
      <c r="F804" s="74"/>
      <c r="G804" s="74"/>
      <c r="H804" s="64" t="e">
        <f>VLOOKUP(E804, 'CODES FOR CLOSING TYPE'!$A$1:$C$28, 2,0)</f>
        <v>#N/A</v>
      </c>
      <c r="I804" s="75" t="str">
        <f t="shared" si="76"/>
        <v>DUP</v>
      </c>
      <c r="J804" s="75" t="e">
        <f t="shared" si="75"/>
        <v>#N/A</v>
      </c>
      <c r="K804" s="76" t="e">
        <f t="shared" si="77"/>
        <v>#N/A</v>
      </c>
      <c r="L804" s="81">
        <f ca="1">SUMIF(MAYPAY1, Employees8[HELPER COLUMN],Table8[[#All],[Invoice Value]])</f>
        <v>0</v>
      </c>
      <c r="M804" s="77" t="e">
        <f ca="1">IF(AND(K804="PAY", L804&gt;0), SUMIF(MAYPAY1,Employees8[[#Headers],[#Data],[HELPER COLUMN]],Table8[[#All],[Invoice Value]]), "")</f>
        <v>#N/A</v>
      </c>
      <c r="N804" s="78" t="e">
        <f t="shared" si="78"/>
        <v>#N/A</v>
      </c>
      <c r="O804" s="79"/>
    </row>
    <row r="805" spans="2:15" ht="18.75" customHeight="1" x14ac:dyDescent="0.35">
      <c r="B805" s="67" t="e">
        <f t="shared" si="79"/>
        <v>#N/A</v>
      </c>
      <c r="C805" s="40"/>
      <c r="D805" s="40"/>
      <c r="E805" s="40"/>
      <c r="F805" s="74"/>
      <c r="G805" s="74"/>
      <c r="H805" s="64" t="e">
        <f>VLOOKUP(E805, 'CODES FOR CLOSING TYPE'!$A$1:$C$28, 2,0)</f>
        <v>#N/A</v>
      </c>
      <c r="I805" s="75" t="str">
        <f t="shared" si="76"/>
        <v>DUP</v>
      </c>
      <c r="J805" s="75" t="e">
        <f t="shared" si="75"/>
        <v>#N/A</v>
      </c>
      <c r="K805" s="76" t="e">
        <f t="shared" si="77"/>
        <v>#N/A</v>
      </c>
      <c r="L805" s="81">
        <f ca="1">SUMIF(MAYPAY1, Employees8[HELPER COLUMN],Table8[[#All],[Invoice Value]])</f>
        <v>0</v>
      </c>
      <c r="M805" s="77" t="e">
        <f ca="1">IF(AND(K805="PAY", L805&gt;0), SUMIF(MAYPAY1,Employees8[[#Headers],[#Data],[HELPER COLUMN]],Table8[[#All],[Invoice Value]]), "")</f>
        <v>#N/A</v>
      </c>
      <c r="N805" s="78" t="e">
        <f t="shared" si="78"/>
        <v>#N/A</v>
      </c>
      <c r="O805" s="79"/>
    </row>
    <row r="806" spans="2:15" ht="18.75" customHeight="1" x14ac:dyDescent="0.35">
      <c r="B806" s="67" t="e">
        <f t="shared" si="79"/>
        <v>#N/A</v>
      </c>
      <c r="C806" s="40"/>
      <c r="D806" s="40"/>
      <c r="E806" s="40"/>
      <c r="F806" s="74"/>
      <c r="G806" s="74"/>
      <c r="H806" s="64" t="e">
        <f>VLOOKUP(E806, 'CODES FOR CLOSING TYPE'!$A$1:$C$28, 2,0)</f>
        <v>#N/A</v>
      </c>
      <c r="I806" s="75" t="str">
        <f t="shared" si="76"/>
        <v>DUP</v>
      </c>
      <c r="J806" s="75" t="e">
        <f t="shared" si="75"/>
        <v>#N/A</v>
      </c>
      <c r="K806" s="76" t="e">
        <f t="shared" si="77"/>
        <v>#N/A</v>
      </c>
      <c r="L806" s="81">
        <f ca="1">SUMIF(MAYPAY1, Employees8[HELPER COLUMN],Table8[[#All],[Invoice Value]])</f>
        <v>0</v>
      </c>
      <c r="M806" s="77" t="e">
        <f ca="1">IF(AND(K806="PAY", L806&gt;0), SUMIF(MAYPAY1,Employees8[[#Headers],[#Data],[HELPER COLUMN]],Table8[[#All],[Invoice Value]]), "")</f>
        <v>#N/A</v>
      </c>
      <c r="N806" s="78" t="e">
        <f t="shared" si="78"/>
        <v>#N/A</v>
      </c>
      <c r="O806" s="79"/>
    </row>
    <row r="807" spans="2:15" ht="18.75" customHeight="1" x14ac:dyDescent="0.35">
      <c r="B807" s="67" t="e">
        <f t="shared" si="79"/>
        <v>#N/A</v>
      </c>
      <c r="C807" s="40"/>
      <c r="D807" s="40"/>
      <c r="E807" s="40"/>
      <c r="F807" s="74"/>
      <c r="G807" s="74"/>
      <c r="H807" s="64" t="e">
        <f>VLOOKUP(E807, 'CODES FOR CLOSING TYPE'!$A$1:$C$28, 2,0)</f>
        <v>#N/A</v>
      </c>
      <c r="I807" s="75" t="str">
        <f t="shared" si="76"/>
        <v>DUP</v>
      </c>
      <c r="J807" s="75" t="e">
        <f t="shared" si="75"/>
        <v>#N/A</v>
      </c>
      <c r="K807" s="76" t="e">
        <f t="shared" si="77"/>
        <v>#N/A</v>
      </c>
      <c r="L807" s="81">
        <f ca="1">SUMIF(MAYPAY1, Employees8[HELPER COLUMN],Table8[[#All],[Invoice Value]])</f>
        <v>0</v>
      </c>
      <c r="M807" s="77" t="e">
        <f ca="1">IF(AND(K807="PAY", L807&gt;0), SUMIF(MAYPAY1,Employees8[[#Headers],[#Data],[HELPER COLUMN]],Table8[[#All],[Invoice Value]]), "")</f>
        <v>#N/A</v>
      </c>
      <c r="N807" s="78" t="e">
        <f t="shared" si="78"/>
        <v>#N/A</v>
      </c>
      <c r="O807" s="79"/>
    </row>
    <row r="808" spans="2:15" ht="18.75" customHeight="1" x14ac:dyDescent="0.35">
      <c r="B808" s="67" t="e">
        <f t="shared" si="79"/>
        <v>#N/A</v>
      </c>
      <c r="C808" s="40"/>
      <c r="D808" s="40"/>
      <c r="E808" s="40"/>
      <c r="F808" s="74"/>
      <c r="G808" s="74"/>
      <c r="H808" s="64" t="e">
        <f>VLOOKUP(E808, 'CODES FOR CLOSING TYPE'!$A$1:$C$28, 2,0)</f>
        <v>#N/A</v>
      </c>
      <c r="I808" s="75" t="str">
        <f t="shared" si="76"/>
        <v>DUP</v>
      </c>
      <c r="J808" s="75" t="e">
        <f t="shared" si="75"/>
        <v>#N/A</v>
      </c>
      <c r="K808" s="76" t="e">
        <f t="shared" si="77"/>
        <v>#N/A</v>
      </c>
      <c r="L808" s="81">
        <f ca="1">SUMIF(MAYPAY1, Employees8[HELPER COLUMN],Table8[[#All],[Invoice Value]])</f>
        <v>0</v>
      </c>
      <c r="M808" s="77" t="e">
        <f ca="1">IF(AND(K808="PAY", L808&gt;0), SUMIF(MAYPAY1,Employees8[[#Headers],[#Data],[HELPER COLUMN]],Table8[[#All],[Invoice Value]]), "")</f>
        <v>#N/A</v>
      </c>
      <c r="N808" s="78" t="e">
        <f t="shared" si="78"/>
        <v>#N/A</v>
      </c>
      <c r="O808" s="79"/>
    </row>
    <row r="809" spans="2:15" ht="18.75" customHeight="1" x14ac:dyDescent="0.35">
      <c r="B809" s="67" t="e">
        <f t="shared" si="79"/>
        <v>#N/A</v>
      </c>
      <c r="C809" s="40"/>
      <c r="D809" s="40"/>
      <c r="E809" s="40"/>
      <c r="F809" s="74"/>
      <c r="G809" s="74"/>
      <c r="H809" s="64" t="e">
        <f>VLOOKUP(E809, 'CODES FOR CLOSING TYPE'!$A$1:$C$28, 2,0)</f>
        <v>#N/A</v>
      </c>
      <c r="I809" s="75" t="str">
        <f t="shared" si="76"/>
        <v>DUP</v>
      </c>
      <c r="J809" s="75" t="e">
        <f t="shared" si="75"/>
        <v>#N/A</v>
      </c>
      <c r="K809" s="76" t="e">
        <f t="shared" si="77"/>
        <v>#N/A</v>
      </c>
      <c r="L809" s="81">
        <f ca="1">SUMIF(MAYPAY1, Employees8[HELPER COLUMN],Table8[[#All],[Invoice Value]])</f>
        <v>0</v>
      </c>
      <c r="M809" s="77" t="e">
        <f ca="1">IF(AND(K809="PAY", L809&gt;0), SUMIF(MAYPAY1,Employees8[[#Headers],[#Data],[HELPER COLUMN]],Table8[[#All],[Invoice Value]]), "")</f>
        <v>#N/A</v>
      </c>
      <c r="N809" s="78" t="e">
        <f t="shared" si="78"/>
        <v>#N/A</v>
      </c>
      <c r="O809" s="79"/>
    </row>
    <row r="810" spans="2:15" ht="18.75" customHeight="1" x14ac:dyDescent="0.35">
      <c r="B810" s="67" t="e">
        <f t="shared" si="79"/>
        <v>#N/A</v>
      </c>
      <c r="C810" s="40"/>
      <c r="D810" s="40"/>
      <c r="E810" s="40"/>
      <c r="F810" s="74"/>
      <c r="G810" s="74"/>
      <c r="H810" s="64" t="e">
        <f>VLOOKUP(E810, 'CODES FOR CLOSING TYPE'!$A$1:$C$28, 2,0)</f>
        <v>#N/A</v>
      </c>
      <c r="I810" s="75" t="str">
        <f t="shared" si="76"/>
        <v>DUP</v>
      </c>
      <c r="J810" s="75" t="e">
        <f t="shared" si="75"/>
        <v>#N/A</v>
      </c>
      <c r="K810" s="76" t="e">
        <f t="shared" si="77"/>
        <v>#N/A</v>
      </c>
      <c r="L810" s="81">
        <f ca="1">SUMIF(MAYPAY1, Employees8[HELPER COLUMN],Table8[[#All],[Invoice Value]])</f>
        <v>0</v>
      </c>
      <c r="M810" s="77" t="e">
        <f ca="1">IF(AND(K810="PAY", L810&gt;0), SUMIF(MAYPAY1,Employees8[[#Headers],[#Data],[HELPER COLUMN]],Table8[[#All],[Invoice Value]]), "")</f>
        <v>#N/A</v>
      </c>
      <c r="N810" s="78" t="e">
        <f t="shared" si="78"/>
        <v>#N/A</v>
      </c>
      <c r="O810" s="79"/>
    </row>
    <row r="811" spans="2:15" ht="18.75" customHeight="1" x14ac:dyDescent="0.35">
      <c r="B811" s="67" t="e">
        <f t="shared" si="79"/>
        <v>#N/A</v>
      </c>
      <c r="C811" s="40"/>
      <c r="D811" s="40"/>
      <c r="E811" s="40"/>
      <c r="F811" s="74"/>
      <c r="G811" s="74"/>
      <c r="H811" s="64" t="e">
        <f>VLOOKUP(E811, 'CODES FOR CLOSING TYPE'!$A$1:$C$28, 2,0)</f>
        <v>#N/A</v>
      </c>
      <c r="I811" s="75" t="str">
        <f t="shared" si="76"/>
        <v>DUP</v>
      </c>
      <c r="J811" s="75" t="e">
        <f t="shared" si="75"/>
        <v>#N/A</v>
      </c>
      <c r="K811" s="76" t="e">
        <f t="shared" si="77"/>
        <v>#N/A</v>
      </c>
      <c r="L811" s="81">
        <f ca="1">SUMIF(MAYPAY1, Employees8[HELPER COLUMN],Table8[[#All],[Invoice Value]])</f>
        <v>0</v>
      </c>
      <c r="M811" s="77" t="e">
        <f ca="1">IF(AND(K811="PAY", L811&gt;0), SUMIF(MAYPAY1,Employees8[[#Headers],[#Data],[HELPER COLUMN]],Table8[[#All],[Invoice Value]]), "")</f>
        <v>#N/A</v>
      </c>
      <c r="N811" s="78" t="e">
        <f t="shared" si="78"/>
        <v>#N/A</v>
      </c>
      <c r="O811" s="79"/>
    </row>
    <row r="812" spans="2:15" ht="18.75" customHeight="1" x14ac:dyDescent="0.35">
      <c r="B812" s="67" t="e">
        <f t="shared" si="79"/>
        <v>#N/A</v>
      </c>
      <c r="C812" s="40"/>
      <c r="D812" s="40"/>
      <c r="E812" s="40"/>
      <c r="F812" s="74"/>
      <c r="G812" s="74"/>
      <c r="H812" s="64" t="e">
        <f>VLOOKUP(E812, 'CODES FOR CLOSING TYPE'!$A$1:$C$28, 2,0)</f>
        <v>#N/A</v>
      </c>
      <c r="I812" s="75" t="str">
        <f t="shared" si="76"/>
        <v>DUP</v>
      </c>
      <c r="J812" s="75" t="e">
        <f t="shared" si="75"/>
        <v>#N/A</v>
      </c>
      <c r="K812" s="76" t="e">
        <f t="shared" si="77"/>
        <v>#N/A</v>
      </c>
      <c r="L812" s="81">
        <f ca="1">SUMIF(MAYPAY1, Employees8[HELPER COLUMN],Table8[[#All],[Invoice Value]])</f>
        <v>0</v>
      </c>
      <c r="M812" s="77" t="e">
        <f ca="1">IF(AND(K812="PAY", L812&gt;0), SUMIF(MAYPAY1,Employees8[[#Headers],[#Data],[HELPER COLUMN]],Table8[[#All],[Invoice Value]]), "")</f>
        <v>#N/A</v>
      </c>
      <c r="N812" s="78" t="e">
        <f t="shared" si="78"/>
        <v>#N/A</v>
      </c>
      <c r="O812" s="79"/>
    </row>
    <row r="813" spans="2:15" ht="18.75" customHeight="1" x14ac:dyDescent="0.35">
      <c r="B813" s="67" t="e">
        <f t="shared" si="79"/>
        <v>#N/A</v>
      </c>
      <c r="C813" s="40"/>
      <c r="D813" s="40"/>
      <c r="E813" s="40"/>
      <c r="F813" s="74"/>
      <c r="G813" s="74"/>
      <c r="H813" s="64" t="e">
        <f>VLOOKUP(E813, 'CODES FOR CLOSING TYPE'!$A$1:$C$28, 2,0)</f>
        <v>#N/A</v>
      </c>
      <c r="I813" s="75" t="str">
        <f t="shared" si="76"/>
        <v>DUP</v>
      </c>
      <c r="J813" s="75" t="e">
        <f t="shared" si="75"/>
        <v>#N/A</v>
      </c>
      <c r="K813" s="76" t="e">
        <f t="shared" si="77"/>
        <v>#N/A</v>
      </c>
      <c r="L813" s="81">
        <f ca="1">SUMIF(MAYPAY1, Employees8[HELPER COLUMN],Table8[[#All],[Invoice Value]])</f>
        <v>0</v>
      </c>
      <c r="M813" s="77" t="e">
        <f ca="1">IF(AND(K813="PAY", L813&gt;0), SUMIF(MAYPAY1,Employees8[[#Headers],[#Data],[HELPER COLUMN]],Table8[[#All],[Invoice Value]]), "")</f>
        <v>#N/A</v>
      </c>
      <c r="N813" s="78" t="e">
        <f t="shared" si="78"/>
        <v>#N/A</v>
      </c>
      <c r="O813" s="79"/>
    </row>
    <row r="814" spans="2:15" ht="18.75" customHeight="1" x14ac:dyDescent="0.35">
      <c r="B814" s="67" t="e">
        <f t="shared" si="79"/>
        <v>#N/A</v>
      </c>
      <c r="C814" s="40"/>
      <c r="D814" s="40"/>
      <c r="E814" s="40"/>
      <c r="F814" s="74"/>
      <c r="G814" s="74"/>
      <c r="H814" s="64" t="e">
        <f>VLOOKUP(E814, 'CODES FOR CLOSING TYPE'!$A$1:$C$28, 2,0)</f>
        <v>#N/A</v>
      </c>
      <c r="I814" s="75" t="str">
        <f t="shared" si="76"/>
        <v>DUP</v>
      </c>
      <c r="J814" s="75" t="e">
        <f t="shared" si="75"/>
        <v>#N/A</v>
      </c>
      <c r="K814" s="76" t="e">
        <f t="shared" si="77"/>
        <v>#N/A</v>
      </c>
      <c r="L814" s="81">
        <f ca="1">SUMIF(MAYPAY1, Employees8[HELPER COLUMN],Table8[[#All],[Invoice Value]])</f>
        <v>0</v>
      </c>
      <c r="M814" s="77" t="e">
        <f ca="1">IF(AND(K814="PAY", L814&gt;0), SUMIF(MAYPAY1,Employees8[[#Headers],[#Data],[HELPER COLUMN]],Table8[[#All],[Invoice Value]]), "")</f>
        <v>#N/A</v>
      </c>
      <c r="N814" s="78" t="e">
        <f t="shared" si="78"/>
        <v>#N/A</v>
      </c>
      <c r="O814" s="79"/>
    </row>
    <row r="815" spans="2:15" ht="18.75" customHeight="1" x14ac:dyDescent="0.35">
      <c r="B815" s="67" t="e">
        <f t="shared" si="79"/>
        <v>#N/A</v>
      </c>
      <c r="C815" s="40"/>
      <c r="D815" s="40"/>
      <c r="E815" s="40"/>
      <c r="F815" s="74"/>
      <c r="G815" s="74"/>
      <c r="H815" s="64" t="e">
        <f>VLOOKUP(E815, 'CODES FOR CLOSING TYPE'!$A$1:$C$28, 2,0)</f>
        <v>#N/A</v>
      </c>
      <c r="I815" s="75" t="str">
        <f t="shared" si="76"/>
        <v>DUP</v>
      </c>
      <c r="J815" s="75" t="e">
        <f t="shared" si="75"/>
        <v>#N/A</v>
      </c>
      <c r="K815" s="76" t="e">
        <f t="shared" si="77"/>
        <v>#N/A</v>
      </c>
      <c r="L815" s="81">
        <f ca="1">SUMIF(MAYPAY1, Employees8[HELPER COLUMN],Table8[[#All],[Invoice Value]])</f>
        <v>0</v>
      </c>
      <c r="M815" s="77" t="e">
        <f ca="1">IF(AND(K815="PAY", L815&gt;0), SUMIF(MAYPAY1,Employees8[[#Headers],[#Data],[HELPER COLUMN]],Table8[[#All],[Invoice Value]]), "")</f>
        <v>#N/A</v>
      </c>
      <c r="N815" s="78" t="e">
        <f t="shared" si="78"/>
        <v>#N/A</v>
      </c>
      <c r="O815" s="79"/>
    </row>
    <row r="816" spans="2:15" ht="18.75" customHeight="1" x14ac:dyDescent="0.35">
      <c r="B816" s="67" t="e">
        <f t="shared" si="79"/>
        <v>#N/A</v>
      </c>
      <c r="C816" s="40"/>
      <c r="D816" s="40"/>
      <c r="E816" s="40"/>
      <c r="F816" s="74"/>
      <c r="G816" s="74"/>
      <c r="H816" s="64" t="e">
        <f>VLOOKUP(E816, 'CODES FOR CLOSING TYPE'!$A$1:$C$28, 2,0)</f>
        <v>#N/A</v>
      </c>
      <c r="I816" s="75" t="str">
        <f t="shared" si="76"/>
        <v>DUP</v>
      </c>
      <c r="J816" s="75" t="e">
        <f t="shared" si="75"/>
        <v>#N/A</v>
      </c>
      <c r="K816" s="76" t="e">
        <f t="shared" si="77"/>
        <v>#N/A</v>
      </c>
      <c r="L816" s="81">
        <f ca="1">SUMIF(MAYPAY1, Employees8[HELPER COLUMN],Table8[[#All],[Invoice Value]])</f>
        <v>0</v>
      </c>
      <c r="M816" s="77" t="e">
        <f ca="1">IF(AND(K816="PAY", L816&gt;0), SUMIF(MAYPAY1,Employees8[[#Headers],[#Data],[HELPER COLUMN]],Table8[[#All],[Invoice Value]]), "")</f>
        <v>#N/A</v>
      </c>
      <c r="N816" s="78" t="e">
        <f t="shared" si="78"/>
        <v>#N/A</v>
      </c>
      <c r="O816" s="79"/>
    </row>
    <row r="817" spans="2:15" ht="18.75" customHeight="1" x14ac:dyDescent="0.35">
      <c r="B817" s="67" t="e">
        <f t="shared" si="79"/>
        <v>#N/A</v>
      </c>
      <c r="C817" s="40"/>
      <c r="D817" s="40"/>
      <c r="E817" s="40"/>
      <c r="F817" s="74"/>
      <c r="G817" s="74"/>
      <c r="H817" s="64" t="e">
        <f>VLOOKUP(E817, 'CODES FOR CLOSING TYPE'!$A$1:$C$28, 2,0)</f>
        <v>#N/A</v>
      </c>
      <c r="I817" s="75" t="str">
        <f t="shared" si="76"/>
        <v>DUP</v>
      </c>
      <c r="J817" s="75" t="e">
        <f t="shared" si="75"/>
        <v>#N/A</v>
      </c>
      <c r="K817" s="76" t="e">
        <f t="shared" si="77"/>
        <v>#N/A</v>
      </c>
      <c r="L817" s="81">
        <f ca="1">SUMIF(MAYPAY1, Employees8[HELPER COLUMN],Table8[[#All],[Invoice Value]])</f>
        <v>0</v>
      </c>
      <c r="M817" s="77" t="e">
        <f ca="1">IF(AND(K817="PAY", L817&gt;0), SUMIF(MAYPAY1,Employees8[[#Headers],[#Data],[HELPER COLUMN]],Table8[[#All],[Invoice Value]]), "")</f>
        <v>#N/A</v>
      </c>
      <c r="N817" s="78" t="e">
        <f t="shared" si="78"/>
        <v>#N/A</v>
      </c>
      <c r="O817" s="79"/>
    </row>
    <row r="818" spans="2:15" ht="18.75" customHeight="1" x14ac:dyDescent="0.35">
      <c r="B818" s="67" t="e">
        <f t="shared" si="79"/>
        <v>#N/A</v>
      </c>
      <c r="C818" s="40"/>
      <c r="D818" s="40"/>
      <c r="E818" s="40"/>
      <c r="F818" s="74"/>
      <c r="G818" s="74"/>
      <c r="H818" s="64" t="e">
        <f>VLOOKUP(E818, 'CODES FOR CLOSING TYPE'!$A$1:$C$28, 2,0)</f>
        <v>#N/A</v>
      </c>
      <c r="I818" s="75" t="str">
        <f t="shared" si="76"/>
        <v>DUP</v>
      </c>
      <c r="J818" s="75" t="e">
        <f t="shared" si="75"/>
        <v>#N/A</v>
      </c>
      <c r="K818" s="76" t="e">
        <f t="shared" si="77"/>
        <v>#N/A</v>
      </c>
      <c r="L818" s="81">
        <f ca="1">SUMIF(MAYPAY1, Employees8[HELPER COLUMN],Table8[[#All],[Invoice Value]])</f>
        <v>0</v>
      </c>
      <c r="M818" s="77" t="e">
        <f ca="1">IF(AND(K818="PAY", L818&gt;0), SUMIF(MAYPAY1,Employees8[[#Headers],[#Data],[HELPER COLUMN]],Table8[[#All],[Invoice Value]]), "")</f>
        <v>#N/A</v>
      </c>
      <c r="N818" s="78" t="e">
        <f t="shared" si="78"/>
        <v>#N/A</v>
      </c>
      <c r="O818" s="79"/>
    </row>
    <row r="819" spans="2:15" ht="18.75" customHeight="1" x14ac:dyDescent="0.35">
      <c r="B819" s="67" t="e">
        <f t="shared" si="79"/>
        <v>#N/A</v>
      </c>
      <c r="C819" s="40"/>
      <c r="D819" s="40"/>
      <c r="E819" s="40"/>
      <c r="F819" s="74"/>
      <c r="G819" s="74"/>
      <c r="H819" s="64" t="e">
        <f>VLOOKUP(E819, 'CODES FOR CLOSING TYPE'!$A$1:$C$28, 2,0)</f>
        <v>#N/A</v>
      </c>
      <c r="I819" s="75" t="str">
        <f t="shared" si="76"/>
        <v>DUP</v>
      </c>
      <c r="J819" s="75" t="e">
        <f t="shared" si="75"/>
        <v>#N/A</v>
      </c>
      <c r="K819" s="76" t="e">
        <f t="shared" si="77"/>
        <v>#N/A</v>
      </c>
      <c r="L819" s="81">
        <f ca="1">SUMIF(MAYPAY1, Employees8[HELPER COLUMN],Table8[[#All],[Invoice Value]])</f>
        <v>0</v>
      </c>
      <c r="M819" s="77" t="e">
        <f ca="1">IF(AND(K819="PAY", L819&gt;0), SUMIF(MAYPAY1,Employees8[[#Headers],[#Data],[HELPER COLUMN]],Table8[[#All],[Invoice Value]]), "")</f>
        <v>#N/A</v>
      </c>
      <c r="N819" s="78" t="e">
        <f t="shared" si="78"/>
        <v>#N/A</v>
      </c>
      <c r="O819" s="79"/>
    </row>
    <row r="820" spans="2:15" ht="18.75" customHeight="1" x14ac:dyDescent="0.35">
      <c r="B820" s="67" t="e">
        <f t="shared" si="79"/>
        <v>#N/A</v>
      </c>
      <c r="C820" s="40"/>
      <c r="D820" s="40"/>
      <c r="E820" s="40"/>
      <c r="F820" s="74"/>
      <c r="G820" s="74"/>
      <c r="H820" s="64" t="e">
        <f>VLOOKUP(E820, 'CODES FOR CLOSING TYPE'!$A$1:$C$28, 2,0)</f>
        <v>#N/A</v>
      </c>
      <c r="I820" s="75" t="str">
        <f t="shared" si="76"/>
        <v>DUP</v>
      </c>
      <c r="J820" s="75" t="e">
        <f t="shared" si="75"/>
        <v>#N/A</v>
      </c>
      <c r="K820" s="76" t="e">
        <f t="shared" si="77"/>
        <v>#N/A</v>
      </c>
      <c r="L820" s="81">
        <f ca="1">SUMIF(MAYPAY1, Employees8[HELPER COLUMN],Table8[[#All],[Invoice Value]])</f>
        <v>0</v>
      </c>
      <c r="M820" s="77" t="e">
        <f ca="1">IF(AND(K820="PAY", L820&gt;0), SUMIF(MAYPAY1,Employees8[[#Headers],[#Data],[HELPER COLUMN]],Table8[[#All],[Invoice Value]]), "")</f>
        <v>#N/A</v>
      </c>
      <c r="N820" s="78" t="e">
        <f t="shared" si="78"/>
        <v>#N/A</v>
      </c>
      <c r="O820" s="79"/>
    </row>
    <row r="821" spans="2:15" ht="18.75" customHeight="1" x14ac:dyDescent="0.35">
      <c r="B821" s="67" t="e">
        <f t="shared" si="79"/>
        <v>#N/A</v>
      </c>
      <c r="C821" s="40"/>
      <c r="D821" s="40"/>
      <c r="E821" s="40"/>
      <c r="F821" s="74"/>
      <c r="G821" s="74"/>
      <c r="H821" s="64" t="e">
        <f>VLOOKUP(E821, 'CODES FOR CLOSING TYPE'!$A$1:$C$28, 2,0)</f>
        <v>#N/A</v>
      </c>
      <c r="I821" s="75" t="str">
        <f t="shared" si="76"/>
        <v>DUP</v>
      </c>
      <c r="J821" s="75" t="e">
        <f t="shared" si="75"/>
        <v>#N/A</v>
      </c>
      <c r="K821" s="76" t="e">
        <f t="shared" si="77"/>
        <v>#N/A</v>
      </c>
      <c r="L821" s="81">
        <f ca="1">SUMIF(MAYPAY1, Employees8[HELPER COLUMN],Table8[[#All],[Invoice Value]])</f>
        <v>0</v>
      </c>
      <c r="M821" s="77" t="e">
        <f ca="1">IF(AND(K821="PAY", L821&gt;0), SUMIF(MAYPAY1,Employees8[[#Headers],[#Data],[HELPER COLUMN]],Table8[[#All],[Invoice Value]]), "")</f>
        <v>#N/A</v>
      </c>
      <c r="N821" s="78" t="e">
        <f t="shared" si="78"/>
        <v>#N/A</v>
      </c>
      <c r="O821" s="79"/>
    </row>
    <row r="822" spans="2:15" ht="18.75" customHeight="1" x14ac:dyDescent="0.35">
      <c r="B822" s="67" t="e">
        <f t="shared" si="79"/>
        <v>#N/A</v>
      </c>
      <c r="C822" s="40"/>
      <c r="D822" s="40"/>
      <c r="E822" s="40"/>
      <c r="F822" s="74"/>
      <c r="G822" s="74"/>
      <c r="H822" s="64" t="e">
        <f>VLOOKUP(E822, 'CODES FOR CLOSING TYPE'!$A$1:$C$28, 2,0)</f>
        <v>#N/A</v>
      </c>
      <c r="I822" s="75" t="str">
        <f t="shared" si="76"/>
        <v>DUP</v>
      </c>
      <c r="J822" s="75" t="e">
        <f t="shared" si="75"/>
        <v>#N/A</v>
      </c>
      <c r="K822" s="76" t="e">
        <f t="shared" si="77"/>
        <v>#N/A</v>
      </c>
      <c r="L822" s="81">
        <f ca="1">SUMIF(MAYPAY1, Employees8[HELPER COLUMN],Table8[[#All],[Invoice Value]])</f>
        <v>0</v>
      </c>
      <c r="M822" s="77" t="e">
        <f ca="1">IF(AND(K822="PAY", L822&gt;0), SUMIF(MAYPAY1,Employees8[[#Headers],[#Data],[HELPER COLUMN]],Table8[[#All],[Invoice Value]]), "")</f>
        <v>#N/A</v>
      </c>
      <c r="N822" s="78" t="e">
        <f t="shared" si="78"/>
        <v>#N/A</v>
      </c>
      <c r="O822" s="79"/>
    </row>
    <row r="823" spans="2:15" ht="18.75" customHeight="1" x14ac:dyDescent="0.35">
      <c r="B823" s="67" t="e">
        <f t="shared" si="79"/>
        <v>#N/A</v>
      </c>
      <c r="C823" s="40"/>
      <c r="D823" s="40"/>
      <c r="E823" s="40"/>
      <c r="F823" s="74"/>
      <c r="G823" s="74"/>
      <c r="H823" s="64" t="e">
        <f>VLOOKUP(E823, 'CODES FOR CLOSING TYPE'!$A$1:$C$28, 2,0)</f>
        <v>#N/A</v>
      </c>
      <c r="I823" s="75" t="str">
        <f t="shared" si="76"/>
        <v>DUP</v>
      </c>
      <c r="J823" s="75" t="e">
        <f t="shared" si="75"/>
        <v>#N/A</v>
      </c>
      <c r="K823" s="76" t="e">
        <f t="shared" si="77"/>
        <v>#N/A</v>
      </c>
      <c r="L823" s="81">
        <f ca="1">SUMIF(MAYPAY1, Employees8[HELPER COLUMN],Table8[[#All],[Invoice Value]])</f>
        <v>0</v>
      </c>
      <c r="M823" s="77" t="e">
        <f ca="1">IF(AND(K823="PAY", L823&gt;0), SUMIF(MAYPAY1,Employees8[[#Headers],[#Data],[HELPER COLUMN]],Table8[[#All],[Invoice Value]]), "")</f>
        <v>#N/A</v>
      </c>
      <c r="N823" s="78" t="e">
        <f t="shared" si="78"/>
        <v>#N/A</v>
      </c>
      <c r="O823" s="79"/>
    </row>
    <row r="824" spans="2:15" ht="18.75" customHeight="1" x14ac:dyDescent="0.35">
      <c r="B824" s="67" t="e">
        <f t="shared" si="79"/>
        <v>#N/A</v>
      </c>
      <c r="C824" s="40"/>
      <c r="D824" s="40"/>
      <c r="E824" s="40"/>
      <c r="F824" s="74"/>
      <c r="G824" s="74"/>
      <c r="H824" s="64" t="e">
        <f>VLOOKUP(E824, 'CODES FOR CLOSING TYPE'!$A$1:$C$28, 2,0)</f>
        <v>#N/A</v>
      </c>
      <c r="I824" s="75" t="str">
        <f t="shared" si="76"/>
        <v>DUP</v>
      </c>
      <c r="J824" s="75" t="e">
        <f t="shared" si="75"/>
        <v>#N/A</v>
      </c>
      <c r="K824" s="76" t="e">
        <f t="shared" si="77"/>
        <v>#N/A</v>
      </c>
      <c r="L824" s="81">
        <f ca="1">SUMIF(MAYPAY1, Employees8[HELPER COLUMN],Table8[[#All],[Invoice Value]])</f>
        <v>0</v>
      </c>
      <c r="M824" s="77" t="e">
        <f ca="1">IF(AND(K824="PAY", L824&gt;0), SUMIF(MAYPAY1,Employees8[[#Headers],[#Data],[HELPER COLUMN]],Table8[[#All],[Invoice Value]]), "")</f>
        <v>#N/A</v>
      </c>
      <c r="N824" s="78" t="e">
        <f t="shared" si="78"/>
        <v>#N/A</v>
      </c>
      <c r="O824" s="79"/>
    </row>
    <row r="825" spans="2:15" ht="18.75" customHeight="1" x14ac:dyDescent="0.35">
      <c r="B825" s="67" t="e">
        <f t="shared" si="79"/>
        <v>#N/A</v>
      </c>
      <c r="C825" s="40"/>
      <c r="D825" s="40"/>
      <c r="E825" s="40"/>
      <c r="F825" s="74"/>
      <c r="G825" s="74"/>
      <c r="H825" s="64" t="e">
        <f>VLOOKUP(E825, 'CODES FOR CLOSING TYPE'!$A$1:$C$28, 2,0)</f>
        <v>#N/A</v>
      </c>
      <c r="I825" s="75" t="str">
        <f t="shared" si="76"/>
        <v>DUP</v>
      </c>
      <c r="J825" s="75" t="e">
        <f t="shared" si="75"/>
        <v>#N/A</v>
      </c>
      <c r="K825" s="76" t="e">
        <f t="shared" si="77"/>
        <v>#N/A</v>
      </c>
      <c r="L825" s="81">
        <f ca="1">SUMIF(MAYPAY1, Employees8[HELPER COLUMN],Table8[[#All],[Invoice Value]])</f>
        <v>0</v>
      </c>
      <c r="M825" s="77" t="e">
        <f ca="1">IF(AND(K825="PAY", L825&gt;0), SUMIF(MAYPAY1,Employees8[[#Headers],[#Data],[HELPER COLUMN]],Table8[[#All],[Invoice Value]]), "")</f>
        <v>#N/A</v>
      </c>
      <c r="N825" s="78" t="e">
        <f t="shared" si="78"/>
        <v>#N/A</v>
      </c>
      <c r="O825" s="79"/>
    </row>
    <row r="826" spans="2:15" ht="18.75" customHeight="1" x14ac:dyDescent="0.35">
      <c r="B826" s="67" t="e">
        <f t="shared" si="79"/>
        <v>#N/A</v>
      </c>
      <c r="C826" s="40"/>
      <c r="D826" s="40"/>
      <c r="E826" s="40"/>
      <c r="F826" s="74"/>
      <c r="G826" s="74"/>
      <c r="H826" s="64" t="e">
        <f>VLOOKUP(E826, 'CODES FOR CLOSING TYPE'!$A$1:$C$28, 2,0)</f>
        <v>#N/A</v>
      </c>
      <c r="I826" s="75" t="str">
        <f t="shared" si="76"/>
        <v>DUP</v>
      </c>
      <c r="J826" s="75" t="e">
        <f t="shared" si="75"/>
        <v>#N/A</v>
      </c>
      <c r="K826" s="76" t="e">
        <f t="shared" si="77"/>
        <v>#N/A</v>
      </c>
      <c r="L826" s="81">
        <f ca="1">SUMIF(MAYPAY1, Employees8[HELPER COLUMN],Table8[[#All],[Invoice Value]])</f>
        <v>0</v>
      </c>
      <c r="M826" s="77" t="e">
        <f ca="1">IF(AND(K826="PAY", L826&gt;0), SUMIF(MAYPAY1,Employees8[[#Headers],[#Data],[HELPER COLUMN]],Table8[[#All],[Invoice Value]]), "")</f>
        <v>#N/A</v>
      </c>
      <c r="N826" s="78" t="e">
        <f t="shared" si="78"/>
        <v>#N/A</v>
      </c>
      <c r="O826" s="79"/>
    </row>
    <row r="827" spans="2:15" ht="18.75" customHeight="1" x14ac:dyDescent="0.35">
      <c r="B827" s="67" t="e">
        <f t="shared" si="79"/>
        <v>#N/A</v>
      </c>
      <c r="C827" s="40"/>
      <c r="D827" s="40"/>
      <c r="E827" s="40"/>
      <c r="F827" s="74"/>
      <c r="G827" s="74"/>
      <c r="H827" s="64" t="e">
        <f>VLOOKUP(E827, 'CODES FOR CLOSING TYPE'!$A$1:$C$28, 2,0)</f>
        <v>#N/A</v>
      </c>
      <c r="I827" s="75" t="str">
        <f t="shared" si="76"/>
        <v>DUP</v>
      </c>
      <c r="J827" s="75" t="e">
        <f t="shared" si="75"/>
        <v>#N/A</v>
      </c>
      <c r="K827" s="76" t="e">
        <f t="shared" si="77"/>
        <v>#N/A</v>
      </c>
      <c r="L827" s="81">
        <f ca="1">SUMIF(MAYPAY1, Employees8[HELPER COLUMN],Table8[[#All],[Invoice Value]])</f>
        <v>0</v>
      </c>
      <c r="M827" s="77" t="e">
        <f ca="1">IF(AND(K827="PAY", L827&gt;0), SUMIF(MAYPAY1,Employees8[[#Headers],[#Data],[HELPER COLUMN]],Table8[[#All],[Invoice Value]]), "")</f>
        <v>#N/A</v>
      </c>
      <c r="N827" s="78" t="e">
        <f t="shared" si="78"/>
        <v>#N/A</v>
      </c>
      <c r="O827" s="79"/>
    </row>
    <row r="828" spans="2:15" ht="18.75" customHeight="1" x14ac:dyDescent="0.35">
      <c r="B828" s="67" t="e">
        <f t="shared" si="79"/>
        <v>#N/A</v>
      </c>
      <c r="C828" s="40"/>
      <c r="D828" s="40"/>
      <c r="E828" s="40"/>
      <c r="F828" s="74"/>
      <c r="G828" s="74"/>
      <c r="H828" s="64" t="e">
        <f>VLOOKUP(E828, 'CODES FOR CLOSING TYPE'!$A$1:$C$28, 2,0)</f>
        <v>#N/A</v>
      </c>
      <c r="I828" s="75" t="str">
        <f t="shared" si="76"/>
        <v>DUP</v>
      </c>
      <c r="J828" s="75" t="e">
        <f t="shared" ref="J828:J891" si="80">SUMPRODUCT(--(H828=BUILDCODES))&gt;0</f>
        <v>#N/A</v>
      </c>
      <c r="K828" s="76" t="e">
        <f t="shared" si="77"/>
        <v>#N/A</v>
      </c>
      <c r="L828" s="81">
        <f ca="1">SUMIF(MAYPAY1, Employees8[HELPER COLUMN],Table8[[#All],[Invoice Value]])</f>
        <v>0</v>
      </c>
      <c r="M828" s="77" t="e">
        <f ca="1">IF(AND(K828="PAY", L828&gt;0), SUMIF(MAYPAY1,Employees8[[#Headers],[#Data],[HELPER COLUMN]],Table8[[#All],[Invoice Value]]), "")</f>
        <v>#N/A</v>
      </c>
      <c r="N828" s="78" t="e">
        <f t="shared" si="78"/>
        <v>#N/A</v>
      </c>
      <c r="O828" s="79"/>
    </row>
    <row r="829" spans="2:15" ht="18.75" customHeight="1" x14ac:dyDescent="0.35">
      <c r="B829" s="67" t="e">
        <f t="shared" si="79"/>
        <v>#N/A</v>
      </c>
      <c r="C829" s="40"/>
      <c r="D829" s="40"/>
      <c r="E829" s="40"/>
      <c r="F829" s="74"/>
      <c r="G829" s="74"/>
      <c r="H829" s="64" t="e">
        <f>VLOOKUP(E829, 'CODES FOR CLOSING TYPE'!$A$1:$C$28, 2,0)</f>
        <v>#N/A</v>
      </c>
      <c r="I829" s="75" t="str">
        <f t="shared" si="76"/>
        <v>DUP</v>
      </c>
      <c r="J829" s="75" t="e">
        <f t="shared" si="80"/>
        <v>#N/A</v>
      </c>
      <c r="K829" s="76" t="e">
        <f t="shared" si="77"/>
        <v>#N/A</v>
      </c>
      <c r="L829" s="81">
        <f ca="1">SUMIF(MAYPAY1, Employees8[HELPER COLUMN],Table8[[#All],[Invoice Value]])</f>
        <v>0</v>
      </c>
      <c r="M829" s="77" t="e">
        <f ca="1">IF(AND(K829="PAY", L829&gt;0), SUMIF(MAYPAY1,Employees8[[#Headers],[#Data],[HELPER COLUMN]],Table8[[#All],[Invoice Value]]), "")</f>
        <v>#N/A</v>
      </c>
      <c r="N829" s="78" t="e">
        <f t="shared" si="78"/>
        <v>#N/A</v>
      </c>
      <c r="O829" s="79"/>
    </row>
    <row r="830" spans="2:15" ht="18.75" customHeight="1" x14ac:dyDescent="0.35">
      <c r="B830" s="67" t="e">
        <f t="shared" si="79"/>
        <v>#N/A</v>
      </c>
      <c r="C830" s="40"/>
      <c r="D830" s="40"/>
      <c r="E830" s="40"/>
      <c r="F830" s="74"/>
      <c r="G830" s="74"/>
      <c r="H830" s="64" t="e">
        <f>VLOOKUP(E830, 'CODES FOR CLOSING TYPE'!$A$1:$C$28, 2,0)</f>
        <v>#N/A</v>
      </c>
      <c r="I830" s="75" t="str">
        <f t="shared" si="76"/>
        <v>DUP</v>
      </c>
      <c r="J830" s="75" t="e">
        <f t="shared" si="80"/>
        <v>#N/A</v>
      </c>
      <c r="K830" s="76" t="e">
        <f t="shared" si="77"/>
        <v>#N/A</v>
      </c>
      <c r="L830" s="81">
        <f ca="1">SUMIF(MAYPAY1, Employees8[HELPER COLUMN],Table8[[#All],[Invoice Value]])</f>
        <v>0</v>
      </c>
      <c r="M830" s="77" t="e">
        <f ca="1">IF(AND(K830="PAY", L830&gt;0), SUMIF(MAYPAY1,Employees8[[#Headers],[#Data],[HELPER COLUMN]],Table8[[#All],[Invoice Value]]), "")</f>
        <v>#N/A</v>
      </c>
      <c r="N830" s="78" t="e">
        <f t="shared" si="78"/>
        <v>#N/A</v>
      </c>
      <c r="O830" s="79"/>
    </row>
    <row r="831" spans="2:15" ht="18.75" customHeight="1" x14ac:dyDescent="0.35">
      <c r="B831" s="67" t="e">
        <f t="shared" si="79"/>
        <v>#N/A</v>
      </c>
      <c r="C831" s="40"/>
      <c r="D831" s="40"/>
      <c r="E831" s="40"/>
      <c r="F831" s="74"/>
      <c r="G831" s="74"/>
      <c r="H831" s="64" t="e">
        <f>VLOOKUP(E831, 'CODES FOR CLOSING TYPE'!$A$1:$C$28, 2,0)</f>
        <v>#N/A</v>
      </c>
      <c r="I831" s="75" t="str">
        <f t="shared" si="76"/>
        <v>DUP</v>
      </c>
      <c r="J831" s="75" t="e">
        <f t="shared" si="80"/>
        <v>#N/A</v>
      </c>
      <c r="K831" s="76" t="e">
        <f t="shared" si="77"/>
        <v>#N/A</v>
      </c>
      <c r="L831" s="81">
        <f ca="1">SUMIF(MAYPAY1, Employees8[HELPER COLUMN],Table8[[#All],[Invoice Value]])</f>
        <v>0</v>
      </c>
      <c r="M831" s="77" t="e">
        <f ca="1">IF(AND(K831="PAY", L831&gt;0), SUMIF(MAYPAY1,Employees8[[#Headers],[#Data],[HELPER COLUMN]],Table8[[#All],[Invoice Value]]), "")</f>
        <v>#N/A</v>
      </c>
      <c r="N831" s="78" t="e">
        <f t="shared" si="78"/>
        <v>#N/A</v>
      </c>
      <c r="O831" s="79"/>
    </row>
    <row r="832" spans="2:15" ht="18.75" customHeight="1" x14ac:dyDescent="0.35">
      <c r="B832" s="67" t="e">
        <f t="shared" si="79"/>
        <v>#N/A</v>
      </c>
      <c r="C832" s="40"/>
      <c r="D832" s="40"/>
      <c r="E832" s="40"/>
      <c r="F832" s="74"/>
      <c r="G832" s="74"/>
      <c r="H832" s="64" t="e">
        <f>VLOOKUP(E832, 'CODES FOR CLOSING TYPE'!$A$1:$C$28, 2,0)</f>
        <v>#N/A</v>
      </c>
      <c r="I832" s="75" t="str">
        <f t="shared" si="76"/>
        <v>DUP</v>
      </c>
      <c r="J832" s="75" t="e">
        <f t="shared" si="80"/>
        <v>#N/A</v>
      </c>
      <c r="K832" s="76" t="e">
        <f t="shared" si="77"/>
        <v>#N/A</v>
      </c>
      <c r="L832" s="81">
        <f ca="1">SUMIF(MAYPAY1, Employees8[HELPER COLUMN],Table8[[#All],[Invoice Value]])</f>
        <v>0</v>
      </c>
      <c r="M832" s="77" t="e">
        <f ca="1">IF(AND(K832="PAY", L832&gt;0), SUMIF(MAYPAY1,Employees8[[#Headers],[#Data],[HELPER COLUMN]],Table8[[#All],[Invoice Value]]), "")</f>
        <v>#N/A</v>
      </c>
      <c r="N832" s="78" t="e">
        <f t="shared" si="78"/>
        <v>#N/A</v>
      </c>
      <c r="O832" s="79"/>
    </row>
    <row r="833" spans="2:15" ht="18.75" customHeight="1" x14ac:dyDescent="0.35">
      <c r="B833" s="67" t="e">
        <f t="shared" si="79"/>
        <v>#N/A</v>
      </c>
      <c r="C833" s="40"/>
      <c r="D833" s="40"/>
      <c r="E833" s="40"/>
      <c r="F833" s="74"/>
      <c r="G833" s="74"/>
      <c r="H833" s="64" t="e">
        <f>VLOOKUP(E833, 'CODES FOR CLOSING TYPE'!$A$1:$C$28, 2,0)</f>
        <v>#N/A</v>
      </c>
      <c r="I833" s="75" t="str">
        <f t="shared" si="76"/>
        <v>DUP</v>
      </c>
      <c r="J833" s="75" t="e">
        <f t="shared" si="80"/>
        <v>#N/A</v>
      </c>
      <c r="K833" s="76" t="e">
        <f t="shared" si="77"/>
        <v>#N/A</v>
      </c>
      <c r="L833" s="81">
        <f ca="1">SUMIF(MAYPAY1, Employees8[HELPER COLUMN],Table8[[#All],[Invoice Value]])</f>
        <v>0</v>
      </c>
      <c r="M833" s="77" t="e">
        <f ca="1">IF(AND(K833="PAY", L833&gt;0), SUMIF(MAYPAY1,Employees8[[#Headers],[#Data],[HELPER COLUMN]],Table8[[#All],[Invoice Value]]), "")</f>
        <v>#N/A</v>
      </c>
      <c r="N833" s="78" t="e">
        <f t="shared" si="78"/>
        <v>#N/A</v>
      </c>
      <c r="O833" s="79"/>
    </row>
    <row r="834" spans="2:15" ht="18.75" customHeight="1" x14ac:dyDescent="0.35">
      <c r="B834" s="67" t="e">
        <f t="shared" si="79"/>
        <v>#N/A</v>
      </c>
      <c r="C834" s="40"/>
      <c r="D834" s="40"/>
      <c r="E834" s="40"/>
      <c r="F834" s="74"/>
      <c r="G834" s="74"/>
      <c r="H834" s="64" t="e">
        <f>VLOOKUP(E834, 'CODES FOR CLOSING TYPE'!$A$1:$C$28, 2,0)</f>
        <v>#N/A</v>
      </c>
      <c r="I834" s="75" t="str">
        <f t="shared" si="76"/>
        <v>DUP</v>
      </c>
      <c r="J834" s="75" t="e">
        <f t="shared" si="80"/>
        <v>#N/A</v>
      </c>
      <c r="K834" s="76" t="e">
        <f t="shared" si="77"/>
        <v>#N/A</v>
      </c>
      <c r="L834" s="81">
        <f ca="1">SUMIF(MAYPAY1, Employees8[HELPER COLUMN],Table8[[#All],[Invoice Value]])</f>
        <v>0</v>
      </c>
      <c r="M834" s="77" t="e">
        <f ca="1">IF(AND(K834="PAY", L834&gt;0), SUMIF(MAYPAY1,Employees8[[#Headers],[#Data],[HELPER COLUMN]],Table8[[#All],[Invoice Value]]), "")</f>
        <v>#N/A</v>
      </c>
      <c r="N834" s="78" t="e">
        <f t="shared" si="78"/>
        <v>#N/A</v>
      </c>
      <c r="O834" s="79"/>
    </row>
    <row r="835" spans="2:15" ht="18.75" customHeight="1" x14ac:dyDescent="0.35">
      <c r="B835" s="67" t="e">
        <f t="shared" si="79"/>
        <v>#N/A</v>
      </c>
      <c r="C835" s="40"/>
      <c r="D835" s="40"/>
      <c r="E835" s="40"/>
      <c r="F835" s="74"/>
      <c r="G835" s="74"/>
      <c r="H835" s="64" t="e">
        <f>VLOOKUP(E835, 'CODES FOR CLOSING TYPE'!$A$1:$C$28, 2,0)</f>
        <v>#N/A</v>
      </c>
      <c r="I835" s="75" t="str">
        <f t="shared" si="76"/>
        <v>DUP</v>
      </c>
      <c r="J835" s="75" t="e">
        <f t="shared" si="80"/>
        <v>#N/A</v>
      </c>
      <c r="K835" s="76" t="e">
        <f t="shared" si="77"/>
        <v>#N/A</v>
      </c>
      <c r="L835" s="81">
        <f ca="1">SUMIF(MAYPAY1, Employees8[HELPER COLUMN],Table8[[#All],[Invoice Value]])</f>
        <v>0</v>
      </c>
      <c r="M835" s="77" t="e">
        <f ca="1">IF(AND(K835="PAY", L835&gt;0), SUMIF(MAYPAY1,Employees8[[#Headers],[#Data],[HELPER COLUMN]],Table8[[#All],[Invoice Value]]), "")</f>
        <v>#N/A</v>
      </c>
      <c r="N835" s="78" t="e">
        <f t="shared" si="78"/>
        <v>#N/A</v>
      </c>
      <c r="O835" s="79"/>
    </row>
    <row r="836" spans="2:15" ht="18.75" customHeight="1" x14ac:dyDescent="0.35">
      <c r="B836" s="67" t="e">
        <f t="shared" si="79"/>
        <v>#N/A</v>
      </c>
      <c r="C836" s="40"/>
      <c r="D836" s="40"/>
      <c r="E836" s="40"/>
      <c r="F836" s="74"/>
      <c r="G836" s="74"/>
      <c r="H836" s="64" t="e">
        <f>VLOOKUP(E836, 'CODES FOR CLOSING TYPE'!$A$1:$C$28, 2,0)</f>
        <v>#N/A</v>
      </c>
      <c r="I836" s="75" t="str">
        <f t="shared" ref="I836:I899" si="81">IF(COUNTIF(B$4:B$1640, B836&amp;"C")&gt;0, "DUP", "UNIQUE")</f>
        <v>DUP</v>
      </c>
      <c r="J836" s="75" t="e">
        <f t="shared" si="80"/>
        <v>#N/A</v>
      </c>
      <c r="K836" s="76" t="e">
        <f t="shared" si="77"/>
        <v>#N/A</v>
      </c>
      <c r="L836" s="81">
        <f ca="1">SUMIF(MAYPAY1, Employees8[HELPER COLUMN],Table8[[#All],[Invoice Value]])</f>
        <v>0</v>
      </c>
      <c r="M836" s="77" t="e">
        <f ca="1">IF(AND(K836="PAY", L836&gt;0), SUMIF(MAYPAY1,Employees8[[#Headers],[#Data],[HELPER COLUMN]],Table8[[#All],[Invoice Value]]), "")</f>
        <v>#N/A</v>
      </c>
      <c r="N836" s="78" t="e">
        <f t="shared" si="78"/>
        <v>#N/A</v>
      </c>
      <c r="O836" s="79"/>
    </row>
    <row r="837" spans="2:15" ht="18.75" customHeight="1" x14ac:dyDescent="0.35">
      <c r="B837" s="67" t="e">
        <f t="shared" si="79"/>
        <v>#N/A</v>
      </c>
      <c r="C837" s="40"/>
      <c r="D837" s="40"/>
      <c r="E837" s="40"/>
      <c r="F837" s="74"/>
      <c r="G837" s="74"/>
      <c r="H837" s="64" t="e">
        <f>VLOOKUP(E837, 'CODES FOR CLOSING TYPE'!$A$1:$C$28, 2,0)</f>
        <v>#N/A</v>
      </c>
      <c r="I837" s="75" t="str">
        <f t="shared" si="81"/>
        <v>DUP</v>
      </c>
      <c r="J837" s="75" t="e">
        <f t="shared" si="80"/>
        <v>#N/A</v>
      </c>
      <c r="K837" s="76" t="e">
        <f t="shared" si="77"/>
        <v>#N/A</v>
      </c>
      <c r="L837" s="81">
        <f ca="1">SUMIF(MAYPAY1, Employees8[HELPER COLUMN],Table8[[#All],[Invoice Value]])</f>
        <v>0</v>
      </c>
      <c r="M837" s="77" t="e">
        <f ca="1">IF(AND(K837="PAY", L837&gt;0), SUMIF(MAYPAY1,Employees8[[#Headers],[#Data],[HELPER COLUMN]],Table8[[#All],[Invoice Value]]), "")</f>
        <v>#N/A</v>
      </c>
      <c r="N837" s="78" t="e">
        <f t="shared" si="78"/>
        <v>#N/A</v>
      </c>
      <c r="O837" s="79"/>
    </row>
    <row r="838" spans="2:15" ht="18.75" customHeight="1" x14ac:dyDescent="0.35">
      <c r="B838" s="67" t="e">
        <f t="shared" si="79"/>
        <v>#N/A</v>
      </c>
      <c r="C838" s="40"/>
      <c r="D838" s="40"/>
      <c r="E838" s="40"/>
      <c r="F838" s="74"/>
      <c r="G838" s="74"/>
      <c r="H838" s="64" t="e">
        <f>VLOOKUP(E838, 'CODES FOR CLOSING TYPE'!$A$1:$C$28, 2,0)</f>
        <v>#N/A</v>
      </c>
      <c r="I838" s="75" t="str">
        <f t="shared" si="81"/>
        <v>DUP</v>
      </c>
      <c r="J838" s="75" t="e">
        <f t="shared" si="80"/>
        <v>#N/A</v>
      </c>
      <c r="K838" s="76" t="e">
        <f t="shared" si="77"/>
        <v>#N/A</v>
      </c>
      <c r="L838" s="81">
        <f ca="1">SUMIF(MAYPAY1, Employees8[HELPER COLUMN],Table8[[#All],[Invoice Value]])</f>
        <v>0</v>
      </c>
      <c r="M838" s="77" t="e">
        <f ca="1">IF(AND(K838="PAY", L838&gt;0), SUMIF(MAYPAY1,Employees8[[#Headers],[#Data],[HELPER COLUMN]],Table8[[#All],[Invoice Value]]), "")</f>
        <v>#N/A</v>
      </c>
      <c r="N838" s="78" t="e">
        <f t="shared" si="78"/>
        <v>#N/A</v>
      </c>
      <c r="O838" s="79"/>
    </row>
    <row r="839" spans="2:15" ht="18.75" customHeight="1" x14ac:dyDescent="0.35">
      <c r="B839" s="67" t="e">
        <f t="shared" si="79"/>
        <v>#N/A</v>
      </c>
      <c r="C839" s="40"/>
      <c r="D839" s="40"/>
      <c r="E839" s="40"/>
      <c r="F839" s="74"/>
      <c r="G839" s="74"/>
      <c r="H839" s="64" t="e">
        <f>VLOOKUP(E839, 'CODES FOR CLOSING TYPE'!$A$1:$C$28, 2,0)</f>
        <v>#N/A</v>
      </c>
      <c r="I839" s="75" t="str">
        <f t="shared" si="81"/>
        <v>DUP</v>
      </c>
      <c r="J839" s="75" t="e">
        <f t="shared" si="80"/>
        <v>#N/A</v>
      </c>
      <c r="K839" s="76" t="e">
        <f t="shared" si="77"/>
        <v>#N/A</v>
      </c>
      <c r="L839" s="81">
        <f ca="1">SUMIF(MAYPAY1, Employees8[HELPER COLUMN],Table8[[#All],[Invoice Value]])</f>
        <v>0</v>
      </c>
      <c r="M839" s="77" t="e">
        <f ca="1">IF(AND(K839="PAY", L839&gt;0), SUMIF(MAYPAY1,Employees8[[#Headers],[#Data],[HELPER COLUMN]],Table8[[#All],[Invoice Value]]), "")</f>
        <v>#N/A</v>
      </c>
      <c r="N839" s="78" t="e">
        <f t="shared" si="78"/>
        <v>#N/A</v>
      </c>
      <c r="O839" s="79"/>
    </row>
    <row r="840" spans="2:15" ht="18.75" customHeight="1" x14ac:dyDescent="0.35">
      <c r="B840" s="67" t="e">
        <f t="shared" si="79"/>
        <v>#N/A</v>
      </c>
      <c r="C840" s="40"/>
      <c r="D840" s="40"/>
      <c r="E840" s="40"/>
      <c r="F840" s="74"/>
      <c r="G840" s="74"/>
      <c r="H840" s="64" t="e">
        <f>VLOOKUP(E840, 'CODES FOR CLOSING TYPE'!$A$1:$C$28, 2,0)</f>
        <v>#N/A</v>
      </c>
      <c r="I840" s="75" t="str">
        <f t="shared" si="81"/>
        <v>DUP</v>
      </c>
      <c r="J840" s="75" t="e">
        <f t="shared" si="80"/>
        <v>#N/A</v>
      </c>
      <c r="K840" s="76" t="e">
        <f t="shared" ref="K840:K903" si="82">IF(AND(I840="DUP", J840=TRUE),"NO","PAY")</f>
        <v>#N/A</v>
      </c>
      <c r="L840" s="81">
        <f ca="1">SUMIF(MAYPAY1, Employees8[HELPER COLUMN],Table8[[#All],[Invoice Value]])</f>
        <v>0</v>
      </c>
      <c r="M840" s="77" t="e">
        <f ca="1">IF(AND(K840="PAY", L840&gt;0), SUMIF(MAYPAY1,Employees8[[#Headers],[#Data],[HELPER COLUMN]],Table8[[#All],[Invoice Value]]), "")</f>
        <v>#N/A</v>
      </c>
      <c r="N840" s="78" t="e">
        <f t="shared" ref="N840:N903" si="83">IF(H840="NGA Outside Boundary Remediation/Build", "OSB", IF(K840="NO", "NEGLECT", IF(AND(K840="PAY",L840=0), "NOT PAID", "PAID")))</f>
        <v>#N/A</v>
      </c>
      <c r="O840" s="79"/>
    </row>
    <row r="841" spans="2:15" ht="18.75" customHeight="1" x14ac:dyDescent="0.35">
      <c r="B841" s="67" t="e">
        <f t="shared" si="79"/>
        <v>#N/A</v>
      </c>
      <c r="C841" s="40"/>
      <c r="D841" s="40"/>
      <c r="E841" s="40"/>
      <c r="F841" s="74"/>
      <c r="G841" s="74"/>
      <c r="H841" s="64" t="e">
        <f>VLOOKUP(E841, 'CODES FOR CLOSING TYPE'!$A$1:$C$28, 2,0)</f>
        <v>#N/A</v>
      </c>
      <c r="I841" s="75" t="str">
        <f t="shared" si="81"/>
        <v>DUP</v>
      </c>
      <c r="J841" s="75" t="e">
        <f t="shared" si="80"/>
        <v>#N/A</v>
      </c>
      <c r="K841" s="76" t="e">
        <f t="shared" si="82"/>
        <v>#N/A</v>
      </c>
      <c r="L841" s="81">
        <f ca="1">SUMIF(MAYPAY1, Employees8[HELPER COLUMN],Table8[[#All],[Invoice Value]])</f>
        <v>0</v>
      </c>
      <c r="M841" s="77" t="e">
        <f ca="1">IF(AND(K841="PAY", L841&gt;0), SUMIF(MAYPAY1,Employees8[[#Headers],[#Data],[HELPER COLUMN]],Table8[[#All],[Invoice Value]]), "")</f>
        <v>#N/A</v>
      </c>
      <c r="N841" s="78" t="e">
        <f t="shared" si="83"/>
        <v>#N/A</v>
      </c>
      <c r="O841" s="79"/>
    </row>
    <row r="842" spans="2:15" ht="18.75" customHeight="1" x14ac:dyDescent="0.35">
      <c r="B842" s="67" t="e">
        <f t="shared" si="79"/>
        <v>#N/A</v>
      </c>
      <c r="C842" s="40"/>
      <c r="D842" s="40"/>
      <c r="E842" s="40"/>
      <c r="F842" s="74"/>
      <c r="G842" s="74"/>
      <c r="H842" s="64" t="e">
        <f>VLOOKUP(E842, 'CODES FOR CLOSING TYPE'!$A$1:$C$28, 2,0)</f>
        <v>#N/A</v>
      </c>
      <c r="I842" s="75" t="str">
        <f t="shared" si="81"/>
        <v>DUP</v>
      </c>
      <c r="J842" s="75" t="e">
        <f t="shared" si="80"/>
        <v>#N/A</v>
      </c>
      <c r="K842" s="76" t="e">
        <f t="shared" si="82"/>
        <v>#N/A</v>
      </c>
      <c r="L842" s="81">
        <f ca="1">SUMIF(MAYPAY1, Employees8[HELPER COLUMN],Table8[[#All],[Invoice Value]])</f>
        <v>0</v>
      </c>
      <c r="M842" s="77" t="e">
        <f ca="1">IF(AND(K842="PAY", L842&gt;0), SUMIF(MAYPAY1,Employees8[[#Headers],[#Data],[HELPER COLUMN]],Table8[[#All],[Invoice Value]]), "")</f>
        <v>#N/A</v>
      </c>
      <c r="N842" s="78" t="e">
        <f t="shared" si="83"/>
        <v>#N/A</v>
      </c>
      <c r="O842" s="79"/>
    </row>
    <row r="843" spans="2:15" ht="18.75" customHeight="1" x14ac:dyDescent="0.35">
      <c r="B843" s="67" t="e">
        <f t="shared" si="79"/>
        <v>#N/A</v>
      </c>
      <c r="C843" s="40"/>
      <c r="D843" s="40"/>
      <c r="E843" s="40"/>
      <c r="F843" s="74"/>
      <c r="G843" s="74"/>
      <c r="H843" s="64" t="e">
        <f>VLOOKUP(E843, 'CODES FOR CLOSING TYPE'!$A$1:$C$28, 2,0)</f>
        <v>#N/A</v>
      </c>
      <c r="I843" s="75" t="str">
        <f t="shared" si="81"/>
        <v>DUP</v>
      </c>
      <c r="J843" s="75" t="e">
        <f t="shared" si="80"/>
        <v>#N/A</v>
      </c>
      <c r="K843" s="76" t="e">
        <f t="shared" si="82"/>
        <v>#N/A</v>
      </c>
      <c r="L843" s="81">
        <f ca="1">SUMIF(MAYPAY1, Employees8[HELPER COLUMN],Table8[[#All],[Invoice Value]])</f>
        <v>0</v>
      </c>
      <c r="M843" s="77" t="e">
        <f ca="1">IF(AND(K843="PAY", L843&gt;0), SUMIF(MAYPAY1,Employees8[[#Headers],[#Data],[HELPER COLUMN]],Table8[[#All],[Invoice Value]]), "")</f>
        <v>#N/A</v>
      </c>
      <c r="N843" s="78" t="e">
        <f t="shared" si="83"/>
        <v>#N/A</v>
      </c>
      <c r="O843" s="79"/>
    </row>
    <row r="844" spans="2:15" ht="18.75" customHeight="1" x14ac:dyDescent="0.35">
      <c r="B844" s="67" t="e">
        <f t="shared" ref="B844:B907" si="84">CONCATENATE(C844, H844)</f>
        <v>#N/A</v>
      </c>
      <c r="C844" s="40"/>
      <c r="D844" s="40"/>
      <c r="E844" s="40"/>
      <c r="F844" s="74"/>
      <c r="G844" s="74"/>
      <c r="H844" s="64" t="e">
        <f>VLOOKUP(E844, 'CODES FOR CLOSING TYPE'!$A$1:$C$28, 2,0)</f>
        <v>#N/A</v>
      </c>
      <c r="I844" s="75" t="str">
        <f t="shared" si="81"/>
        <v>DUP</v>
      </c>
      <c r="J844" s="75" t="e">
        <f t="shared" si="80"/>
        <v>#N/A</v>
      </c>
      <c r="K844" s="76" t="e">
        <f t="shared" si="82"/>
        <v>#N/A</v>
      </c>
      <c r="L844" s="81">
        <f ca="1">SUMIF(MAYPAY1, Employees8[HELPER COLUMN],Table8[[#All],[Invoice Value]])</f>
        <v>0</v>
      </c>
      <c r="M844" s="77" t="e">
        <f ca="1">IF(AND(K844="PAY", L844&gt;0), SUMIF(MAYPAY1,Employees8[[#Headers],[#Data],[HELPER COLUMN]],Table8[[#All],[Invoice Value]]), "")</f>
        <v>#N/A</v>
      </c>
      <c r="N844" s="78" t="e">
        <f t="shared" si="83"/>
        <v>#N/A</v>
      </c>
      <c r="O844" s="79"/>
    </row>
    <row r="845" spans="2:15" ht="18.75" customHeight="1" x14ac:dyDescent="0.35">
      <c r="B845" s="67" t="e">
        <f t="shared" si="84"/>
        <v>#N/A</v>
      </c>
      <c r="C845" s="40"/>
      <c r="D845" s="40"/>
      <c r="E845" s="40"/>
      <c r="F845" s="74"/>
      <c r="G845" s="74"/>
      <c r="H845" s="64" t="e">
        <f>VLOOKUP(E845, 'CODES FOR CLOSING TYPE'!$A$1:$C$28, 2,0)</f>
        <v>#N/A</v>
      </c>
      <c r="I845" s="75" t="str">
        <f t="shared" si="81"/>
        <v>DUP</v>
      </c>
      <c r="J845" s="75" t="e">
        <f t="shared" si="80"/>
        <v>#N/A</v>
      </c>
      <c r="K845" s="76" t="e">
        <f t="shared" si="82"/>
        <v>#N/A</v>
      </c>
      <c r="L845" s="81">
        <f ca="1">SUMIF(MAYPAY1, Employees8[HELPER COLUMN],Table8[[#All],[Invoice Value]])</f>
        <v>0</v>
      </c>
      <c r="M845" s="77" t="e">
        <f ca="1">IF(AND(K845="PAY", L845&gt;0), SUMIF(MAYPAY1,Employees8[[#Headers],[#Data],[HELPER COLUMN]],Table8[[#All],[Invoice Value]]), "")</f>
        <v>#N/A</v>
      </c>
      <c r="N845" s="78" t="e">
        <f t="shared" si="83"/>
        <v>#N/A</v>
      </c>
      <c r="O845" s="79"/>
    </row>
    <row r="846" spans="2:15" ht="18.75" customHeight="1" x14ac:dyDescent="0.35">
      <c r="B846" s="67" t="e">
        <f t="shared" si="84"/>
        <v>#N/A</v>
      </c>
      <c r="C846" s="40"/>
      <c r="D846" s="40"/>
      <c r="E846" s="40"/>
      <c r="F846" s="74"/>
      <c r="G846" s="74"/>
      <c r="H846" s="64" t="e">
        <f>VLOOKUP(E846, 'CODES FOR CLOSING TYPE'!$A$1:$C$28, 2,0)</f>
        <v>#N/A</v>
      </c>
      <c r="I846" s="75" t="str">
        <f t="shared" si="81"/>
        <v>DUP</v>
      </c>
      <c r="J846" s="75" t="e">
        <f t="shared" si="80"/>
        <v>#N/A</v>
      </c>
      <c r="K846" s="76" t="e">
        <f t="shared" si="82"/>
        <v>#N/A</v>
      </c>
      <c r="L846" s="81">
        <f ca="1">SUMIF(MAYPAY1, Employees8[HELPER COLUMN],Table8[[#All],[Invoice Value]])</f>
        <v>0</v>
      </c>
      <c r="M846" s="77" t="e">
        <f ca="1">IF(AND(K846="PAY", L846&gt;0), SUMIF(MAYPAY1,Employees8[[#Headers],[#Data],[HELPER COLUMN]],Table8[[#All],[Invoice Value]]), "")</f>
        <v>#N/A</v>
      </c>
      <c r="N846" s="78" t="e">
        <f t="shared" si="83"/>
        <v>#N/A</v>
      </c>
      <c r="O846" s="79"/>
    </row>
    <row r="847" spans="2:15" ht="18.75" customHeight="1" x14ac:dyDescent="0.35">
      <c r="B847" s="67" t="e">
        <f t="shared" si="84"/>
        <v>#N/A</v>
      </c>
      <c r="C847" s="40"/>
      <c r="D847" s="40"/>
      <c r="E847" s="40"/>
      <c r="F847" s="74"/>
      <c r="G847" s="74"/>
      <c r="H847" s="64" t="e">
        <f>VLOOKUP(E847, 'CODES FOR CLOSING TYPE'!$A$1:$C$28, 2,0)</f>
        <v>#N/A</v>
      </c>
      <c r="I847" s="75" t="str">
        <f t="shared" si="81"/>
        <v>DUP</v>
      </c>
      <c r="J847" s="75" t="e">
        <f t="shared" si="80"/>
        <v>#N/A</v>
      </c>
      <c r="K847" s="76" t="e">
        <f t="shared" si="82"/>
        <v>#N/A</v>
      </c>
      <c r="L847" s="81">
        <f ca="1">SUMIF(MAYPAY1, Employees8[HELPER COLUMN],Table8[[#All],[Invoice Value]])</f>
        <v>0</v>
      </c>
      <c r="M847" s="77" t="e">
        <f ca="1">IF(AND(K847="PAY", L847&gt;0), SUMIF(MAYPAY1,Employees8[[#Headers],[#Data],[HELPER COLUMN]],Table8[[#All],[Invoice Value]]), "")</f>
        <v>#N/A</v>
      </c>
      <c r="N847" s="78" t="e">
        <f t="shared" si="83"/>
        <v>#N/A</v>
      </c>
      <c r="O847" s="79"/>
    </row>
    <row r="848" spans="2:15" ht="18.75" customHeight="1" x14ac:dyDescent="0.35">
      <c r="B848" s="67" t="e">
        <f t="shared" si="84"/>
        <v>#N/A</v>
      </c>
      <c r="C848" s="40"/>
      <c r="D848" s="40"/>
      <c r="E848" s="40"/>
      <c r="F848" s="74"/>
      <c r="G848" s="74"/>
      <c r="H848" s="64" t="e">
        <f>VLOOKUP(E848, 'CODES FOR CLOSING TYPE'!$A$1:$C$28, 2,0)</f>
        <v>#N/A</v>
      </c>
      <c r="I848" s="75" t="str">
        <f t="shared" si="81"/>
        <v>DUP</v>
      </c>
      <c r="J848" s="75" t="e">
        <f t="shared" si="80"/>
        <v>#N/A</v>
      </c>
      <c r="K848" s="76" t="e">
        <f t="shared" si="82"/>
        <v>#N/A</v>
      </c>
      <c r="L848" s="81">
        <f ca="1">SUMIF(MAYPAY1, Employees8[HELPER COLUMN],Table8[[#All],[Invoice Value]])</f>
        <v>0</v>
      </c>
      <c r="M848" s="77" t="e">
        <f ca="1">IF(AND(K848="PAY", L848&gt;0), SUMIF(MAYPAY1,Employees8[[#Headers],[#Data],[HELPER COLUMN]],Table8[[#All],[Invoice Value]]), "")</f>
        <v>#N/A</v>
      </c>
      <c r="N848" s="78" t="e">
        <f t="shared" si="83"/>
        <v>#N/A</v>
      </c>
      <c r="O848" s="79"/>
    </row>
    <row r="849" spans="2:15" ht="18.75" customHeight="1" x14ac:dyDescent="0.35">
      <c r="B849" s="67" t="e">
        <f t="shared" si="84"/>
        <v>#N/A</v>
      </c>
      <c r="C849" s="40"/>
      <c r="D849" s="40"/>
      <c r="E849" s="40"/>
      <c r="F849" s="74"/>
      <c r="G849" s="74"/>
      <c r="H849" s="64" t="e">
        <f>VLOOKUP(E849, 'CODES FOR CLOSING TYPE'!$A$1:$C$28, 2,0)</f>
        <v>#N/A</v>
      </c>
      <c r="I849" s="75" t="str">
        <f t="shared" si="81"/>
        <v>DUP</v>
      </c>
      <c r="J849" s="75" t="e">
        <f t="shared" si="80"/>
        <v>#N/A</v>
      </c>
      <c r="K849" s="76" t="e">
        <f t="shared" si="82"/>
        <v>#N/A</v>
      </c>
      <c r="L849" s="81">
        <f ca="1">SUMIF(MAYPAY1, Employees8[HELPER COLUMN],Table8[[#All],[Invoice Value]])</f>
        <v>0</v>
      </c>
      <c r="M849" s="77" t="e">
        <f ca="1">IF(AND(K849="PAY", L849&gt;0), SUMIF(MAYPAY1,Employees8[[#Headers],[#Data],[HELPER COLUMN]],Table8[[#All],[Invoice Value]]), "")</f>
        <v>#N/A</v>
      </c>
      <c r="N849" s="78" t="e">
        <f t="shared" si="83"/>
        <v>#N/A</v>
      </c>
      <c r="O849" s="79"/>
    </row>
    <row r="850" spans="2:15" ht="18.75" customHeight="1" x14ac:dyDescent="0.35">
      <c r="B850" s="67" t="e">
        <f t="shared" si="84"/>
        <v>#N/A</v>
      </c>
      <c r="C850" s="40"/>
      <c r="D850" s="40"/>
      <c r="E850" s="40"/>
      <c r="F850" s="74"/>
      <c r="G850" s="74"/>
      <c r="H850" s="64" t="e">
        <f>VLOOKUP(E850, 'CODES FOR CLOSING TYPE'!$A$1:$C$28, 2,0)</f>
        <v>#N/A</v>
      </c>
      <c r="I850" s="75" t="str">
        <f t="shared" si="81"/>
        <v>DUP</v>
      </c>
      <c r="J850" s="75" t="e">
        <f t="shared" si="80"/>
        <v>#N/A</v>
      </c>
      <c r="K850" s="76" t="e">
        <f t="shared" si="82"/>
        <v>#N/A</v>
      </c>
      <c r="L850" s="81">
        <f ca="1">SUMIF(MAYPAY1, Employees8[HELPER COLUMN],Table8[[#All],[Invoice Value]])</f>
        <v>0</v>
      </c>
      <c r="M850" s="77" t="e">
        <f ca="1">IF(AND(K850="PAY", L850&gt;0), SUMIF(MAYPAY1,Employees8[[#Headers],[#Data],[HELPER COLUMN]],Table8[[#All],[Invoice Value]]), "")</f>
        <v>#N/A</v>
      </c>
      <c r="N850" s="78" t="e">
        <f t="shared" si="83"/>
        <v>#N/A</v>
      </c>
      <c r="O850" s="79"/>
    </row>
    <row r="851" spans="2:15" ht="18.75" customHeight="1" x14ac:dyDescent="0.35">
      <c r="B851" s="67" t="e">
        <f t="shared" si="84"/>
        <v>#N/A</v>
      </c>
      <c r="C851" s="40"/>
      <c r="D851" s="40"/>
      <c r="E851" s="40"/>
      <c r="F851" s="74"/>
      <c r="G851" s="74"/>
      <c r="H851" s="64" t="e">
        <f>VLOOKUP(E851, 'CODES FOR CLOSING TYPE'!$A$1:$C$28, 2,0)</f>
        <v>#N/A</v>
      </c>
      <c r="I851" s="75" t="str">
        <f t="shared" si="81"/>
        <v>DUP</v>
      </c>
      <c r="J851" s="75" t="e">
        <f t="shared" si="80"/>
        <v>#N/A</v>
      </c>
      <c r="K851" s="76" t="e">
        <f t="shared" si="82"/>
        <v>#N/A</v>
      </c>
      <c r="L851" s="81">
        <f ca="1">SUMIF(MAYPAY1, Employees8[HELPER COLUMN],Table8[[#All],[Invoice Value]])</f>
        <v>0</v>
      </c>
      <c r="M851" s="77" t="e">
        <f ca="1">IF(AND(K851="PAY", L851&gt;0), SUMIF(MAYPAY1,Employees8[[#Headers],[#Data],[HELPER COLUMN]],Table8[[#All],[Invoice Value]]), "")</f>
        <v>#N/A</v>
      </c>
      <c r="N851" s="78" t="e">
        <f t="shared" si="83"/>
        <v>#N/A</v>
      </c>
      <c r="O851" s="79"/>
    </row>
    <row r="852" spans="2:15" ht="18.75" customHeight="1" x14ac:dyDescent="0.35">
      <c r="B852" s="67" t="e">
        <f t="shared" si="84"/>
        <v>#N/A</v>
      </c>
      <c r="C852" s="40"/>
      <c r="D852" s="40"/>
      <c r="E852" s="40"/>
      <c r="F852" s="74"/>
      <c r="G852" s="74"/>
      <c r="H852" s="64" t="e">
        <f>VLOOKUP(E852, 'CODES FOR CLOSING TYPE'!$A$1:$C$28, 2,0)</f>
        <v>#N/A</v>
      </c>
      <c r="I852" s="75" t="str">
        <f t="shared" si="81"/>
        <v>DUP</v>
      </c>
      <c r="J852" s="75" t="e">
        <f t="shared" si="80"/>
        <v>#N/A</v>
      </c>
      <c r="K852" s="76" t="e">
        <f t="shared" si="82"/>
        <v>#N/A</v>
      </c>
      <c r="L852" s="81">
        <f ca="1">SUMIF(MAYPAY1, Employees8[HELPER COLUMN],Table8[[#All],[Invoice Value]])</f>
        <v>0</v>
      </c>
      <c r="M852" s="77" t="e">
        <f ca="1">IF(AND(K852="PAY", L852&gt;0), SUMIF(MAYPAY1,Employees8[[#Headers],[#Data],[HELPER COLUMN]],Table8[[#All],[Invoice Value]]), "")</f>
        <v>#N/A</v>
      </c>
      <c r="N852" s="78" t="e">
        <f t="shared" si="83"/>
        <v>#N/A</v>
      </c>
      <c r="O852" s="79"/>
    </row>
    <row r="853" spans="2:15" ht="18.75" customHeight="1" x14ac:dyDescent="0.35">
      <c r="B853" s="67" t="e">
        <f t="shared" si="84"/>
        <v>#N/A</v>
      </c>
      <c r="C853" s="40"/>
      <c r="D853" s="40"/>
      <c r="E853" s="40"/>
      <c r="F853" s="74"/>
      <c r="G853" s="74"/>
      <c r="H853" s="64" t="e">
        <f>VLOOKUP(E853, 'CODES FOR CLOSING TYPE'!$A$1:$C$28, 2,0)</f>
        <v>#N/A</v>
      </c>
      <c r="I853" s="75" t="str">
        <f t="shared" si="81"/>
        <v>DUP</v>
      </c>
      <c r="J853" s="75" t="e">
        <f t="shared" si="80"/>
        <v>#N/A</v>
      </c>
      <c r="K853" s="76" t="e">
        <f t="shared" si="82"/>
        <v>#N/A</v>
      </c>
      <c r="L853" s="81">
        <f ca="1">SUMIF(MAYPAY1, Employees8[HELPER COLUMN],Table8[[#All],[Invoice Value]])</f>
        <v>0</v>
      </c>
      <c r="M853" s="77" t="e">
        <f ca="1">IF(AND(K853="PAY", L853&gt;0), SUMIF(MAYPAY1,Employees8[[#Headers],[#Data],[HELPER COLUMN]],Table8[[#All],[Invoice Value]]), "")</f>
        <v>#N/A</v>
      </c>
      <c r="N853" s="78" t="e">
        <f t="shared" si="83"/>
        <v>#N/A</v>
      </c>
      <c r="O853" s="79"/>
    </row>
    <row r="854" spans="2:15" ht="18.75" customHeight="1" x14ac:dyDescent="0.35">
      <c r="B854" s="67" t="e">
        <f t="shared" si="84"/>
        <v>#N/A</v>
      </c>
      <c r="C854" s="40"/>
      <c r="D854" s="40"/>
      <c r="E854" s="40"/>
      <c r="F854" s="74"/>
      <c r="G854" s="74"/>
      <c r="H854" s="64" t="e">
        <f>VLOOKUP(E854, 'CODES FOR CLOSING TYPE'!$A$1:$C$28, 2,0)</f>
        <v>#N/A</v>
      </c>
      <c r="I854" s="75" t="str">
        <f t="shared" si="81"/>
        <v>DUP</v>
      </c>
      <c r="J854" s="75" t="e">
        <f t="shared" si="80"/>
        <v>#N/A</v>
      </c>
      <c r="K854" s="76" t="e">
        <f t="shared" si="82"/>
        <v>#N/A</v>
      </c>
      <c r="L854" s="81">
        <f ca="1">SUMIF(MAYPAY1, Employees8[HELPER COLUMN],Table8[[#All],[Invoice Value]])</f>
        <v>0</v>
      </c>
      <c r="M854" s="77" t="e">
        <f ca="1">IF(AND(K854="PAY", L854&gt;0), SUMIF(MAYPAY1,Employees8[[#Headers],[#Data],[HELPER COLUMN]],Table8[[#All],[Invoice Value]]), "")</f>
        <v>#N/A</v>
      </c>
      <c r="N854" s="78" t="e">
        <f t="shared" si="83"/>
        <v>#N/A</v>
      </c>
      <c r="O854" s="79"/>
    </row>
    <row r="855" spans="2:15" ht="18.75" customHeight="1" x14ac:dyDescent="0.35">
      <c r="B855" s="67" t="e">
        <f t="shared" si="84"/>
        <v>#N/A</v>
      </c>
      <c r="C855" s="40"/>
      <c r="D855" s="40"/>
      <c r="E855" s="40"/>
      <c r="F855" s="74"/>
      <c r="G855" s="74"/>
      <c r="H855" s="64" t="e">
        <f>VLOOKUP(E855, 'CODES FOR CLOSING TYPE'!$A$1:$C$28, 2,0)</f>
        <v>#N/A</v>
      </c>
      <c r="I855" s="75" t="str">
        <f t="shared" si="81"/>
        <v>DUP</v>
      </c>
      <c r="J855" s="75" t="e">
        <f t="shared" si="80"/>
        <v>#N/A</v>
      </c>
      <c r="K855" s="76" t="e">
        <f t="shared" si="82"/>
        <v>#N/A</v>
      </c>
      <c r="L855" s="81">
        <f ca="1">SUMIF(MAYPAY1, Employees8[HELPER COLUMN],Table8[[#All],[Invoice Value]])</f>
        <v>0</v>
      </c>
      <c r="M855" s="77" t="e">
        <f ca="1">IF(AND(K855="PAY", L855&gt;0), SUMIF(MAYPAY1,Employees8[[#Headers],[#Data],[HELPER COLUMN]],Table8[[#All],[Invoice Value]]), "")</f>
        <v>#N/A</v>
      </c>
      <c r="N855" s="78" t="e">
        <f t="shared" si="83"/>
        <v>#N/A</v>
      </c>
      <c r="O855" s="79"/>
    </row>
    <row r="856" spans="2:15" ht="18.75" customHeight="1" x14ac:dyDescent="0.35">
      <c r="B856" s="67" t="e">
        <f t="shared" si="84"/>
        <v>#N/A</v>
      </c>
      <c r="C856" s="40"/>
      <c r="D856" s="40"/>
      <c r="E856" s="40"/>
      <c r="F856" s="74"/>
      <c r="G856" s="74"/>
      <c r="H856" s="64" t="e">
        <f>VLOOKUP(E856, 'CODES FOR CLOSING TYPE'!$A$1:$C$28, 2,0)</f>
        <v>#N/A</v>
      </c>
      <c r="I856" s="75" t="str">
        <f t="shared" si="81"/>
        <v>DUP</v>
      </c>
      <c r="J856" s="75" t="e">
        <f t="shared" si="80"/>
        <v>#N/A</v>
      </c>
      <c r="K856" s="76" t="e">
        <f t="shared" si="82"/>
        <v>#N/A</v>
      </c>
      <c r="L856" s="81">
        <f ca="1">SUMIF(MAYPAY1, Employees8[HELPER COLUMN],Table8[[#All],[Invoice Value]])</f>
        <v>0</v>
      </c>
      <c r="M856" s="77" t="e">
        <f ca="1">IF(AND(K856="PAY", L856&gt;0), SUMIF(MAYPAY1,Employees8[[#Headers],[#Data],[HELPER COLUMN]],Table8[[#All],[Invoice Value]]), "")</f>
        <v>#N/A</v>
      </c>
      <c r="N856" s="78" t="e">
        <f t="shared" si="83"/>
        <v>#N/A</v>
      </c>
      <c r="O856" s="79"/>
    </row>
    <row r="857" spans="2:15" ht="18.75" customHeight="1" x14ac:dyDescent="0.35">
      <c r="B857" s="67" t="e">
        <f t="shared" si="84"/>
        <v>#N/A</v>
      </c>
      <c r="C857" s="40"/>
      <c r="D857" s="40"/>
      <c r="E857" s="40"/>
      <c r="F857" s="74"/>
      <c r="G857" s="74"/>
      <c r="H857" s="64" t="e">
        <f>VLOOKUP(E857, 'CODES FOR CLOSING TYPE'!$A$1:$C$28, 2,0)</f>
        <v>#N/A</v>
      </c>
      <c r="I857" s="75" t="str">
        <f t="shared" si="81"/>
        <v>DUP</v>
      </c>
      <c r="J857" s="75" t="e">
        <f t="shared" si="80"/>
        <v>#N/A</v>
      </c>
      <c r="K857" s="76" t="e">
        <f t="shared" si="82"/>
        <v>#N/A</v>
      </c>
      <c r="L857" s="81">
        <f ca="1">SUMIF(MAYPAY1, Employees8[HELPER COLUMN],Table8[[#All],[Invoice Value]])</f>
        <v>0</v>
      </c>
      <c r="M857" s="77" t="e">
        <f ca="1">IF(AND(K857="PAY", L857&gt;0), SUMIF(MAYPAY1,Employees8[[#Headers],[#Data],[HELPER COLUMN]],Table8[[#All],[Invoice Value]]), "")</f>
        <v>#N/A</v>
      </c>
      <c r="N857" s="78" t="e">
        <f t="shared" si="83"/>
        <v>#N/A</v>
      </c>
      <c r="O857" s="79"/>
    </row>
    <row r="858" spans="2:15" ht="18.75" customHeight="1" x14ac:dyDescent="0.35">
      <c r="B858" s="67" t="e">
        <f t="shared" si="84"/>
        <v>#N/A</v>
      </c>
      <c r="C858" s="40"/>
      <c r="D858" s="40"/>
      <c r="E858" s="40"/>
      <c r="F858" s="74"/>
      <c r="G858" s="74"/>
      <c r="H858" s="64" t="e">
        <f>VLOOKUP(E858, 'CODES FOR CLOSING TYPE'!$A$1:$C$28, 2,0)</f>
        <v>#N/A</v>
      </c>
      <c r="I858" s="75" t="str">
        <f t="shared" si="81"/>
        <v>DUP</v>
      </c>
      <c r="J858" s="75" t="e">
        <f t="shared" si="80"/>
        <v>#N/A</v>
      </c>
      <c r="K858" s="76" t="e">
        <f t="shared" si="82"/>
        <v>#N/A</v>
      </c>
      <c r="L858" s="81">
        <f ca="1">SUMIF(MAYPAY1, Employees8[HELPER COLUMN],Table8[[#All],[Invoice Value]])</f>
        <v>0</v>
      </c>
      <c r="M858" s="77" t="e">
        <f ca="1">IF(AND(K858="PAY", L858&gt;0), SUMIF(MAYPAY1,Employees8[[#Headers],[#Data],[HELPER COLUMN]],Table8[[#All],[Invoice Value]]), "")</f>
        <v>#N/A</v>
      </c>
      <c r="N858" s="78" t="e">
        <f t="shared" si="83"/>
        <v>#N/A</v>
      </c>
      <c r="O858" s="79"/>
    </row>
    <row r="859" spans="2:15" ht="18.75" customHeight="1" x14ac:dyDescent="0.35">
      <c r="B859" s="67" t="e">
        <f t="shared" si="84"/>
        <v>#N/A</v>
      </c>
      <c r="C859" s="40"/>
      <c r="D859" s="40"/>
      <c r="E859" s="40"/>
      <c r="F859" s="74"/>
      <c r="G859" s="74"/>
      <c r="H859" s="64" t="e">
        <f>VLOOKUP(E859, 'CODES FOR CLOSING TYPE'!$A$1:$C$28, 2,0)</f>
        <v>#N/A</v>
      </c>
      <c r="I859" s="75" t="str">
        <f t="shared" si="81"/>
        <v>DUP</v>
      </c>
      <c r="J859" s="75" t="e">
        <f t="shared" si="80"/>
        <v>#N/A</v>
      </c>
      <c r="K859" s="76" t="e">
        <f t="shared" si="82"/>
        <v>#N/A</v>
      </c>
      <c r="L859" s="81">
        <f ca="1">SUMIF(MAYPAY1, Employees8[HELPER COLUMN],Table8[[#All],[Invoice Value]])</f>
        <v>0</v>
      </c>
      <c r="M859" s="77" t="e">
        <f ca="1">IF(AND(K859="PAY", L859&gt;0), SUMIF(MAYPAY1,Employees8[[#Headers],[#Data],[HELPER COLUMN]],Table8[[#All],[Invoice Value]]), "")</f>
        <v>#N/A</v>
      </c>
      <c r="N859" s="78" t="e">
        <f t="shared" si="83"/>
        <v>#N/A</v>
      </c>
      <c r="O859" s="79"/>
    </row>
    <row r="860" spans="2:15" ht="18.75" customHeight="1" x14ac:dyDescent="0.35">
      <c r="B860" s="67" t="e">
        <f t="shared" si="84"/>
        <v>#N/A</v>
      </c>
      <c r="C860" s="40"/>
      <c r="D860" s="40"/>
      <c r="E860" s="40"/>
      <c r="F860" s="74"/>
      <c r="G860" s="74"/>
      <c r="H860" s="64" t="e">
        <f>VLOOKUP(E860, 'CODES FOR CLOSING TYPE'!$A$1:$C$28, 2,0)</f>
        <v>#N/A</v>
      </c>
      <c r="I860" s="75" t="str">
        <f t="shared" si="81"/>
        <v>DUP</v>
      </c>
      <c r="J860" s="75" t="e">
        <f t="shared" si="80"/>
        <v>#N/A</v>
      </c>
      <c r="K860" s="76" t="e">
        <f t="shared" si="82"/>
        <v>#N/A</v>
      </c>
      <c r="L860" s="81">
        <f ca="1">SUMIF(MAYPAY1, Employees8[HELPER COLUMN],Table8[[#All],[Invoice Value]])</f>
        <v>0</v>
      </c>
      <c r="M860" s="77" t="e">
        <f ca="1">IF(AND(K860="PAY", L860&gt;0), SUMIF(MAYPAY1,Employees8[[#Headers],[#Data],[HELPER COLUMN]],Table8[[#All],[Invoice Value]]), "")</f>
        <v>#N/A</v>
      </c>
      <c r="N860" s="78" t="e">
        <f t="shared" si="83"/>
        <v>#N/A</v>
      </c>
      <c r="O860" s="79"/>
    </row>
    <row r="861" spans="2:15" ht="18.75" customHeight="1" x14ac:dyDescent="0.35">
      <c r="B861" s="67" t="e">
        <f t="shared" si="84"/>
        <v>#N/A</v>
      </c>
      <c r="C861" s="40"/>
      <c r="D861" s="40"/>
      <c r="E861" s="40"/>
      <c r="F861" s="74"/>
      <c r="G861" s="74"/>
      <c r="H861" s="64" t="e">
        <f>VLOOKUP(E861, 'CODES FOR CLOSING TYPE'!$A$1:$C$28, 2,0)</f>
        <v>#N/A</v>
      </c>
      <c r="I861" s="75" t="str">
        <f t="shared" si="81"/>
        <v>DUP</v>
      </c>
      <c r="J861" s="75" t="e">
        <f t="shared" si="80"/>
        <v>#N/A</v>
      </c>
      <c r="K861" s="76" t="e">
        <f t="shared" si="82"/>
        <v>#N/A</v>
      </c>
      <c r="L861" s="81">
        <f ca="1">SUMIF(MAYPAY1, Employees8[HELPER COLUMN],Table8[[#All],[Invoice Value]])</f>
        <v>0</v>
      </c>
      <c r="M861" s="77" t="e">
        <f ca="1">IF(AND(K861="PAY", L861&gt;0), SUMIF(MAYPAY1,Employees8[[#Headers],[#Data],[HELPER COLUMN]],Table8[[#All],[Invoice Value]]), "")</f>
        <v>#N/A</v>
      </c>
      <c r="N861" s="78" t="e">
        <f t="shared" si="83"/>
        <v>#N/A</v>
      </c>
      <c r="O861" s="79"/>
    </row>
    <row r="862" spans="2:15" ht="18.75" customHeight="1" x14ac:dyDescent="0.35">
      <c r="B862" s="67" t="e">
        <f t="shared" si="84"/>
        <v>#N/A</v>
      </c>
      <c r="C862" s="40"/>
      <c r="D862" s="40"/>
      <c r="E862" s="40"/>
      <c r="F862" s="74"/>
      <c r="G862" s="74"/>
      <c r="H862" s="64" t="e">
        <f>VLOOKUP(E862, 'CODES FOR CLOSING TYPE'!$A$1:$C$28, 2,0)</f>
        <v>#N/A</v>
      </c>
      <c r="I862" s="75" t="str">
        <f t="shared" si="81"/>
        <v>DUP</v>
      </c>
      <c r="J862" s="75" t="e">
        <f t="shared" si="80"/>
        <v>#N/A</v>
      </c>
      <c r="K862" s="76" t="e">
        <f t="shared" si="82"/>
        <v>#N/A</v>
      </c>
      <c r="L862" s="81">
        <f ca="1">SUMIF(MAYPAY1, Employees8[HELPER COLUMN],Table8[[#All],[Invoice Value]])</f>
        <v>0</v>
      </c>
      <c r="M862" s="77" t="e">
        <f ca="1">IF(AND(K862="PAY", L862&gt;0), SUMIF(MAYPAY1,Employees8[[#Headers],[#Data],[HELPER COLUMN]],Table8[[#All],[Invoice Value]]), "")</f>
        <v>#N/A</v>
      </c>
      <c r="N862" s="78" t="e">
        <f t="shared" si="83"/>
        <v>#N/A</v>
      </c>
      <c r="O862" s="79"/>
    </row>
    <row r="863" spans="2:15" ht="18.75" customHeight="1" x14ac:dyDescent="0.35">
      <c r="B863" s="67" t="e">
        <f t="shared" si="84"/>
        <v>#N/A</v>
      </c>
      <c r="C863" s="40"/>
      <c r="D863" s="40"/>
      <c r="E863" s="40"/>
      <c r="F863" s="74"/>
      <c r="G863" s="74"/>
      <c r="H863" s="64" t="e">
        <f>VLOOKUP(E863, 'CODES FOR CLOSING TYPE'!$A$1:$C$28, 2,0)</f>
        <v>#N/A</v>
      </c>
      <c r="I863" s="75" t="str">
        <f t="shared" si="81"/>
        <v>DUP</v>
      </c>
      <c r="J863" s="75" t="e">
        <f t="shared" si="80"/>
        <v>#N/A</v>
      </c>
      <c r="K863" s="76" t="e">
        <f t="shared" si="82"/>
        <v>#N/A</v>
      </c>
      <c r="L863" s="81">
        <f ca="1">SUMIF(MAYPAY1, Employees8[HELPER COLUMN],Table8[[#All],[Invoice Value]])</f>
        <v>0</v>
      </c>
      <c r="M863" s="77" t="e">
        <f ca="1">IF(AND(K863="PAY", L863&gt;0), SUMIF(MAYPAY1,Employees8[[#Headers],[#Data],[HELPER COLUMN]],Table8[[#All],[Invoice Value]]), "")</f>
        <v>#N/A</v>
      </c>
      <c r="N863" s="78" t="e">
        <f t="shared" si="83"/>
        <v>#N/A</v>
      </c>
      <c r="O863" s="79"/>
    </row>
    <row r="864" spans="2:15" ht="18.75" customHeight="1" x14ac:dyDescent="0.35">
      <c r="B864" s="67" t="e">
        <f t="shared" si="84"/>
        <v>#N/A</v>
      </c>
      <c r="C864" s="40"/>
      <c r="D864" s="40"/>
      <c r="E864" s="40"/>
      <c r="F864" s="74"/>
      <c r="G864" s="74"/>
      <c r="H864" s="64" t="e">
        <f>VLOOKUP(E864, 'CODES FOR CLOSING TYPE'!$A$1:$C$28, 2,0)</f>
        <v>#N/A</v>
      </c>
      <c r="I864" s="75" t="str">
        <f t="shared" si="81"/>
        <v>DUP</v>
      </c>
      <c r="J864" s="75" t="e">
        <f t="shared" si="80"/>
        <v>#N/A</v>
      </c>
      <c r="K864" s="76" t="e">
        <f t="shared" si="82"/>
        <v>#N/A</v>
      </c>
      <c r="L864" s="81">
        <f ca="1">SUMIF(MAYPAY1, Employees8[HELPER COLUMN],Table8[[#All],[Invoice Value]])</f>
        <v>0</v>
      </c>
      <c r="M864" s="77" t="e">
        <f ca="1">IF(AND(K864="PAY", L864&gt;0), SUMIF(MAYPAY1,Employees8[[#Headers],[#Data],[HELPER COLUMN]],Table8[[#All],[Invoice Value]]), "")</f>
        <v>#N/A</v>
      </c>
      <c r="N864" s="78" t="e">
        <f t="shared" si="83"/>
        <v>#N/A</v>
      </c>
      <c r="O864" s="79"/>
    </row>
    <row r="865" spans="2:15" ht="18.75" customHeight="1" x14ac:dyDescent="0.35">
      <c r="B865" s="67" t="e">
        <f t="shared" si="84"/>
        <v>#N/A</v>
      </c>
      <c r="C865" s="40"/>
      <c r="D865" s="40"/>
      <c r="E865" s="40"/>
      <c r="F865" s="74"/>
      <c r="G865" s="74"/>
      <c r="H865" s="64" t="e">
        <f>VLOOKUP(E865, 'CODES FOR CLOSING TYPE'!$A$1:$C$28, 2,0)</f>
        <v>#N/A</v>
      </c>
      <c r="I865" s="75" t="str">
        <f t="shared" si="81"/>
        <v>DUP</v>
      </c>
      <c r="J865" s="75" t="e">
        <f t="shared" si="80"/>
        <v>#N/A</v>
      </c>
      <c r="K865" s="76" t="e">
        <f t="shared" si="82"/>
        <v>#N/A</v>
      </c>
      <c r="L865" s="81">
        <f ca="1">SUMIF(MAYPAY1, Employees8[HELPER COLUMN],Table8[[#All],[Invoice Value]])</f>
        <v>0</v>
      </c>
      <c r="M865" s="77" t="e">
        <f ca="1">IF(AND(K865="PAY", L865&gt;0), SUMIF(MAYPAY1,Employees8[[#Headers],[#Data],[HELPER COLUMN]],Table8[[#All],[Invoice Value]]), "")</f>
        <v>#N/A</v>
      </c>
      <c r="N865" s="78" t="e">
        <f t="shared" si="83"/>
        <v>#N/A</v>
      </c>
      <c r="O865" s="79"/>
    </row>
    <row r="866" spans="2:15" ht="18.75" customHeight="1" x14ac:dyDescent="0.35">
      <c r="B866" s="67" t="e">
        <f t="shared" si="84"/>
        <v>#N/A</v>
      </c>
      <c r="C866" s="40"/>
      <c r="D866" s="40"/>
      <c r="E866" s="40"/>
      <c r="F866" s="74"/>
      <c r="G866" s="74"/>
      <c r="H866" s="64" t="e">
        <f>VLOOKUP(E866, 'CODES FOR CLOSING TYPE'!$A$1:$C$28, 2,0)</f>
        <v>#N/A</v>
      </c>
      <c r="I866" s="75" t="str">
        <f t="shared" si="81"/>
        <v>DUP</v>
      </c>
      <c r="J866" s="75" t="e">
        <f t="shared" si="80"/>
        <v>#N/A</v>
      </c>
      <c r="K866" s="76" t="e">
        <f t="shared" si="82"/>
        <v>#N/A</v>
      </c>
      <c r="L866" s="81">
        <f ca="1">SUMIF(MAYPAY1, Employees8[HELPER COLUMN],Table8[[#All],[Invoice Value]])</f>
        <v>0</v>
      </c>
      <c r="M866" s="77" t="e">
        <f ca="1">IF(AND(K866="PAY", L866&gt;0), SUMIF(MAYPAY1,Employees8[[#Headers],[#Data],[HELPER COLUMN]],Table8[[#All],[Invoice Value]]), "")</f>
        <v>#N/A</v>
      </c>
      <c r="N866" s="78" t="e">
        <f t="shared" si="83"/>
        <v>#N/A</v>
      </c>
      <c r="O866" s="79"/>
    </row>
    <row r="867" spans="2:15" ht="18.75" customHeight="1" x14ac:dyDescent="0.35">
      <c r="B867" s="67" t="e">
        <f t="shared" si="84"/>
        <v>#N/A</v>
      </c>
      <c r="C867" s="40"/>
      <c r="D867" s="40"/>
      <c r="E867" s="40"/>
      <c r="F867" s="74"/>
      <c r="G867" s="74"/>
      <c r="H867" s="64" t="e">
        <f>VLOOKUP(E867, 'CODES FOR CLOSING TYPE'!$A$1:$C$28, 2,0)</f>
        <v>#N/A</v>
      </c>
      <c r="I867" s="75" t="str">
        <f t="shared" si="81"/>
        <v>DUP</v>
      </c>
      <c r="J867" s="75" t="e">
        <f t="shared" si="80"/>
        <v>#N/A</v>
      </c>
      <c r="K867" s="76" t="e">
        <f t="shared" si="82"/>
        <v>#N/A</v>
      </c>
      <c r="L867" s="81">
        <f ca="1">SUMIF(MAYPAY1, Employees8[HELPER COLUMN],Table8[[#All],[Invoice Value]])</f>
        <v>0</v>
      </c>
      <c r="M867" s="77" t="e">
        <f ca="1">IF(AND(K867="PAY", L867&gt;0), SUMIF(MAYPAY1,Employees8[[#Headers],[#Data],[HELPER COLUMN]],Table8[[#All],[Invoice Value]]), "")</f>
        <v>#N/A</v>
      </c>
      <c r="N867" s="78" t="e">
        <f t="shared" si="83"/>
        <v>#N/A</v>
      </c>
      <c r="O867" s="79"/>
    </row>
    <row r="868" spans="2:15" ht="18.75" customHeight="1" x14ac:dyDescent="0.35">
      <c r="B868" s="67" t="e">
        <f t="shared" si="84"/>
        <v>#N/A</v>
      </c>
      <c r="C868" s="40"/>
      <c r="D868" s="40"/>
      <c r="E868" s="40"/>
      <c r="F868" s="74"/>
      <c r="G868" s="74"/>
      <c r="H868" s="64" t="e">
        <f>VLOOKUP(E868, 'CODES FOR CLOSING TYPE'!$A$1:$C$28, 2,0)</f>
        <v>#N/A</v>
      </c>
      <c r="I868" s="75" t="str">
        <f t="shared" si="81"/>
        <v>DUP</v>
      </c>
      <c r="J868" s="75" t="e">
        <f t="shared" si="80"/>
        <v>#N/A</v>
      </c>
      <c r="K868" s="76" t="e">
        <f t="shared" si="82"/>
        <v>#N/A</v>
      </c>
      <c r="L868" s="81">
        <f ca="1">SUMIF(MAYPAY1, Employees8[HELPER COLUMN],Table8[[#All],[Invoice Value]])</f>
        <v>0</v>
      </c>
      <c r="M868" s="77" t="e">
        <f ca="1">IF(AND(K868="PAY", L868&gt;0), SUMIF(MAYPAY1,Employees8[[#Headers],[#Data],[HELPER COLUMN]],Table8[[#All],[Invoice Value]]), "")</f>
        <v>#N/A</v>
      </c>
      <c r="N868" s="78" t="e">
        <f t="shared" si="83"/>
        <v>#N/A</v>
      </c>
      <c r="O868" s="79"/>
    </row>
    <row r="869" spans="2:15" ht="18.75" customHeight="1" x14ac:dyDescent="0.35">
      <c r="B869" s="67" t="e">
        <f t="shared" si="84"/>
        <v>#N/A</v>
      </c>
      <c r="C869" s="40"/>
      <c r="D869" s="40"/>
      <c r="E869" s="40"/>
      <c r="F869" s="74"/>
      <c r="G869" s="74"/>
      <c r="H869" s="64" t="e">
        <f>VLOOKUP(E869, 'CODES FOR CLOSING TYPE'!$A$1:$C$28, 2,0)</f>
        <v>#N/A</v>
      </c>
      <c r="I869" s="75" t="str">
        <f t="shared" si="81"/>
        <v>DUP</v>
      </c>
      <c r="J869" s="75" t="e">
        <f t="shared" si="80"/>
        <v>#N/A</v>
      </c>
      <c r="K869" s="76" t="e">
        <f t="shared" si="82"/>
        <v>#N/A</v>
      </c>
      <c r="L869" s="81">
        <f ca="1">SUMIF(MAYPAY1, Employees8[HELPER COLUMN],Table8[[#All],[Invoice Value]])</f>
        <v>0</v>
      </c>
      <c r="M869" s="77" t="e">
        <f ca="1">IF(AND(K869="PAY", L869&gt;0), SUMIF(MAYPAY1,Employees8[[#Headers],[#Data],[HELPER COLUMN]],Table8[[#All],[Invoice Value]]), "")</f>
        <v>#N/A</v>
      </c>
      <c r="N869" s="78" t="e">
        <f t="shared" si="83"/>
        <v>#N/A</v>
      </c>
      <c r="O869" s="79"/>
    </row>
    <row r="870" spans="2:15" ht="18.75" customHeight="1" x14ac:dyDescent="0.35">
      <c r="B870" s="67" t="e">
        <f t="shared" si="84"/>
        <v>#N/A</v>
      </c>
      <c r="C870" s="40"/>
      <c r="D870" s="40"/>
      <c r="E870" s="40"/>
      <c r="F870" s="74"/>
      <c r="G870" s="74"/>
      <c r="H870" s="64" t="e">
        <f>VLOOKUP(E870, 'CODES FOR CLOSING TYPE'!$A$1:$C$28, 2,0)</f>
        <v>#N/A</v>
      </c>
      <c r="I870" s="75" t="str">
        <f t="shared" si="81"/>
        <v>DUP</v>
      </c>
      <c r="J870" s="75" t="e">
        <f t="shared" si="80"/>
        <v>#N/A</v>
      </c>
      <c r="K870" s="76" t="e">
        <f t="shared" si="82"/>
        <v>#N/A</v>
      </c>
      <c r="L870" s="81">
        <f ca="1">SUMIF(MAYPAY1, Employees8[HELPER COLUMN],Table8[[#All],[Invoice Value]])</f>
        <v>0</v>
      </c>
      <c r="M870" s="77" t="e">
        <f ca="1">IF(AND(K870="PAY", L870&gt;0), SUMIF(MAYPAY1,Employees8[[#Headers],[#Data],[HELPER COLUMN]],Table8[[#All],[Invoice Value]]), "")</f>
        <v>#N/A</v>
      </c>
      <c r="N870" s="78" t="e">
        <f t="shared" si="83"/>
        <v>#N/A</v>
      </c>
      <c r="O870" s="79"/>
    </row>
    <row r="871" spans="2:15" ht="18.75" customHeight="1" x14ac:dyDescent="0.35">
      <c r="B871" s="67" t="e">
        <f t="shared" si="84"/>
        <v>#N/A</v>
      </c>
      <c r="C871" s="40"/>
      <c r="D871" s="40"/>
      <c r="E871" s="40"/>
      <c r="F871" s="74"/>
      <c r="G871" s="74"/>
      <c r="H871" s="64" t="e">
        <f>VLOOKUP(E871, 'CODES FOR CLOSING TYPE'!$A$1:$C$28, 2,0)</f>
        <v>#N/A</v>
      </c>
      <c r="I871" s="75" t="str">
        <f t="shared" si="81"/>
        <v>DUP</v>
      </c>
      <c r="J871" s="75" t="e">
        <f t="shared" si="80"/>
        <v>#N/A</v>
      </c>
      <c r="K871" s="76" t="e">
        <f t="shared" si="82"/>
        <v>#N/A</v>
      </c>
      <c r="L871" s="81">
        <f ca="1">SUMIF(MAYPAY1, Employees8[HELPER COLUMN],Table8[[#All],[Invoice Value]])</f>
        <v>0</v>
      </c>
      <c r="M871" s="77" t="e">
        <f ca="1">IF(AND(K871="PAY", L871&gt;0), SUMIF(MAYPAY1,Employees8[[#Headers],[#Data],[HELPER COLUMN]],Table8[[#All],[Invoice Value]]), "")</f>
        <v>#N/A</v>
      </c>
      <c r="N871" s="78" t="e">
        <f t="shared" si="83"/>
        <v>#N/A</v>
      </c>
      <c r="O871" s="79"/>
    </row>
    <row r="872" spans="2:15" ht="18.75" customHeight="1" x14ac:dyDescent="0.35">
      <c r="B872" s="67" t="e">
        <f t="shared" si="84"/>
        <v>#N/A</v>
      </c>
      <c r="C872" s="40"/>
      <c r="D872" s="40"/>
      <c r="E872" s="40"/>
      <c r="F872" s="74"/>
      <c r="G872" s="74"/>
      <c r="H872" s="64" t="e">
        <f>VLOOKUP(E872, 'CODES FOR CLOSING TYPE'!$A$1:$C$28, 2,0)</f>
        <v>#N/A</v>
      </c>
      <c r="I872" s="75" t="str">
        <f t="shared" si="81"/>
        <v>DUP</v>
      </c>
      <c r="J872" s="75" t="e">
        <f t="shared" si="80"/>
        <v>#N/A</v>
      </c>
      <c r="K872" s="76" t="e">
        <f t="shared" si="82"/>
        <v>#N/A</v>
      </c>
      <c r="L872" s="81">
        <f ca="1">SUMIF(MAYPAY1, Employees8[HELPER COLUMN],Table8[[#All],[Invoice Value]])</f>
        <v>0</v>
      </c>
      <c r="M872" s="77" t="e">
        <f ca="1">IF(AND(K872="PAY", L872&gt;0), SUMIF(MAYPAY1,Employees8[[#Headers],[#Data],[HELPER COLUMN]],Table8[[#All],[Invoice Value]]), "")</f>
        <v>#N/A</v>
      </c>
      <c r="N872" s="78" t="e">
        <f t="shared" si="83"/>
        <v>#N/A</v>
      </c>
      <c r="O872" s="79"/>
    </row>
    <row r="873" spans="2:15" ht="18.75" customHeight="1" x14ac:dyDescent="0.35">
      <c r="B873" s="67" t="e">
        <f t="shared" si="84"/>
        <v>#N/A</v>
      </c>
      <c r="C873" s="40"/>
      <c r="D873" s="40"/>
      <c r="E873" s="40"/>
      <c r="F873" s="74"/>
      <c r="G873" s="74"/>
      <c r="H873" s="64" t="e">
        <f>VLOOKUP(E873, 'CODES FOR CLOSING TYPE'!$A$1:$C$28, 2,0)</f>
        <v>#N/A</v>
      </c>
      <c r="I873" s="75" t="str">
        <f t="shared" si="81"/>
        <v>DUP</v>
      </c>
      <c r="J873" s="75" t="e">
        <f t="shared" si="80"/>
        <v>#N/A</v>
      </c>
      <c r="K873" s="76" t="e">
        <f t="shared" si="82"/>
        <v>#N/A</v>
      </c>
      <c r="L873" s="81">
        <f ca="1">SUMIF(MAYPAY1, Employees8[HELPER COLUMN],Table8[[#All],[Invoice Value]])</f>
        <v>0</v>
      </c>
      <c r="M873" s="77" t="e">
        <f ca="1">IF(AND(K873="PAY", L873&gt;0), SUMIF(MAYPAY1,Employees8[[#Headers],[#Data],[HELPER COLUMN]],Table8[[#All],[Invoice Value]]), "")</f>
        <v>#N/A</v>
      </c>
      <c r="N873" s="78" t="e">
        <f t="shared" si="83"/>
        <v>#N/A</v>
      </c>
      <c r="O873" s="79"/>
    </row>
    <row r="874" spans="2:15" ht="18.75" customHeight="1" x14ac:dyDescent="0.35">
      <c r="B874" s="67" t="e">
        <f t="shared" si="84"/>
        <v>#N/A</v>
      </c>
      <c r="C874" s="40"/>
      <c r="D874" s="40"/>
      <c r="E874" s="40"/>
      <c r="F874" s="74"/>
      <c r="G874" s="74"/>
      <c r="H874" s="64" t="e">
        <f>VLOOKUP(E874, 'CODES FOR CLOSING TYPE'!$A$1:$C$28, 2,0)</f>
        <v>#N/A</v>
      </c>
      <c r="I874" s="75" t="str">
        <f t="shared" si="81"/>
        <v>DUP</v>
      </c>
      <c r="J874" s="75" t="e">
        <f t="shared" si="80"/>
        <v>#N/A</v>
      </c>
      <c r="K874" s="76" t="e">
        <f t="shared" si="82"/>
        <v>#N/A</v>
      </c>
      <c r="L874" s="81">
        <f ca="1">SUMIF(MAYPAY1, Employees8[HELPER COLUMN],Table8[[#All],[Invoice Value]])</f>
        <v>0</v>
      </c>
      <c r="M874" s="77" t="e">
        <f ca="1">IF(AND(K874="PAY", L874&gt;0), SUMIF(MAYPAY1,Employees8[[#Headers],[#Data],[HELPER COLUMN]],Table8[[#All],[Invoice Value]]), "")</f>
        <v>#N/A</v>
      </c>
      <c r="N874" s="78" t="e">
        <f t="shared" si="83"/>
        <v>#N/A</v>
      </c>
      <c r="O874" s="79"/>
    </row>
    <row r="875" spans="2:15" ht="18.75" customHeight="1" x14ac:dyDescent="0.35">
      <c r="B875" s="67" t="e">
        <f t="shared" si="84"/>
        <v>#N/A</v>
      </c>
      <c r="C875" s="40"/>
      <c r="D875" s="40"/>
      <c r="E875" s="40"/>
      <c r="F875" s="74"/>
      <c r="G875" s="74"/>
      <c r="H875" s="64" t="e">
        <f>VLOOKUP(E875, 'CODES FOR CLOSING TYPE'!$A$1:$C$28, 2,0)</f>
        <v>#N/A</v>
      </c>
      <c r="I875" s="75" t="str">
        <f t="shared" si="81"/>
        <v>DUP</v>
      </c>
      <c r="J875" s="75" t="e">
        <f t="shared" si="80"/>
        <v>#N/A</v>
      </c>
      <c r="K875" s="76" t="e">
        <f t="shared" si="82"/>
        <v>#N/A</v>
      </c>
      <c r="L875" s="81">
        <f ca="1">SUMIF(MAYPAY1, Employees8[HELPER COLUMN],Table8[[#All],[Invoice Value]])</f>
        <v>0</v>
      </c>
      <c r="M875" s="77" t="e">
        <f ca="1">IF(AND(K875="PAY", L875&gt;0), SUMIF(MAYPAY1,Employees8[[#Headers],[#Data],[HELPER COLUMN]],Table8[[#All],[Invoice Value]]), "")</f>
        <v>#N/A</v>
      </c>
      <c r="N875" s="78" t="e">
        <f t="shared" si="83"/>
        <v>#N/A</v>
      </c>
      <c r="O875" s="79"/>
    </row>
    <row r="876" spans="2:15" ht="18.75" customHeight="1" x14ac:dyDescent="0.35">
      <c r="B876" s="67" t="e">
        <f t="shared" si="84"/>
        <v>#N/A</v>
      </c>
      <c r="C876" s="40"/>
      <c r="D876" s="40"/>
      <c r="E876" s="40"/>
      <c r="F876" s="74"/>
      <c r="G876" s="74"/>
      <c r="H876" s="64" t="e">
        <f>VLOOKUP(E876, 'CODES FOR CLOSING TYPE'!$A$1:$C$28, 2,0)</f>
        <v>#N/A</v>
      </c>
      <c r="I876" s="75" t="str">
        <f t="shared" si="81"/>
        <v>DUP</v>
      </c>
      <c r="J876" s="75" t="e">
        <f t="shared" si="80"/>
        <v>#N/A</v>
      </c>
      <c r="K876" s="76" t="e">
        <f t="shared" si="82"/>
        <v>#N/A</v>
      </c>
      <c r="L876" s="81">
        <f ca="1">SUMIF(MAYPAY1, Employees8[HELPER COLUMN],Table8[[#All],[Invoice Value]])</f>
        <v>0</v>
      </c>
      <c r="M876" s="77" t="e">
        <f ca="1">IF(AND(K876="PAY", L876&gt;0), SUMIF(MAYPAY1,Employees8[[#Headers],[#Data],[HELPER COLUMN]],Table8[[#All],[Invoice Value]]), "")</f>
        <v>#N/A</v>
      </c>
      <c r="N876" s="78" t="e">
        <f t="shared" si="83"/>
        <v>#N/A</v>
      </c>
      <c r="O876" s="79"/>
    </row>
    <row r="877" spans="2:15" ht="18.75" customHeight="1" x14ac:dyDescent="0.35">
      <c r="B877" s="67" t="e">
        <f t="shared" si="84"/>
        <v>#N/A</v>
      </c>
      <c r="C877" s="40"/>
      <c r="D877" s="40"/>
      <c r="E877" s="40"/>
      <c r="F877" s="74"/>
      <c r="G877" s="74"/>
      <c r="H877" s="64" t="e">
        <f>VLOOKUP(E877, 'CODES FOR CLOSING TYPE'!$A$1:$C$28, 2,0)</f>
        <v>#N/A</v>
      </c>
      <c r="I877" s="75" t="str">
        <f t="shared" si="81"/>
        <v>DUP</v>
      </c>
      <c r="J877" s="75" t="e">
        <f t="shared" si="80"/>
        <v>#N/A</v>
      </c>
      <c r="K877" s="76" t="e">
        <f t="shared" si="82"/>
        <v>#N/A</v>
      </c>
      <c r="L877" s="81">
        <f ca="1">SUMIF(MAYPAY1, Employees8[HELPER COLUMN],Table8[[#All],[Invoice Value]])</f>
        <v>0</v>
      </c>
      <c r="M877" s="77" t="e">
        <f ca="1">IF(AND(K877="PAY", L877&gt;0), SUMIF(MAYPAY1,Employees8[[#Headers],[#Data],[HELPER COLUMN]],Table8[[#All],[Invoice Value]]), "")</f>
        <v>#N/A</v>
      </c>
      <c r="N877" s="78" t="e">
        <f t="shared" si="83"/>
        <v>#N/A</v>
      </c>
      <c r="O877" s="79"/>
    </row>
    <row r="878" spans="2:15" ht="18.75" customHeight="1" x14ac:dyDescent="0.35">
      <c r="B878" s="67" t="e">
        <f t="shared" si="84"/>
        <v>#N/A</v>
      </c>
      <c r="C878" s="40"/>
      <c r="D878" s="40"/>
      <c r="E878" s="40"/>
      <c r="F878" s="74"/>
      <c r="G878" s="74"/>
      <c r="H878" s="64" t="e">
        <f>VLOOKUP(E878, 'CODES FOR CLOSING TYPE'!$A$1:$C$28, 2,0)</f>
        <v>#N/A</v>
      </c>
      <c r="I878" s="75" t="str">
        <f t="shared" si="81"/>
        <v>DUP</v>
      </c>
      <c r="J878" s="75" t="e">
        <f t="shared" si="80"/>
        <v>#N/A</v>
      </c>
      <c r="K878" s="76" t="e">
        <f t="shared" si="82"/>
        <v>#N/A</v>
      </c>
      <c r="L878" s="81">
        <f ca="1">SUMIF(MAYPAY1, Employees8[HELPER COLUMN],Table8[[#All],[Invoice Value]])</f>
        <v>0</v>
      </c>
      <c r="M878" s="77" t="e">
        <f ca="1">IF(AND(K878="PAY", L878&gt;0), SUMIF(MAYPAY1,Employees8[[#Headers],[#Data],[HELPER COLUMN]],Table8[[#All],[Invoice Value]]), "")</f>
        <v>#N/A</v>
      </c>
      <c r="N878" s="78" t="e">
        <f t="shared" si="83"/>
        <v>#N/A</v>
      </c>
      <c r="O878" s="79"/>
    </row>
    <row r="879" spans="2:15" ht="18.75" customHeight="1" x14ac:dyDescent="0.35">
      <c r="B879" s="67" t="e">
        <f t="shared" si="84"/>
        <v>#N/A</v>
      </c>
      <c r="C879" s="40"/>
      <c r="D879" s="40"/>
      <c r="E879" s="40"/>
      <c r="F879" s="74"/>
      <c r="G879" s="74"/>
      <c r="H879" s="64" t="e">
        <f>VLOOKUP(E879, 'CODES FOR CLOSING TYPE'!$A$1:$C$28, 2,0)</f>
        <v>#N/A</v>
      </c>
      <c r="I879" s="75" t="str">
        <f t="shared" si="81"/>
        <v>DUP</v>
      </c>
      <c r="J879" s="75" t="e">
        <f t="shared" si="80"/>
        <v>#N/A</v>
      </c>
      <c r="K879" s="76" t="e">
        <f t="shared" si="82"/>
        <v>#N/A</v>
      </c>
      <c r="L879" s="81">
        <f ca="1">SUMIF(MAYPAY1, Employees8[HELPER COLUMN],Table8[[#All],[Invoice Value]])</f>
        <v>0</v>
      </c>
      <c r="M879" s="77" t="e">
        <f ca="1">IF(AND(K879="PAY", L879&gt;0), SUMIF(MAYPAY1,Employees8[[#Headers],[#Data],[HELPER COLUMN]],Table8[[#All],[Invoice Value]]), "")</f>
        <v>#N/A</v>
      </c>
      <c r="N879" s="78" t="e">
        <f t="shared" si="83"/>
        <v>#N/A</v>
      </c>
      <c r="O879" s="79"/>
    </row>
    <row r="880" spans="2:15" ht="18.75" customHeight="1" x14ac:dyDescent="0.35">
      <c r="B880" s="67" t="e">
        <f t="shared" si="84"/>
        <v>#N/A</v>
      </c>
      <c r="C880" s="40"/>
      <c r="D880" s="40"/>
      <c r="E880" s="40"/>
      <c r="F880" s="74"/>
      <c r="G880" s="74"/>
      <c r="H880" s="64" t="e">
        <f>VLOOKUP(E880, 'CODES FOR CLOSING TYPE'!$A$1:$C$28, 2,0)</f>
        <v>#N/A</v>
      </c>
      <c r="I880" s="75" t="str">
        <f t="shared" si="81"/>
        <v>DUP</v>
      </c>
      <c r="J880" s="75" t="e">
        <f t="shared" si="80"/>
        <v>#N/A</v>
      </c>
      <c r="K880" s="76" t="e">
        <f t="shared" si="82"/>
        <v>#N/A</v>
      </c>
      <c r="L880" s="81">
        <f ca="1">SUMIF(MAYPAY1, Employees8[HELPER COLUMN],Table8[[#All],[Invoice Value]])</f>
        <v>0</v>
      </c>
      <c r="M880" s="77" t="e">
        <f ca="1">IF(AND(K880="PAY", L880&gt;0), SUMIF(MAYPAY1,Employees8[[#Headers],[#Data],[HELPER COLUMN]],Table8[[#All],[Invoice Value]]), "")</f>
        <v>#N/A</v>
      </c>
      <c r="N880" s="78" t="e">
        <f t="shared" si="83"/>
        <v>#N/A</v>
      </c>
      <c r="O880" s="79"/>
    </row>
    <row r="881" spans="2:15" ht="18.75" customHeight="1" x14ac:dyDescent="0.35">
      <c r="B881" s="67" t="e">
        <f t="shared" si="84"/>
        <v>#N/A</v>
      </c>
      <c r="C881" s="40"/>
      <c r="D881" s="40"/>
      <c r="E881" s="40"/>
      <c r="F881" s="74"/>
      <c r="G881" s="74"/>
      <c r="H881" s="64" t="e">
        <f>VLOOKUP(E881, 'CODES FOR CLOSING TYPE'!$A$1:$C$28, 2,0)</f>
        <v>#N/A</v>
      </c>
      <c r="I881" s="75" t="str">
        <f t="shared" si="81"/>
        <v>DUP</v>
      </c>
      <c r="J881" s="75" t="e">
        <f t="shared" si="80"/>
        <v>#N/A</v>
      </c>
      <c r="K881" s="76" t="e">
        <f t="shared" si="82"/>
        <v>#N/A</v>
      </c>
      <c r="L881" s="81">
        <f ca="1">SUMIF(MAYPAY1, Employees8[HELPER COLUMN],Table8[[#All],[Invoice Value]])</f>
        <v>0</v>
      </c>
      <c r="M881" s="77" t="e">
        <f ca="1">IF(AND(K881="PAY", L881&gt;0), SUMIF(MAYPAY1,Employees8[[#Headers],[#Data],[HELPER COLUMN]],Table8[[#All],[Invoice Value]]), "")</f>
        <v>#N/A</v>
      </c>
      <c r="N881" s="78" t="e">
        <f t="shared" si="83"/>
        <v>#N/A</v>
      </c>
      <c r="O881" s="79"/>
    </row>
    <row r="882" spans="2:15" ht="18.75" customHeight="1" x14ac:dyDescent="0.35">
      <c r="B882" s="67" t="e">
        <f t="shared" si="84"/>
        <v>#N/A</v>
      </c>
      <c r="C882" s="40"/>
      <c r="D882" s="40"/>
      <c r="E882" s="40"/>
      <c r="F882" s="74"/>
      <c r="G882" s="74"/>
      <c r="H882" s="64" t="e">
        <f>VLOOKUP(E882, 'CODES FOR CLOSING TYPE'!$A$1:$C$28, 2,0)</f>
        <v>#N/A</v>
      </c>
      <c r="I882" s="75" t="str">
        <f t="shared" si="81"/>
        <v>DUP</v>
      </c>
      <c r="J882" s="75" t="e">
        <f t="shared" si="80"/>
        <v>#N/A</v>
      </c>
      <c r="K882" s="76" t="e">
        <f t="shared" si="82"/>
        <v>#N/A</v>
      </c>
      <c r="L882" s="81">
        <f ca="1">SUMIF(MAYPAY1, Employees8[HELPER COLUMN],Table8[[#All],[Invoice Value]])</f>
        <v>0</v>
      </c>
      <c r="M882" s="77" t="e">
        <f ca="1">IF(AND(K882="PAY", L882&gt;0), SUMIF(MAYPAY1,Employees8[[#Headers],[#Data],[HELPER COLUMN]],Table8[[#All],[Invoice Value]]), "")</f>
        <v>#N/A</v>
      </c>
      <c r="N882" s="78" t="e">
        <f t="shared" si="83"/>
        <v>#N/A</v>
      </c>
      <c r="O882" s="79"/>
    </row>
    <row r="883" spans="2:15" ht="18.75" customHeight="1" x14ac:dyDescent="0.35">
      <c r="B883" s="67" t="e">
        <f t="shared" si="84"/>
        <v>#N/A</v>
      </c>
      <c r="C883" s="40"/>
      <c r="D883" s="40"/>
      <c r="E883" s="40"/>
      <c r="F883" s="74"/>
      <c r="G883" s="74"/>
      <c r="H883" s="64" t="e">
        <f>VLOOKUP(E883, 'CODES FOR CLOSING TYPE'!$A$1:$C$28, 2,0)</f>
        <v>#N/A</v>
      </c>
      <c r="I883" s="75" t="str">
        <f t="shared" si="81"/>
        <v>DUP</v>
      </c>
      <c r="J883" s="75" t="e">
        <f t="shared" si="80"/>
        <v>#N/A</v>
      </c>
      <c r="K883" s="76" t="e">
        <f t="shared" si="82"/>
        <v>#N/A</v>
      </c>
      <c r="L883" s="81">
        <f ca="1">SUMIF(MAYPAY1, Employees8[HELPER COLUMN],Table8[[#All],[Invoice Value]])</f>
        <v>0</v>
      </c>
      <c r="M883" s="77" t="e">
        <f ca="1">IF(AND(K883="PAY", L883&gt;0), SUMIF(MAYPAY1,Employees8[[#Headers],[#Data],[HELPER COLUMN]],Table8[[#All],[Invoice Value]]), "")</f>
        <v>#N/A</v>
      </c>
      <c r="N883" s="78" t="e">
        <f t="shared" si="83"/>
        <v>#N/A</v>
      </c>
      <c r="O883" s="79"/>
    </row>
    <row r="884" spans="2:15" ht="18.75" customHeight="1" x14ac:dyDescent="0.35">
      <c r="B884" s="67" t="e">
        <f t="shared" si="84"/>
        <v>#N/A</v>
      </c>
      <c r="C884" s="40"/>
      <c r="D884" s="40"/>
      <c r="E884" s="40"/>
      <c r="F884" s="74"/>
      <c r="G884" s="74"/>
      <c r="H884" s="64" t="e">
        <f>VLOOKUP(E884, 'CODES FOR CLOSING TYPE'!$A$1:$C$28, 2,0)</f>
        <v>#N/A</v>
      </c>
      <c r="I884" s="75" t="str">
        <f t="shared" si="81"/>
        <v>DUP</v>
      </c>
      <c r="J884" s="75" t="e">
        <f t="shared" si="80"/>
        <v>#N/A</v>
      </c>
      <c r="K884" s="76" t="e">
        <f t="shared" si="82"/>
        <v>#N/A</v>
      </c>
      <c r="L884" s="81">
        <f ca="1">SUMIF(MAYPAY1, Employees8[HELPER COLUMN],Table8[[#All],[Invoice Value]])</f>
        <v>0</v>
      </c>
      <c r="M884" s="77" t="e">
        <f ca="1">IF(AND(K884="PAY", L884&gt;0), SUMIF(MAYPAY1,Employees8[[#Headers],[#Data],[HELPER COLUMN]],Table8[[#All],[Invoice Value]]), "")</f>
        <v>#N/A</v>
      </c>
      <c r="N884" s="78" t="e">
        <f t="shared" si="83"/>
        <v>#N/A</v>
      </c>
      <c r="O884" s="79"/>
    </row>
    <row r="885" spans="2:15" ht="18.75" customHeight="1" x14ac:dyDescent="0.35">
      <c r="B885" s="67" t="e">
        <f t="shared" si="84"/>
        <v>#N/A</v>
      </c>
      <c r="C885" s="40"/>
      <c r="D885" s="40"/>
      <c r="E885" s="40"/>
      <c r="F885" s="74"/>
      <c r="G885" s="74"/>
      <c r="H885" s="64" t="e">
        <f>VLOOKUP(E885, 'CODES FOR CLOSING TYPE'!$A$1:$C$28, 2,0)</f>
        <v>#N/A</v>
      </c>
      <c r="I885" s="75" t="str">
        <f t="shared" si="81"/>
        <v>DUP</v>
      </c>
      <c r="J885" s="75" t="e">
        <f t="shared" si="80"/>
        <v>#N/A</v>
      </c>
      <c r="K885" s="76" t="e">
        <f t="shared" si="82"/>
        <v>#N/A</v>
      </c>
      <c r="L885" s="81">
        <f ca="1">SUMIF(MAYPAY1, Employees8[HELPER COLUMN],Table8[[#All],[Invoice Value]])</f>
        <v>0</v>
      </c>
      <c r="M885" s="77" t="e">
        <f ca="1">IF(AND(K885="PAY", L885&gt;0), SUMIF(MAYPAY1,Employees8[[#Headers],[#Data],[HELPER COLUMN]],Table8[[#All],[Invoice Value]]), "")</f>
        <v>#N/A</v>
      </c>
      <c r="N885" s="78" t="e">
        <f t="shared" si="83"/>
        <v>#N/A</v>
      </c>
      <c r="O885" s="79"/>
    </row>
    <row r="886" spans="2:15" ht="18.75" customHeight="1" x14ac:dyDescent="0.35">
      <c r="B886" s="67" t="e">
        <f t="shared" si="84"/>
        <v>#N/A</v>
      </c>
      <c r="C886" s="40"/>
      <c r="D886" s="40"/>
      <c r="E886" s="40"/>
      <c r="F886" s="74"/>
      <c r="G886" s="74"/>
      <c r="H886" s="64" t="e">
        <f>VLOOKUP(E886, 'CODES FOR CLOSING TYPE'!$A$1:$C$28, 2,0)</f>
        <v>#N/A</v>
      </c>
      <c r="I886" s="75" t="str">
        <f t="shared" si="81"/>
        <v>DUP</v>
      </c>
      <c r="J886" s="75" t="e">
        <f t="shared" si="80"/>
        <v>#N/A</v>
      </c>
      <c r="K886" s="76" t="e">
        <f t="shared" si="82"/>
        <v>#N/A</v>
      </c>
      <c r="L886" s="81">
        <f ca="1">SUMIF(MAYPAY1, Employees8[HELPER COLUMN],Table8[[#All],[Invoice Value]])</f>
        <v>0</v>
      </c>
      <c r="M886" s="77" t="e">
        <f ca="1">IF(AND(K886="PAY", L886&gt;0), SUMIF(MAYPAY1,Employees8[[#Headers],[#Data],[HELPER COLUMN]],Table8[[#All],[Invoice Value]]), "")</f>
        <v>#N/A</v>
      </c>
      <c r="N886" s="78" t="e">
        <f t="shared" si="83"/>
        <v>#N/A</v>
      </c>
      <c r="O886" s="79"/>
    </row>
    <row r="887" spans="2:15" ht="18.75" customHeight="1" x14ac:dyDescent="0.35">
      <c r="B887" s="67" t="e">
        <f t="shared" si="84"/>
        <v>#N/A</v>
      </c>
      <c r="C887" s="40"/>
      <c r="D887" s="40"/>
      <c r="E887" s="40"/>
      <c r="F887" s="74"/>
      <c r="G887" s="74"/>
      <c r="H887" s="64" t="e">
        <f>VLOOKUP(E887, 'CODES FOR CLOSING TYPE'!$A$1:$C$28, 2,0)</f>
        <v>#N/A</v>
      </c>
      <c r="I887" s="75" t="str">
        <f t="shared" si="81"/>
        <v>DUP</v>
      </c>
      <c r="J887" s="75" t="e">
        <f t="shared" si="80"/>
        <v>#N/A</v>
      </c>
      <c r="K887" s="76" t="e">
        <f t="shared" si="82"/>
        <v>#N/A</v>
      </c>
      <c r="L887" s="81">
        <f ca="1">SUMIF(MAYPAY1, Employees8[HELPER COLUMN],Table8[[#All],[Invoice Value]])</f>
        <v>0</v>
      </c>
      <c r="M887" s="77" t="e">
        <f ca="1">IF(AND(K887="PAY", L887&gt;0), SUMIF(MAYPAY1,Employees8[[#Headers],[#Data],[HELPER COLUMN]],Table8[[#All],[Invoice Value]]), "")</f>
        <v>#N/A</v>
      </c>
      <c r="N887" s="78" t="e">
        <f t="shared" si="83"/>
        <v>#N/A</v>
      </c>
      <c r="O887" s="79"/>
    </row>
    <row r="888" spans="2:15" ht="18.75" customHeight="1" x14ac:dyDescent="0.35">
      <c r="B888" s="67" t="e">
        <f t="shared" si="84"/>
        <v>#N/A</v>
      </c>
      <c r="C888" s="40"/>
      <c r="D888" s="40"/>
      <c r="E888" s="40"/>
      <c r="F888" s="74"/>
      <c r="G888" s="74"/>
      <c r="H888" s="64" t="e">
        <f>VLOOKUP(E888, 'CODES FOR CLOSING TYPE'!$A$1:$C$28, 2,0)</f>
        <v>#N/A</v>
      </c>
      <c r="I888" s="75" t="str">
        <f t="shared" si="81"/>
        <v>DUP</v>
      </c>
      <c r="J888" s="75" t="e">
        <f t="shared" si="80"/>
        <v>#N/A</v>
      </c>
      <c r="K888" s="76" t="e">
        <f t="shared" si="82"/>
        <v>#N/A</v>
      </c>
      <c r="L888" s="81">
        <f ca="1">SUMIF(MAYPAY1, Employees8[HELPER COLUMN],Table8[[#All],[Invoice Value]])</f>
        <v>0</v>
      </c>
      <c r="M888" s="77" t="e">
        <f ca="1">IF(AND(K888="PAY", L888&gt;0), SUMIF(MAYPAY1,Employees8[[#Headers],[#Data],[HELPER COLUMN]],Table8[[#All],[Invoice Value]]), "")</f>
        <v>#N/A</v>
      </c>
      <c r="N888" s="78" t="e">
        <f t="shared" si="83"/>
        <v>#N/A</v>
      </c>
      <c r="O888" s="79"/>
    </row>
    <row r="889" spans="2:15" ht="18.75" customHeight="1" x14ac:dyDescent="0.35">
      <c r="B889" s="67" t="e">
        <f t="shared" si="84"/>
        <v>#N/A</v>
      </c>
      <c r="C889" s="40"/>
      <c r="D889" s="40"/>
      <c r="E889" s="40"/>
      <c r="F889" s="74"/>
      <c r="G889" s="74"/>
      <c r="H889" s="64" t="e">
        <f>VLOOKUP(E889, 'CODES FOR CLOSING TYPE'!$A$1:$C$28, 2,0)</f>
        <v>#N/A</v>
      </c>
      <c r="I889" s="75" t="str">
        <f t="shared" si="81"/>
        <v>DUP</v>
      </c>
      <c r="J889" s="75" t="e">
        <f t="shared" si="80"/>
        <v>#N/A</v>
      </c>
      <c r="K889" s="76" t="e">
        <f t="shared" si="82"/>
        <v>#N/A</v>
      </c>
      <c r="L889" s="81">
        <f ca="1">SUMIF(MAYPAY1, Employees8[HELPER COLUMN],Table8[[#All],[Invoice Value]])</f>
        <v>0</v>
      </c>
      <c r="M889" s="77" t="e">
        <f ca="1">IF(AND(K889="PAY", L889&gt;0), SUMIF(MAYPAY1,Employees8[[#Headers],[#Data],[HELPER COLUMN]],Table8[[#All],[Invoice Value]]), "")</f>
        <v>#N/A</v>
      </c>
      <c r="N889" s="78" t="e">
        <f t="shared" si="83"/>
        <v>#N/A</v>
      </c>
      <c r="O889" s="79"/>
    </row>
    <row r="890" spans="2:15" ht="18.75" customHeight="1" x14ac:dyDescent="0.35">
      <c r="B890" s="67" t="e">
        <f t="shared" si="84"/>
        <v>#N/A</v>
      </c>
      <c r="C890" s="40"/>
      <c r="D890" s="40"/>
      <c r="E890" s="40"/>
      <c r="F890" s="74"/>
      <c r="G890" s="74"/>
      <c r="H890" s="64" t="e">
        <f>VLOOKUP(E890, 'CODES FOR CLOSING TYPE'!$A$1:$C$28, 2,0)</f>
        <v>#N/A</v>
      </c>
      <c r="I890" s="75" t="str">
        <f t="shared" si="81"/>
        <v>DUP</v>
      </c>
      <c r="J890" s="75" t="e">
        <f t="shared" si="80"/>
        <v>#N/A</v>
      </c>
      <c r="K890" s="76" t="e">
        <f t="shared" si="82"/>
        <v>#N/A</v>
      </c>
      <c r="L890" s="81">
        <f ca="1">SUMIF(MAYPAY1, Employees8[HELPER COLUMN],Table8[[#All],[Invoice Value]])</f>
        <v>0</v>
      </c>
      <c r="M890" s="77" t="e">
        <f ca="1">IF(AND(K890="PAY", L890&gt;0), SUMIF(MAYPAY1,Employees8[[#Headers],[#Data],[HELPER COLUMN]],Table8[[#All],[Invoice Value]]), "")</f>
        <v>#N/A</v>
      </c>
      <c r="N890" s="78" t="e">
        <f t="shared" si="83"/>
        <v>#N/A</v>
      </c>
      <c r="O890" s="79"/>
    </row>
    <row r="891" spans="2:15" ht="18.75" customHeight="1" x14ac:dyDescent="0.35">
      <c r="B891" s="67" t="e">
        <f t="shared" si="84"/>
        <v>#N/A</v>
      </c>
      <c r="C891" s="40"/>
      <c r="D891" s="40"/>
      <c r="E891" s="40"/>
      <c r="F891" s="74"/>
      <c r="G891" s="74"/>
      <c r="H891" s="64" t="e">
        <f>VLOOKUP(E891, 'CODES FOR CLOSING TYPE'!$A$1:$C$28, 2,0)</f>
        <v>#N/A</v>
      </c>
      <c r="I891" s="75" t="str">
        <f t="shared" si="81"/>
        <v>DUP</v>
      </c>
      <c r="J891" s="75" t="e">
        <f t="shared" si="80"/>
        <v>#N/A</v>
      </c>
      <c r="K891" s="76" t="e">
        <f t="shared" si="82"/>
        <v>#N/A</v>
      </c>
      <c r="L891" s="81">
        <f ca="1">SUMIF(MAYPAY1, Employees8[HELPER COLUMN],Table8[[#All],[Invoice Value]])</f>
        <v>0</v>
      </c>
      <c r="M891" s="77" t="e">
        <f ca="1">IF(AND(K891="PAY", L891&gt;0), SUMIF(MAYPAY1,Employees8[[#Headers],[#Data],[HELPER COLUMN]],Table8[[#All],[Invoice Value]]), "")</f>
        <v>#N/A</v>
      </c>
      <c r="N891" s="78" t="e">
        <f t="shared" si="83"/>
        <v>#N/A</v>
      </c>
      <c r="O891" s="79"/>
    </row>
    <row r="892" spans="2:15" ht="18.75" customHeight="1" x14ac:dyDescent="0.35">
      <c r="B892" s="67" t="e">
        <f t="shared" si="84"/>
        <v>#N/A</v>
      </c>
      <c r="C892" s="40"/>
      <c r="D892" s="40"/>
      <c r="E892" s="40"/>
      <c r="F892" s="74"/>
      <c r="G892" s="74"/>
      <c r="H892" s="64" t="e">
        <f>VLOOKUP(E892, 'CODES FOR CLOSING TYPE'!$A$1:$C$28, 2,0)</f>
        <v>#N/A</v>
      </c>
      <c r="I892" s="75" t="str">
        <f t="shared" si="81"/>
        <v>DUP</v>
      </c>
      <c r="J892" s="75" t="e">
        <f t="shared" ref="J892:J955" si="85">SUMPRODUCT(--(H892=BUILDCODES))&gt;0</f>
        <v>#N/A</v>
      </c>
      <c r="K892" s="76" t="e">
        <f t="shared" si="82"/>
        <v>#N/A</v>
      </c>
      <c r="L892" s="81">
        <f ca="1">SUMIF(MAYPAY1, Employees8[HELPER COLUMN],Table8[[#All],[Invoice Value]])</f>
        <v>0</v>
      </c>
      <c r="M892" s="77" t="e">
        <f ca="1">IF(AND(K892="PAY", L892&gt;0), SUMIF(MAYPAY1,Employees8[[#Headers],[#Data],[HELPER COLUMN]],Table8[[#All],[Invoice Value]]), "")</f>
        <v>#N/A</v>
      </c>
      <c r="N892" s="78" t="e">
        <f t="shared" si="83"/>
        <v>#N/A</v>
      </c>
      <c r="O892" s="79"/>
    </row>
    <row r="893" spans="2:15" ht="18.75" customHeight="1" x14ac:dyDescent="0.35">
      <c r="B893" s="67" t="e">
        <f t="shared" si="84"/>
        <v>#N/A</v>
      </c>
      <c r="C893" s="40"/>
      <c r="D893" s="40"/>
      <c r="E893" s="40"/>
      <c r="F893" s="74"/>
      <c r="G893" s="74"/>
      <c r="H893" s="64" t="e">
        <f>VLOOKUP(E893, 'CODES FOR CLOSING TYPE'!$A$1:$C$28, 2,0)</f>
        <v>#N/A</v>
      </c>
      <c r="I893" s="75" t="str">
        <f t="shared" si="81"/>
        <v>DUP</v>
      </c>
      <c r="J893" s="75" t="e">
        <f t="shared" si="85"/>
        <v>#N/A</v>
      </c>
      <c r="K893" s="76" t="e">
        <f t="shared" si="82"/>
        <v>#N/A</v>
      </c>
      <c r="L893" s="81">
        <f ca="1">SUMIF(MAYPAY1, Employees8[HELPER COLUMN],Table8[[#All],[Invoice Value]])</f>
        <v>0</v>
      </c>
      <c r="M893" s="77" t="e">
        <f ca="1">IF(AND(K893="PAY", L893&gt;0), SUMIF(MAYPAY1,Employees8[[#Headers],[#Data],[HELPER COLUMN]],Table8[[#All],[Invoice Value]]), "")</f>
        <v>#N/A</v>
      </c>
      <c r="N893" s="78" t="e">
        <f t="shared" si="83"/>
        <v>#N/A</v>
      </c>
      <c r="O893" s="79"/>
    </row>
    <row r="894" spans="2:15" ht="18.75" customHeight="1" x14ac:dyDescent="0.35">
      <c r="B894" s="67" t="e">
        <f t="shared" si="84"/>
        <v>#N/A</v>
      </c>
      <c r="C894" s="40"/>
      <c r="D894" s="40"/>
      <c r="E894" s="40"/>
      <c r="F894" s="74"/>
      <c r="G894" s="74"/>
      <c r="H894" s="64" t="e">
        <f>VLOOKUP(E894, 'CODES FOR CLOSING TYPE'!$A$1:$C$28, 2,0)</f>
        <v>#N/A</v>
      </c>
      <c r="I894" s="75" t="str">
        <f t="shared" si="81"/>
        <v>DUP</v>
      </c>
      <c r="J894" s="75" t="e">
        <f t="shared" si="85"/>
        <v>#N/A</v>
      </c>
      <c r="K894" s="76" t="e">
        <f t="shared" si="82"/>
        <v>#N/A</v>
      </c>
      <c r="L894" s="81">
        <f ca="1">SUMIF(MAYPAY1, Employees8[HELPER COLUMN],Table8[[#All],[Invoice Value]])</f>
        <v>0</v>
      </c>
      <c r="M894" s="77" t="e">
        <f ca="1">IF(AND(K894="PAY", L894&gt;0), SUMIF(MAYPAY1,Employees8[[#Headers],[#Data],[HELPER COLUMN]],Table8[[#All],[Invoice Value]]), "")</f>
        <v>#N/A</v>
      </c>
      <c r="N894" s="78" t="e">
        <f t="shared" si="83"/>
        <v>#N/A</v>
      </c>
      <c r="O894" s="79"/>
    </row>
    <row r="895" spans="2:15" ht="18.75" customHeight="1" x14ac:dyDescent="0.35">
      <c r="B895" s="67" t="e">
        <f t="shared" si="84"/>
        <v>#N/A</v>
      </c>
      <c r="C895" s="40"/>
      <c r="D895" s="40"/>
      <c r="E895" s="40"/>
      <c r="F895" s="74"/>
      <c r="G895" s="74"/>
      <c r="H895" s="64" t="e">
        <f>VLOOKUP(E895, 'CODES FOR CLOSING TYPE'!$A$1:$C$28, 2,0)</f>
        <v>#N/A</v>
      </c>
      <c r="I895" s="75" t="str">
        <f t="shared" si="81"/>
        <v>DUP</v>
      </c>
      <c r="J895" s="75" t="e">
        <f t="shared" si="85"/>
        <v>#N/A</v>
      </c>
      <c r="K895" s="76" t="e">
        <f t="shared" si="82"/>
        <v>#N/A</v>
      </c>
      <c r="L895" s="81">
        <f ca="1">SUMIF(MAYPAY1, Employees8[HELPER COLUMN],Table8[[#All],[Invoice Value]])</f>
        <v>0</v>
      </c>
      <c r="M895" s="77" t="e">
        <f ca="1">IF(AND(K895="PAY", L895&gt;0), SUMIF(MAYPAY1,Employees8[[#Headers],[#Data],[HELPER COLUMN]],Table8[[#All],[Invoice Value]]), "")</f>
        <v>#N/A</v>
      </c>
      <c r="N895" s="78" t="e">
        <f t="shared" si="83"/>
        <v>#N/A</v>
      </c>
      <c r="O895" s="79"/>
    </row>
    <row r="896" spans="2:15" ht="18.75" customHeight="1" x14ac:dyDescent="0.35">
      <c r="B896" s="67" t="e">
        <f t="shared" si="84"/>
        <v>#N/A</v>
      </c>
      <c r="C896" s="40"/>
      <c r="D896" s="40"/>
      <c r="E896" s="40"/>
      <c r="F896" s="74"/>
      <c r="G896" s="74"/>
      <c r="H896" s="64" t="e">
        <f>VLOOKUP(E896, 'CODES FOR CLOSING TYPE'!$A$1:$C$28, 2,0)</f>
        <v>#N/A</v>
      </c>
      <c r="I896" s="75" t="str">
        <f t="shared" si="81"/>
        <v>DUP</v>
      </c>
      <c r="J896" s="75" t="e">
        <f t="shared" si="85"/>
        <v>#N/A</v>
      </c>
      <c r="K896" s="76" t="e">
        <f t="shared" si="82"/>
        <v>#N/A</v>
      </c>
      <c r="L896" s="81">
        <f ca="1">SUMIF(MAYPAY1, Employees8[HELPER COLUMN],Table8[[#All],[Invoice Value]])</f>
        <v>0</v>
      </c>
      <c r="M896" s="77" t="e">
        <f ca="1">IF(AND(K896="PAY", L896&gt;0), SUMIF(MAYPAY1,Employees8[[#Headers],[#Data],[HELPER COLUMN]],Table8[[#All],[Invoice Value]]), "")</f>
        <v>#N/A</v>
      </c>
      <c r="N896" s="78" t="e">
        <f t="shared" si="83"/>
        <v>#N/A</v>
      </c>
      <c r="O896" s="79"/>
    </row>
    <row r="897" spans="2:15" ht="18.75" customHeight="1" x14ac:dyDescent="0.35">
      <c r="B897" s="67" t="e">
        <f t="shared" si="84"/>
        <v>#N/A</v>
      </c>
      <c r="C897" s="40"/>
      <c r="D897" s="40"/>
      <c r="E897" s="40"/>
      <c r="F897" s="74"/>
      <c r="G897" s="74"/>
      <c r="H897" s="64" t="e">
        <f>VLOOKUP(E897, 'CODES FOR CLOSING TYPE'!$A$1:$C$28, 2,0)</f>
        <v>#N/A</v>
      </c>
      <c r="I897" s="75" t="str">
        <f t="shared" si="81"/>
        <v>DUP</v>
      </c>
      <c r="J897" s="75" t="e">
        <f t="shared" si="85"/>
        <v>#N/A</v>
      </c>
      <c r="K897" s="76" t="e">
        <f t="shared" si="82"/>
        <v>#N/A</v>
      </c>
      <c r="L897" s="81">
        <f ca="1">SUMIF(MAYPAY1, Employees8[HELPER COLUMN],Table8[[#All],[Invoice Value]])</f>
        <v>0</v>
      </c>
      <c r="M897" s="77" t="e">
        <f ca="1">IF(AND(K897="PAY", L897&gt;0), SUMIF(MAYPAY1,Employees8[[#Headers],[#Data],[HELPER COLUMN]],Table8[[#All],[Invoice Value]]), "")</f>
        <v>#N/A</v>
      </c>
      <c r="N897" s="78" t="e">
        <f t="shared" si="83"/>
        <v>#N/A</v>
      </c>
      <c r="O897" s="79"/>
    </row>
    <row r="898" spans="2:15" ht="18.75" customHeight="1" x14ac:dyDescent="0.35">
      <c r="B898" s="67" t="e">
        <f t="shared" si="84"/>
        <v>#N/A</v>
      </c>
      <c r="C898" s="40"/>
      <c r="D898" s="40"/>
      <c r="E898" s="40"/>
      <c r="F898" s="74"/>
      <c r="G898" s="74"/>
      <c r="H898" s="64" t="e">
        <f>VLOOKUP(E898, 'CODES FOR CLOSING TYPE'!$A$1:$C$28, 2,0)</f>
        <v>#N/A</v>
      </c>
      <c r="I898" s="75" t="str">
        <f t="shared" si="81"/>
        <v>DUP</v>
      </c>
      <c r="J898" s="75" t="e">
        <f t="shared" si="85"/>
        <v>#N/A</v>
      </c>
      <c r="K898" s="76" t="e">
        <f t="shared" si="82"/>
        <v>#N/A</v>
      </c>
      <c r="L898" s="81">
        <f ca="1">SUMIF(MAYPAY1, Employees8[HELPER COLUMN],Table8[[#All],[Invoice Value]])</f>
        <v>0</v>
      </c>
      <c r="M898" s="77" t="e">
        <f ca="1">IF(AND(K898="PAY", L898&gt;0), SUMIF(MAYPAY1,Employees8[[#Headers],[#Data],[HELPER COLUMN]],Table8[[#All],[Invoice Value]]), "")</f>
        <v>#N/A</v>
      </c>
      <c r="N898" s="78" t="e">
        <f t="shared" si="83"/>
        <v>#N/A</v>
      </c>
      <c r="O898" s="79"/>
    </row>
    <row r="899" spans="2:15" ht="18.75" customHeight="1" x14ac:dyDescent="0.35">
      <c r="B899" s="67" t="e">
        <f t="shared" si="84"/>
        <v>#N/A</v>
      </c>
      <c r="C899" s="40"/>
      <c r="D899" s="40"/>
      <c r="E899" s="40"/>
      <c r="F899" s="74"/>
      <c r="G899" s="74"/>
      <c r="H899" s="64" t="e">
        <f>VLOOKUP(E899, 'CODES FOR CLOSING TYPE'!$A$1:$C$28, 2,0)</f>
        <v>#N/A</v>
      </c>
      <c r="I899" s="75" t="str">
        <f t="shared" si="81"/>
        <v>DUP</v>
      </c>
      <c r="J899" s="75" t="e">
        <f t="shared" si="85"/>
        <v>#N/A</v>
      </c>
      <c r="K899" s="76" t="e">
        <f t="shared" si="82"/>
        <v>#N/A</v>
      </c>
      <c r="L899" s="81">
        <f ca="1">SUMIF(MAYPAY1, Employees8[HELPER COLUMN],Table8[[#All],[Invoice Value]])</f>
        <v>0</v>
      </c>
      <c r="M899" s="77" t="e">
        <f ca="1">IF(AND(K899="PAY", L899&gt;0), SUMIF(MAYPAY1,Employees8[[#Headers],[#Data],[HELPER COLUMN]],Table8[[#All],[Invoice Value]]), "")</f>
        <v>#N/A</v>
      </c>
      <c r="N899" s="78" t="e">
        <f t="shared" si="83"/>
        <v>#N/A</v>
      </c>
      <c r="O899" s="79"/>
    </row>
    <row r="900" spans="2:15" ht="18.75" customHeight="1" x14ac:dyDescent="0.35">
      <c r="B900" s="67" t="e">
        <f t="shared" si="84"/>
        <v>#N/A</v>
      </c>
      <c r="C900" s="40"/>
      <c r="D900" s="40"/>
      <c r="E900" s="40"/>
      <c r="F900" s="74"/>
      <c r="G900" s="74"/>
      <c r="H900" s="64" t="e">
        <f>VLOOKUP(E900, 'CODES FOR CLOSING TYPE'!$A$1:$C$28, 2,0)</f>
        <v>#N/A</v>
      </c>
      <c r="I900" s="75" t="str">
        <f t="shared" ref="I900:I963" si="86">IF(COUNTIF(B$4:B$1640, B900&amp;"C")&gt;0, "DUP", "UNIQUE")</f>
        <v>DUP</v>
      </c>
      <c r="J900" s="75" t="e">
        <f t="shared" si="85"/>
        <v>#N/A</v>
      </c>
      <c r="K900" s="76" t="e">
        <f t="shared" si="82"/>
        <v>#N/A</v>
      </c>
      <c r="L900" s="81">
        <f ca="1">SUMIF(MAYPAY1, Employees8[HELPER COLUMN],Table8[[#All],[Invoice Value]])</f>
        <v>0</v>
      </c>
      <c r="M900" s="77" t="e">
        <f ca="1">IF(AND(K900="PAY", L900&gt;0), SUMIF(MAYPAY1,Employees8[[#Headers],[#Data],[HELPER COLUMN]],Table8[[#All],[Invoice Value]]), "")</f>
        <v>#N/A</v>
      </c>
      <c r="N900" s="78" t="e">
        <f t="shared" si="83"/>
        <v>#N/A</v>
      </c>
      <c r="O900" s="79"/>
    </row>
    <row r="901" spans="2:15" ht="18.75" customHeight="1" x14ac:dyDescent="0.35">
      <c r="B901" s="67" t="e">
        <f t="shared" si="84"/>
        <v>#N/A</v>
      </c>
      <c r="C901" s="40"/>
      <c r="D901" s="40"/>
      <c r="E901" s="40"/>
      <c r="F901" s="74"/>
      <c r="G901" s="74"/>
      <c r="H901" s="64" t="e">
        <f>VLOOKUP(E901, 'CODES FOR CLOSING TYPE'!$A$1:$C$28, 2,0)</f>
        <v>#N/A</v>
      </c>
      <c r="I901" s="75" t="str">
        <f t="shared" si="86"/>
        <v>DUP</v>
      </c>
      <c r="J901" s="75" t="e">
        <f t="shared" si="85"/>
        <v>#N/A</v>
      </c>
      <c r="K901" s="76" t="e">
        <f t="shared" si="82"/>
        <v>#N/A</v>
      </c>
      <c r="L901" s="81">
        <f ca="1">SUMIF(MAYPAY1, Employees8[HELPER COLUMN],Table8[[#All],[Invoice Value]])</f>
        <v>0</v>
      </c>
      <c r="M901" s="77" t="e">
        <f ca="1">IF(AND(K901="PAY", L901&gt;0), SUMIF(MAYPAY1,Employees8[[#Headers],[#Data],[HELPER COLUMN]],Table8[[#All],[Invoice Value]]), "")</f>
        <v>#N/A</v>
      </c>
      <c r="N901" s="78" t="e">
        <f t="shared" si="83"/>
        <v>#N/A</v>
      </c>
      <c r="O901" s="79"/>
    </row>
    <row r="902" spans="2:15" ht="18.75" customHeight="1" x14ac:dyDescent="0.35">
      <c r="B902" s="67" t="e">
        <f t="shared" si="84"/>
        <v>#N/A</v>
      </c>
      <c r="C902" s="40"/>
      <c r="D902" s="40"/>
      <c r="E902" s="40"/>
      <c r="F902" s="74"/>
      <c r="G902" s="74"/>
      <c r="H902" s="64" t="e">
        <f>VLOOKUP(E902, 'CODES FOR CLOSING TYPE'!$A$1:$C$28, 2,0)</f>
        <v>#N/A</v>
      </c>
      <c r="I902" s="75" t="str">
        <f t="shared" si="86"/>
        <v>DUP</v>
      </c>
      <c r="J902" s="75" t="e">
        <f t="shared" si="85"/>
        <v>#N/A</v>
      </c>
      <c r="K902" s="76" t="e">
        <f t="shared" si="82"/>
        <v>#N/A</v>
      </c>
      <c r="L902" s="81">
        <f ca="1">SUMIF(MAYPAY1, Employees8[HELPER COLUMN],Table8[[#All],[Invoice Value]])</f>
        <v>0</v>
      </c>
      <c r="M902" s="77" t="e">
        <f ca="1">IF(AND(K902="PAY", L902&gt;0), SUMIF(MAYPAY1,Employees8[[#Headers],[#Data],[HELPER COLUMN]],Table8[[#All],[Invoice Value]]), "")</f>
        <v>#N/A</v>
      </c>
      <c r="N902" s="78" t="e">
        <f t="shared" si="83"/>
        <v>#N/A</v>
      </c>
      <c r="O902" s="79"/>
    </row>
    <row r="903" spans="2:15" ht="18.75" customHeight="1" x14ac:dyDescent="0.35">
      <c r="B903" s="67" t="e">
        <f t="shared" si="84"/>
        <v>#N/A</v>
      </c>
      <c r="C903" s="40"/>
      <c r="D903" s="40"/>
      <c r="E903" s="40"/>
      <c r="F903" s="74"/>
      <c r="G903" s="74"/>
      <c r="H903" s="64" t="e">
        <f>VLOOKUP(E903, 'CODES FOR CLOSING TYPE'!$A$1:$C$28, 2,0)</f>
        <v>#N/A</v>
      </c>
      <c r="I903" s="75" t="str">
        <f t="shared" si="86"/>
        <v>DUP</v>
      </c>
      <c r="J903" s="75" t="e">
        <f t="shared" si="85"/>
        <v>#N/A</v>
      </c>
      <c r="K903" s="76" t="e">
        <f t="shared" si="82"/>
        <v>#N/A</v>
      </c>
      <c r="L903" s="81">
        <f ca="1">SUMIF(MAYPAY1, Employees8[HELPER COLUMN],Table8[[#All],[Invoice Value]])</f>
        <v>0</v>
      </c>
      <c r="M903" s="77" t="e">
        <f ca="1">IF(AND(K903="PAY", L903&gt;0), SUMIF(MAYPAY1,Employees8[[#Headers],[#Data],[HELPER COLUMN]],Table8[[#All],[Invoice Value]]), "")</f>
        <v>#N/A</v>
      </c>
      <c r="N903" s="78" t="e">
        <f t="shared" si="83"/>
        <v>#N/A</v>
      </c>
      <c r="O903" s="79"/>
    </row>
    <row r="904" spans="2:15" ht="18.75" customHeight="1" x14ac:dyDescent="0.35">
      <c r="B904" s="67" t="e">
        <f t="shared" si="84"/>
        <v>#N/A</v>
      </c>
      <c r="C904" s="40"/>
      <c r="D904" s="40"/>
      <c r="E904" s="40"/>
      <c r="F904" s="74"/>
      <c r="G904" s="74"/>
      <c r="H904" s="64" t="e">
        <f>VLOOKUP(E904, 'CODES FOR CLOSING TYPE'!$A$1:$C$28, 2,0)</f>
        <v>#N/A</v>
      </c>
      <c r="I904" s="75" t="str">
        <f t="shared" si="86"/>
        <v>DUP</v>
      </c>
      <c r="J904" s="75" t="e">
        <f t="shared" si="85"/>
        <v>#N/A</v>
      </c>
      <c r="K904" s="76" t="e">
        <f t="shared" ref="K904:K967" si="87">IF(AND(I904="DUP", J904=TRUE),"NO","PAY")</f>
        <v>#N/A</v>
      </c>
      <c r="L904" s="81">
        <f ca="1">SUMIF(MAYPAY1, Employees8[HELPER COLUMN],Table8[[#All],[Invoice Value]])</f>
        <v>0</v>
      </c>
      <c r="M904" s="77" t="e">
        <f ca="1">IF(AND(K904="PAY", L904&gt;0), SUMIF(MAYPAY1,Employees8[[#Headers],[#Data],[HELPER COLUMN]],Table8[[#All],[Invoice Value]]), "")</f>
        <v>#N/A</v>
      </c>
      <c r="N904" s="78" t="e">
        <f t="shared" ref="N904:N967" si="88">IF(H904="NGA Outside Boundary Remediation/Build", "OSB", IF(K904="NO", "NEGLECT", IF(AND(K904="PAY",L904=0), "NOT PAID", "PAID")))</f>
        <v>#N/A</v>
      </c>
      <c r="O904" s="79"/>
    </row>
    <row r="905" spans="2:15" ht="18.75" customHeight="1" x14ac:dyDescent="0.35">
      <c r="B905" s="67" t="e">
        <f t="shared" si="84"/>
        <v>#N/A</v>
      </c>
      <c r="C905" s="40"/>
      <c r="D905" s="40"/>
      <c r="E905" s="40"/>
      <c r="F905" s="74"/>
      <c r="G905" s="74"/>
      <c r="H905" s="64" t="e">
        <f>VLOOKUP(E905, 'CODES FOR CLOSING TYPE'!$A$1:$C$28, 2,0)</f>
        <v>#N/A</v>
      </c>
      <c r="I905" s="75" t="str">
        <f t="shared" si="86"/>
        <v>DUP</v>
      </c>
      <c r="J905" s="75" t="e">
        <f t="shared" si="85"/>
        <v>#N/A</v>
      </c>
      <c r="K905" s="76" t="e">
        <f t="shared" si="87"/>
        <v>#N/A</v>
      </c>
      <c r="L905" s="81">
        <f ca="1">SUMIF(MAYPAY1, Employees8[HELPER COLUMN],Table8[[#All],[Invoice Value]])</f>
        <v>0</v>
      </c>
      <c r="M905" s="77" t="e">
        <f ca="1">IF(AND(K905="PAY", L905&gt;0), SUMIF(MAYPAY1,Employees8[[#Headers],[#Data],[HELPER COLUMN]],Table8[[#All],[Invoice Value]]), "")</f>
        <v>#N/A</v>
      </c>
      <c r="N905" s="78" t="e">
        <f t="shared" si="88"/>
        <v>#N/A</v>
      </c>
      <c r="O905" s="79"/>
    </row>
    <row r="906" spans="2:15" ht="18.75" customHeight="1" x14ac:dyDescent="0.35">
      <c r="B906" s="67" t="e">
        <f t="shared" si="84"/>
        <v>#N/A</v>
      </c>
      <c r="C906" s="40"/>
      <c r="D906" s="40"/>
      <c r="E906" s="40"/>
      <c r="F906" s="74"/>
      <c r="G906" s="74"/>
      <c r="H906" s="64" t="e">
        <f>VLOOKUP(E906, 'CODES FOR CLOSING TYPE'!$A$1:$C$28, 2,0)</f>
        <v>#N/A</v>
      </c>
      <c r="I906" s="75" t="str">
        <f t="shared" si="86"/>
        <v>DUP</v>
      </c>
      <c r="J906" s="75" t="e">
        <f t="shared" si="85"/>
        <v>#N/A</v>
      </c>
      <c r="K906" s="76" t="e">
        <f t="shared" si="87"/>
        <v>#N/A</v>
      </c>
      <c r="L906" s="81">
        <f ca="1">SUMIF(MAYPAY1, Employees8[HELPER COLUMN],Table8[[#All],[Invoice Value]])</f>
        <v>0</v>
      </c>
      <c r="M906" s="77" t="e">
        <f ca="1">IF(AND(K906="PAY", L906&gt;0), SUMIF(MAYPAY1,Employees8[[#Headers],[#Data],[HELPER COLUMN]],Table8[[#All],[Invoice Value]]), "")</f>
        <v>#N/A</v>
      </c>
      <c r="N906" s="78" t="e">
        <f t="shared" si="88"/>
        <v>#N/A</v>
      </c>
      <c r="O906" s="79"/>
    </row>
    <row r="907" spans="2:15" ht="18.75" customHeight="1" x14ac:dyDescent="0.35">
      <c r="B907" s="67" t="e">
        <f t="shared" si="84"/>
        <v>#N/A</v>
      </c>
      <c r="C907" s="40"/>
      <c r="D907" s="40"/>
      <c r="E907" s="40"/>
      <c r="F907" s="74"/>
      <c r="G907" s="74"/>
      <c r="H907" s="64" t="e">
        <f>VLOOKUP(E907, 'CODES FOR CLOSING TYPE'!$A$1:$C$28, 2,0)</f>
        <v>#N/A</v>
      </c>
      <c r="I907" s="75" t="str">
        <f t="shared" si="86"/>
        <v>DUP</v>
      </c>
      <c r="J907" s="75" t="e">
        <f t="shared" si="85"/>
        <v>#N/A</v>
      </c>
      <c r="K907" s="76" t="e">
        <f t="shared" si="87"/>
        <v>#N/A</v>
      </c>
      <c r="L907" s="81">
        <f ca="1">SUMIF(MAYPAY1, Employees8[HELPER COLUMN],Table8[[#All],[Invoice Value]])</f>
        <v>0</v>
      </c>
      <c r="M907" s="77" t="e">
        <f ca="1">IF(AND(K907="PAY", L907&gt;0), SUMIF(MAYPAY1,Employees8[[#Headers],[#Data],[HELPER COLUMN]],Table8[[#All],[Invoice Value]]), "")</f>
        <v>#N/A</v>
      </c>
      <c r="N907" s="78" t="e">
        <f t="shared" si="88"/>
        <v>#N/A</v>
      </c>
      <c r="O907" s="79"/>
    </row>
    <row r="908" spans="2:15" ht="18.75" customHeight="1" x14ac:dyDescent="0.35">
      <c r="B908" s="67" t="e">
        <f t="shared" ref="B908:B971" si="89">CONCATENATE(C908, H908)</f>
        <v>#N/A</v>
      </c>
      <c r="C908" s="40"/>
      <c r="D908" s="40"/>
      <c r="E908" s="40"/>
      <c r="F908" s="74"/>
      <c r="G908" s="74"/>
      <c r="H908" s="64" t="e">
        <f>VLOOKUP(E908, 'CODES FOR CLOSING TYPE'!$A$1:$C$28, 2,0)</f>
        <v>#N/A</v>
      </c>
      <c r="I908" s="75" t="str">
        <f t="shared" si="86"/>
        <v>DUP</v>
      </c>
      <c r="J908" s="75" t="e">
        <f t="shared" si="85"/>
        <v>#N/A</v>
      </c>
      <c r="K908" s="76" t="e">
        <f t="shared" si="87"/>
        <v>#N/A</v>
      </c>
      <c r="L908" s="81">
        <f ca="1">SUMIF(MAYPAY1, Employees8[HELPER COLUMN],Table8[[#All],[Invoice Value]])</f>
        <v>0</v>
      </c>
      <c r="M908" s="77" t="e">
        <f ca="1">IF(AND(K908="PAY", L908&gt;0), SUMIF(MAYPAY1,Employees8[[#Headers],[#Data],[HELPER COLUMN]],Table8[[#All],[Invoice Value]]), "")</f>
        <v>#N/A</v>
      </c>
      <c r="N908" s="78" t="e">
        <f t="shared" si="88"/>
        <v>#N/A</v>
      </c>
      <c r="O908" s="79"/>
    </row>
    <row r="909" spans="2:15" ht="18.75" customHeight="1" x14ac:dyDescent="0.35">
      <c r="B909" s="67" t="e">
        <f t="shared" si="89"/>
        <v>#N/A</v>
      </c>
      <c r="C909" s="40"/>
      <c r="D909" s="40"/>
      <c r="E909" s="40"/>
      <c r="F909" s="74"/>
      <c r="G909" s="74"/>
      <c r="H909" s="64" t="e">
        <f>VLOOKUP(E909, 'CODES FOR CLOSING TYPE'!$A$1:$C$28, 2,0)</f>
        <v>#N/A</v>
      </c>
      <c r="I909" s="75" t="str">
        <f t="shared" si="86"/>
        <v>DUP</v>
      </c>
      <c r="J909" s="75" t="e">
        <f t="shared" si="85"/>
        <v>#N/A</v>
      </c>
      <c r="K909" s="76" t="e">
        <f t="shared" si="87"/>
        <v>#N/A</v>
      </c>
      <c r="L909" s="81">
        <f ca="1">SUMIF(MAYPAY1, Employees8[HELPER COLUMN],Table8[[#All],[Invoice Value]])</f>
        <v>0</v>
      </c>
      <c r="M909" s="77" t="e">
        <f ca="1">IF(AND(K909="PAY", L909&gt;0), SUMIF(MAYPAY1,Employees8[[#Headers],[#Data],[HELPER COLUMN]],Table8[[#All],[Invoice Value]]), "")</f>
        <v>#N/A</v>
      </c>
      <c r="N909" s="78" t="e">
        <f t="shared" si="88"/>
        <v>#N/A</v>
      </c>
      <c r="O909" s="79"/>
    </row>
    <row r="910" spans="2:15" ht="18.75" customHeight="1" x14ac:dyDescent="0.35">
      <c r="B910" s="67" t="e">
        <f t="shared" si="89"/>
        <v>#N/A</v>
      </c>
      <c r="C910" s="40"/>
      <c r="D910" s="40"/>
      <c r="E910" s="40"/>
      <c r="F910" s="74"/>
      <c r="G910" s="74"/>
      <c r="H910" s="64" t="e">
        <f>VLOOKUP(E910, 'CODES FOR CLOSING TYPE'!$A$1:$C$28, 2,0)</f>
        <v>#N/A</v>
      </c>
      <c r="I910" s="75" t="str">
        <f t="shared" si="86"/>
        <v>DUP</v>
      </c>
      <c r="J910" s="75" t="e">
        <f t="shared" si="85"/>
        <v>#N/A</v>
      </c>
      <c r="K910" s="76" t="e">
        <f t="shared" si="87"/>
        <v>#N/A</v>
      </c>
      <c r="L910" s="81">
        <f ca="1">SUMIF(MAYPAY1, Employees8[HELPER COLUMN],Table8[[#All],[Invoice Value]])</f>
        <v>0</v>
      </c>
      <c r="M910" s="77" t="e">
        <f ca="1">IF(AND(K910="PAY", L910&gt;0), SUMIF(MAYPAY1,Employees8[[#Headers],[#Data],[HELPER COLUMN]],Table8[[#All],[Invoice Value]]), "")</f>
        <v>#N/A</v>
      </c>
      <c r="N910" s="78" t="e">
        <f t="shared" si="88"/>
        <v>#N/A</v>
      </c>
      <c r="O910" s="79"/>
    </row>
    <row r="911" spans="2:15" ht="18.75" customHeight="1" x14ac:dyDescent="0.35">
      <c r="B911" s="67" t="e">
        <f t="shared" si="89"/>
        <v>#N/A</v>
      </c>
      <c r="C911" s="40"/>
      <c r="D911" s="40"/>
      <c r="E911" s="40"/>
      <c r="F911" s="74"/>
      <c r="G911" s="74"/>
      <c r="H911" s="64" t="e">
        <f>VLOOKUP(E911, 'CODES FOR CLOSING TYPE'!$A$1:$C$28, 2,0)</f>
        <v>#N/A</v>
      </c>
      <c r="I911" s="75" t="str">
        <f t="shared" si="86"/>
        <v>DUP</v>
      </c>
      <c r="J911" s="75" t="e">
        <f t="shared" si="85"/>
        <v>#N/A</v>
      </c>
      <c r="K911" s="76" t="e">
        <f t="shared" si="87"/>
        <v>#N/A</v>
      </c>
      <c r="L911" s="81">
        <f ca="1">SUMIF(MAYPAY1, Employees8[HELPER COLUMN],Table8[[#All],[Invoice Value]])</f>
        <v>0</v>
      </c>
      <c r="M911" s="77" t="e">
        <f ca="1">IF(AND(K911="PAY", L911&gt;0), SUMIF(MAYPAY1,Employees8[[#Headers],[#Data],[HELPER COLUMN]],Table8[[#All],[Invoice Value]]), "")</f>
        <v>#N/A</v>
      </c>
      <c r="N911" s="78" t="e">
        <f t="shared" si="88"/>
        <v>#N/A</v>
      </c>
      <c r="O911" s="79"/>
    </row>
    <row r="912" spans="2:15" ht="18.75" customHeight="1" x14ac:dyDescent="0.35">
      <c r="B912" s="67" t="e">
        <f t="shared" si="89"/>
        <v>#N/A</v>
      </c>
      <c r="C912" s="40"/>
      <c r="D912" s="40"/>
      <c r="E912" s="40"/>
      <c r="F912" s="74"/>
      <c r="G912" s="74"/>
      <c r="H912" s="64" t="e">
        <f>VLOOKUP(E912, 'CODES FOR CLOSING TYPE'!$A$1:$C$28, 2,0)</f>
        <v>#N/A</v>
      </c>
      <c r="I912" s="75" t="str">
        <f t="shared" si="86"/>
        <v>DUP</v>
      </c>
      <c r="J912" s="75" t="e">
        <f t="shared" si="85"/>
        <v>#N/A</v>
      </c>
      <c r="K912" s="76" t="e">
        <f t="shared" si="87"/>
        <v>#N/A</v>
      </c>
      <c r="L912" s="81">
        <f ca="1">SUMIF(MAYPAY1, Employees8[HELPER COLUMN],Table8[[#All],[Invoice Value]])</f>
        <v>0</v>
      </c>
      <c r="M912" s="77" t="e">
        <f ca="1">IF(AND(K912="PAY", L912&gt;0), SUMIF(MAYPAY1,Employees8[[#Headers],[#Data],[HELPER COLUMN]],Table8[[#All],[Invoice Value]]), "")</f>
        <v>#N/A</v>
      </c>
      <c r="N912" s="78" t="e">
        <f t="shared" si="88"/>
        <v>#N/A</v>
      </c>
      <c r="O912" s="79"/>
    </row>
    <row r="913" spans="2:15" ht="18.75" customHeight="1" x14ac:dyDescent="0.35">
      <c r="B913" s="67" t="e">
        <f t="shared" si="89"/>
        <v>#N/A</v>
      </c>
      <c r="C913" s="40"/>
      <c r="D913" s="40"/>
      <c r="E913" s="40"/>
      <c r="F913" s="74"/>
      <c r="G913" s="74"/>
      <c r="H913" s="64" t="e">
        <f>VLOOKUP(E913, 'CODES FOR CLOSING TYPE'!$A$1:$C$28, 2,0)</f>
        <v>#N/A</v>
      </c>
      <c r="I913" s="75" t="str">
        <f t="shared" si="86"/>
        <v>DUP</v>
      </c>
      <c r="J913" s="75" t="e">
        <f t="shared" si="85"/>
        <v>#N/A</v>
      </c>
      <c r="K913" s="76" t="e">
        <f t="shared" si="87"/>
        <v>#N/A</v>
      </c>
      <c r="L913" s="81">
        <f ca="1">SUMIF(MAYPAY1, Employees8[HELPER COLUMN],Table8[[#All],[Invoice Value]])</f>
        <v>0</v>
      </c>
      <c r="M913" s="77" t="e">
        <f ca="1">IF(AND(K913="PAY", L913&gt;0), SUMIF(MAYPAY1,Employees8[[#Headers],[#Data],[HELPER COLUMN]],Table8[[#All],[Invoice Value]]), "")</f>
        <v>#N/A</v>
      </c>
      <c r="N913" s="78" t="e">
        <f t="shared" si="88"/>
        <v>#N/A</v>
      </c>
      <c r="O913" s="79"/>
    </row>
    <row r="914" spans="2:15" ht="18.75" customHeight="1" x14ac:dyDescent="0.35">
      <c r="B914" s="67" t="e">
        <f t="shared" si="89"/>
        <v>#N/A</v>
      </c>
      <c r="C914" s="40"/>
      <c r="D914" s="40"/>
      <c r="E914" s="40"/>
      <c r="F914" s="74"/>
      <c r="G914" s="74"/>
      <c r="H914" s="64" t="e">
        <f>VLOOKUP(E914, 'CODES FOR CLOSING TYPE'!$A$1:$C$28, 2,0)</f>
        <v>#N/A</v>
      </c>
      <c r="I914" s="75" t="str">
        <f t="shared" si="86"/>
        <v>DUP</v>
      </c>
      <c r="J914" s="75" t="e">
        <f t="shared" si="85"/>
        <v>#N/A</v>
      </c>
      <c r="K914" s="76" t="e">
        <f t="shared" si="87"/>
        <v>#N/A</v>
      </c>
      <c r="L914" s="81">
        <f ca="1">SUMIF(MAYPAY1, Employees8[HELPER COLUMN],Table8[[#All],[Invoice Value]])</f>
        <v>0</v>
      </c>
      <c r="M914" s="77" t="e">
        <f ca="1">IF(AND(K914="PAY", L914&gt;0), SUMIF(MAYPAY1,Employees8[[#Headers],[#Data],[HELPER COLUMN]],Table8[[#All],[Invoice Value]]), "")</f>
        <v>#N/A</v>
      </c>
      <c r="N914" s="78" t="e">
        <f t="shared" si="88"/>
        <v>#N/A</v>
      </c>
      <c r="O914" s="79"/>
    </row>
    <row r="915" spans="2:15" ht="18.75" customHeight="1" x14ac:dyDescent="0.35">
      <c r="B915" s="67" t="e">
        <f t="shared" si="89"/>
        <v>#N/A</v>
      </c>
      <c r="C915" s="40"/>
      <c r="D915" s="40"/>
      <c r="E915" s="40"/>
      <c r="F915" s="74"/>
      <c r="G915" s="74"/>
      <c r="H915" s="64" t="e">
        <f>VLOOKUP(E915, 'CODES FOR CLOSING TYPE'!$A$1:$C$28, 2,0)</f>
        <v>#N/A</v>
      </c>
      <c r="I915" s="75" t="str">
        <f t="shared" si="86"/>
        <v>DUP</v>
      </c>
      <c r="J915" s="75" t="e">
        <f t="shared" si="85"/>
        <v>#N/A</v>
      </c>
      <c r="K915" s="76" t="e">
        <f t="shared" si="87"/>
        <v>#N/A</v>
      </c>
      <c r="L915" s="81">
        <f ca="1">SUMIF(MAYPAY1, Employees8[HELPER COLUMN],Table8[[#All],[Invoice Value]])</f>
        <v>0</v>
      </c>
      <c r="M915" s="77" t="e">
        <f ca="1">IF(AND(K915="PAY", L915&gt;0), SUMIF(MAYPAY1,Employees8[[#Headers],[#Data],[HELPER COLUMN]],Table8[[#All],[Invoice Value]]), "")</f>
        <v>#N/A</v>
      </c>
      <c r="N915" s="78" t="e">
        <f t="shared" si="88"/>
        <v>#N/A</v>
      </c>
      <c r="O915" s="79"/>
    </row>
    <row r="916" spans="2:15" ht="18.75" customHeight="1" x14ac:dyDescent="0.35">
      <c r="B916" s="67" t="e">
        <f t="shared" si="89"/>
        <v>#N/A</v>
      </c>
      <c r="C916" s="40"/>
      <c r="D916" s="40"/>
      <c r="E916" s="40"/>
      <c r="F916" s="74"/>
      <c r="G916" s="74"/>
      <c r="H916" s="64" t="e">
        <f>VLOOKUP(E916, 'CODES FOR CLOSING TYPE'!$A$1:$C$28, 2,0)</f>
        <v>#N/A</v>
      </c>
      <c r="I916" s="75" t="str">
        <f t="shared" si="86"/>
        <v>DUP</v>
      </c>
      <c r="J916" s="75" t="e">
        <f t="shared" si="85"/>
        <v>#N/A</v>
      </c>
      <c r="K916" s="76" t="e">
        <f t="shared" si="87"/>
        <v>#N/A</v>
      </c>
      <c r="L916" s="81">
        <f ca="1">SUMIF(MAYPAY1, Employees8[HELPER COLUMN],Table8[[#All],[Invoice Value]])</f>
        <v>0</v>
      </c>
      <c r="M916" s="77" t="e">
        <f ca="1">IF(AND(K916="PAY", L916&gt;0), SUMIF(MAYPAY1,Employees8[[#Headers],[#Data],[HELPER COLUMN]],Table8[[#All],[Invoice Value]]), "")</f>
        <v>#N/A</v>
      </c>
      <c r="N916" s="78" t="e">
        <f t="shared" si="88"/>
        <v>#N/A</v>
      </c>
      <c r="O916" s="79"/>
    </row>
    <row r="917" spans="2:15" ht="18.75" customHeight="1" x14ac:dyDescent="0.35">
      <c r="B917" s="67" t="e">
        <f t="shared" si="89"/>
        <v>#N/A</v>
      </c>
      <c r="C917" s="40"/>
      <c r="D917" s="40"/>
      <c r="E917" s="40"/>
      <c r="F917" s="74"/>
      <c r="G917" s="74"/>
      <c r="H917" s="64" t="e">
        <f>VLOOKUP(E917, 'CODES FOR CLOSING TYPE'!$A$1:$C$28, 2,0)</f>
        <v>#N/A</v>
      </c>
      <c r="I917" s="75" t="str">
        <f t="shared" si="86"/>
        <v>DUP</v>
      </c>
      <c r="J917" s="75" t="e">
        <f t="shared" si="85"/>
        <v>#N/A</v>
      </c>
      <c r="K917" s="76" t="e">
        <f t="shared" si="87"/>
        <v>#N/A</v>
      </c>
      <c r="L917" s="81">
        <f ca="1">SUMIF(MAYPAY1, Employees8[HELPER COLUMN],Table8[[#All],[Invoice Value]])</f>
        <v>0</v>
      </c>
      <c r="M917" s="77" t="e">
        <f ca="1">IF(AND(K917="PAY", L917&gt;0), SUMIF(MAYPAY1,Employees8[[#Headers],[#Data],[HELPER COLUMN]],Table8[[#All],[Invoice Value]]), "")</f>
        <v>#N/A</v>
      </c>
      <c r="N917" s="78" t="e">
        <f t="shared" si="88"/>
        <v>#N/A</v>
      </c>
      <c r="O917" s="79"/>
    </row>
    <row r="918" spans="2:15" ht="18.75" customHeight="1" x14ac:dyDescent="0.35">
      <c r="B918" s="67" t="e">
        <f t="shared" si="89"/>
        <v>#N/A</v>
      </c>
      <c r="C918" s="40"/>
      <c r="D918" s="40"/>
      <c r="E918" s="40"/>
      <c r="F918" s="74"/>
      <c r="G918" s="74"/>
      <c r="H918" s="64" t="e">
        <f>VLOOKUP(E918, 'CODES FOR CLOSING TYPE'!$A$1:$C$28, 2,0)</f>
        <v>#N/A</v>
      </c>
      <c r="I918" s="75" t="str">
        <f t="shared" si="86"/>
        <v>DUP</v>
      </c>
      <c r="J918" s="75" t="e">
        <f t="shared" si="85"/>
        <v>#N/A</v>
      </c>
      <c r="K918" s="76" t="e">
        <f t="shared" si="87"/>
        <v>#N/A</v>
      </c>
      <c r="L918" s="81">
        <f ca="1">SUMIF(MAYPAY1, Employees8[HELPER COLUMN],Table8[[#All],[Invoice Value]])</f>
        <v>0</v>
      </c>
      <c r="M918" s="77" t="e">
        <f ca="1">IF(AND(K918="PAY", L918&gt;0), SUMIF(MAYPAY1,Employees8[[#Headers],[#Data],[HELPER COLUMN]],Table8[[#All],[Invoice Value]]), "")</f>
        <v>#N/A</v>
      </c>
      <c r="N918" s="78" t="e">
        <f t="shared" si="88"/>
        <v>#N/A</v>
      </c>
      <c r="O918" s="79"/>
    </row>
    <row r="919" spans="2:15" ht="18.75" customHeight="1" x14ac:dyDescent="0.35">
      <c r="B919" s="67" t="e">
        <f t="shared" si="89"/>
        <v>#N/A</v>
      </c>
      <c r="C919" s="40"/>
      <c r="D919" s="40"/>
      <c r="E919" s="40"/>
      <c r="F919" s="74"/>
      <c r="G919" s="74"/>
      <c r="H919" s="64" t="e">
        <f>VLOOKUP(E919, 'CODES FOR CLOSING TYPE'!$A$1:$C$28, 2,0)</f>
        <v>#N/A</v>
      </c>
      <c r="I919" s="75" t="str">
        <f t="shared" si="86"/>
        <v>DUP</v>
      </c>
      <c r="J919" s="75" t="e">
        <f t="shared" si="85"/>
        <v>#N/A</v>
      </c>
      <c r="K919" s="76" t="e">
        <f t="shared" si="87"/>
        <v>#N/A</v>
      </c>
      <c r="L919" s="81">
        <f ca="1">SUMIF(MAYPAY1, Employees8[HELPER COLUMN],Table8[[#All],[Invoice Value]])</f>
        <v>0</v>
      </c>
      <c r="M919" s="77" t="e">
        <f ca="1">IF(AND(K919="PAY", L919&gt;0), SUMIF(MAYPAY1,Employees8[[#Headers],[#Data],[HELPER COLUMN]],Table8[[#All],[Invoice Value]]), "")</f>
        <v>#N/A</v>
      </c>
      <c r="N919" s="78" t="e">
        <f t="shared" si="88"/>
        <v>#N/A</v>
      </c>
      <c r="O919" s="79"/>
    </row>
    <row r="920" spans="2:15" ht="18.75" customHeight="1" x14ac:dyDescent="0.35">
      <c r="B920" s="67" t="e">
        <f t="shared" si="89"/>
        <v>#N/A</v>
      </c>
      <c r="C920" s="40"/>
      <c r="D920" s="40"/>
      <c r="E920" s="40"/>
      <c r="F920" s="74"/>
      <c r="G920" s="74"/>
      <c r="H920" s="64" t="e">
        <f>VLOOKUP(E920, 'CODES FOR CLOSING TYPE'!$A$1:$C$28, 2,0)</f>
        <v>#N/A</v>
      </c>
      <c r="I920" s="75" t="str">
        <f t="shared" si="86"/>
        <v>DUP</v>
      </c>
      <c r="J920" s="75" t="e">
        <f t="shared" si="85"/>
        <v>#N/A</v>
      </c>
      <c r="K920" s="76" t="e">
        <f t="shared" si="87"/>
        <v>#N/A</v>
      </c>
      <c r="L920" s="81">
        <f ca="1">SUMIF(MAYPAY1, Employees8[HELPER COLUMN],Table8[[#All],[Invoice Value]])</f>
        <v>0</v>
      </c>
      <c r="M920" s="77" t="e">
        <f ca="1">IF(AND(K920="PAY", L920&gt;0), SUMIF(MAYPAY1,Employees8[[#Headers],[#Data],[HELPER COLUMN]],Table8[[#All],[Invoice Value]]), "")</f>
        <v>#N/A</v>
      </c>
      <c r="N920" s="78" t="e">
        <f t="shared" si="88"/>
        <v>#N/A</v>
      </c>
      <c r="O920" s="79"/>
    </row>
    <row r="921" spans="2:15" ht="18.75" customHeight="1" x14ac:dyDescent="0.35">
      <c r="B921" s="67" t="e">
        <f t="shared" si="89"/>
        <v>#N/A</v>
      </c>
      <c r="C921" s="40"/>
      <c r="D921" s="40"/>
      <c r="E921" s="40"/>
      <c r="F921" s="74"/>
      <c r="G921" s="74"/>
      <c r="H921" s="64" t="e">
        <f>VLOOKUP(E921, 'CODES FOR CLOSING TYPE'!$A$1:$C$28, 2,0)</f>
        <v>#N/A</v>
      </c>
      <c r="I921" s="75" t="str">
        <f t="shared" si="86"/>
        <v>DUP</v>
      </c>
      <c r="J921" s="75" t="e">
        <f t="shared" si="85"/>
        <v>#N/A</v>
      </c>
      <c r="K921" s="76" t="e">
        <f t="shared" si="87"/>
        <v>#N/A</v>
      </c>
      <c r="L921" s="81">
        <f ca="1">SUMIF(MAYPAY1, Employees8[HELPER COLUMN],Table8[[#All],[Invoice Value]])</f>
        <v>0</v>
      </c>
      <c r="M921" s="77" t="e">
        <f ca="1">IF(AND(K921="PAY", L921&gt;0), SUMIF(MAYPAY1,Employees8[[#Headers],[#Data],[HELPER COLUMN]],Table8[[#All],[Invoice Value]]), "")</f>
        <v>#N/A</v>
      </c>
      <c r="N921" s="78" t="e">
        <f t="shared" si="88"/>
        <v>#N/A</v>
      </c>
      <c r="O921" s="79"/>
    </row>
    <row r="922" spans="2:15" ht="18.75" customHeight="1" x14ac:dyDescent="0.35">
      <c r="B922" s="67" t="e">
        <f t="shared" si="89"/>
        <v>#N/A</v>
      </c>
      <c r="C922" s="40"/>
      <c r="D922" s="40"/>
      <c r="E922" s="40"/>
      <c r="F922" s="74"/>
      <c r="G922" s="74"/>
      <c r="H922" s="64" t="e">
        <f>VLOOKUP(E922, 'CODES FOR CLOSING TYPE'!$A$1:$C$28, 2,0)</f>
        <v>#N/A</v>
      </c>
      <c r="I922" s="75" t="str">
        <f t="shared" si="86"/>
        <v>DUP</v>
      </c>
      <c r="J922" s="75" t="e">
        <f t="shared" si="85"/>
        <v>#N/A</v>
      </c>
      <c r="K922" s="76" t="e">
        <f t="shared" si="87"/>
        <v>#N/A</v>
      </c>
      <c r="L922" s="81">
        <f ca="1">SUMIF(MAYPAY1, Employees8[HELPER COLUMN],Table8[[#All],[Invoice Value]])</f>
        <v>0</v>
      </c>
      <c r="M922" s="77" t="e">
        <f ca="1">IF(AND(K922="PAY", L922&gt;0), SUMIF(MAYPAY1,Employees8[[#Headers],[#Data],[HELPER COLUMN]],Table8[[#All],[Invoice Value]]), "")</f>
        <v>#N/A</v>
      </c>
      <c r="N922" s="78" t="e">
        <f t="shared" si="88"/>
        <v>#N/A</v>
      </c>
      <c r="O922" s="79"/>
    </row>
    <row r="923" spans="2:15" ht="18.75" customHeight="1" x14ac:dyDescent="0.35">
      <c r="B923" s="67" t="e">
        <f t="shared" si="89"/>
        <v>#N/A</v>
      </c>
      <c r="C923" s="40"/>
      <c r="D923" s="40"/>
      <c r="E923" s="40"/>
      <c r="F923" s="74"/>
      <c r="G923" s="74"/>
      <c r="H923" s="64" t="e">
        <f>VLOOKUP(E923, 'CODES FOR CLOSING TYPE'!$A$1:$C$28, 2,0)</f>
        <v>#N/A</v>
      </c>
      <c r="I923" s="75" t="str">
        <f t="shared" si="86"/>
        <v>DUP</v>
      </c>
      <c r="J923" s="75" t="e">
        <f t="shared" si="85"/>
        <v>#N/A</v>
      </c>
      <c r="K923" s="76" t="e">
        <f t="shared" si="87"/>
        <v>#N/A</v>
      </c>
      <c r="L923" s="81">
        <f ca="1">SUMIF(MAYPAY1, Employees8[HELPER COLUMN],Table8[[#All],[Invoice Value]])</f>
        <v>0</v>
      </c>
      <c r="M923" s="77" t="e">
        <f ca="1">IF(AND(K923="PAY", L923&gt;0), SUMIF(MAYPAY1,Employees8[[#Headers],[#Data],[HELPER COLUMN]],Table8[[#All],[Invoice Value]]), "")</f>
        <v>#N/A</v>
      </c>
      <c r="N923" s="78" t="e">
        <f t="shared" si="88"/>
        <v>#N/A</v>
      </c>
      <c r="O923" s="79"/>
    </row>
    <row r="924" spans="2:15" ht="18.75" customHeight="1" x14ac:dyDescent="0.35">
      <c r="B924" s="67" t="e">
        <f t="shared" si="89"/>
        <v>#N/A</v>
      </c>
      <c r="C924" s="40"/>
      <c r="D924" s="40"/>
      <c r="E924" s="40"/>
      <c r="F924" s="74"/>
      <c r="G924" s="74"/>
      <c r="H924" s="64" t="e">
        <f>VLOOKUP(E924, 'CODES FOR CLOSING TYPE'!$A$1:$C$28, 2,0)</f>
        <v>#N/A</v>
      </c>
      <c r="I924" s="75" t="str">
        <f t="shared" si="86"/>
        <v>DUP</v>
      </c>
      <c r="J924" s="75" t="e">
        <f t="shared" si="85"/>
        <v>#N/A</v>
      </c>
      <c r="K924" s="76" t="e">
        <f t="shared" si="87"/>
        <v>#N/A</v>
      </c>
      <c r="L924" s="81">
        <f ca="1">SUMIF(MAYPAY1, Employees8[HELPER COLUMN],Table8[[#All],[Invoice Value]])</f>
        <v>0</v>
      </c>
      <c r="M924" s="77" t="e">
        <f ca="1">IF(AND(K924="PAY", L924&gt;0), SUMIF(MAYPAY1,Employees8[[#Headers],[#Data],[HELPER COLUMN]],Table8[[#All],[Invoice Value]]), "")</f>
        <v>#N/A</v>
      </c>
      <c r="N924" s="78" t="e">
        <f t="shared" si="88"/>
        <v>#N/A</v>
      </c>
      <c r="O924" s="79"/>
    </row>
    <row r="925" spans="2:15" ht="18.75" customHeight="1" x14ac:dyDescent="0.35">
      <c r="B925" s="67" t="e">
        <f t="shared" si="89"/>
        <v>#N/A</v>
      </c>
      <c r="C925" s="40"/>
      <c r="D925" s="40"/>
      <c r="E925" s="40"/>
      <c r="F925" s="74"/>
      <c r="G925" s="74"/>
      <c r="H925" s="64" t="e">
        <f>VLOOKUP(E925, 'CODES FOR CLOSING TYPE'!$A$1:$C$28, 2,0)</f>
        <v>#N/A</v>
      </c>
      <c r="I925" s="75" t="str">
        <f t="shared" si="86"/>
        <v>DUP</v>
      </c>
      <c r="J925" s="75" t="e">
        <f t="shared" si="85"/>
        <v>#N/A</v>
      </c>
      <c r="K925" s="76" t="e">
        <f t="shared" si="87"/>
        <v>#N/A</v>
      </c>
      <c r="L925" s="81">
        <f ca="1">SUMIF(MAYPAY1, Employees8[HELPER COLUMN],Table8[[#All],[Invoice Value]])</f>
        <v>0</v>
      </c>
      <c r="M925" s="77" t="e">
        <f ca="1">IF(AND(K925="PAY", L925&gt;0), SUMIF(MAYPAY1,Employees8[[#Headers],[#Data],[HELPER COLUMN]],Table8[[#All],[Invoice Value]]), "")</f>
        <v>#N/A</v>
      </c>
      <c r="N925" s="78" t="e">
        <f t="shared" si="88"/>
        <v>#N/A</v>
      </c>
      <c r="O925" s="79"/>
    </row>
    <row r="926" spans="2:15" ht="18.75" customHeight="1" x14ac:dyDescent="0.35">
      <c r="B926" s="67" t="e">
        <f t="shared" si="89"/>
        <v>#N/A</v>
      </c>
      <c r="C926" s="40"/>
      <c r="D926" s="40"/>
      <c r="E926" s="40"/>
      <c r="F926" s="74"/>
      <c r="G926" s="74"/>
      <c r="H926" s="64" t="e">
        <f>VLOOKUP(E926, 'CODES FOR CLOSING TYPE'!$A$1:$C$28, 2,0)</f>
        <v>#N/A</v>
      </c>
      <c r="I926" s="75" t="str">
        <f t="shared" si="86"/>
        <v>DUP</v>
      </c>
      <c r="J926" s="75" t="e">
        <f t="shared" si="85"/>
        <v>#N/A</v>
      </c>
      <c r="K926" s="76" t="e">
        <f t="shared" si="87"/>
        <v>#N/A</v>
      </c>
      <c r="L926" s="81">
        <f ca="1">SUMIF(MAYPAY1, Employees8[HELPER COLUMN],Table8[[#All],[Invoice Value]])</f>
        <v>0</v>
      </c>
      <c r="M926" s="77" t="e">
        <f ca="1">IF(AND(K926="PAY", L926&gt;0), SUMIF(MAYPAY1,Employees8[[#Headers],[#Data],[HELPER COLUMN]],Table8[[#All],[Invoice Value]]), "")</f>
        <v>#N/A</v>
      </c>
      <c r="N926" s="78" t="e">
        <f t="shared" si="88"/>
        <v>#N/A</v>
      </c>
      <c r="O926" s="79"/>
    </row>
    <row r="927" spans="2:15" ht="18.75" customHeight="1" x14ac:dyDescent="0.35">
      <c r="B927" s="67" t="e">
        <f t="shared" si="89"/>
        <v>#N/A</v>
      </c>
      <c r="C927" s="40"/>
      <c r="D927" s="40"/>
      <c r="E927" s="40"/>
      <c r="F927" s="74"/>
      <c r="G927" s="74"/>
      <c r="H927" s="64" t="e">
        <f>VLOOKUP(E927, 'CODES FOR CLOSING TYPE'!$A$1:$C$28, 2,0)</f>
        <v>#N/A</v>
      </c>
      <c r="I927" s="75" t="str">
        <f t="shared" si="86"/>
        <v>DUP</v>
      </c>
      <c r="J927" s="75" t="e">
        <f t="shared" si="85"/>
        <v>#N/A</v>
      </c>
      <c r="K927" s="76" t="e">
        <f t="shared" si="87"/>
        <v>#N/A</v>
      </c>
      <c r="L927" s="81">
        <f ca="1">SUMIF(MAYPAY1, Employees8[HELPER COLUMN],Table8[[#All],[Invoice Value]])</f>
        <v>0</v>
      </c>
      <c r="M927" s="77" t="e">
        <f ca="1">IF(AND(K927="PAY", L927&gt;0), SUMIF(MAYPAY1,Employees8[[#Headers],[#Data],[HELPER COLUMN]],Table8[[#All],[Invoice Value]]), "")</f>
        <v>#N/A</v>
      </c>
      <c r="N927" s="78" t="e">
        <f t="shared" si="88"/>
        <v>#N/A</v>
      </c>
      <c r="O927" s="79"/>
    </row>
    <row r="928" spans="2:15" ht="18.75" customHeight="1" x14ac:dyDescent="0.35">
      <c r="B928" s="67" t="e">
        <f t="shared" si="89"/>
        <v>#N/A</v>
      </c>
      <c r="C928" s="40"/>
      <c r="D928" s="40"/>
      <c r="E928" s="40"/>
      <c r="F928" s="74"/>
      <c r="G928" s="74"/>
      <c r="H928" s="64" t="e">
        <f>VLOOKUP(E928, 'CODES FOR CLOSING TYPE'!$A$1:$C$28, 2,0)</f>
        <v>#N/A</v>
      </c>
      <c r="I928" s="75" t="str">
        <f t="shared" si="86"/>
        <v>DUP</v>
      </c>
      <c r="J928" s="75" t="e">
        <f t="shared" si="85"/>
        <v>#N/A</v>
      </c>
      <c r="K928" s="76" t="e">
        <f t="shared" si="87"/>
        <v>#N/A</v>
      </c>
      <c r="L928" s="81">
        <f ca="1">SUMIF(MAYPAY1, Employees8[HELPER COLUMN],Table8[[#All],[Invoice Value]])</f>
        <v>0</v>
      </c>
      <c r="M928" s="77" t="e">
        <f ca="1">IF(AND(K928="PAY", L928&gt;0), SUMIF(MAYPAY1,Employees8[[#Headers],[#Data],[HELPER COLUMN]],Table8[[#All],[Invoice Value]]), "")</f>
        <v>#N/A</v>
      </c>
      <c r="N928" s="78" t="e">
        <f t="shared" si="88"/>
        <v>#N/A</v>
      </c>
      <c r="O928" s="79"/>
    </row>
    <row r="929" spans="2:15" ht="18.75" customHeight="1" x14ac:dyDescent="0.35">
      <c r="B929" s="67" t="e">
        <f t="shared" si="89"/>
        <v>#N/A</v>
      </c>
      <c r="C929" s="40"/>
      <c r="D929" s="40"/>
      <c r="E929" s="40"/>
      <c r="F929" s="74"/>
      <c r="G929" s="74"/>
      <c r="H929" s="64" t="e">
        <f>VLOOKUP(E929, 'CODES FOR CLOSING TYPE'!$A$1:$C$28, 2,0)</f>
        <v>#N/A</v>
      </c>
      <c r="I929" s="75" t="str">
        <f t="shared" si="86"/>
        <v>DUP</v>
      </c>
      <c r="J929" s="75" t="e">
        <f t="shared" si="85"/>
        <v>#N/A</v>
      </c>
      <c r="K929" s="76" t="e">
        <f t="shared" si="87"/>
        <v>#N/A</v>
      </c>
      <c r="L929" s="81">
        <f ca="1">SUMIF(MAYPAY1, Employees8[HELPER COLUMN],Table8[[#All],[Invoice Value]])</f>
        <v>0</v>
      </c>
      <c r="M929" s="77" t="e">
        <f ca="1">IF(AND(K929="PAY", L929&gt;0), SUMIF(MAYPAY1,Employees8[[#Headers],[#Data],[HELPER COLUMN]],Table8[[#All],[Invoice Value]]), "")</f>
        <v>#N/A</v>
      </c>
      <c r="N929" s="78" t="e">
        <f t="shared" si="88"/>
        <v>#N/A</v>
      </c>
      <c r="O929" s="79"/>
    </row>
    <row r="930" spans="2:15" ht="18.75" customHeight="1" x14ac:dyDescent="0.35">
      <c r="B930" s="67" t="e">
        <f t="shared" si="89"/>
        <v>#N/A</v>
      </c>
      <c r="C930" s="40"/>
      <c r="D930" s="40"/>
      <c r="E930" s="40"/>
      <c r="F930" s="74"/>
      <c r="G930" s="74"/>
      <c r="H930" s="64" t="e">
        <f>VLOOKUP(E930, 'CODES FOR CLOSING TYPE'!$A$1:$C$28, 2,0)</f>
        <v>#N/A</v>
      </c>
      <c r="I930" s="75" t="str">
        <f t="shared" si="86"/>
        <v>DUP</v>
      </c>
      <c r="J930" s="75" t="e">
        <f t="shared" si="85"/>
        <v>#N/A</v>
      </c>
      <c r="K930" s="76" t="e">
        <f t="shared" si="87"/>
        <v>#N/A</v>
      </c>
      <c r="L930" s="81">
        <f ca="1">SUMIF(MAYPAY1, Employees8[HELPER COLUMN],Table8[[#All],[Invoice Value]])</f>
        <v>0</v>
      </c>
      <c r="M930" s="77" t="e">
        <f ca="1">IF(AND(K930="PAY", L930&gt;0), SUMIF(MAYPAY1,Employees8[[#Headers],[#Data],[HELPER COLUMN]],Table8[[#All],[Invoice Value]]), "")</f>
        <v>#N/A</v>
      </c>
      <c r="N930" s="78" t="e">
        <f t="shared" si="88"/>
        <v>#N/A</v>
      </c>
      <c r="O930" s="79"/>
    </row>
    <row r="931" spans="2:15" ht="18.75" customHeight="1" x14ac:dyDescent="0.35">
      <c r="B931" s="67" t="e">
        <f t="shared" si="89"/>
        <v>#N/A</v>
      </c>
      <c r="C931" s="40"/>
      <c r="D931" s="40"/>
      <c r="E931" s="40"/>
      <c r="F931" s="74"/>
      <c r="G931" s="74"/>
      <c r="H931" s="64" t="e">
        <f>VLOOKUP(E931, 'CODES FOR CLOSING TYPE'!$A$1:$C$28, 2,0)</f>
        <v>#N/A</v>
      </c>
      <c r="I931" s="75" t="str">
        <f t="shared" si="86"/>
        <v>DUP</v>
      </c>
      <c r="J931" s="75" t="e">
        <f t="shared" si="85"/>
        <v>#N/A</v>
      </c>
      <c r="K931" s="76" t="e">
        <f t="shared" si="87"/>
        <v>#N/A</v>
      </c>
      <c r="L931" s="81">
        <f ca="1">SUMIF(MAYPAY1, Employees8[HELPER COLUMN],Table8[[#All],[Invoice Value]])</f>
        <v>0</v>
      </c>
      <c r="M931" s="77" t="e">
        <f ca="1">IF(AND(K931="PAY", L931&gt;0), SUMIF(MAYPAY1,Employees8[[#Headers],[#Data],[HELPER COLUMN]],Table8[[#All],[Invoice Value]]), "")</f>
        <v>#N/A</v>
      </c>
      <c r="N931" s="78" t="e">
        <f t="shared" si="88"/>
        <v>#N/A</v>
      </c>
      <c r="O931" s="79"/>
    </row>
    <row r="932" spans="2:15" ht="18.75" customHeight="1" x14ac:dyDescent="0.35">
      <c r="B932" s="67" t="e">
        <f t="shared" si="89"/>
        <v>#N/A</v>
      </c>
      <c r="C932" s="40"/>
      <c r="D932" s="40"/>
      <c r="E932" s="40"/>
      <c r="F932" s="74"/>
      <c r="G932" s="74"/>
      <c r="H932" s="64" t="e">
        <f>VLOOKUP(E932, 'CODES FOR CLOSING TYPE'!$A$1:$C$28, 2,0)</f>
        <v>#N/A</v>
      </c>
      <c r="I932" s="75" t="str">
        <f t="shared" si="86"/>
        <v>DUP</v>
      </c>
      <c r="J932" s="75" t="e">
        <f t="shared" si="85"/>
        <v>#N/A</v>
      </c>
      <c r="K932" s="76" t="e">
        <f t="shared" si="87"/>
        <v>#N/A</v>
      </c>
      <c r="L932" s="81">
        <f ca="1">SUMIF(MAYPAY1, Employees8[HELPER COLUMN],Table8[[#All],[Invoice Value]])</f>
        <v>0</v>
      </c>
      <c r="M932" s="77" t="e">
        <f ca="1">IF(AND(K932="PAY", L932&gt;0), SUMIF(MAYPAY1,Employees8[[#Headers],[#Data],[HELPER COLUMN]],Table8[[#All],[Invoice Value]]), "")</f>
        <v>#N/A</v>
      </c>
      <c r="N932" s="78" t="e">
        <f t="shared" si="88"/>
        <v>#N/A</v>
      </c>
      <c r="O932" s="79"/>
    </row>
    <row r="933" spans="2:15" ht="18.75" customHeight="1" x14ac:dyDescent="0.35">
      <c r="B933" s="67" t="e">
        <f t="shared" si="89"/>
        <v>#N/A</v>
      </c>
      <c r="C933" s="40"/>
      <c r="D933" s="40"/>
      <c r="E933" s="40"/>
      <c r="F933" s="74"/>
      <c r="G933" s="74"/>
      <c r="H933" s="64" t="e">
        <f>VLOOKUP(E933, 'CODES FOR CLOSING TYPE'!$A$1:$C$28, 2,0)</f>
        <v>#N/A</v>
      </c>
      <c r="I933" s="75" t="str">
        <f t="shared" si="86"/>
        <v>DUP</v>
      </c>
      <c r="J933" s="75" t="e">
        <f t="shared" si="85"/>
        <v>#N/A</v>
      </c>
      <c r="K933" s="76" t="e">
        <f t="shared" si="87"/>
        <v>#N/A</v>
      </c>
      <c r="L933" s="81">
        <f ca="1">SUMIF(MAYPAY1, Employees8[HELPER COLUMN],Table8[[#All],[Invoice Value]])</f>
        <v>0</v>
      </c>
      <c r="M933" s="77" t="e">
        <f ca="1">IF(AND(K933="PAY", L933&gt;0), SUMIF(MAYPAY1,Employees8[[#Headers],[#Data],[HELPER COLUMN]],Table8[[#All],[Invoice Value]]), "")</f>
        <v>#N/A</v>
      </c>
      <c r="N933" s="78" t="e">
        <f t="shared" si="88"/>
        <v>#N/A</v>
      </c>
      <c r="O933" s="79"/>
    </row>
    <row r="934" spans="2:15" ht="18.75" customHeight="1" x14ac:dyDescent="0.35">
      <c r="B934" s="67" t="e">
        <f t="shared" si="89"/>
        <v>#N/A</v>
      </c>
      <c r="C934" s="40"/>
      <c r="D934" s="40"/>
      <c r="E934" s="40"/>
      <c r="F934" s="74"/>
      <c r="G934" s="74"/>
      <c r="H934" s="64" t="e">
        <f>VLOOKUP(E934, 'CODES FOR CLOSING TYPE'!$A$1:$C$28, 2,0)</f>
        <v>#N/A</v>
      </c>
      <c r="I934" s="75" t="str">
        <f t="shared" si="86"/>
        <v>DUP</v>
      </c>
      <c r="J934" s="75" t="e">
        <f t="shared" si="85"/>
        <v>#N/A</v>
      </c>
      <c r="K934" s="76" t="e">
        <f t="shared" si="87"/>
        <v>#N/A</v>
      </c>
      <c r="L934" s="81">
        <f ca="1">SUMIF(MAYPAY1, Employees8[HELPER COLUMN],Table8[[#All],[Invoice Value]])</f>
        <v>0</v>
      </c>
      <c r="M934" s="77" t="e">
        <f ca="1">IF(AND(K934="PAY", L934&gt;0), SUMIF(MAYPAY1,Employees8[[#Headers],[#Data],[HELPER COLUMN]],Table8[[#All],[Invoice Value]]), "")</f>
        <v>#N/A</v>
      </c>
      <c r="N934" s="78" t="e">
        <f t="shared" si="88"/>
        <v>#N/A</v>
      </c>
      <c r="O934" s="79"/>
    </row>
    <row r="935" spans="2:15" ht="18.75" customHeight="1" x14ac:dyDescent="0.35">
      <c r="B935" s="67" t="e">
        <f t="shared" si="89"/>
        <v>#N/A</v>
      </c>
      <c r="C935" s="40"/>
      <c r="D935" s="40"/>
      <c r="E935" s="40"/>
      <c r="F935" s="74"/>
      <c r="G935" s="74"/>
      <c r="H935" s="64" t="e">
        <f>VLOOKUP(E935, 'CODES FOR CLOSING TYPE'!$A$1:$C$28, 2,0)</f>
        <v>#N/A</v>
      </c>
      <c r="I935" s="75" t="str">
        <f t="shared" si="86"/>
        <v>DUP</v>
      </c>
      <c r="J935" s="75" t="e">
        <f t="shared" si="85"/>
        <v>#N/A</v>
      </c>
      <c r="K935" s="76" t="e">
        <f t="shared" si="87"/>
        <v>#N/A</v>
      </c>
      <c r="L935" s="81">
        <f ca="1">SUMIF(MAYPAY1, Employees8[HELPER COLUMN],Table8[[#All],[Invoice Value]])</f>
        <v>0</v>
      </c>
      <c r="M935" s="77" t="e">
        <f ca="1">IF(AND(K935="PAY", L935&gt;0), SUMIF(MAYPAY1,Employees8[[#Headers],[#Data],[HELPER COLUMN]],Table8[[#All],[Invoice Value]]), "")</f>
        <v>#N/A</v>
      </c>
      <c r="N935" s="78" t="e">
        <f t="shared" si="88"/>
        <v>#N/A</v>
      </c>
      <c r="O935" s="79"/>
    </row>
    <row r="936" spans="2:15" ht="18.75" customHeight="1" x14ac:dyDescent="0.35">
      <c r="B936" s="67" t="e">
        <f t="shared" si="89"/>
        <v>#N/A</v>
      </c>
      <c r="C936" s="40"/>
      <c r="D936" s="40"/>
      <c r="E936" s="40"/>
      <c r="F936" s="74"/>
      <c r="G936" s="74"/>
      <c r="H936" s="64" t="e">
        <f>VLOOKUP(E936, 'CODES FOR CLOSING TYPE'!$A$1:$C$28, 2,0)</f>
        <v>#N/A</v>
      </c>
      <c r="I936" s="75" t="str">
        <f t="shared" si="86"/>
        <v>DUP</v>
      </c>
      <c r="J936" s="75" t="e">
        <f t="shared" si="85"/>
        <v>#N/A</v>
      </c>
      <c r="K936" s="76" t="e">
        <f t="shared" si="87"/>
        <v>#N/A</v>
      </c>
      <c r="L936" s="81">
        <f ca="1">SUMIF(MAYPAY1, Employees8[HELPER COLUMN],Table8[[#All],[Invoice Value]])</f>
        <v>0</v>
      </c>
      <c r="M936" s="77" t="e">
        <f ca="1">IF(AND(K936="PAY", L936&gt;0), SUMIF(MAYPAY1,Employees8[[#Headers],[#Data],[HELPER COLUMN]],Table8[[#All],[Invoice Value]]), "")</f>
        <v>#N/A</v>
      </c>
      <c r="N936" s="78" t="e">
        <f t="shared" si="88"/>
        <v>#N/A</v>
      </c>
      <c r="O936" s="79"/>
    </row>
    <row r="937" spans="2:15" ht="18.75" customHeight="1" x14ac:dyDescent="0.35">
      <c r="B937" s="67" t="e">
        <f t="shared" si="89"/>
        <v>#N/A</v>
      </c>
      <c r="C937" s="40"/>
      <c r="D937" s="40"/>
      <c r="E937" s="40"/>
      <c r="F937" s="74"/>
      <c r="G937" s="74"/>
      <c r="H937" s="64" t="e">
        <f>VLOOKUP(E937, 'CODES FOR CLOSING TYPE'!$A$1:$C$28, 2,0)</f>
        <v>#N/A</v>
      </c>
      <c r="I937" s="75" t="str">
        <f t="shared" si="86"/>
        <v>DUP</v>
      </c>
      <c r="J937" s="75" t="e">
        <f t="shared" si="85"/>
        <v>#N/A</v>
      </c>
      <c r="K937" s="76" t="e">
        <f t="shared" si="87"/>
        <v>#N/A</v>
      </c>
      <c r="L937" s="81">
        <f ca="1">SUMIF(MAYPAY1, Employees8[HELPER COLUMN],Table8[[#All],[Invoice Value]])</f>
        <v>0</v>
      </c>
      <c r="M937" s="77" t="e">
        <f ca="1">IF(AND(K937="PAY", L937&gt;0), SUMIF(MAYPAY1,Employees8[[#Headers],[#Data],[HELPER COLUMN]],Table8[[#All],[Invoice Value]]), "")</f>
        <v>#N/A</v>
      </c>
      <c r="N937" s="78" t="e">
        <f t="shared" si="88"/>
        <v>#N/A</v>
      </c>
      <c r="O937" s="79"/>
    </row>
    <row r="938" spans="2:15" ht="18.75" customHeight="1" x14ac:dyDescent="0.35">
      <c r="B938" s="67" t="e">
        <f t="shared" si="89"/>
        <v>#N/A</v>
      </c>
      <c r="C938" s="40"/>
      <c r="D938" s="40"/>
      <c r="E938" s="40"/>
      <c r="F938" s="74"/>
      <c r="G938" s="74"/>
      <c r="H938" s="64" t="e">
        <f>VLOOKUP(E938, 'CODES FOR CLOSING TYPE'!$A$1:$C$28, 2,0)</f>
        <v>#N/A</v>
      </c>
      <c r="I938" s="75" t="str">
        <f t="shared" si="86"/>
        <v>DUP</v>
      </c>
      <c r="J938" s="75" t="e">
        <f t="shared" si="85"/>
        <v>#N/A</v>
      </c>
      <c r="K938" s="76" t="e">
        <f t="shared" si="87"/>
        <v>#N/A</v>
      </c>
      <c r="L938" s="81">
        <f ca="1">SUMIF(MAYPAY1, Employees8[HELPER COLUMN],Table8[[#All],[Invoice Value]])</f>
        <v>0</v>
      </c>
      <c r="M938" s="77" t="e">
        <f ca="1">IF(AND(K938="PAY", L938&gt;0), SUMIF(MAYPAY1,Employees8[[#Headers],[#Data],[HELPER COLUMN]],Table8[[#All],[Invoice Value]]), "")</f>
        <v>#N/A</v>
      </c>
      <c r="N938" s="78" t="e">
        <f t="shared" si="88"/>
        <v>#N/A</v>
      </c>
      <c r="O938" s="79"/>
    </row>
    <row r="939" spans="2:15" ht="18.75" customHeight="1" x14ac:dyDescent="0.35">
      <c r="B939" s="67" t="e">
        <f t="shared" si="89"/>
        <v>#N/A</v>
      </c>
      <c r="C939" s="40"/>
      <c r="D939" s="40"/>
      <c r="E939" s="40"/>
      <c r="F939" s="74"/>
      <c r="G939" s="74"/>
      <c r="H939" s="64" t="e">
        <f>VLOOKUP(E939, 'CODES FOR CLOSING TYPE'!$A$1:$C$28, 2,0)</f>
        <v>#N/A</v>
      </c>
      <c r="I939" s="75" t="str">
        <f t="shared" si="86"/>
        <v>DUP</v>
      </c>
      <c r="J939" s="75" t="e">
        <f t="shared" si="85"/>
        <v>#N/A</v>
      </c>
      <c r="K939" s="76" t="e">
        <f t="shared" si="87"/>
        <v>#N/A</v>
      </c>
      <c r="L939" s="81">
        <f ca="1">SUMIF(MAYPAY1, Employees8[HELPER COLUMN],Table8[[#All],[Invoice Value]])</f>
        <v>0</v>
      </c>
      <c r="M939" s="77" t="e">
        <f ca="1">IF(AND(K939="PAY", L939&gt;0), SUMIF(MAYPAY1,Employees8[[#Headers],[#Data],[HELPER COLUMN]],Table8[[#All],[Invoice Value]]), "")</f>
        <v>#N/A</v>
      </c>
      <c r="N939" s="78" t="e">
        <f t="shared" si="88"/>
        <v>#N/A</v>
      </c>
      <c r="O939" s="79"/>
    </row>
    <row r="940" spans="2:15" ht="18.75" customHeight="1" x14ac:dyDescent="0.35">
      <c r="B940" s="67" t="e">
        <f t="shared" si="89"/>
        <v>#N/A</v>
      </c>
      <c r="C940" s="40"/>
      <c r="D940" s="40"/>
      <c r="E940" s="40"/>
      <c r="F940" s="74"/>
      <c r="G940" s="74"/>
      <c r="H940" s="64" t="e">
        <f>VLOOKUP(E940, 'CODES FOR CLOSING TYPE'!$A$1:$C$28, 2,0)</f>
        <v>#N/A</v>
      </c>
      <c r="I940" s="75" t="str">
        <f t="shared" si="86"/>
        <v>DUP</v>
      </c>
      <c r="J940" s="75" t="e">
        <f t="shared" si="85"/>
        <v>#N/A</v>
      </c>
      <c r="K940" s="76" t="e">
        <f t="shared" si="87"/>
        <v>#N/A</v>
      </c>
      <c r="L940" s="81">
        <f ca="1">SUMIF(MAYPAY1, Employees8[HELPER COLUMN],Table8[[#All],[Invoice Value]])</f>
        <v>0</v>
      </c>
      <c r="M940" s="77" t="e">
        <f ca="1">IF(AND(K940="PAY", L940&gt;0), SUMIF(MAYPAY1,Employees8[[#Headers],[#Data],[HELPER COLUMN]],Table8[[#All],[Invoice Value]]), "")</f>
        <v>#N/A</v>
      </c>
      <c r="N940" s="78" t="e">
        <f t="shared" si="88"/>
        <v>#N/A</v>
      </c>
      <c r="O940" s="79"/>
    </row>
    <row r="941" spans="2:15" ht="18.75" customHeight="1" x14ac:dyDescent="0.35">
      <c r="B941" s="67" t="e">
        <f t="shared" si="89"/>
        <v>#N/A</v>
      </c>
      <c r="C941" s="40"/>
      <c r="D941" s="40"/>
      <c r="E941" s="40"/>
      <c r="F941" s="74"/>
      <c r="G941" s="74"/>
      <c r="H941" s="64" t="e">
        <f>VLOOKUP(E941, 'CODES FOR CLOSING TYPE'!$A$1:$C$28, 2,0)</f>
        <v>#N/A</v>
      </c>
      <c r="I941" s="75" t="str">
        <f t="shared" si="86"/>
        <v>DUP</v>
      </c>
      <c r="J941" s="75" t="e">
        <f t="shared" si="85"/>
        <v>#N/A</v>
      </c>
      <c r="K941" s="76" t="e">
        <f t="shared" si="87"/>
        <v>#N/A</v>
      </c>
      <c r="L941" s="81">
        <f ca="1">SUMIF(MAYPAY1, Employees8[HELPER COLUMN],Table8[[#All],[Invoice Value]])</f>
        <v>0</v>
      </c>
      <c r="M941" s="77" t="e">
        <f ca="1">IF(AND(K941="PAY", L941&gt;0), SUMIF(MAYPAY1,Employees8[[#Headers],[#Data],[HELPER COLUMN]],Table8[[#All],[Invoice Value]]), "")</f>
        <v>#N/A</v>
      </c>
      <c r="N941" s="78" t="e">
        <f t="shared" si="88"/>
        <v>#N/A</v>
      </c>
      <c r="O941" s="79"/>
    </row>
    <row r="942" spans="2:15" ht="18.75" customHeight="1" x14ac:dyDescent="0.35">
      <c r="B942" s="67" t="e">
        <f t="shared" si="89"/>
        <v>#N/A</v>
      </c>
      <c r="C942" s="40"/>
      <c r="D942" s="40"/>
      <c r="E942" s="40"/>
      <c r="F942" s="74"/>
      <c r="G942" s="74"/>
      <c r="H942" s="64" t="e">
        <f>VLOOKUP(E942, 'CODES FOR CLOSING TYPE'!$A$1:$C$28, 2,0)</f>
        <v>#N/A</v>
      </c>
      <c r="I942" s="75" t="str">
        <f t="shared" si="86"/>
        <v>DUP</v>
      </c>
      <c r="J942" s="75" t="e">
        <f t="shared" si="85"/>
        <v>#N/A</v>
      </c>
      <c r="K942" s="76" t="e">
        <f t="shared" si="87"/>
        <v>#N/A</v>
      </c>
      <c r="L942" s="81">
        <f ca="1">SUMIF(MAYPAY1, Employees8[HELPER COLUMN],Table8[[#All],[Invoice Value]])</f>
        <v>0</v>
      </c>
      <c r="M942" s="77" t="e">
        <f ca="1">IF(AND(K942="PAY", L942&gt;0), SUMIF(MAYPAY1,Employees8[[#Headers],[#Data],[HELPER COLUMN]],Table8[[#All],[Invoice Value]]), "")</f>
        <v>#N/A</v>
      </c>
      <c r="N942" s="78" t="e">
        <f t="shared" si="88"/>
        <v>#N/A</v>
      </c>
      <c r="O942" s="79"/>
    </row>
    <row r="943" spans="2:15" ht="18.75" customHeight="1" x14ac:dyDescent="0.35">
      <c r="B943" s="67" t="e">
        <f t="shared" si="89"/>
        <v>#N/A</v>
      </c>
      <c r="C943" s="40"/>
      <c r="D943" s="40"/>
      <c r="E943" s="40"/>
      <c r="F943" s="74"/>
      <c r="G943" s="74"/>
      <c r="H943" s="64" t="e">
        <f>VLOOKUP(E943, 'CODES FOR CLOSING TYPE'!$A$1:$C$28, 2,0)</f>
        <v>#N/A</v>
      </c>
      <c r="I943" s="75" t="str">
        <f t="shared" si="86"/>
        <v>DUP</v>
      </c>
      <c r="J943" s="75" t="e">
        <f t="shared" si="85"/>
        <v>#N/A</v>
      </c>
      <c r="K943" s="76" t="e">
        <f t="shared" si="87"/>
        <v>#N/A</v>
      </c>
      <c r="L943" s="81">
        <f ca="1">SUMIF(MAYPAY1, Employees8[HELPER COLUMN],Table8[[#All],[Invoice Value]])</f>
        <v>0</v>
      </c>
      <c r="M943" s="77" t="e">
        <f ca="1">IF(AND(K943="PAY", L943&gt;0), SUMIF(MAYPAY1,Employees8[[#Headers],[#Data],[HELPER COLUMN]],Table8[[#All],[Invoice Value]]), "")</f>
        <v>#N/A</v>
      </c>
      <c r="N943" s="78" t="e">
        <f t="shared" si="88"/>
        <v>#N/A</v>
      </c>
      <c r="O943" s="79"/>
    </row>
    <row r="944" spans="2:15" ht="18.75" customHeight="1" x14ac:dyDescent="0.35">
      <c r="B944" s="67" t="e">
        <f t="shared" si="89"/>
        <v>#N/A</v>
      </c>
      <c r="C944" s="40"/>
      <c r="D944" s="40"/>
      <c r="E944" s="40"/>
      <c r="F944" s="74"/>
      <c r="G944" s="74"/>
      <c r="H944" s="64" t="e">
        <f>VLOOKUP(E944, 'CODES FOR CLOSING TYPE'!$A$1:$C$28, 2,0)</f>
        <v>#N/A</v>
      </c>
      <c r="I944" s="75" t="str">
        <f t="shared" si="86"/>
        <v>DUP</v>
      </c>
      <c r="J944" s="75" t="e">
        <f t="shared" si="85"/>
        <v>#N/A</v>
      </c>
      <c r="K944" s="76" t="e">
        <f t="shared" si="87"/>
        <v>#N/A</v>
      </c>
      <c r="L944" s="81">
        <f ca="1">SUMIF(MAYPAY1, Employees8[HELPER COLUMN],Table8[[#All],[Invoice Value]])</f>
        <v>0</v>
      </c>
      <c r="M944" s="77" t="e">
        <f ca="1">IF(AND(K944="PAY", L944&gt;0), SUMIF(MAYPAY1,Employees8[[#Headers],[#Data],[HELPER COLUMN]],Table8[[#All],[Invoice Value]]), "")</f>
        <v>#N/A</v>
      </c>
      <c r="N944" s="78" t="e">
        <f t="shared" si="88"/>
        <v>#N/A</v>
      </c>
      <c r="O944" s="79"/>
    </row>
    <row r="945" spans="2:15" ht="18.75" customHeight="1" x14ac:dyDescent="0.35">
      <c r="B945" s="67" t="e">
        <f t="shared" si="89"/>
        <v>#N/A</v>
      </c>
      <c r="C945" s="40"/>
      <c r="D945" s="40"/>
      <c r="E945" s="40"/>
      <c r="F945" s="74"/>
      <c r="G945" s="74"/>
      <c r="H945" s="64" t="e">
        <f>VLOOKUP(E945, 'CODES FOR CLOSING TYPE'!$A$1:$C$28, 2,0)</f>
        <v>#N/A</v>
      </c>
      <c r="I945" s="75" t="str">
        <f t="shared" si="86"/>
        <v>DUP</v>
      </c>
      <c r="J945" s="75" t="e">
        <f t="shared" si="85"/>
        <v>#N/A</v>
      </c>
      <c r="K945" s="76" t="e">
        <f t="shared" si="87"/>
        <v>#N/A</v>
      </c>
      <c r="L945" s="81">
        <f ca="1">SUMIF(MAYPAY1, Employees8[HELPER COLUMN],Table8[[#All],[Invoice Value]])</f>
        <v>0</v>
      </c>
      <c r="M945" s="77" t="e">
        <f ca="1">IF(AND(K945="PAY", L945&gt;0), SUMIF(MAYPAY1,Employees8[[#Headers],[#Data],[HELPER COLUMN]],Table8[[#All],[Invoice Value]]), "")</f>
        <v>#N/A</v>
      </c>
      <c r="N945" s="78" t="e">
        <f t="shared" si="88"/>
        <v>#N/A</v>
      </c>
      <c r="O945" s="79"/>
    </row>
    <row r="946" spans="2:15" ht="18.75" customHeight="1" x14ac:dyDescent="0.35">
      <c r="B946" s="67" t="e">
        <f t="shared" si="89"/>
        <v>#N/A</v>
      </c>
      <c r="C946" s="40"/>
      <c r="D946" s="40"/>
      <c r="E946" s="40"/>
      <c r="F946" s="74"/>
      <c r="G946" s="74"/>
      <c r="H946" s="64" t="e">
        <f>VLOOKUP(E946, 'CODES FOR CLOSING TYPE'!$A$1:$C$28, 2,0)</f>
        <v>#N/A</v>
      </c>
      <c r="I946" s="75" t="str">
        <f t="shared" si="86"/>
        <v>DUP</v>
      </c>
      <c r="J946" s="75" t="e">
        <f t="shared" si="85"/>
        <v>#N/A</v>
      </c>
      <c r="K946" s="76" t="e">
        <f t="shared" si="87"/>
        <v>#N/A</v>
      </c>
      <c r="L946" s="81">
        <f ca="1">SUMIF(MAYPAY1, Employees8[HELPER COLUMN],Table8[[#All],[Invoice Value]])</f>
        <v>0</v>
      </c>
      <c r="M946" s="77" t="e">
        <f ca="1">IF(AND(K946="PAY", L946&gt;0), SUMIF(MAYPAY1,Employees8[[#Headers],[#Data],[HELPER COLUMN]],Table8[[#All],[Invoice Value]]), "")</f>
        <v>#N/A</v>
      </c>
      <c r="N946" s="78" t="e">
        <f t="shared" si="88"/>
        <v>#N/A</v>
      </c>
      <c r="O946" s="79"/>
    </row>
    <row r="947" spans="2:15" ht="18.75" customHeight="1" x14ac:dyDescent="0.35">
      <c r="B947" s="67" t="e">
        <f t="shared" si="89"/>
        <v>#N/A</v>
      </c>
      <c r="C947" s="40"/>
      <c r="D947" s="40"/>
      <c r="E947" s="40"/>
      <c r="F947" s="74"/>
      <c r="G947" s="74"/>
      <c r="H947" s="64" t="e">
        <f>VLOOKUP(E947, 'CODES FOR CLOSING TYPE'!$A$1:$C$28, 2,0)</f>
        <v>#N/A</v>
      </c>
      <c r="I947" s="75" t="str">
        <f t="shared" si="86"/>
        <v>DUP</v>
      </c>
      <c r="J947" s="75" t="e">
        <f t="shared" si="85"/>
        <v>#N/A</v>
      </c>
      <c r="K947" s="76" t="e">
        <f t="shared" si="87"/>
        <v>#N/A</v>
      </c>
      <c r="L947" s="81">
        <f ca="1">SUMIF(MAYPAY1, Employees8[HELPER COLUMN],Table8[[#All],[Invoice Value]])</f>
        <v>0</v>
      </c>
      <c r="M947" s="77" t="e">
        <f ca="1">IF(AND(K947="PAY", L947&gt;0), SUMIF(MAYPAY1,Employees8[[#Headers],[#Data],[HELPER COLUMN]],Table8[[#All],[Invoice Value]]), "")</f>
        <v>#N/A</v>
      </c>
      <c r="N947" s="78" t="e">
        <f t="shared" si="88"/>
        <v>#N/A</v>
      </c>
      <c r="O947" s="79"/>
    </row>
    <row r="948" spans="2:15" ht="18.75" customHeight="1" x14ac:dyDescent="0.35">
      <c r="B948" s="67" t="e">
        <f t="shared" si="89"/>
        <v>#N/A</v>
      </c>
      <c r="C948" s="40"/>
      <c r="D948" s="40"/>
      <c r="E948" s="40"/>
      <c r="F948" s="74"/>
      <c r="G948" s="74"/>
      <c r="H948" s="64" t="e">
        <f>VLOOKUP(E948, 'CODES FOR CLOSING TYPE'!$A$1:$C$28, 2,0)</f>
        <v>#N/A</v>
      </c>
      <c r="I948" s="75" t="str">
        <f t="shared" si="86"/>
        <v>DUP</v>
      </c>
      <c r="J948" s="75" t="e">
        <f t="shared" si="85"/>
        <v>#N/A</v>
      </c>
      <c r="K948" s="76" t="e">
        <f t="shared" si="87"/>
        <v>#N/A</v>
      </c>
      <c r="L948" s="81">
        <f ca="1">SUMIF(MAYPAY1, Employees8[HELPER COLUMN],Table8[[#All],[Invoice Value]])</f>
        <v>0</v>
      </c>
      <c r="M948" s="77" t="e">
        <f ca="1">IF(AND(K948="PAY", L948&gt;0), SUMIF(MAYPAY1,Employees8[[#Headers],[#Data],[HELPER COLUMN]],Table8[[#All],[Invoice Value]]), "")</f>
        <v>#N/A</v>
      </c>
      <c r="N948" s="78" t="e">
        <f t="shared" si="88"/>
        <v>#N/A</v>
      </c>
      <c r="O948" s="79"/>
    </row>
    <row r="949" spans="2:15" ht="18.75" customHeight="1" x14ac:dyDescent="0.35">
      <c r="B949" s="67" t="e">
        <f t="shared" si="89"/>
        <v>#N/A</v>
      </c>
      <c r="C949" s="40"/>
      <c r="D949" s="40"/>
      <c r="E949" s="40"/>
      <c r="F949" s="74"/>
      <c r="G949" s="74"/>
      <c r="H949" s="64" t="e">
        <f>VLOOKUP(E949, 'CODES FOR CLOSING TYPE'!$A$1:$C$28, 2,0)</f>
        <v>#N/A</v>
      </c>
      <c r="I949" s="75" t="str">
        <f t="shared" si="86"/>
        <v>DUP</v>
      </c>
      <c r="J949" s="75" t="e">
        <f t="shared" si="85"/>
        <v>#N/A</v>
      </c>
      <c r="K949" s="76" t="e">
        <f t="shared" si="87"/>
        <v>#N/A</v>
      </c>
      <c r="L949" s="81">
        <f ca="1">SUMIF(MAYPAY1, Employees8[HELPER COLUMN],Table8[[#All],[Invoice Value]])</f>
        <v>0</v>
      </c>
      <c r="M949" s="77" t="e">
        <f ca="1">IF(AND(K949="PAY", L949&gt;0), SUMIF(MAYPAY1,Employees8[[#Headers],[#Data],[HELPER COLUMN]],Table8[[#All],[Invoice Value]]), "")</f>
        <v>#N/A</v>
      </c>
      <c r="N949" s="78" t="e">
        <f t="shared" si="88"/>
        <v>#N/A</v>
      </c>
      <c r="O949" s="79"/>
    </row>
    <row r="950" spans="2:15" ht="18.75" customHeight="1" x14ac:dyDescent="0.35">
      <c r="B950" s="67" t="e">
        <f t="shared" si="89"/>
        <v>#N/A</v>
      </c>
      <c r="C950" s="40"/>
      <c r="D950" s="40"/>
      <c r="E950" s="40"/>
      <c r="F950" s="74"/>
      <c r="G950" s="74"/>
      <c r="H950" s="64" t="e">
        <f>VLOOKUP(E950, 'CODES FOR CLOSING TYPE'!$A$1:$C$28, 2,0)</f>
        <v>#N/A</v>
      </c>
      <c r="I950" s="75" t="str">
        <f t="shared" si="86"/>
        <v>DUP</v>
      </c>
      <c r="J950" s="75" t="e">
        <f t="shared" si="85"/>
        <v>#N/A</v>
      </c>
      <c r="K950" s="76" t="e">
        <f t="shared" si="87"/>
        <v>#N/A</v>
      </c>
      <c r="L950" s="81">
        <f ca="1">SUMIF(MAYPAY1, Employees8[HELPER COLUMN],Table8[[#All],[Invoice Value]])</f>
        <v>0</v>
      </c>
      <c r="M950" s="77" t="e">
        <f ca="1">IF(AND(K950="PAY", L950&gt;0), SUMIF(MAYPAY1,Employees8[[#Headers],[#Data],[HELPER COLUMN]],Table8[[#All],[Invoice Value]]), "")</f>
        <v>#N/A</v>
      </c>
      <c r="N950" s="78" t="e">
        <f t="shared" si="88"/>
        <v>#N/A</v>
      </c>
      <c r="O950" s="79"/>
    </row>
    <row r="951" spans="2:15" ht="18.75" customHeight="1" x14ac:dyDescent="0.35">
      <c r="B951" s="67" t="e">
        <f t="shared" si="89"/>
        <v>#N/A</v>
      </c>
      <c r="C951" s="40"/>
      <c r="D951" s="40"/>
      <c r="E951" s="40"/>
      <c r="F951" s="74"/>
      <c r="G951" s="74"/>
      <c r="H951" s="64" t="e">
        <f>VLOOKUP(E951, 'CODES FOR CLOSING TYPE'!$A$1:$C$28, 2,0)</f>
        <v>#N/A</v>
      </c>
      <c r="I951" s="75" t="str">
        <f t="shared" si="86"/>
        <v>DUP</v>
      </c>
      <c r="J951" s="75" t="e">
        <f t="shared" si="85"/>
        <v>#N/A</v>
      </c>
      <c r="K951" s="76" t="e">
        <f t="shared" si="87"/>
        <v>#N/A</v>
      </c>
      <c r="L951" s="81">
        <f ca="1">SUMIF(MAYPAY1, Employees8[HELPER COLUMN],Table8[[#All],[Invoice Value]])</f>
        <v>0</v>
      </c>
      <c r="M951" s="77" t="e">
        <f ca="1">IF(AND(K951="PAY", L951&gt;0), SUMIF(MAYPAY1,Employees8[[#Headers],[#Data],[HELPER COLUMN]],Table8[[#All],[Invoice Value]]), "")</f>
        <v>#N/A</v>
      </c>
      <c r="N951" s="78" t="e">
        <f t="shared" si="88"/>
        <v>#N/A</v>
      </c>
      <c r="O951" s="79"/>
    </row>
    <row r="952" spans="2:15" ht="18.75" customHeight="1" x14ac:dyDescent="0.35">
      <c r="B952" s="67" t="e">
        <f t="shared" si="89"/>
        <v>#N/A</v>
      </c>
      <c r="C952" s="40"/>
      <c r="D952" s="40"/>
      <c r="E952" s="40"/>
      <c r="F952" s="74"/>
      <c r="G952" s="74"/>
      <c r="H952" s="64" t="e">
        <f>VLOOKUP(E952, 'CODES FOR CLOSING TYPE'!$A$1:$C$28, 2,0)</f>
        <v>#N/A</v>
      </c>
      <c r="I952" s="75" t="str">
        <f t="shared" si="86"/>
        <v>DUP</v>
      </c>
      <c r="J952" s="75" t="e">
        <f t="shared" si="85"/>
        <v>#N/A</v>
      </c>
      <c r="K952" s="76" t="e">
        <f t="shared" si="87"/>
        <v>#N/A</v>
      </c>
      <c r="L952" s="81">
        <f ca="1">SUMIF(MAYPAY1, Employees8[HELPER COLUMN],Table8[[#All],[Invoice Value]])</f>
        <v>0</v>
      </c>
      <c r="M952" s="77" t="e">
        <f ca="1">IF(AND(K952="PAY", L952&gt;0), SUMIF(MAYPAY1,Employees8[[#Headers],[#Data],[HELPER COLUMN]],Table8[[#All],[Invoice Value]]), "")</f>
        <v>#N/A</v>
      </c>
      <c r="N952" s="78" t="e">
        <f t="shared" si="88"/>
        <v>#N/A</v>
      </c>
      <c r="O952" s="79"/>
    </row>
    <row r="953" spans="2:15" ht="18.75" customHeight="1" x14ac:dyDescent="0.35">
      <c r="B953" s="67" t="e">
        <f t="shared" si="89"/>
        <v>#N/A</v>
      </c>
      <c r="C953" s="40"/>
      <c r="D953" s="40"/>
      <c r="E953" s="40"/>
      <c r="F953" s="74"/>
      <c r="G953" s="74"/>
      <c r="H953" s="64" t="e">
        <f>VLOOKUP(E953, 'CODES FOR CLOSING TYPE'!$A$1:$C$28, 2,0)</f>
        <v>#N/A</v>
      </c>
      <c r="I953" s="75" t="str">
        <f t="shared" si="86"/>
        <v>DUP</v>
      </c>
      <c r="J953" s="75" t="e">
        <f t="shared" si="85"/>
        <v>#N/A</v>
      </c>
      <c r="K953" s="76" t="e">
        <f t="shared" si="87"/>
        <v>#N/A</v>
      </c>
      <c r="L953" s="81">
        <f ca="1">SUMIF(MAYPAY1, Employees8[HELPER COLUMN],Table8[[#All],[Invoice Value]])</f>
        <v>0</v>
      </c>
      <c r="M953" s="77" t="e">
        <f ca="1">IF(AND(K953="PAY", L953&gt;0), SUMIF(MAYPAY1,Employees8[[#Headers],[#Data],[HELPER COLUMN]],Table8[[#All],[Invoice Value]]), "")</f>
        <v>#N/A</v>
      </c>
      <c r="N953" s="78" t="e">
        <f t="shared" si="88"/>
        <v>#N/A</v>
      </c>
      <c r="O953" s="79"/>
    </row>
    <row r="954" spans="2:15" ht="18.75" customHeight="1" x14ac:dyDescent="0.35">
      <c r="B954" s="67" t="e">
        <f t="shared" si="89"/>
        <v>#N/A</v>
      </c>
      <c r="C954" s="40"/>
      <c r="D954" s="40"/>
      <c r="E954" s="40"/>
      <c r="F954" s="74"/>
      <c r="G954" s="74"/>
      <c r="H954" s="64" t="e">
        <f>VLOOKUP(E954, 'CODES FOR CLOSING TYPE'!$A$1:$C$28, 2,0)</f>
        <v>#N/A</v>
      </c>
      <c r="I954" s="75" t="str">
        <f t="shared" si="86"/>
        <v>DUP</v>
      </c>
      <c r="J954" s="75" t="e">
        <f t="shared" si="85"/>
        <v>#N/A</v>
      </c>
      <c r="K954" s="76" t="e">
        <f t="shared" si="87"/>
        <v>#N/A</v>
      </c>
      <c r="L954" s="81">
        <f ca="1">SUMIF(MAYPAY1, Employees8[HELPER COLUMN],Table8[[#All],[Invoice Value]])</f>
        <v>0</v>
      </c>
      <c r="M954" s="77" t="e">
        <f ca="1">IF(AND(K954="PAY", L954&gt;0), SUMIF(MAYPAY1,Employees8[[#Headers],[#Data],[HELPER COLUMN]],Table8[[#All],[Invoice Value]]), "")</f>
        <v>#N/A</v>
      </c>
      <c r="N954" s="78" t="e">
        <f t="shared" si="88"/>
        <v>#N/A</v>
      </c>
      <c r="O954" s="79"/>
    </row>
    <row r="955" spans="2:15" ht="18.75" customHeight="1" x14ac:dyDescent="0.35">
      <c r="B955" s="67" t="e">
        <f t="shared" si="89"/>
        <v>#N/A</v>
      </c>
      <c r="C955" s="40"/>
      <c r="D955" s="40"/>
      <c r="E955" s="40"/>
      <c r="F955" s="74"/>
      <c r="G955" s="74"/>
      <c r="H955" s="64" t="e">
        <f>VLOOKUP(E955, 'CODES FOR CLOSING TYPE'!$A$1:$C$28, 2,0)</f>
        <v>#N/A</v>
      </c>
      <c r="I955" s="75" t="str">
        <f t="shared" si="86"/>
        <v>DUP</v>
      </c>
      <c r="J955" s="75" t="e">
        <f t="shared" si="85"/>
        <v>#N/A</v>
      </c>
      <c r="K955" s="76" t="e">
        <f t="shared" si="87"/>
        <v>#N/A</v>
      </c>
      <c r="L955" s="81">
        <f ca="1">SUMIF(MAYPAY1, Employees8[HELPER COLUMN],Table8[[#All],[Invoice Value]])</f>
        <v>0</v>
      </c>
      <c r="M955" s="77" t="e">
        <f ca="1">IF(AND(K955="PAY", L955&gt;0), SUMIF(MAYPAY1,Employees8[[#Headers],[#Data],[HELPER COLUMN]],Table8[[#All],[Invoice Value]]), "")</f>
        <v>#N/A</v>
      </c>
      <c r="N955" s="78" t="e">
        <f t="shared" si="88"/>
        <v>#N/A</v>
      </c>
      <c r="O955" s="79"/>
    </row>
    <row r="956" spans="2:15" ht="18.75" customHeight="1" x14ac:dyDescent="0.35">
      <c r="B956" s="67" t="e">
        <f t="shared" si="89"/>
        <v>#N/A</v>
      </c>
      <c r="C956" s="40"/>
      <c r="D956" s="40"/>
      <c r="E956" s="40"/>
      <c r="F956" s="74"/>
      <c r="G956" s="74"/>
      <c r="H956" s="64" t="e">
        <f>VLOOKUP(E956, 'CODES FOR CLOSING TYPE'!$A$1:$C$28, 2,0)</f>
        <v>#N/A</v>
      </c>
      <c r="I956" s="75" t="str">
        <f t="shared" si="86"/>
        <v>DUP</v>
      </c>
      <c r="J956" s="75" t="e">
        <f t="shared" ref="J956:J1019" si="90">SUMPRODUCT(--(H956=BUILDCODES))&gt;0</f>
        <v>#N/A</v>
      </c>
      <c r="K956" s="76" t="e">
        <f t="shared" si="87"/>
        <v>#N/A</v>
      </c>
      <c r="L956" s="81">
        <f ca="1">SUMIF(MAYPAY1, Employees8[HELPER COLUMN],Table8[[#All],[Invoice Value]])</f>
        <v>0</v>
      </c>
      <c r="M956" s="77" t="e">
        <f ca="1">IF(AND(K956="PAY", L956&gt;0), SUMIF(MAYPAY1,Employees8[[#Headers],[#Data],[HELPER COLUMN]],Table8[[#All],[Invoice Value]]), "")</f>
        <v>#N/A</v>
      </c>
      <c r="N956" s="78" t="e">
        <f t="shared" si="88"/>
        <v>#N/A</v>
      </c>
      <c r="O956" s="79"/>
    </row>
    <row r="957" spans="2:15" ht="18.75" customHeight="1" x14ac:dyDescent="0.35">
      <c r="B957" s="67" t="e">
        <f t="shared" si="89"/>
        <v>#N/A</v>
      </c>
      <c r="C957" s="40"/>
      <c r="D957" s="40"/>
      <c r="E957" s="40"/>
      <c r="F957" s="74"/>
      <c r="G957" s="74"/>
      <c r="H957" s="64" t="e">
        <f>VLOOKUP(E957, 'CODES FOR CLOSING TYPE'!$A$1:$C$28, 2,0)</f>
        <v>#N/A</v>
      </c>
      <c r="I957" s="75" t="str">
        <f t="shared" si="86"/>
        <v>DUP</v>
      </c>
      <c r="J957" s="75" t="e">
        <f t="shared" si="90"/>
        <v>#N/A</v>
      </c>
      <c r="K957" s="76" t="e">
        <f t="shared" si="87"/>
        <v>#N/A</v>
      </c>
      <c r="L957" s="81">
        <f ca="1">SUMIF(MAYPAY1, Employees8[HELPER COLUMN],Table8[[#All],[Invoice Value]])</f>
        <v>0</v>
      </c>
      <c r="M957" s="77" t="e">
        <f ca="1">IF(AND(K957="PAY", L957&gt;0), SUMIF(MAYPAY1,Employees8[[#Headers],[#Data],[HELPER COLUMN]],Table8[[#All],[Invoice Value]]), "")</f>
        <v>#N/A</v>
      </c>
      <c r="N957" s="78" t="e">
        <f t="shared" si="88"/>
        <v>#N/A</v>
      </c>
      <c r="O957" s="79"/>
    </row>
    <row r="958" spans="2:15" ht="18.75" customHeight="1" x14ac:dyDescent="0.35">
      <c r="B958" s="67" t="e">
        <f t="shared" si="89"/>
        <v>#N/A</v>
      </c>
      <c r="C958" s="40"/>
      <c r="D958" s="40"/>
      <c r="E958" s="40"/>
      <c r="F958" s="74"/>
      <c r="G958" s="74"/>
      <c r="H958" s="64" t="e">
        <f>VLOOKUP(E958, 'CODES FOR CLOSING TYPE'!$A$1:$C$28, 2,0)</f>
        <v>#N/A</v>
      </c>
      <c r="I958" s="75" t="str">
        <f t="shared" si="86"/>
        <v>DUP</v>
      </c>
      <c r="J958" s="75" t="e">
        <f t="shared" si="90"/>
        <v>#N/A</v>
      </c>
      <c r="K958" s="76" t="e">
        <f t="shared" si="87"/>
        <v>#N/A</v>
      </c>
      <c r="L958" s="81">
        <f ca="1">SUMIF(MAYPAY1, Employees8[HELPER COLUMN],Table8[[#All],[Invoice Value]])</f>
        <v>0</v>
      </c>
      <c r="M958" s="77" t="e">
        <f ca="1">IF(AND(K958="PAY", L958&gt;0), SUMIF(MAYPAY1,Employees8[[#Headers],[#Data],[HELPER COLUMN]],Table8[[#All],[Invoice Value]]), "")</f>
        <v>#N/A</v>
      </c>
      <c r="N958" s="78" t="e">
        <f t="shared" si="88"/>
        <v>#N/A</v>
      </c>
      <c r="O958" s="79"/>
    </row>
    <row r="959" spans="2:15" ht="18.75" customHeight="1" x14ac:dyDescent="0.35">
      <c r="B959" s="67" t="e">
        <f t="shared" si="89"/>
        <v>#N/A</v>
      </c>
      <c r="C959" s="40"/>
      <c r="D959" s="40"/>
      <c r="E959" s="40"/>
      <c r="F959" s="74"/>
      <c r="G959" s="74"/>
      <c r="H959" s="64" t="e">
        <f>VLOOKUP(E959, 'CODES FOR CLOSING TYPE'!$A$1:$C$28, 2,0)</f>
        <v>#N/A</v>
      </c>
      <c r="I959" s="75" t="str">
        <f t="shared" si="86"/>
        <v>DUP</v>
      </c>
      <c r="J959" s="75" t="e">
        <f t="shared" si="90"/>
        <v>#N/A</v>
      </c>
      <c r="K959" s="76" t="e">
        <f t="shared" si="87"/>
        <v>#N/A</v>
      </c>
      <c r="L959" s="81">
        <f ca="1">SUMIF(MAYPAY1, Employees8[HELPER COLUMN],Table8[[#All],[Invoice Value]])</f>
        <v>0</v>
      </c>
      <c r="M959" s="77" t="e">
        <f ca="1">IF(AND(K959="PAY", L959&gt;0), SUMIF(MAYPAY1,Employees8[[#Headers],[#Data],[HELPER COLUMN]],Table8[[#All],[Invoice Value]]), "")</f>
        <v>#N/A</v>
      </c>
      <c r="N959" s="78" t="e">
        <f t="shared" si="88"/>
        <v>#N/A</v>
      </c>
      <c r="O959" s="79"/>
    </row>
    <row r="960" spans="2:15" ht="18.75" customHeight="1" x14ac:dyDescent="0.35">
      <c r="B960" s="67" t="e">
        <f t="shared" si="89"/>
        <v>#N/A</v>
      </c>
      <c r="C960" s="40"/>
      <c r="D960" s="40"/>
      <c r="E960" s="40"/>
      <c r="F960" s="74"/>
      <c r="G960" s="74"/>
      <c r="H960" s="64" t="e">
        <f>VLOOKUP(E960, 'CODES FOR CLOSING TYPE'!$A$1:$C$28, 2,0)</f>
        <v>#N/A</v>
      </c>
      <c r="I960" s="75" t="str">
        <f t="shared" si="86"/>
        <v>DUP</v>
      </c>
      <c r="J960" s="75" t="e">
        <f t="shared" si="90"/>
        <v>#N/A</v>
      </c>
      <c r="K960" s="76" t="e">
        <f t="shared" si="87"/>
        <v>#N/A</v>
      </c>
      <c r="L960" s="81">
        <f ca="1">SUMIF(MAYPAY1, Employees8[HELPER COLUMN],Table8[[#All],[Invoice Value]])</f>
        <v>0</v>
      </c>
      <c r="M960" s="77" t="e">
        <f ca="1">IF(AND(K960="PAY", L960&gt;0), SUMIF(MAYPAY1,Employees8[[#Headers],[#Data],[HELPER COLUMN]],Table8[[#All],[Invoice Value]]), "")</f>
        <v>#N/A</v>
      </c>
      <c r="N960" s="78" t="e">
        <f t="shared" si="88"/>
        <v>#N/A</v>
      </c>
      <c r="O960" s="79"/>
    </row>
    <row r="961" spans="2:15" ht="18.75" customHeight="1" x14ac:dyDescent="0.35">
      <c r="B961" s="67" t="e">
        <f t="shared" si="89"/>
        <v>#N/A</v>
      </c>
      <c r="C961" s="40"/>
      <c r="D961" s="40"/>
      <c r="E961" s="40"/>
      <c r="F961" s="74"/>
      <c r="G961" s="74"/>
      <c r="H961" s="64" t="e">
        <f>VLOOKUP(E961, 'CODES FOR CLOSING TYPE'!$A$1:$C$28, 2,0)</f>
        <v>#N/A</v>
      </c>
      <c r="I961" s="75" t="str">
        <f t="shared" si="86"/>
        <v>DUP</v>
      </c>
      <c r="J961" s="75" t="e">
        <f t="shared" si="90"/>
        <v>#N/A</v>
      </c>
      <c r="K961" s="76" t="e">
        <f t="shared" si="87"/>
        <v>#N/A</v>
      </c>
      <c r="L961" s="81">
        <f ca="1">SUMIF(MAYPAY1, Employees8[HELPER COLUMN],Table8[[#All],[Invoice Value]])</f>
        <v>0</v>
      </c>
      <c r="M961" s="77" t="e">
        <f ca="1">IF(AND(K961="PAY", L961&gt;0), SUMIF(MAYPAY1,Employees8[[#Headers],[#Data],[HELPER COLUMN]],Table8[[#All],[Invoice Value]]), "")</f>
        <v>#N/A</v>
      </c>
      <c r="N961" s="78" t="e">
        <f t="shared" si="88"/>
        <v>#N/A</v>
      </c>
      <c r="O961" s="79"/>
    </row>
    <row r="962" spans="2:15" ht="18.75" customHeight="1" x14ac:dyDescent="0.35">
      <c r="B962" s="67" t="e">
        <f t="shared" si="89"/>
        <v>#N/A</v>
      </c>
      <c r="C962" s="40"/>
      <c r="D962" s="40"/>
      <c r="E962" s="40"/>
      <c r="F962" s="74"/>
      <c r="G962" s="74"/>
      <c r="H962" s="64" t="e">
        <f>VLOOKUP(E962, 'CODES FOR CLOSING TYPE'!$A$1:$C$28, 2,0)</f>
        <v>#N/A</v>
      </c>
      <c r="I962" s="75" t="str">
        <f t="shared" si="86"/>
        <v>DUP</v>
      </c>
      <c r="J962" s="75" t="e">
        <f t="shared" si="90"/>
        <v>#N/A</v>
      </c>
      <c r="K962" s="76" t="e">
        <f t="shared" si="87"/>
        <v>#N/A</v>
      </c>
      <c r="L962" s="81">
        <f ca="1">SUMIF(MAYPAY1, Employees8[HELPER COLUMN],Table8[[#All],[Invoice Value]])</f>
        <v>0</v>
      </c>
      <c r="M962" s="77" t="e">
        <f ca="1">IF(AND(K962="PAY", L962&gt;0), SUMIF(MAYPAY1,Employees8[[#Headers],[#Data],[HELPER COLUMN]],Table8[[#All],[Invoice Value]]), "")</f>
        <v>#N/A</v>
      </c>
      <c r="N962" s="78" t="e">
        <f t="shared" si="88"/>
        <v>#N/A</v>
      </c>
      <c r="O962" s="79"/>
    </row>
    <row r="963" spans="2:15" ht="18.75" customHeight="1" x14ac:dyDescent="0.35">
      <c r="B963" s="67" t="e">
        <f t="shared" si="89"/>
        <v>#N/A</v>
      </c>
      <c r="C963" s="40"/>
      <c r="D963" s="40"/>
      <c r="E963" s="40"/>
      <c r="F963" s="74"/>
      <c r="G963" s="74"/>
      <c r="H963" s="64" t="e">
        <f>VLOOKUP(E963, 'CODES FOR CLOSING TYPE'!$A$1:$C$28, 2,0)</f>
        <v>#N/A</v>
      </c>
      <c r="I963" s="75" t="str">
        <f t="shared" si="86"/>
        <v>DUP</v>
      </c>
      <c r="J963" s="75" t="e">
        <f t="shared" si="90"/>
        <v>#N/A</v>
      </c>
      <c r="K963" s="76" t="e">
        <f t="shared" si="87"/>
        <v>#N/A</v>
      </c>
      <c r="L963" s="81">
        <f ca="1">SUMIF(MAYPAY1, Employees8[HELPER COLUMN],Table8[[#All],[Invoice Value]])</f>
        <v>0</v>
      </c>
      <c r="M963" s="77" t="e">
        <f ca="1">IF(AND(K963="PAY", L963&gt;0), SUMIF(MAYPAY1,Employees8[[#Headers],[#Data],[HELPER COLUMN]],Table8[[#All],[Invoice Value]]), "")</f>
        <v>#N/A</v>
      </c>
      <c r="N963" s="78" t="e">
        <f t="shared" si="88"/>
        <v>#N/A</v>
      </c>
      <c r="O963" s="79"/>
    </row>
    <row r="964" spans="2:15" ht="18.75" customHeight="1" x14ac:dyDescent="0.35">
      <c r="B964" s="67" t="e">
        <f t="shared" si="89"/>
        <v>#N/A</v>
      </c>
      <c r="C964" s="40"/>
      <c r="D964" s="40"/>
      <c r="E964" s="40"/>
      <c r="F964" s="74"/>
      <c r="G964" s="74"/>
      <c r="H964" s="64" t="e">
        <f>VLOOKUP(E964, 'CODES FOR CLOSING TYPE'!$A$1:$C$28, 2,0)</f>
        <v>#N/A</v>
      </c>
      <c r="I964" s="75" t="str">
        <f t="shared" ref="I964:I1027" si="91">IF(COUNTIF(B$4:B$1640, B964&amp;"C")&gt;0, "DUP", "UNIQUE")</f>
        <v>DUP</v>
      </c>
      <c r="J964" s="75" t="e">
        <f t="shared" si="90"/>
        <v>#N/A</v>
      </c>
      <c r="K964" s="76" t="e">
        <f t="shared" si="87"/>
        <v>#N/A</v>
      </c>
      <c r="L964" s="81">
        <f ca="1">SUMIF(MAYPAY1, Employees8[HELPER COLUMN],Table8[[#All],[Invoice Value]])</f>
        <v>0</v>
      </c>
      <c r="M964" s="77" t="e">
        <f ca="1">IF(AND(K964="PAY", L964&gt;0), SUMIF(MAYPAY1,Employees8[[#Headers],[#Data],[HELPER COLUMN]],Table8[[#All],[Invoice Value]]), "")</f>
        <v>#N/A</v>
      </c>
      <c r="N964" s="78" t="e">
        <f t="shared" si="88"/>
        <v>#N/A</v>
      </c>
      <c r="O964" s="79"/>
    </row>
    <row r="965" spans="2:15" ht="18.75" customHeight="1" x14ac:dyDescent="0.35">
      <c r="B965" s="67" t="e">
        <f t="shared" si="89"/>
        <v>#N/A</v>
      </c>
      <c r="C965" s="40"/>
      <c r="D965" s="40"/>
      <c r="E965" s="40"/>
      <c r="F965" s="74"/>
      <c r="G965" s="74"/>
      <c r="H965" s="64" t="e">
        <f>VLOOKUP(E965, 'CODES FOR CLOSING TYPE'!$A$1:$C$28, 2,0)</f>
        <v>#N/A</v>
      </c>
      <c r="I965" s="75" t="str">
        <f t="shared" si="91"/>
        <v>DUP</v>
      </c>
      <c r="J965" s="75" t="e">
        <f t="shared" si="90"/>
        <v>#N/A</v>
      </c>
      <c r="K965" s="76" t="e">
        <f t="shared" si="87"/>
        <v>#N/A</v>
      </c>
      <c r="L965" s="81">
        <f ca="1">SUMIF(MAYPAY1, Employees8[HELPER COLUMN],Table8[[#All],[Invoice Value]])</f>
        <v>0</v>
      </c>
      <c r="M965" s="77" t="e">
        <f ca="1">IF(AND(K965="PAY", L965&gt;0), SUMIF(MAYPAY1,Employees8[[#Headers],[#Data],[HELPER COLUMN]],Table8[[#All],[Invoice Value]]), "")</f>
        <v>#N/A</v>
      </c>
      <c r="N965" s="78" t="e">
        <f t="shared" si="88"/>
        <v>#N/A</v>
      </c>
      <c r="O965" s="79"/>
    </row>
    <row r="966" spans="2:15" ht="18.75" customHeight="1" x14ac:dyDescent="0.35">
      <c r="B966" s="67" t="e">
        <f t="shared" si="89"/>
        <v>#N/A</v>
      </c>
      <c r="C966" s="40"/>
      <c r="D966" s="40"/>
      <c r="E966" s="40"/>
      <c r="F966" s="74"/>
      <c r="G966" s="74"/>
      <c r="H966" s="64" t="e">
        <f>VLOOKUP(E966, 'CODES FOR CLOSING TYPE'!$A$1:$C$28, 2,0)</f>
        <v>#N/A</v>
      </c>
      <c r="I966" s="75" t="str">
        <f t="shared" si="91"/>
        <v>DUP</v>
      </c>
      <c r="J966" s="75" t="e">
        <f t="shared" si="90"/>
        <v>#N/A</v>
      </c>
      <c r="K966" s="76" t="e">
        <f t="shared" si="87"/>
        <v>#N/A</v>
      </c>
      <c r="L966" s="81">
        <f ca="1">SUMIF(MAYPAY1, Employees8[HELPER COLUMN],Table8[[#All],[Invoice Value]])</f>
        <v>0</v>
      </c>
      <c r="M966" s="77" t="e">
        <f ca="1">IF(AND(K966="PAY", L966&gt;0), SUMIF(MAYPAY1,Employees8[[#Headers],[#Data],[HELPER COLUMN]],Table8[[#All],[Invoice Value]]), "")</f>
        <v>#N/A</v>
      </c>
      <c r="N966" s="78" t="e">
        <f t="shared" si="88"/>
        <v>#N/A</v>
      </c>
      <c r="O966" s="79"/>
    </row>
    <row r="967" spans="2:15" ht="18.75" customHeight="1" x14ac:dyDescent="0.35">
      <c r="B967" s="67" t="e">
        <f t="shared" si="89"/>
        <v>#N/A</v>
      </c>
      <c r="C967" s="40"/>
      <c r="D967" s="40"/>
      <c r="E967" s="40"/>
      <c r="F967" s="74"/>
      <c r="G967" s="74"/>
      <c r="H967" s="64" t="e">
        <f>VLOOKUP(E967, 'CODES FOR CLOSING TYPE'!$A$1:$C$28, 2,0)</f>
        <v>#N/A</v>
      </c>
      <c r="I967" s="75" t="str">
        <f t="shared" si="91"/>
        <v>DUP</v>
      </c>
      <c r="J967" s="75" t="e">
        <f t="shared" si="90"/>
        <v>#N/A</v>
      </c>
      <c r="K967" s="76" t="e">
        <f t="shared" si="87"/>
        <v>#N/A</v>
      </c>
      <c r="L967" s="81">
        <f ca="1">SUMIF(MAYPAY1, Employees8[HELPER COLUMN],Table8[[#All],[Invoice Value]])</f>
        <v>0</v>
      </c>
      <c r="M967" s="77" t="e">
        <f ca="1">IF(AND(K967="PAY", L967&gt;0), SUMIF(MAYPAY1,Employees8[[#Headers],[#Data],[HELPER COLUMN]],Table8[[#All],[Invoice Value]]), "")</f>
        <v>#N/A</v>
      </c>
      <c r="N967" s="78" t="e">
        <f t="shared" si="88"/>
        <v>#N/A</v>
      </c>
      <c r="O967" s="79"/>
    </row>
    <row r="968" spans="2:15" ht="18.75" customHeight="1" x14ac:dyDescent="0.35">
      <c r="B968" s="67" t="e">
        <f t="shared" si="89"/>
        <v>#N/A</v>
      </c>
      <c r="C968" s="40"/>
      <c r="D968" s="40"/>
      <c r="E968" s="40"/>
      <c r="F968" s="74"/>
      <c r="G968" s="74"/>
      <c r="H968" s="64" t="e">
        <f>VLOOKUP(E968, 'CODES FOR CLOSING TYPE'!$A$1:$C$28, 2,0)</f>
        <v>#N/A</v>
      </c>
      <c r="I968" s="75" t="str">
        <f t="shared" si="91"/>
        <v>DUP</v>
      </c>
      <c r="J968" s="75" t="e">
        <f t="shared" si="90"/>
        <v>#N/A</v>
      </c>
      <c r="K968" s="76" t="e">
        <f t="shared" ref="K968:K1031" si="92">IF(AND(I968="DUP", J968=TRUE),"NO","PAY")</f>
        <v>#N/A</v>
      </c>
      <c r="L968" s="81">
        <f ca="1">SUMIF(MAYPAY1, Employees8[HELPER COLUMN],Table8[[#All],[Invoice Value]])</f>
        <v>0</v>
      </c>
      <c r="M968" s="77" t="e">
        <f ca="1">IF(AND(K968="PAY", L968&gt;0), SUMIF(MAYPAY1,Employees8[[#Headers],[#Data],[HELPER COLUMN]],Table8[[#All],[Invoice Value]]), "")</f>
        <v>#N/A</v>
      </c>
      <c r="N968" s="78" t="e">
        <f t="shared" ref="N968:N1031" si="93">IF(H968="NGA Outside Boundary Remediation/Build", "OSB", IF(K968="NO", "NEGLECT", IF(AND(K968="PAY",L968=0), "NOT PAID", "PAID")))</f>
        <v>#N/A</v>
      </c>
      <c r="O968" s="79"/>
    </row>
    <row r="969" spans="2:15" ht="18.75" customHeight="1" x14ac:dyDescent="0.35">
      <c r="B969" s="67" t="e">
        <f t="shared" si="89"/>
        <v>#N/A</v>
      </c>
      <c r="C969" s="40"/>
      <c r="D969" s="40"/>
      <c r="E969" s="40"/>
      <c r="F969" s="74"/>
      <c r="G969" s="74"/>
      <c r="H969" s="64" t="e">
        <f>VLOOKUP(E969, 'CODES FOR CLOSING TYPE'!$A$1:$C$28, 2,0)</f>
        <v>#N/A</v>
      </c>
      <c r="I969" s="75" t="str">
        <f t="shared" si="91"/>
        <v>DUP</v>
      </c>
      <c r="J969" s="75" t="e">
        <f t="shared" si="90"/>
        <v>#N/A</v>
      </c>
      <c r="K969" s="76" t="e">
        <f t="shared" si="92"/>
        <v>#N/A</v>
      </c>
      <c r="L969" s="81">
        <f ca="1">SUMIF(MAYPAY1, Employees8[HELPER COLUMN],Table8[[#All],[Invoice Value]])</f>
        <v>0</v>
      </c>
      <c r="M969" s="77" t="e">
        <f ca="1">IF(AND(K969="PAY", L969&gt;0), SUMIF(MAYPAY1,Employees8[[#Headers],[#Data],[HELPER COLUMN]],Table8[[#All],[Invoice Value]]), "")</f>
        <v>#N/A</v>
      </c>
      <c r="N969" s="78" t="e">
        <f t="shared" si="93"/>
        <v>#N/A</v>
      </c>
      <c r="O969" s="79"/>
    </row>
    <row r="970" spans="2:15" ht="18.75" customHeight="1" x14ac:dyDescent="0.35">
      <c r="B970" s="67" t="e">
        <f t="shared" si="89"/>
        <v>#N/A</v>
      </c>
      <c r="C970" s="40"/>
      <c r="D970" s="40"/>
      <c r="E970" s="40"/>
      <c r="F970" s="74"/>
      <c r="G970" s="74"/>
      <c r="H970" s="64" t="e">
        <f>VLOOKUP(E970, 'CODES FOR CLOSING TYPE'!$A$1:$C$28, 2,0)</f>
        <v>#N/A</v>
      </c>
      <c r="I970" s="75" t="str">
        <f t="shared" si="91"/>
        <v>DUP</v>
      </c>
      <c r="J970" s="75" t="e">
        <f t="shared" si="90"/>
        <v>#N/A</v>
      </c>
      <c r="K970" s="76" t="e">
        <f t="shared" si="92"/>
        <v>#N/A</v>
      </c>
      <c r="L970" s="81">
        <f ca="1">SUMIF(MAYPAY1, Employees8[HELPER COLUMN],Table8[[#All],[Invoice Value]])</f>
        <v>0</v>
      </c>
      <c r="M970" s="77" t="e">
        <f ca="1">IF(AND(K970="PAY", L970&gt;0), SUMIF(MAYPAY1,Employees8[[#Headers],[#Data],[HELPER COLUMN]],Table8[[#All],[Invoice Value]]), "")</f>
        <v>#N/A</v>
      </c>
      <c r="N970" s="78" t="e">
        <f t="shared" si="93"/>
        <v>#N/A</v>
      </c>
      <c r="O970" s="79"/>
    </row>
    <row r="971" spans="2:15" ht="18.75" customHeight="1" x14ac:dyDescent="0.35">
      <c r="B971" s="67" t="e">
        <f t="shared" si="89"/>
        <v>#N/A</v>
      </c>
      <c r="C971" s="40"/>
      <c r="D971" s="40"/>
      <c r="E971" s="40"/>
      <c r="F971" s="74"/>
      <c r="G971" s="74"/>
      <c r="H971" s="64" t="e">
        <f>VLOOKUP(E971, 'CODES FOR CLOSING TYPE'!$A$1:$C$28, 2,0)</f>
        <v>#N/A</v>
      </c>
      <c r="I971" s="75" t="str">
        <f t="shared" si="91"/>
        <v>DUP</v>
      </c>
      <c r="J971" s="75" t="e">
        <f t="shared" si="90"/>
        <v>#N/A</v>
      </c>
      <c r="K971" s="76" t="e">
        <f t="shared" si="92"/>
        <v>#N/A</v>
      </c>
      <c r="L971" s="81">
        <f ca="1">SUMIF(MAYPAY1, Employees8[HELPER COLUMN],Table8[[#All],[Invoice Value]])</f>
        <v>0</v>
      </c>
      <c r="M971" s="77" t="e">
        <f ca="1">IF(AND(K971="PAY", L971&gt;0), SUMIF(MAYPAY1,Employees8[[#Headers],[#Data],[HELPER COLUMN]],Table8[[#All],[Invoice Value]]), "")</f>
        <v>#N/A</v>
      </c>
      <c r="N971" s="78" t="e">
        <f t="shared" si="93"/>
        <v>#N/A</v>
      </c>
      <c r="O971" s="79"/>
    </row>
    <row r="972" spans="2:15" ht="18.75" customHeight="1" x14ac:dyDescent="0.35">
      <c r="B972" s="67" t="e">
        <f t="shared" ref="B972:B1035" si="94">CONCATENATE(C972, H972)</f>
        <v>#N/A</v>
      </c>
      <c r="C972" s="40"/>
      <c r="D972" s="40"/>
      <c r="E972" s="40"/>
      <c r="F972" s="74"/>
      <c r="G972" s="74"/>
      <c r="H972" s="64" t="e">
        <f>VLOOKUP(E972, 'CODES FOR CLOSING TYPE'!$A$1:$C$28, 2,0)</f>
        <v>#N/A</v>
      </c>
      <c r="I972" s="75" t="str">
        <f t="shared" si="91"/>
        <v>DUP</v>
      </c>
      <c r="J972" s="75" t="e">
        <f t="shared" si="90"/>
        <v>#N/A</v>
      </c>
      <c r="K972" s="76" t="e">
        <f t="shared" si="92"/>
        <v>#N/A</v>
      </c>
      <c r="L972" s="81">
        <f ca="1">SUMIF(MAYPAY1, Employees8[HELPER COLUMN],Table8[[#All],[Invoice Value]])</f>
        <v>0</v>
      </c>
      <c r="M972" s="77" t="e">
        <f ca="1">IF(AND(K972="PAY", L972&gt;0), SUMIF(MAYPAY1,Employees8[[#Headers],[#Data],[HELPER COLUMN]],Table8[[#All],[Invoice Value]]), "")</f>
        <v>#N/A</v>
      </c>
      <c r="N972" s="78" t="e">
        <f t="shared" si="93"/>
        <v>#N/A</v>
      </c>
      <c r="O972" s="79"/>
    </row>
    <row r="973" spans="2:15" ht="18.75" customHeight="1" x14ac:dyDescent="0.35">
      <c r="B973" s="67" t="e">
        <f t="shared" si="94"/>
        <v>#N/A</v>
      </c>
      <c r="C973" s="40"/>
      <c r="D973" s="40"/>
      <c r="E973" s="40"/>
      <c r="F973" s="74"/>
      <c r="G973" s="74"/>
      <c r="H973" s="64" t="e">
        <f>VLOOKUP(E973, 'CODES FOR CLOSING TYPE'!$A$1:$C$28, 2,0)</f>
        <v>#N/A</v>
      </c>
      <c r="I973" s="75" t="str">
        <f t="shared" si="91"/>
        <v>DUP</v>
      </c>
      <c r="J973" s="75" t="e">
        <f t="shared" si="90"/>
        <v>#N/A</v>
      </c>
      <c r="K973" s="76" t="e">
        <f t="shared" si="92"/>
        <v>#N/A</v>
      </c>
      <c r="L973" s="81">
        <f ca="1">SUMIF(MAYPAY1, Employees8[HELPER COLUMN],Table8[[#All],[Invoice Value]])</f>
        <v>0</v>
      </c>
      <c r="M973" s="77" t="e">
        <f ca="1">IF(AND(K973="PAY", L973&gt;0), SUMIF(MAYPAY1,Employees8[[#Headers],[#Data],[HELPER COLUMN]],Table8[[#All],[Invoice Value]]), "")</f>
        <v>#N/A</v>
      </c>
      <c r="N973" s="78" t="e">
        <f t="shared" si="93"/>
        <v>#N/A</v>
      </c>
      <c r="O973" s="79"/>
    </row>
    <row r="974" spans="2:15" ht="18.75" customHeight="1" x14ac:dyDescent="0.35">
      <c r="B974" s="67" t="e">
        <f t="shared" si="94"/>
        <v>#N/A</v>
      </c>
      <c r="C974" s="40"/>
      <c r="D974" s="40"/>
      <c r="E974" s="40"/>
      <c r="F974" s="74"/>
      <c r="G974" s="74"/>
      <c r="H974" s="64" t="e">
        <f>VLOOKUP(E974, 'CODES FOR CLOSING TYPE'!$A$1:$C$28, 2,0)</f>
        <v>#N/A</v>
      </c>
      <c r="I974" s="75" t="str">
        <f t="shared" si="91"/>
        <v>DUP</v>
      </c>
      <c r="J974" s="75" t="e">
        <f t="shared" si="90"/>
        <v>#N/A</v>
      </c>
      <c r="K974" s="76" t="e">
        <f t="shared" si="92"/>
        <v>#N/A</v>
      </c>
      <c r="L974" s="81">
        <f ca="1">SUMIF(MAYPAY1, Employees8[HELPER COLUMN],Table8[[#All],[Invoice Value]])</f>
        <v>0</v>
      </c>
      <c r="M974" s="77" t="e">
        <f ca="1">IF(AND(K974="PAY", L974&gt;0), SUMIF(MAYPAY1,Employees8[[#Headers],[#Data],[HELPER COLUMN]],Table8[[#All],[Invoice Value]]), "")</f>
        <v>#N/A</v>
      </c>
      <c r="N974" s="78" t="e">
        <f t="shared" si="93"/>
        <v>#N/A</v>
      </c>
      <c r="O974" s="79"/>
    </row>
    <row r="975" spans="2:15" ht="18.75" customHeight="1" x14ac:dyDescent="0.35">
      <c r="B975" s="67" t="e">
        <f t="shared" si="94"/>
        <v>#N/A</v>
      </c>
      <c r="C975" s="40"/>
      <c r="D975" s="40"/>
      <c r="E975" s="40"/>
      <c r="F975" s="74"/>
      <c r="G975" s="74"/>
      <c r="H975" s="64" t="e">
        <f>VLOOKUP(E975, 'CODES FOR CLOSING TYPE'!$A$1:$C$28, 2,0)</f>
        <v>#N/A</v>
      </c>
      <c r="I975" s="75" t="str">
        <f t="shared" si="91"/>
        <v>DUP</v>
      </c>
      <c r="J975" s="75" t="e">
        <f t="shared" si="90"/>
        <v>#N/A</v>
      </c>
      <c r="K975" s="76" t="e">
        <f t="shared" si="92"/>
        <v>#N/A</v>
      </c>
      <c r="L975" s="81">
        <f ca="1">SUMIF(MAYPAY1, Employees8[HELPER COLUMN],Table8[[#All],[Invoice Value]])</f>
        <v>0</v>
      </c>
      <c r="M975" s="77" t="e">
        <f ca="1">IF(AND(K975="PAY", L975&gt;0), SUMIF(MAYPAY1,Employees8[[#Headers],[#Data],[HELPER COLUMN]],Table8[[#All],[Invoice Value]]), "")</f>
        <v>#N/A</v>
      </c>
      <c r="N975" s="78" t="e">
        <f t="shared" si="93"/>
        <v>#N/A</v>
      </c>
      <c r="O975" s="79"/>
    </row>
    <row r="976" spans="2:15" ht="18.75" customHeight="1" x14ac:dyDescent="0.35">
      <c r="B976" s="67" t="e">
        <f t="shared" si="94"/>
        <v>#N/A</v>
      </c>
      <c r="C976" s="40"/>
      <c r="D976" s="40"/>
      <c r="E976" s="40"/>
      <c r="F976" s="74"/>
      <c r="G976" s="74"/>
      <c r="H976" s="64" t="e">
        <f>VLOOKUP(E976, 'CODES FOR CLOSING TYPE'!$A$1:$C$28, 2,0)</f>
        <v>#N/A</v>
      </c>
      <c r="I976" s="75" t="str">
        <f t="shared" si="91"/>
        <v>DUP</v>
      </c>
      <c r="J976" s="75" t="e">
        <f t="shared" si="90"/>
        <v>#N/A</v>
      </c>
      <c r="K976" s="76" t="e">
        <f t="shared" si="92"/>
        <v>#N/A</v>
      </c>
      <c r="L976" s="81">
        <f ca="1">SUMIF(MAYPAY1, Employees8[HELPER COLUMN],Table8[[#All],[Invoice Value]])</f>
        <v>0</v>
      </c>
      <c r="M976" s="77" t="e">
        <f ca="1">IF(AND(K976="PAY", L976&gt;0), SUMIF(MAYPAY1,Employees8[[#Headers],[#Data],[HELPER COLUMN]],Table8[[#All],[Invoice Value]]), "")</f>
        <v>#N/A</v>
      </c>
      <c r="N976" s="78" t="e">
        <f t="shared" si="93"/>
        <v>#N/A</v>
      </c>
      <c r="O976" s="79"/>
    </row>
    <row r="977" spans="2:15" ht="18.75" customHeight="1" x14ac:dyDescent="0.35">
      <c r="B977" s="67" t="e">
        <f t="shared" si="94"/>
        <v>#N/A</v>
      </c>
      <c r="C977" s="40"/>
      <c r="D977" s="40"/>
      <c r="E977" s="40"/>
      <c r="F977" s="74"/>
      <c r="G977" s="74"/>
      <c r="H977" s="64" t="e">
        <f>VLOOKUP(E977, 'CODES FOR CLOSING TYPE'!$A$1:$C$28, 2,0)</f>
        <v>#N/A</v>
      </c>
      <c r="I977" s="75" t="str">
        <f t="shared" si="91"/>
        <v>DUP</v>
      </c>
      <c r="J977" s="75" t="e">
        <f t="shared" si="90"/>
        <v>#N/A</v>
      </c>
      <c r="K977" s="76" t="e">
        <f t="shared" si="92"/>
        <v>#N/A</v>
      </c>
      <c r="L977" s="81">
        <f ca="1">SUMIF(MAYPAY1, Employees8[HELPER COLUMN],Table8[[#All],[Invoice Value]])</f>
        <v>0</v>
      </c>
      <c r="M977" s="77" t="e">
        <f ca="1">IF(AND(K977="PAY", L977&gt;0), SUMIF(MAYPAY1,Employees8[[#Headers],[#Data],[HELPER COLUMN]],Table8[[#All],[Invoice Value]]), "")</f>
        <v>#N/A</v>
      </c>
      <c r="N977" s="78" t="e">
        <f t="shared" si="93"/>
        <v>#N/A</v>
      </c>
      <c r="O977" s="79"/>
    </row>
    <row r="978" spans="2:15" ht="18.75" customHeight="1" x14ac:dyDescent="0.35">
      <c r="B978" s="67" t="e">
        <f t="shared" si="94"/>
        <v>#N/A</v>
      </c>
      <c r="C978" s="40"/>
      <c r="D978" s="40"/>
      <c r="E978" s="40"/>
      <c r="F978" s="74"/>
      <c r="G978" s="74"/>
      <c r="H978" s="64" t="e">
        <f>VLOOKUP(E978, 'CODES FOR CLOSING TYPE'!$A$1:$C$28, 2,0)</f>
        <v>#N/A</v>
      </c>
      <c r="I978" s="75" t="str">
        <f t="shared" si="91"/>
        <v>DUP</v>
      </c>
      <c r="J978" s="75" t="e">
        <f t="shared" si="90"/>
        <v>#N/A</v>
      </c>
      <c r="K978" s="76" t="e">
        <f t="shared" si="92"/>
        <v>#N/A</v>
      </c>
      <c r="L978" s="81">
        <f ca="1">SUMIF(MAYPAY1, Employees8[HELPER COLUMN],Table8[[#All],[Invoice Value]])</f>
        <v>0</v>
      </c>
      <c r="M978" s="77" t="e">
        <f ca="1">IF(AND(K978="PAY", L978&gt;0), SUMIF(MAYPAY1,Employees8[[#Headers],[#Data],[HELPER COLUMN]],Table8[[#All],[Invoice Value]]), "")</f>
        <v>#N/A</v>
      </c>
      <c r="N978" s="78" t="e">
        <f t="shared" si="93"/>
        <v>#N/A</v>
      </c>
      <c r="O978" s="79"/>
    </row>
    <row r="979" spans="2:15" ht="18.75" customHeight="1" x14ac:dyDescent="0.35">
      <c r="B979" s="67" t="e">
        <f t="shared" si="94"/>
        <v>#N/A</v>
      </c>
      <c r="C979" s="40"/>
      <c r="D979" s="40"/>
      <c r="E979" s="40"/>
      <c r="F979" s="74"/>
      <c r="G979" s="74"/>
      <c r="H979" s="64" t="e">
        <f>VLOOKUP(E979, 'CODES FOR CLOSING TYPE'!$A$1:$C$28, 2,0)</f>
        <v>#N/A</v>
      </c>
      <c r="I979" s="75" t="str">
        <f t="shared" si="91"/>
        <v>DUP</v>
      </c>
      <c r="J979" s="75" t="e">
        <f t="shared" si="90"/>
        <v>#N/A</v>
      </c>
      <c r="K979" s="76" t="e">
        <f t="shared" si="92"/>
        <v>#N/A</v>
      </c>
      <c r="L979" s="81">
        <f ca="1">SUMIF(MAYPAY1, Employees8[HELPER COLUMN],Table8[[#All],[Invoice Value]])</f>
        <v>0</v>
      </c>
      <c r="M979" s="77" t="e">
        <f ca="1">IF(AND(K979="PAY", L979&gt;0), SUMIF(MAYPAY1,Employees8[[#Headers],[#Data],[HELPER COLUMN]],Table8[[#All],[Invoice Value]]), "")</f>
        <v>#N/A</v>
      </c>
      <c r="N979" s="78" t="e">
        <f t="shared" si="93"/>
        <v>#N/A</v>
      </c>
      <c r="O979" s="79"/>
    </row>
    <row r="980" spans="2:15" ht="18.75" customHeight="1" x14ac:dyDescent="0.35">
      <c r="B980" s="67" t="e">
        <f t="shared" si="94"/>
        <v>#N/A</v>
      </c>
      <c r="C980" s="40"/>
      <c r="D980" s="40"/>
      <c r="E980" s="40"/>
      <c r="F980" s="74"/>
      <c r="G980" s="74"/>
      <c r="H980" s="64" t="e">
        <f>VLOOKUP(E980, 'CODES FOR CLOSING TYPE'!$A$1:$C$28, 2,0)</f>
        <v>#N/A</v>
      </c>
      <c r="I980" s="75" t="str">
        <f t="shared" si="91"/>
        <v>DUP</v>
      </c>
      <c r="J980" s="75" t="e">
        <f t="shared" si="90"/>
        <v>#N/A</v>
      </c>
      <c r="K980" s="76" t="e">
        <f t="shared" si="92"/>
        <v>#N/A</v>
      </c>
      <c r="L980" s="81">
        <f ca="1">SUMIF(MAYPAY1, Employees8[HELPER COLUMN],Table8[[#All],[Invoice Value]])</f>
        <v>0</v>
      </c>
      <c r="M980" s="77" t="e">
        <f ca="1">IF(AND(K980="PAY", L980&gt;0), SUMIF(MAYPAY1,Employees8[[#Headers],[#Data],[HELPER COLUMN]],Table8[[#All],[Invoice Value]]), "")</f>
        <v>#N/A</v>
      </c>
      <c r="N980" s="78" t="e">
        <f t="shared" si="93"/>
        <v>#N/A</v>
      </c>
      <c r="O980" s="79"/>
    </row>
    <row r="981" spans="2:15" ht="18.75" customHeight="1" x14ac:dyDescent="0.35">
      <c r="B981" s="67" t="e">
        <f t="shared" si="94"/>
        <v>#N/A</v>
      </c>
      <c r="C981" s="40"/>
      <c r="D981" s="40"/>
      <c r="E981" s="40"/>
      <c r="F981" s="74"/>
      <c r="G981" s="74"/>
      <c r="H981" s="64" t="e">
        <f>VLOOKUP(E981, 'CODES FOR CLOSING TYPE'!$A$1:$C$28, 2,0)</f>
        <v>#N/A</v>
      </c>
      <c r="I981" s="75" t="str">
        <f t="shared" si="91"/>
        <v>DUP</v>
      </c>
      <c r="J981" s="75" t="e">
        <f t="shared" si="90"/>
        <v>#N/A</v>
      </c>
      <c r="K981" s="76" t="e">
        <f t="shared" si="92"/>
        <v>#N/A</v>
      </c>
      <c r="L981" s="81">
        <f ca="1">SUMIF(MAYPAY1, Employees8[HELPER COLUMN],Table8[[#All],[Invoice Value]])</f>
        <v>0</v>
      </c>
      <c r="M981" s="77" t="e">
        <f ca="1">IF(AND(K981="PAY", L981&gt;0), SUMIF(MAYPAY1,Employees8[[#Headers],[#Data],[HELPER COLUMN]],Table8[[#All],[Invoice Value]]), "")</f>
        <v>#N/A</v>
      </c>
      <c r="N981" s="78" t="e">
        <f t="shared" si="93"/>
        <v>#N/A</v>
      </c>
      <c r="O981" s="79"/>
    </row>
    <row r="982" spans="2:15" ht="18.75" customHeight="1" x14ac:dyDescent="0.35">
      <c r="B982" s="67" t="e">
        <f t="shared" si="94"/>
        <v>#N/A</v>
      </c>
      <c r="C982" s="40"/>
      <c r="D982" s="40"/>
      <c r="E982" s="40"/>
      <c r="F982" s="74"/>
      <c r="G982" s="74"/>
      <c r="H982" s="64" t="e">
        <f>VLOOKUP(E982, 'CODES FOR CLOSING TYPE'!$A$1:$C$28, 2,0)</f>
        <v>#N/A</v>
      </c>
      <c r="I982" s="75" t="str">
        <f t="shared" si="91"/>
        <v>DUP</v>
      </c>
      <c r="J982" s="75" t="e">
        <f t="shared" si="90"/>
        <v>#N/A</v>
      </c>
      <c r="K982" s="76" t="e">
        <f t="shared" si="92"/>
        <v>#N/A</v>
      </c>
      <c r="L982" s="81">
        <f ca="1">SUMIF(MAYPAY1, Employees8[HELPER COLUMN],Table8[[#All],[Invoice Value]])</f>
        <v>0</v>
      </c>
      <c r="M982" s="77" t="e">
        <f ca="1">IF(AND(K982="PAY", L982&gt;0), SUMIF(MAYPAY1,Employees8[[#Headers],[#Data],[HELPER COLUMN]],Table8[[#All],[Invoice Value]]), "")</f>
        <v>#N/A</v>
      </c>
      <c r="N982" s="78" t="e">
        <f t="shared" si="93"/>
        <v>#N/A</v>
      </c>
      <c r="O982" s="79"/>
    </row>
    <row r="983" spans="2:15" ht="18.75" customHeight="1" x14ac:dyDescent="0.35">
      <c r="B983" s="67" t="e">
        <f t="shared" si="94"/>
        <v>#N/A</v>
      </c>
      <c r="C983" s="40"/>
      <c r="D983" s="40"/>
      <c r="E983" s="40"/>
      <c r="F983" s="74"/>
      <c r="G983" s="74"/>
      <c r="H983" s="64" t="e">
        <f>VLOOKUP(E983, 'CODES FOR CLOSING TYPE'!$A$1:$C$28, 2,0)</f>
        <v>#N/A</v>
      </c>
      <c r="I983" s="75" t="str">
        <f t="shared" si="91"/>
        <v>DUP</v>
      </c>
      <c r="J983" s="75" t="e">
        <f t="shared" si="90"/>
        <v>#N/A</v>
      </c>
      <c r="K983" s="76" t="e">
        <f t="shared" si="92"/>
        <v>#N/A</v>
      </c>
      <c r="L983" s="81">
        <f ca="1">SUMIF(MAYPAY1, Employees8[HELPER COLUMN],Table8[[#All],[Invoice Value]])</f>
        <v>0</v>
      </c>
      <c r="M983" s="77" t="e">
        <f ca="1">IF(AND(K983="PAY", L983&gt;0), SUMIF(MAYPAY1,Employees8[[#Headers],[#Data],[HELPER COLUMN]],Table8[[#All],[Invoice Value]]), "")</f>
        <v>#N/A</v>
      </c>
      <c r="N983" s="78" t="e">
        <f t="shared" si="93"/>
        <v>#N/A</v>
      </c>
      <c r="O983" s="79"/>
    </row>
    <row r="984" spans="2:15" ht="18.75" customHeight="1" x14ac:dyDescent="0.35">
      <c r="B984" s="67" t="e">
        <f t="shared" si="94"/>
        <v>#N/A</v>
      </c>
      <c r="C984" s="40"/>
      <c r="D984" s="40"/>
      <c r="E984" s="40"/>
      <c r="F984" s="74"/>
      <c r="G984" s="74"/>
      <c r="H984" s="64" t="e">
        <f>VLOOKUP(E984, 'CODES FOR CLOSING TYPE'!$A$1:$C$28, 2,0)</f>
        <v>#N/A</v>
      </c>
      <c r="I984" s="75" t="str">
        <f t="shared" si="91"/>
        <v>DUP</v>
      </c>
      <c r="J984" s="75" t="e">
        <f t="shared" si="90"/>
        <v>#N/A</v>
      </c>
      <c r="K984" s="76" t="e">
        <f t="shared" si="92"/>
        <v>#N/A</v>
      </c>
      <c r="L984" s="81">
        <f ca="1">SUMIF(MAYPAY1, Employees8[HELPER COLUMN],Table8[[#All],[Invoice Value]])</f>
        <v>0</v>
      </c>
      <c r="M984" s="77" t="e">
        <f ca="1">IF(AND(K984="PAY", L984&gt;0), SUMIF(MAYPAY1,Employees8[[#Headers],[#Data],[HELPER COLUMN]],Table8[[#All],[Invoice Value]]), "")</f>
        <v>#N/A</v>
      </c>
      <c r="N984" s="78" t="e">
        <f t="shared" si="93"/>
        <v>#N/A</v>
      </c>
      <c r="O984" s="79"/>
    </row>
    <row r="985" spans="2:15" ht="18.75" customHeight="1" x14ac:dyDescent="0.35">
      <c r="B985" s="67" t="e">
        <f t="shared" si="94"/>
        <v>#N/A</v>
      </c>
      <c r="C985" s="40"/>
      <c r="D985" s="40"/>
      <c r="E985" s="40"/>
      <c r="F985" s="74"/>
      <c r="G985" s="74"/>
      <c r="H985" s="64" t="e">
        <f>VLOOKUP(E985, 'CODES FOR CLOSING TYPE'!$A$1:$C$28, 2,0)</f>
        <v>#N/A</v>
      </c>
      <c r="I985" s="75" t="str">
        <f t="shared" si="91"/>
        <v>DUP</v>
      </c>
      <c r="J985" s="75" t="e">
        <f t="shared" si="90"/>
        <v>#N/A</v>
      </c>
      <c r="K985" s="76" t="e">
        <f t="shared" si="92"/>
        <v>#N/A</v>
      </c>
      <c r="L985" s="81">
        <f ca="1">SUMIF(MAYPAY1, Employees8[HELPER COLUMN],Table8[[#All],[Invoice Value]])</f>
        <v>0</v>
      </c>
      <c r="M985" s="77" t="e">
        <f ca="1">IF(AND(K985="PAY", L985&gt;0), SUMIF(MAYPAY1,Employees8[[#Headers],[#Data],[HELPER COLUMN]],Table8[[#All],[Invoice Value]]), "")</f>
        <v>#N/A</v>
      </c>
      <c r="N985" s="78" t="e">
        <f t="shared" si="93"/>
        <v>#N/A</v>
      </c>
      <c r="O985" s="79"/>
    </row>
    <row r="986" spans="2:15" ht="18.75" customHeight="1" x14ac:dyDescent="0.35">
      <c r="B986" s="67" t="e">
        <f t="shared" si="94"/>
        <v>#N/A</v>
      </c>
      <c r="C986" s="40"/>
      <c r="D986" s="40"/>
      <c r="E986" s="40"/>
      <c r="F986" s="74"/>
      <c r="G986" s="74"/>
      <c r="H986" s="64" t="e">
        <f>VLOOKUP(E986, 'CODES FOR CLOSING TYPE'!$A$1:$C$28, 2,0)</f>
        <v>#N/A</v>
      </c>
      <c r="I986" s="75" t="str">
        <f t="shared" si="91"/>
        <v>DUP</v>
      </c>
      <c r="J986" s="75" t="e">
        <f t="shared" si="90"/>
        <v>#N/A</v>
      </c>
      <c r="K986" s="76" t="e">
        <f t="shared" si="92"/>
        <v>#N/A</v>
      </c>
      <c r="L986" s="81">
        <f ca="1">SUMIF(MAYPAY1, Employees8[HELPER COLUMN],Table8[[#All],[Invoice Value]])</f>
        <v>0</v>
      </c>
      <c r="M986" s="77" t="e">
        <f ca="1">IF(AND(K986="PAY", L986&gt;0), SUMIF(MAYPAY1,Employees8[[#Headers],[#Data],[HELPER COLUMN]],Table8[[#All],[Invoice Value]]), "")</f>
        <v>#N/A</v>
      </c>
      <c r="N986" s="78" t="e">
        <f t="shared" si="93"/>
        <v>#N/A</v>
      </c>
      <c r="O986" s="79"/>
    </row>
    <row r="987" spans="2:15" ht="18.75" customHeight="1" x14ac:dyDescent="0.35">
      <c r="B987" s="67" t="e">
        <f t="shared" si="94"/>
        <v>#N/A</v>
      </c>
      <c r="C987" s="40"/>
      <c r="D987" s="40"/>
      <c r="E987" s="40"/>
      <c r="F987" s="74"/>
      <c r="G987" s="74"/>
      <c r="H987" s="64" t="e">
        <f>VLOOKUP(E987, 'CODES FOR CLOSING TYPE'!$A$1:$C$28, 2,0)</f>
        <v>#N/A</v>
      </c>
      <c r="I987" s="75" t="str">
        <f t="shared" si="91"/>
        <v>DUP</v>
      </c>
      <c r="J987" s="75" t="e">
        <f t="shared" si="90"/>
        <v>#N/A</v>
      </c>
      <c r="K987" s="76" t="e">
        <f t="shared" si="92"/>
        <v>#N/A</v>
      </c>
      <c r="L987" s="81">
        <f ca="1">SUMIF(MAYPAY1, Employees8[HELPER COLUMN],Table8[[#All],[Invoice Value]])</f>
        <v>0</v>
      </c>
      <c r="M987" s="77" t="e">
        <f ca="1">IF(AND(K987="PAY", L987&gt;0), SUMIF(MAYPAY1,Employees8[[#Headers],[#Data],[HELPER COLUMN]],Table8[[#All],[Invoice Value]]), "")</f>
        <v>#N/A</v>
      </c>
      <c r="N987" s="78" t="e">
        <f t="shared" si="93"/>
        <v>#N/A</v>
      </c>
      <c r="O987" s="79"/>
    </row>
    <row r="988" spans="2:15" ht="18.75" customHeight="1" x14ac:dyDescent="0.35">
      <c r="B988" s="67" t="e">
        <f t="shared" si="94"/>
        <v>#N/A</v>
      </c>
      <c r="C988" s="40"/>
      <c r="D988" s="40"/>
      <c r="E988" s="40"/>
      <c r="F988" s="74"/>
      <c r="G988" s="74"/>
      <c r="H988" s="64" t="e">
        <f>VLOOKUP(E988, 'CODES FOR CLOSING TYPE'!$A$1:$C$28, 2,0)</f>
        <v>#N/A</v>
      </c>
      <c r="I988" s="75" t="str">
        <f t="shared" si="91"/>
        <v>DUP</v>
      </c>
      <c r="J988" s="75" t="e">
        <f t="shared" si="90"/>
        <v>#N/A</v>
      </c>
      <c r="K988" s="76" t="e">
        <f t="shared" si="92"/>
        <v>#N/A</v>
      </c>
      <c r="L988" s="81">
        <f ca="1">SUMIF(MAYPAY1, Employees8[HELPER COLUMN],Table8[[#All],[Invoice Value]])</f>
        <v>0</v>
      </c>
      <c r="M988" s="77" t="e">
        <f ca="1">IF(AND(K988="PAY", L988&gt;0), SUMIF(MAYPAY1,Employees8[[#Headers],[#Data],[HELPER COLUMN]],Table8[[#All],[Invoice Value]]), "")</f>
        <v>#N/A</v>
      </c>
      <c r="N988" s="78" t="e">
        <f t="shared" si="93"/>
        <v>#N/A</v>
      </c>
      <c r="O988" s="79"/>
    </row>
    <row r="989" spans="2:15" ht="18.75" customHeight="1" x14ac:dyDescent="0.35">
      <c r="B989" s="67" t="e">
        <f t="shared" si="94"/>
        <v>#N/A</v>
      </c>
      <c r="C989" s="40"/>
      <c r="D989" s="40"/>
      <c r="E989" s="40"/>
      <c r="F989" s="74"/>
      <c r="G989" s="74"/>
      <c r="H989" s="64" t="e">
        <f>VLOOKUP(E989, 'CODES FOR CLOSING TYPE'!$A$1:$C$28, 2,0)</f>
        <v>#N/A</v>
      </c>
      <c r="I989" s="75" t="str">
        <f t="shared" si="91"/>
        <v>DUP</v>
      </c>
      <c r="J989" s="75" t="e">
        <f t="shared" si="90"/>
        <v>#N/A</v>
      </c>
      <c r="K989" s="76" t="e">
        <f t="shared" si="92"/>
        <v>#N/A</v>
      </c>
      <c r="L989" s="81">
        <f ca="1">SUMIF(MAYPAY1, Employees8[HELPER COLUMN],Table8[[#All],[Invoice Value]])</f>
        <v>0</v>
      </c>
      <c r="M989" s="77" t="e">
        <f ca="1">IF(AND(K989="PAY", L989&gt;0), SUMIF(MAYPAY1,Employees8[[#Headers],[#Data],[HELPER COLUMN]],Table8[[#All],[Invoice Value]]), "")</f>
        <v>#N/A</v>
      </c>
      <c r="N989" s="78" t="e">
        <f t="shared" si="93"/>
        <v>#N/A</v>
      </c>
      <c r="O989" s="79"/>
    </row>
    <row r="990" spans="2:15" ht="18.75" customHeight="1" x14ac:dyDescent="0.35">
      <c r="B990" s="67" t="e">
        <f t="shared" si="94"/>
        <v>#N/A</v>
      </c>
      <c r="C990" s="40"/>
      <c r="D990" s="40"/>
      <c r="E990" s="40"/>
      <c r="F990" s="74"/>
      <c r="G990" s="74"/>
      <c r="H990" s="64" t="e">
        <f>VLOOKUP(E990, 'CODES FOR CLOSING TYPE'!$A$1:$C$28, 2,0)</f>
        <v>#N/A</v>
      </c>
      <c r="I990" s="75" t="str">
        <f t="shared" si="91"/>
        <v>DUP</v>
      </c>
      <c r="J990" s="75" t="e">
        <f t="shared" si="90"/>
        <v>#N/A</v>
      </c>
      <c r="K990" s="76" t="e">
        <f t="shared" si="92"/>
        <v>#N/A</v>
      </c>
      <c r="L990" s="81">
        <f ca="1">SUMIF(MAYPAY1, Employees8[HELPER COLUMN],Table8[[#All],[Invoice Value]])</f>
        <v>0</v>
      </c>
      <c r="M990" s="77" t="e">
        <f ca="1">IF(AND(K990="PAY", L990&gt;0), SUMIF(MAYPAY1,Employees8[[#Headers],[#Data],[HELPER COLUMN]],Table8[[#All],[Invoice Value]]), "")</f>
        <v>#N/A</v>
      </c>
      <c r="N990" s="78" t="e">
        <f t="shared" si="93"/>
        <v>#N/A</v>
      </c>
      <c r="O990" s="79"/>
    </row>
    <row r="991" spans="2:15" ht="18.75" customHeight="1" x14ac:dyDescent="0.35">
      <c r="B991" s="67" t="e">
        <f t="shared" si="94"/>
        <v>#N/A</v>
      </c>
      <c r="C991" s="40"/>
      <c r="D991" s="40"/>
      <c r="E991" s="40"/>
      <c r="F991" s="74"/>
      <c r="G991" s="74"/>
      <c r="H991" s="64" t="e">
        <f>VLOOKUP(E991, 'CODES FOR CLOSING TYPE'!$A$1:$C$28, 2,0)</f>
        <v>#N/A</v>
      </c>
      <c r="I991" s="75" t="str">
        <f t="shared" si="91"/>
        <v>DUP</v>
      </c>
      <c r="J991" s="75" t="e">
        <f t="shared" si="90"/>
        <v>#N/A</v>
      </c>
      <c r="K991" s="76" t="e">
        <f t="shared" si="92"/>
        <v>#N/A</v>
      </c>
      <c r="L991" s="81">
        <f ca="1">SUMIF(MAYPAY1, Employees8[HELPER COLUMN],Table8[[#All],[Invoice Value]])</f>
        <v>0</v>
      </c>
      <c r="M991" s="77" t="e">
        <f ca="1">IF(AND(K991="PAY", L991&gt;0), SUMIF(MAYPAY1,Employees8[[#Headers],[#Data],[HELPER COLUMN]],Table8[[#All],[Invoice Value]]), "")</f>
        <v>#N/A</v>
      </c>
      <c r="N991" s="78" t="e">
        <f t="shared" si="93"/>
        <v>#N/A</v>
      </c>
      <c r="O991" s="79"/>
    </row>
    <row r="992" spans="2:15" ht="18.75" customHeight="1" x14ac:dyDescent="0.35">
      <c r="B992" s="67" t="e">
        <f t="shared" si="94"/>
        <v>#N/A</v>
      </c>
      <c r="C992" s="40"/>
      <c r="D992" s="40"/>
      <c r="E992" s="40"/>
      <c r="F992" s="74"/>
      <c r="G992" s="74"/>
      <c r="H992" s="64" t="e">
        <f>VLOOKUP(E992, 'CODES FOR CLOSING TYPE'!$A$1:$C$28, 2,0)</f>
        <v>#N/A</v>
      </c>
      <c r="I992" s="75" t="str">
        <f t="shared" si="91"/>
        <v>DUP</v>
      </c>
      <c r="J992" s="75" t="e">
        <f t="shared" si="90"/>
        <v>#N/A</v>
      </c>
      <c r="K992" s="76" t="e">
        <f t="shared" si="92"/>
        <v>#N/A</v>
      </c>
      <c r="L992" s="81">
        <f ca="1">SUMIF(MAYPAY1, Employees8[HELPER COLUMN],Table8[[#All],[Invoice Value]])</f>
        <v>0</v>
      </c>
      <c r="M992" s="77" t="e">
        <f ca="1">IF(AND(K992="PAY", L992&gt;0), SUMIF(MAYPAY1,Employees8[[#Headers],[#Data],[HELPER COLUMN]],Table8[[#All],[Invoice Value]]), "")</f>
        <v>#N/A</v>
      </c>
      <c r="N992" s="78" t="e">
        <f t="shared" si="93"/>
        <v>#N/A</v>
      </c>
      <c r="O992" s="79"/>
    </row>
    <row r="993" spans="2:15" ht="18.75" customHeight="1" x14ac:dyDescent="0.35">
      <c r="B993" s="67" t="e">
        <f t="shared" si="94"/>
        <v>#N/A</v>
      </c>
      <c r="C993" s="40"/>
      <c r="D993" s="40"/>
      <c r="E993" s="40"/>
      <c r="F993" s="74"/>
      <c r="G993" s="74"/>
      <c r="H993" s="64" t="e">
        <f>VLOOKUP(E993, 'CODES FOR CLOSING TYPE'!$A$1:$C$28, 2,0)</f>
        <v>#N/A</v>
      </c>
      <c r="I993" s="75" t="str">
        <f t="shared" si="91"/>
        <v>DUP</v>
      </c>
      <c r="J993" s="75" t="e">
        <f t="shared" si="90"/>
        <v>#N/A</v>
      </c>
      <c r="K993" s="76" t="e">
        <f t="shared" si="92"/>
        <v>#N/A</v>
      </c>
      <c r="L993" s="81">
        <f ca="1">SUMIF(MAYPAY1, Employees8[HELPER COLUMN],Table8[[#All],[Invoice Value]])</f>
        <v>0</v>
      </c>
      <c r="M993" s="77" t="e">
        <f ca="1">IF(AND(K993="PAY", L993&gt;0), SUMIF(MAYPAY1,Employees8[[#Headers],[#Data],[HELPER COLUMN]],Table8[[#All],[Invoice Value]]), "")</f>
        <v>#N/A</v>
      </c>
      <c r="N993" s="78" t="e">
        <f t="shared" si="93"/>
        <v>#N/A</v>
      </c>
      <c r="O993" s="79"/>
    </row>
    <row r="994" spans="2:15" ht="18.75" customHeight="1" x14ac:dyDescent="0.35">
      <c r="B994" s="67" t="e">
        <f t="shared" si="94"/>
        <v>#N/A</v>
      </c>
      <c r="C994" s="40"/>
      <c r="D994" s="40"/>
      <c r="E994" s="40"/>
      <c r="F994" s="74"/>
      <c r="G994" s="74"/>
      <c r="H994" s="64" t="e">
        <f>VLOOKUP(E994, 'CODES FOR CLOSING TYPE'!$A$1:$C$28, 2,0)</f>
        <v>#N/A</v>
      </c>
      <c r="I994" s="75" t="str">
        <f t="shared" si="91"/>
        <v>DUP</v>
      </c>
      <c r="J994" s="75" t="e">
        <f t="shared" si="90"/>
        <v>#N/A</v>
      </c>
      <c r="K994" s="76" t="e">
        <f t="shared" si="92"/>
        <v>#N/A</v>
      </c>
      <c r="L994" s="81">
        <f ca="1">SUMIF(MAYPAY1, Employees8[HELPER COLUMN],Table8[[#All],[Invoice Value]])</f>
        <v>0</v>
      </c>
      <c r="M994" s="77" t="e">
        <f ca="1">IF(AND(K994="PAY", L994&gt;0), SUMIF(MAYPAY1,Employees8[[#Headers],[#Data],[HELPER COLUMN]],Table8[[#All],[Invoice Value]]), "")</f>
        <v>#N/A</v>
      </c>
      <c r="N994" s="78" t="e">
        <f t="shared" si="93"/>
        <v>#N/A</v>
      </c>
      <c r="O994" s="79"/>
    </row>
    <row r="995" spans="2:15" ht="18.75" customHeight="1" x14ac:dyDescent="0.35">
      <c r="B995" s="67" t="e">
        <f t="shared" si="94"/>
        <v>#N/A</v>
      </c>
      <c r="C995" s="40"/>
      <c r="D995" s="40"/>
      <c r="E995" s="40"/>
      <c r="F995" s="74"/>
      <c r="G995" s="74"/>
      <c r="H995" s="64" t="e">
        <f>VLOOKUP(E995, 'CODES FOR CLOSING TYPE'!$A$1:$C$28, 2,0)</f>
        <v>#N/A</v>
      </c>
      <c r="I995" s="75" t="str">
        <f t="shared" si="91"/>
        <v>DUP</v>
      </c>
      <c r="J995" s="75" t="e">
        <f t="shared" si="90"/>
        <v>#N/A</v>
      </c>
      <c r="K995" s="76" t="e">
        <f t="shared" si="92"/>
        <v>#N/A</v>
      </c>
      <c r="L995" s="81">
        <f ca="1">SUMIF(MAYPAY1, Employees8[HELPER COLUMN],Table8[[#All],[Invoice Value]])</f>
        <v>0</v>
      </c>
      <c r="M995" s="77" t="e">
        <f ca="1">IF(AND(K995="PAY", L995&gt;0), SUMIF(MAYPAY1,Employees8[[#Headers],[#Data],[HELPER COLUMN]],Table8[[#All],[Invoice Value]]), "")</f>
        <v>#N/A</v>
      </c>
      <c r="N995" s="78" t="e">
        <f t="shared" si="93"/>
        <v>#N/A</v>
      </c>
      <c r="O995" s="79"/>
    </row>
    <row r="996" spans="2:15" ht="18.75" customHeight="1" x14ac:dyDescent="0.35">
      <c r="B996" s="67" t="e">
        <f t="shared" si="94"/>
        <v>#N/A</v>
      </c>
      <c r="C996" s="40"/>
      <c r="D996" s="40"/>
      <c r="E996" s="40"/>
      <c r="F996" s="74"/>
      <c r="G996" s="74"/>
      <c r="H996" s="64" t="e">
        <f>VLOOKUP(E996, 'CODES FOR CLOSING TYPE'!$A$1:$C$28, 2,0)</f>
        <v>#N/A</v>
      </c>
      <c r="I996" s="75" t="str">
        <f t="shared" si="91"/>
        <v>DUP</v>
      </c>
      <c r="J996" s="75" t="e">
        <f t="shared" si="90"/>
        <v>#N/A</v>
      </c>
      <c r="K996" s="76" t="e">
        <f t="shared" si="92"/>
        <v>#N/A</v>
      </c>
      <c r="L996" s="81">
        <f ca="1">SUMIF(MAYPAY1, Employees8[HELPER COLUMN],Table8[[#All],[Invoice Value]])</f>
        <v>0</v>
      </c>
      <c r="M996" s="77" t="e">
        <f ca="1">IF(AND(K996="PAY", L996&gt;0), SUMIF(MAYPAY1,Employees8[[#Headers],[#Data],[HELPER COLUMN]],Table8[[#All],[Invoice Value]]), "")</f>
        <v>#N/A</v>
      </c>
      <c r="N996" s="78" t="e">
        <f t="shared" si="93"/>
        <v>#N/A</v>
      </c>
      <c r="O996" s="79"/>
    </row>
    <row r="997" spans="2:15" ht="18.75" customHeight="1" x14ac:dyDescent="0.35">
      <c r="B997" s="67" t="e">
        <f t="shared" si="94"/>
        <v>#N/A</v>
      </c>
      <c r="C997" s="40"/>
      <c r="D997" s="40"/>
      <c r="E997" s="40"/>
      <c r="F997" s="74"/>
      <c r="G997" s="74"/>
      <c r="H997" s="64" t="e">
        <f>VLOOKUP(E997, 'CODES FOR CLOSING TYPE'!$A$1:$C$28, 2,0)</f>
        <v>#N/A</v>
      </c>
      <c r="I997" s="75" t="str">
        <f t="shared" si="91"/>
        <v>DUP</v>
      </c>
      <c r="J997" s="75" t="e">
        <f t="shared" si="90"/>
        <v>#N/A</v>
      </c>
      <c r="K997" s="76" t="e">
        <f t="shared" si="92"/>
        <v>#N/A</v>
      </c>
      <c r="L997" s="81">
        <f ca="1">SUMIF(MAYPAY1, Employees8[HELPER COLUMN],Table8[[#All],[Invoice Value]])</f>
        <v>0</v>
      </c>
      <c r="M997" s="77" t="e">
        <f ca="1">IF(AND(K997="PAY", L997&gt;0), SUMIF(MAYPAY1,Employees8[[#Headers],[#Data],[HELPER COLUMN]],Table8[[#All],[Invoice Value]]), "")</f>
        <v>#N/A</v>
      </c>
      <c r="N997" s="78" t="e">
        <f t="shared" si="93"/>
        <v>#N/A</v>
      </c>
      <c r="O997" s="79"/>
    </row>
    <row r="998" spans="2:15" ht="18.75" customHeight="1" x14ac:dyDescent="0.35">
      <c r="B998" s="67" t="e">
        <f t="shared" si="94"/>
        <v>#N/A</v>
      </c>
      <c r="C998" s="40"/>
      <c r="D998" s="40"/>
      <c r="E998" s="40"/>
      <c r="F998" s="74"/>
      <c r="G998" s="74"/>
      <c r="H998" s="64" t="e">
        <f>VLOOKUP(E998, 'CODES FOR CLOSING TYPE'!$A$1:$C$28, 2,0)</f>
        <v>#N/A</v>
      </c>
      <c r="I998" s="75" t="str">
        <f t="shared" si="91"/>
        <v>DUP</v>
      </c>
      <c r="J998" s="75" t="e">
        <f t="shared" si="90"/>
        <v>#N/A</v>
      </c>
      <c r="K998" s="76" t="e">
        <f t="shared" si="92"/>
        <v>#N/A</v>
      </c>
      <c r="L998" s="81">
        <f ca="1">SUMIF(MAYPAY1, Employees8[HELPER COLUMN],Table8[[#All],[Invoice Value]])</f>
        <v>0</v>
      </c>
      <c r="M998" s="77" t="e">
        <f ca="1">IF(AND(K998="PAY", L998&gt;0), SUMIF(MAYPAY1,Employees8[[#Headers],[#Data],[HELPER COLUMN]],Table8[[#All],[Invoice Value]]), "")</f>
        <v>#N/A</v>
      </c>
      <c r="N998" s="78" t="e">
        <f t="shared" si="93"/>
        <v>#N/A</v>
      </c>
      <c r="O998" s="79"/>
    </row>
    <row r="999" spans="2:15" ht="18.75" customHeight="1" x14ac:dyDescent="0.35">
      <c r="B999" s="67" t="e">
        <f t="shared" si="94"/>
        <v>#N/A</v>
      </c>
      <c r="C999" s="40"/>
      <c r="D999" s="40"/>
      <c r="E999" s="40"/>
      <c r="F999" s="74"/>
      <c r="G999" s="74"/>
      <c r="H999" s="64" t="e">
        <f>VLOOKUP(E999, 'CODES FOR CLOSING TYPE'!$A$1:$C$28, 2,0)</f>
        <v>#N/A</v>
      </c>
      <c r="I999" s="75" t="str">
        <f t="shared" si="91"/>
        <v>DUP</v>
      </c>
      <c r="J999" s="75" t="e">
        <f t="shared" si="90"/>
        <v>#N/A</v>
      </c>
      <c r="K999" s="76" t="e">
        <f t="shared" si="92"/>
        <v>#N/A</v>
      </c>
      <c r="L999" s="81">
        <f ca="1">SUMIF(MAYPAY1, Employees8[HELPER COLUMN],Table8[[#All],[Invoice Value]])</f>
        <v>0</v>
      </c>
      <c r="M999" s="77" t="e">
        <f ca="1">IF(AND(K999="PAY", L999&gt;0), SUMIF(MAYPAY1,Employees8[[#Headers],[#Data],[HELPER COLUMN]],Table8[[#All],[Invoice Value]]), "")</f>
        <v>#N/A</v>
      </c>
      <c r="N999" s="78" t="e">
        <f t="shared" si="93"/>
        <v>#N/A</v>
      </c>
      <c r="O999" s="79"/>
    </row>
    <row r="1000" spans="2:15" ht="18.75" customHeight="1" x14ac:dyDescent="0.35">
      <c r="B1000" s="67" t="e">
        <f t="shared" si="94"/>
        <v>#N/A</v>
      </c>
      <c r="C1000" s="40"/>
      <c r="D1000" s="40"/>
      <c r="E1000" s="40"/>
      <c r="F1000" s="74"/>
      <c r="G1000" s="74"/>
      <c r="H1000" s="64" t="e">
        <f>VLOOKUP(E1000, 'CODES FOR CLOSING TYPE'!$A$1:$C$28, 2,0)</f>
        <v>#N/A</v>
      </c>
      <c r="I1000" s="75" t="str">
        <f t="shared" si="91"/>
        <v>DUP</v>
      </c>
      <c r="J1000" s="75" t="e">
        <f t="shared" si="90"/>
        <v>#N/A</v>
      </c>
      <c r="K1000" s="76" t="e">
        <f t="shared" si="92"/>
        <v>#N/A</v>
      </c>
      <c r="L1000" s="81">
        <f ca="1">SUMIF(MAYPAY1, Employees8[HELPER COLUMN],Table8[[#All],[Invoice Value]])</f>
        <v>0</v>
      </c>
      <c r="M1000" s="77" t="e">
        <f ca="1">IF(AND(K1000="PAY", L1000&gt;0), SUMIF(MAYPAY1,Employees8[[#Headers],[#Data],[HELPER COLUMN]],Table8[[#All],[Invoice Value]]), "")</f>
        <v>#N/A</v>
      </c>
      <c r="N1000" s="78" t="e">
        <f t="shared" si="93"/>
        <v>#N/A</v>
      </c>
      <c r="O1000" s="79"/>
    </row>
    <row r="1001" spans="2:15" ht="18.75" customHeight="1" x14ac:dyDescent="0.35">
      <c r="B1001" s="67" t="e">
        <f t="shared" si="94"/>
        <v>#N/A</v>
      </c>
      <c r="C1001" s="40"/>
      <c r="D1001" s="40"/>
      <c r="E1001" s="40"/>
      <c r="F1001" s="74"/>
      <c r="G1001" s="74"/>
      <c r="H1001" s="64" t="e">
        <f>VLOOKUP(E1001, 'CODES FOR CLOSING TYPE'!$A$1:$C$28, 2,0)</f>
        <v>#N/A</v>
      </c>
      <c r="I1001" s="75" t="str">
        <f t="shared" si="91"/>
        <v>DUP</v>
      </c>
      <c r="J1001" s="75" t="e">
        <f t="shared" si="90"/>
        <v>#N/A</v>
      </c>
      <c r="K1001" s="76" t="e">
        <f t="shared" si="92"/>
        <v>#N/A</v>
      </c>
      <c r="L1001" s="81">
        <f ca="1">SUMIF(MAYPAY1, Employees8[HELPER COLUMN],Table8[[#All],[Invoice Value]])</f>
        <v>0</v>
      </c>
      <c r="M1001" s="77" t="e">
        <f ca="1">IF(AND(K1001="PAY", L1001&gt;0), SUMIF(MAYPAY1,Employees8[[#Headers],[#Data],[HELPER COLUMN]],Table8[[#All],[Invoice Value]]), "")</f>
        <v>#N/A</v>
      </c>
      <c r="N1001" s="78" t="e">
        <f t="shared" si="93"/>
        <v>#N/A</v>
      </c>
      <c r="O1001" s="79"/>
    </row>
    <row r="1002" spans="2:15" ht="18.75" customHeight="1" x14ac:dyDescent="0.35">
      <c r="B1002" s="67" t="e">
        <f t="shared" si="94"/>
        <v>#N/A</v>
      </c>
      <c r="C1002" s="40"/>
      <c r="D1002" s="40"/>
      <c r="E1002" s="40"/>
      <c r="F1002" s="74"/>
      <c r="G1002" s="74"/>
      <c r="H1002" s="64" t="e">
        <f>VLOOKUP(E1002, 'CODES FOR CLOSING TYPE'!$A$1:$C$28, 2,0)</f>
        <v>#N/A</v>
      </c>
      <c r="I1002" s="75" t="str">
        <f t="shared" si="91"/>
        <v>DUP</v>
      </c>
      <c r="J1002" s="75" t="e">
        <f t="shared" si="90"/>
        <v>#N/A</v>
      </c>
      <c r="K1002" s="76" t="e">
        <f t="shared" si="92"/>
        <v>#N/A</v>
      </c>
      <c r="L1002" s="81">
        <f ca="1">SUMIF(MAYPAY1, Employees8[HELPER COLUMN],Table8[[#All],[Invoice Value]])</f>
        <v>0</v>
      </c>
      <c r="M1002" s="77" t="e">
        <f ca="1">IF(AND(K1002="PAY", L1002&gt;0), SUMIF(MAYPAY1,Employees8[[#Headers],[#Data],[HELPER COLUMN]],Table8[[#All],[Invoice Value]]), "")</f>
        <v>#N/A</v>
      </c>
      <c r="N1002" s="78" t="e">
        <f t="shared" si="93"/>
        <v>#N/A</v>
      </c>
      <c r="O1002" s="79"/>
    </row>
    <row r="1003" spans="2:15" ht="18.75" customHeight="1" x14ac:dyDescent="0.35">
      <c r="B1003" s="67" t="e">
        <f t="shared" si="94"/>
        <v>#N/A</v>
      </c>
      <c r="C1003" s="40"/>
      <c r="D1003" s="40"/>
      <c r="E1003" s="40"/>
      <c r="F1003" s="74"/>
      <c r="G1003" s="74"/>
      <c r="H1003" s="64" t="e">
        <f>VLOOKUP(E1003, 'CODES FOR CLOSING TYPE'!$A$1:$C$28, 2,0)</f>
        <v>#N/A</v>
      </c>
      <c r="I1003" s="75" t="str">
        <f t="shared" si="91"/>
        <v>DUP</v>
      </c>
      <c r="J1003" s="75" t="e">
        <f t="shared" si="90"/>
        <v>#N/A</v>
      </c>
      <c r="K1003" s="76" t="e">
        <f t="shared" si="92"/>
        <v>#N/A</v>
      </c>
      <c r="L1003" s="81">
        <f ca="1">SUMIF(MAYPAY1, Employees8[HELPER COLUMN],Table8[[#All],[Invoice Value]])</f>
        <v>0</v>
      </c>
      <c r="M1003" s="77" t="e">
        <f ca="1">IF(AND(K1003="PAY", L1003&gt;0), SUMIF(MAYPAY1,Employees8[[#Headers],[#Data],[HELPER COLUMN]],Table8[[#All],[Invoice Value]]), "")</f>
        <v>#N/A</v>
      </c>
      <c r="N1003" s="78" t="e">
        <f t="shared" si="93"/>
        <v>#N/A</v>
      </c>
      <c r="O1003" s="79"/>
    </row>
    <row r="1004" spans="2:15" ht="18.75" customHeight="1" x14ac:dyDescent="0.35">
      <c r="B1004" s="67" t="e">
        <f t="shared" si="94"/>
        <v>#N/A</v>
      </c>
      <c r="C1004" s="40"/>
      <c r="D1004" s="40"/>
      <c r="E1004" s="40"/>
      <c r="F1004" s="74"/>
      <c r="G1004" s="74"/>
      <c r="H1004" s="64" t="e">
        <f>VLOOKUP(E1004, 'CODES FOR CLOSING TYPE'!$A$1:$C$28, 2,0)</f>
        <v>#N/A</v>
      </c>
      <c r="I1004" s="75" t="str">
        <f t="shared" si="91"/>
        <v>DUP</v>
      </c>
      <c r="J1004" s="75" t="e">
        <f t="shared" si="90"/>
        <v>#N/A</v>
      </c>
      <c r="K1004" s="76" t="e">
        <f t="shared" si="92"/>
        <v>#N/A</v>
      </c>
      <c r="L1004" s="81">
        <f ca="1">SUMIF(MAYPAY1, Employees8[HELPER COLUMN],Table8[[#All],[Invoice Value]])</f>
        <v>0</v>
      </c>
      <c r="M1004" s="77" t="e">
        <f ca="1">IF(AND(K1004="PAY", L1004&gt;0), SUMIF(MAYPAY1,Employees8[[#Headers],[#Data],[HELPER COLUMN]],Table8[[#All],[Invoice Value]]), "")</f>
        <v>#N/A</v>
      </c>
      <c r="N1004" s="78" t="e">
        <f t="shared" si="93"/>
        <v>#N/A</v>
      </c>
      <c r="O1004" s="79"/>
    </row>
    <row r="1005" spans="2:15" ht="18.75" customHeight="1" x14ac:dyDescent="0.35">
      <c r="B1005" s="67" t="e">
        <f t="shared" si="94"/>
        <v>#N/A</v>
      </c>
      <c r="C1005" s="40"/>
      <c r="D1005" s="40"/>
      <c r="E1005" s="40"/>
      <c r="F1005" s="74"/>
      <c r="G1005" s="74"/>
      <c r="H1005" s="64" t="e">
        <f>VLOOKUP(E1005, 'CODES FOR CLOSING TYPE'!$A$1:$C$28, 2,0)</f>
        <v>#N/A</v>
      </c>
      <c r="I1005" s="75" t="str">
        <f t="shared" si="91"/>
        <v>DUP</v>
      </c>
      <c r="J1005" s="75" t="e">
        <f t="shared" si="90"/>
        <v>#N/A</v>
      </c>
      <c r="K1005" s="76" t="e">
        <f t="shared" si="92"/>
        <v>#N/A</v>
      </c>
      <c r="L1005" s="81">
        <f ca="1">SUMIF(MAYPAY1, Employees8[HELPER COLUMN],Table8[[#All],[Invoice Value]])</f>
        <v>0</v>
      </c>
      <c r="M1005" s="77" t="e">
        <f ca="1">IF(AND(K1005="PAY", L1005&gt;0), SUMIF(MAYPAY1,Employees8[[#Headers],[#Data],[HELPER COLUMN]],Table8[[#All],[Invoice Value]]), "")</f>
        <v>#N/A</v>
      </c>
      <c r="N1005" s="78" t="e">
        <f t="shared" si="93"/>
        <v>#N/A</v>
      </c>
      <c r="O1005" s="79"/>
    </row>
    <row r="1006" spans="2:15" ht="18.75" customHeight="1" x14ac:dyDescent="0.35">
      <c r="B1006" s="67" t="e">
        <f t="shared" si="94"/>
        <v>#N/A</v>
      </c>
      <c r="C1006" s="40"/>
      <c r="D1006" s="40"/>
      <c r="E1006" s="40"/>
      <c r="F1006" s="74"/>
      <c r="G1006" s="74"/>
      <c r="H1006" s="64" t="e">
        <f>VLOOKUP(E1006, 'CODES FOR CLOSING TYPE'!$A$1:$C$28, 2,0)</f>
        <v>#N/A</v>
      </c>
      <c r="I1006" s="75" t="str">
        <f t="shared" si="91"/>
        <v>DUP</v>
      </c>
      <c r="J1006" s="75" t="e">
        <f t="shared" si="90"/>
        <v>#N/A</v>
      </c>
      <c r="K1006" s="76" t="e">
        <f t="shared" si="92"/>
        <v>#N/A</v>
      </c>
      <c r="L1006" s="81">
        <f ca="1">SUMIF(MAYPAY1, Employees8[HELPER COLUMN],Table8[[#All],[Invoice Value]])</f>
        <v>0</v>
      </c>
      <c r="M1006" s="77" t="e">
        <f ca="1">IF(AND(K1006="PAY", L1006&gt;0), SUMIF(MAYPAY1,Employees8[[#Headers],[#Data],[HELPER COLUMN]],Table8[[#All],[Invoice Value]]), "")</f>
        <v>#N/A</v>
      </c>
      <c r="N1006" s="78" t="e">
        <f t="shared" si="93"/>
        <v>#N/A</v>
      </c>
      <c r="O1006" s="79"/>
    </row>
    <row r="1007" spans="2:15" ht="18.75" customHeight="1" x14ac:dyDescent="0.35">
      <c r="B1007" s="67" t="e">
        <f t="shared" si="94"/>
        <v>#N/A</v>
      </c>
      <c r="C1007" s="40"/>
      <c r="D1007" s="40"/>
      <c r="E1007" s="40"/>
      <c r="F1007" s="74"/>
      <c r="G1007" s="74"/>
      <c r="H1007" s="64" t="e">
        <f>VLOOKUP(E1007, 'CODES FOR CLOSING TYPE'!$A$1:$C$28, 2,0)</f>
        <v>#N/A</v>
      </c>
      <c r="I1007" s="75" t="str">
        <f t="shared" si="91"/>
        <v>DUP</v>
      </c>
      <c r="J1007" s="75" t="e">
        <f t="shared" si="90"/>
        <v>#N/A</v>
      </c>
      <c r="K1007" s="76" t="e">
        <f t="shared" si="92"/>
        <v>#N/A</v>
      </c>
      <c r="L1007" s="81">
        <f ca="1">SUMIF(MAYPAY1, Employees8[HELPER COLUMN],Table8[[#All],[Invoice Value]])</f>
        <v>0</v>
      </c>
      <c r="M1007" s="77" t="e">
        <f ca="1">IF(AND(K1007="PAY", L1007&gt;0), SUMIF(MAYPAY1,Employees8[[#Headers],[#Data],[HELPER COLUMN]],Table8[[#All],[Invoice Value]]), "")</f>
        <v>#N/A</v>
      </c>
      <c r="N1007" s="78" t="e">
        <f t="shared" si="93"/>
        <v>#N/A</v>
      </c>
      <c r="O1007" s="79"/>
    </row>
    <row r="1008" spans="2:15" ht="18.75" customHeight="1" x14ac:dyDescent="0.35">
      <c r="B1008" s="67" t="e">
        <f t="shared" si="94"/>
        <v>#N/A</v>
      </c>
      <c r="C1008" s="40"/>
      <c r="D1008" s="40"/>
      <c r="E1008" s="40"/>
      <c r="F1008" s="74"/>
      <c r="G1008" s="74"/>
      <c r="H1008" s="64" t="e">
        <f>VLOOKUP(E1008, 'CODES FOR CLOSING TYPE'!$A$1:$C$28, 2,0)</f>
        <v>#N/A</v>
      </c>
      <c r="I1008" s="75" t="str">
        <f t="shared" si="91"/>
        <v>DUP</v>
      </c>
      <c r="J1008" s="75" t="e">
        <f t="shared" si="90"/>
        <v>#N/A</v>
      </c>
      <c r="K1008" s="76" t="e">
        <f t="shared" si="92"/>
        <v>#N/A</v>
      </c>
      <c r="L1008" s="81">
        <f ca="1">SUMIF(MAYPAY1, Employees8[HELPER COLUMN],Table8[[#All],[Invoice Value]])</f>
        <v>0</v>
      </c>
      <c r="M1008" s="77" t="e">
        <f ca="1">IF(AND(K1008="PAY", L1008&gt;0), SUMIF(MAYPAY1,Employees8[[#Headers],[#Data],[HELPER COLUMN]],Table8[[#All],[Invoice Value]]), "")</f>
        <v>#N/A</v>
      </c>
      <c r="N1008" s="78" t="e">
        <f t="shared" si="93"/>
        <v>#N/A</v>
      </c>
      <c r="O1008" s="79"/>
    </row>
    <row r="1009" spans="2:15" ht="18.75" customHeight="1" x14ac:dyDescent="0.35">
      <c r="B1009" s="67" t="e">
        <f t="shared" si="94"/>
        <v>#N/A</v>
      </c>
      <c r="C1009" s="40"/>
      <c r="D1009" s="40"/>
      <c r="E1009" s="40"/>
      <c r="F1009" s="74"/>
      <c r="G1009" s="74"/>
      <c r="H1009" s="64" t="e">
        <f>VLOOKUP(E1009, 'CODES FOR CLOSING TYPE'!$A$1:$C$28, 2,0)</f>
        <v>#N/A</v>
      </c>
      <c r="I1009" s="75" t="str">
        <f t="shared" si="91"/>
        <v>DUP</v>
      </c>
      <c r="J1009" s="75" t="e">
        <f t="shared" si="90"/>
        <v>#N/A</v>
      </c>
      <c r="K1009" s="76" t="e">
        <f t="shared" si="92"/>
        <v>#N/A</v>
      </c>
      <c r="L1009" s="81">
        <f ca="1">SUMIF(MAYPAY1, Employees8[HELPER COLUMN],Table8[[#All],[Invoice Value]])</f>
        <v>0</v>
      </c>
      <c r="M1009" s="77" t="e">
        <f ca="1">IF(AND(K1009="PAY", L1009&gt;0), SUMIF(MAYPAY1,Employees8[[#Headers],[#Data],[HELPER COLUMN]],Table8[[#All],[Invoice Value]]), "")</f>
        <v>#N/A</v>
      </c>
      <c r="N1009" s="78" t="e">
        <f t="shared" si="93"/>
        <v>#N/A</v>
      </c>
      <c r="O1009" s="79"/>
    </row>
    <row r="1010" spans="2:15" ht="18.75" customHeight="1" x14ac:dyDescent="0.35">
      <c r="B1010" s="67" t="e">
        <f t="shared" si="94"/>
        <v>#N/A</v>
      </c>
      <c r="C1010" s="40"/>
      <c r="D1010" s="40"/>
      <c r="E1010" s="40"/>
      <c r="F1010" s="74"/>
      <c r="G1010" s="74"/>
      <c r="H1010" s="64" t="e">
        <f>VLOOKUP(E1010, 'CODES FOR CLOSING TYPE'!$A$1:$C$28, 2,0)</f>
        <v>#N/A</v>
      </c>
      <c r="I1010" s="75" t="str">
        <f t="shared" si="91"/>
        <v>DUP</v>
      </c>
      <c r="J1010" s="75" t="e">
        <f t="shared" si="90"/>
        <v>#N/A</v>
      </c>
      <c r="K1010" s="76" t="e">
        <f t="shared" si="92"/>
        <v>#N/A</v>
      </c>
      <c r="L1010" s="81">
        <f ca="1">SUMIF(MAYPAY1, Employees8[HELPER COLUMN],Table8[[#All],[Invoice Value]])</f>
        <v>0</v>
      </c>
      <c r="M1010" s="77" t="e">
        <f ca="1">IF(AND(K1010="PAY", L1010&gt;0), SUMIF(MAYPAY1,Employees8[[#Headers],[#Data],[HELPER COLUMN]],Table8[[#All],[Invoice Value]]), "")</f>
        <v>#N/A</v>
      </c>
      <c r="N1010" s="78" t="e">
        <f t="shared" si="93"/>
        <v>#N/A</v>
      </c>
      <c r="O1010" s="79"/>
    </row>
    <row r="1011" spans="2:15" ht="18.75" customHeight="1" x14ac:dyDescent="0.35">
      <c r="B1011" s="67" t="e">
        <f t="shared" si="94"/>
        <v>#N/A</v>
      </c>
      <c r="C1011" s="40"/>
      <c r="D1011" s="40"/>
      <c r="E1011" s="40"/>
      <c r="F1011" s="74"/>
      <c r="G1011" s="74"/>
      <c r="H1011" s="64" t="e">
        <f>VLOOKUP(E1011, 'CODES FOR CLOSING TYPE'!$A$1:$C$28, 2,0)</f>
        <v>#N/A</v>
      </c>
      <c r="I1011" s="75" t="str">
        <f t="shared" si="91"/>
        <v>DUP</v>
      </c>
      <c r="J1011" s="75" t="e">
        <f t="shared" si="90"/>
        <v>#N/A</v>
      </c>
      <c r="K1011" s="76" t="e">
        <f t="shared" si="92"/>
        <v>#N/A</v>
      </c>
      <c r="L1011" s="81">
        <f ca="1">SUMIF(MAYPAY1, Employees8[HELPER COLUMN],Table8[[#All],[Invoice Value]])</f>
        <v>0</v>
      </c>
      <c r="M1011" s="77" t="e">
        <f ca="1">IF(AND(K1011="PAY", L1011&gt;0), SUMIF(MAYPAY1,Employees8[[#Headers],[#Data],[HELPER COLUMN]],Table8[[#All],[Invoice Value]]), "")</f>
        <v>#N/A</v>
      </c>
      <c r="N1011" s="78" t="e">
        <f t="shared" si="93"/>
        <v>#N/A</v>
      </c>
      <c r="O1011" s="79"/>
    </row>
    <row r="1012" spans="2:15" ht="18.75" customHeight="1" x14ac:dyDescent="0.35">
      <c r="B1012" s="67" t="e">
        <f t="shared" si="94"/>
        <v>#N/A</v>
      </c>
      <c r="C1012" s="40"/>
      <c r="D1012" s="40"/>
      <c r="E1012" s="40"/>
      <c r="F1012" s="74"/>
      <c r="G1012" s="74"/>
      <c r="H1012" s="64" t="e">
        <f>VLOOKUP(E1012, 'CODES FOR CLOSING TYPE'!$A$1:$C$28, 2,0)</f>
        <v>#N/A</v>
      </c>
      <c r="I1012" s="75" t="str">
        <f t="shared" si="91"/>
        <v>DUP</v>
      </c>
      <c r="J1012" s="75" t="e">
        <f t="shared" si="90"/>
        <v>#N/A</v>
      </c>
      <c r="K1012" s="76" t="e">
        <f t="shared" si="92"/>
        <v>#N/A</v>
      </c>
      <c r="L1012" s="81">
        <f ca="1">SUMIF(MAYPAY1, Employees8[HELPER COLUMN],Table8[[#All],[Invoice Value]])</f>
        <v>0</v>
      </c>
      <c r="M1012" s="77" t="e">
        <f ca="1">IF(AND(K1012="PAY", L1012&gt;0), SUMIF(MAYPAY1,Employees8[[#Headers],[#Data],[HELPER COLUMN]],Table8[[#All],[Invoice Value]]), "")</f>
        <v>#N/A</v>
      </c>
      <c r="N1012" s="78" t="e">
        <f t="shared" si="93"/>
        <v>#N/A</v>
      </c>
      <c r="O1012" s="79"/>
    </row>
    <row r="1013" spans="2:15" ht="18.75" customHeight="1" x14ac:dyDescent="0.35">
      <c r="B1013" s="67" t="e">
        <f t="shared" si="94"/>
        <v>#N/A</v>
      </c>
      <c r="C1013" s="40"/>
      <c r="D1013" s="40"/>
      <c r="E1013" s="40"/>
      <c r="F1013" s="74"/>
      <c r="G1013" s="74"/>
      <c r="H1013" s="64" t="e">
        <f>VLOOKUP(E1013, 'CODES FOR CLOSING TYPE'!$A$1:$C$28, 2,0)</f>
        <v>#N/A</v>
      </c>
      <c r="I1013" s="75" t="str">
        <f t="shared" si="91"/>
        <v>DUP</v>
      </c>
      <c r="J1013" s="75" t="e">
        <f t="shared" si="90"/>
        <v>#N/A</v>
      </c>
      <c r="K1013" s="76" t="e">
        <f t="shared" si="92"/>
        <v>#N/A</v>
      </c>
      <c r="L1013" s="81">
        <f ca="1">SUMIF(MAYPAY1, Employees8[HELPER COLUMN],Table8[[#All],[Invoice Value]])</f>
        <v>0</v>
      </c>
      <c r="M1013" s="77" t="e">
        <f ca="1">IF(AND(K1013="PAY", L1013&gt;0), SUMIF(MAYPAY1,Employees8[[#Headers],[#Data],[HELPER COLUMN]],Table8[[#All],[Invoice Value]]), "")</f>
        <v>#N/A</v>
      </c>
      <c r="N1013" s="78" t="e">
        <f t="shared" si="93"/>
        <v>#N/A</v>
      </c>
      <c r="O1013" s="79"/>
    </row>
    <row r="1014" spans="2:15" ht="18.75" customHeight="1" x14ac:dyDescent="0.35">
      <c r="B1014" s="67" t="e">
        <f t="shared" si="94"/>
        <v>#N/A</v>
      </c>
      <c r="C1014" s="40"/>
      <c r="D1014" s="40"/>
      <c r="E1014" s="40"/>
      <c r="F1014" s="74"/>
      <c r="G1014" s="74"/>
      <c r="H1014" s="64" t="e">
        <f>VLOOKUP(E1014, 'CODES FOR CLOSING TYPE'!$A$1:$C$28, 2,0)</f>
        <v>#N/A</v>
      </c>
      <c r="I1014" s="75" t="str">
        <f t="shared" si="91"/>
        <v>DUP</v>
      </c>
      <c r="J1014" s="75" t="e">
        <f t="shared" si="90"/>
        <v>#N/A</v>
      </c>
      <c r="K1014" s="76" t="e">
        <f t="shared" si="92"/>
        <v>#N/A</v>
      </c>
      <c r="L1014" s="81">
        <f ca="1">SUMIF(MAYPAY1, Employees8[HELPER COLUMN],Table8[[#All],[Invoice Value]])</f>
        <v>0</v>
      </c>
      <c r="M1014" s="77" t="e">
        <f ca="1">IF(AND(K1014="PAY", L1014&gt;0), SUMIF(MAYPAY1,Employees8[[#Headers],[#Data],[HELPER COLUMN]],Table8[[#All],[Invoice Value]]), "")</f>
        <v>#N/A</v>
      </c>
      <c r="N1014" s="78" t="e">
        <f t="shared" si="93"/>
        <v>#N/A</v>
      </c>
      <c r="O1014" s="79"/>
    </row>
    <row r="1015" spans="2:15" ht="18.75" customHeight="1" x14ac:dyDescent="0.35">
      <c r="B1015" s="67" t="e">
        <f t="shared" si="94"/>
        <v>#N/A</v>
      </c>
      <c r="C1015" s="40"/>
      <c r="D1015" s="40"/>
      <c r="E1015" s="40"/>
      <c r="F1015" s="74"/>
      <c r="G1015" s="74"/>
      <c r="H1015" s="64" t="e">
        <f>VLOOKUP(E1015, 'CODES FOR CLOSING TYPE'!$A$1:$C$28, 2,0)</f>
        <v>#N/A</v>
      </c>
      <c r="I1015" s="75" t="str">
        <f t="shared" si="91"/>
        <v>DUP</v>
      </c>
      <c r="J1015" s="75" t="e">
        <f t="shared" si="90"/>
        <v>#N/A</v>
      </c>
      <c r="K1015" s="76" t="e">
        <f t="shared" si="92"/>
        <v>#N/A</v>
      </c>
      <c r="L1015" s="81">
        <f ca="1">SUMIF(MAYPAY1, Employees8[HELPER COLUMN],Table8[[#All],[Invoice Value]])</f>
        <v>0</v>
      </c>
      <c r="M1015" s="77" t="e">
        <f ca="1">IF(AND(K1015="PAY", L1015&gt;0), SUMIF(MAYPAY1,Employees8[[#Headers],[#Data],[HELPER COLUMN]],Table8[[#All],[Invoice Value]]), "")</f>
        <v>#N/A</v>
      </c>
      <c r="N1015" s="78" t="e">
        <f t="shared" si="93"/>
        <v>#N/A</v>
      </c>
      <c r="O1015" s="79"/>
    </row>
    <row r="1016" spans="2:15" ht="18.75" customHeight="1" x14ac:dyDescent="0.35">
      <c r="B1016" s="67" t="e">
        <f t="shared" si="94"/>
        <v>#N/A</v>
      </c>
      <c r="C1016" s="40"/>
      <c r="D1016" s="40"/>
      <c r="E1016" s="40"/>
      <c r="F1016" s="74"/>
      <c r="G1016" s="74"/>
      <c r="H1016" s="64" t="e">
        <f>VLOOKUP(E1016, 'CODES FOR CLOSING TYPE'!$A$1:$C$28, 2,0)</f>
        <v>#N/A</v>
      </c>
      <c r="I1016" s="75" t="str">
        <f t="shared" si="91"/>
        <v>DUP</v>
      </c>
      <c r="J1016" s="75" t="e">
        <f t="shared" si="90"/>
        <v>#N/A</v>
      </c>
      <c r="K1016" s="76" t="e">
        <f t="shared" si="92"/>
        <v>#N/A</v>
      </c>
      <c r="L1016" s="81">
        <f ca="1">SUMIF(MAYPAY1, Employees8[HELPER COLUMN],Table8[[#All],[Invoice Value]])</f>
        <v>0</v>
      </c>
      <c r="M1016" s="77" t="e">
        <f ca="1">IF(AND(K1016="PAY", L1016&gt;0), SUMIF(MAYPAY1,Employees8[[#Headers],[#Data],[HELPER COLUMN]],Table8[[#All],[Invoice Value]]), "")</f>
        <v>#N/A</v>
      </c>
      <c r="N1016" s="78" t="e">
        <f t="shared" si="93"/>
        <v>#N/A</v>
      </c>
      <c r="O1016" s="79"/>
    </row>
    <row r="1017" spans="2:15" ht="18.75" customHeight="1" x14ac:dyDescent="0.35">
      <c r="B1017" s="67" t="e">
        <f t="shared" si="94"/>
        <v>#N/A</v>
      </c>
      <c r="C1017" s="40"/>
      <c r="D1017" s="40"/>
      <c r="E1017" s="40"/>
      <c r="F1017" s="74"/>
      <c r="G1017" s="74"/>
      <c r="H1017" s="64" t="e">
        <f>VLOOKUP(E1017, 'CODES FOR CLOSING TYPE'!$A$1:$C$28, 2,0)</f>
        <v>#N/A</v>
      </c>
      <c r="I1017" s="75" t="str">
        <f t="shared" si="91"/>
        <v>DUP</v>
      </c>
      <c r="J1017" s="75" t="e">
        <f t="shared" si="90"/>
        <v>#N/A</v>
      </c>
      <c r="K1017" s="76" t="e">
        <f t="shared" si="92"/>
        <v>#N/A</v>
      </c>
      <c r="L1017" s="81">
        <f ca="1">SUMIF(MAYPAY1, Employees8[HELPER COLUMN],Table8[[#All],[Invoice Value]])</f>
        <v>0</v>
      </c>
      <c r="M1017" s="77" t="e">
        <f ca="1">IF(AND(K1017="PAY", L1017&gt;0), SUMIF(MAYPAY1,Employees8[[#Headers],[#Data],[HELPER COLUMN]],Table8[[#All],[Invoice Value]]), "")</f>
        <v>#N/A</v>
      </c>
      <c r="N1017" s="78" t="e">
        <f t="shared" si="93"/>
        <v>#N/A</v>
      </c>
      <c r="O1017" s="79"/>
    </row>
    <row r="1018" spans="2:15" ht="18.75" customHeight="1" x14ac:dyDescent="0.35">
      <c r="B1018" s="67" t="e">
        <f t="shared" si="94"/>
        <v>#N/A</v>
      </c>
      <c r="C1018" s="40"/>
      <c r="D1018" s="40"/>
      <c r="E1018" s="40"/>
      <c r="F1018" s="74"/>
      <c r="G1018" s="74"/>
      <c r="H1018" s="64" t="e">
        <f>VLOOKUP(E1018, 'CODES FOR CLOSING TYPE'!$A$1:$C$28, 2,0)</f>
        <v>#N/A</v>
      </c>
      <c r="I1018" s="75" t="str">
        <f t="shared" si="91"/>
        <v>DUP</v>
      </c>
      <c r="J1018" s="75" t="e">
        <f t="shared" si="90"/>
        <v>#N/A</v>
      </c>
      <c r="K1018" s="76" t="e">
        <f t="shared" si="92"/>
        <v>#N/A</v>
      </c>
      <c r="L1018" s="81">
        <f ca="1">SUMIF(MAYPAY1, Employees8[HELPER COLUMN],Table8[[#All],[Invoice Value]])</f>
        <v>0</v>
      </c>
      <c r="M1018" s="77" t="e">
        <f ca="1">IF(AND(K1018="PAY", L1018&gt;0), SUMIF(MAYPAY1,Employees8[[#Headers],[#Data],[HELPER COLUMN]],Table8[[#All],[Invoice Value]]), "")</f>
        <v>#N/A</v>
      </c>
      <c r="N1018" s="78" t="e">
        <f t="shared" si="93"/>
        <v>#N/A</v>
      </c>
      <c r="O1018" s="79"/>
    </row>
    <row r="1019" spans="2:15" ht="18.75" customHeight="1" x14ac:dyDescent="0.35">
      <c r="B1019" s="67" t="e">
        <f t="shared" si="94"/>
        <v>#N/A</v>
      </c>
      <c r="C1019" s="40"/>
      <c r="D1019" s="40"/>
      <c r="E1019" s="40"/>
      <c r="F1019" s="74"/>
      <c r="G1019" s="74"/>
      <c r="H1019" s="64" t="e">
        <f>VLOOKUP(E1019, 'CODES FOR CLOSING TYPE'!$A$1:$C$28, 2,0)</f>
        <v>#N/A</v>
      </c>
      <c r="I1019" s="75" t="str">
        <f t="shared" si="91"/>
        <v>DUP</v>
      </c>
      <c r="J1019" s="75" t="e">
        <f t="shared" si="90"/>
        <v>#N/A</v>
      </c>
      <c r="K1019" s="76" t="e">
        <f t="shared" si="92"/>
        <v>#N/A</v>
      </c>
      <c r="L1019" s="81">
        <f ca="1">SUMIF(MAYPAY1, Employees8[HELPER COLUMN],Table8[[#All],[Invoice Value]])</f>
        <v>0</v>
      </c>
      <c r="M1019" s="77" t="e">
        <f ca="1">IF(AND(K1019="PAY", L1019&gt;0), SUMIF(MAYPAY1,Employees8[[#Headers],[#Data],[HELPER COLUMN]],Table8[[#All],[Invoice Value]]), "")</f>
        <v>#N/A</v>
      </c>
      <c r="N1019" s="78" t="e">
        <f t="shared" si="93"/>
        <v>#N/A</v>
      </c>
      <c r="O1019" s="79"/>
    </row>
    <row r="1020" spans="2:15" ht="18.75" customHeight="1" x14ac:dyDescent="0.35">
      <c r="B1020" s="67" t="e">
        <f t="shared" si="94"/>
        <v>#N/A</v>
      </c>
      <c r="C1020" s="40"/>
      <c r="D1020" s="40"/>
      <c r="E1020" s="40"/>
      <c r="F1020" s="74"/>
      <c r="G1020" s="74"/>
      <c r="H1020" s="64" t="e">
        <f>VLOOKUP(E1020, 'CODES FOR CLOSING TYPE'!$A$1:$C$28, 2,0)</f>
        <v>#N/A</v>
      </c>
      <c r="I1020" s="75" t="str">
        <f t="shared" si="91"/>
        <v>DUP</v>
      </c>
      <c r="J1020" s="75" t="e">
        <f t="shared" ref="J1020:J1083" si="95">SUMPRODUCT(--(H1020=BUILDCODES))&gt;0</f>
        <v>#N/A</v>
      </c>
      <c r="K1020" s="76" t="e">
        <f t="shared" si="92"/>
        <v>#N/A</v>
      </c>
      <c r="L1020" s="81">
        <f ca="1">SUMIF(MAYPAY1, Employees8[HELPER COLUMN],Table8[[#All],[Invoice Value]])</f>
        <v>0</v>
      </c>
      <c r="M1020" s="77" t="e">
        <f ca="1">IF(AND(K1020="PAY", L1020&gt;0), SUMIF(MAYPAY1,Employees8[[#Headers],[#Data],[HELPER COLUMN]],Table8[[#All],[Invoice Value]]), "")</f>
        <v>#N/A</v>
      </c>
      <c r="N1020" s="78" t="e">
        <f t="shared" si="93"/>
        <v>#N/A</v>
      </c>
      <c r="O1020" s="79"/>
    </row>
    <row r="1021" spans="2:15" ht="18.75" customHeight="1" x14ac:dyDescent="0.35">
      <c r="B1021" s="67" t="e">
        <f t="shared" si="94"/>
        <v>#N/A</v>
      </c>
      <c r="C1021" s="40"/>
      <c r="D1021" s="40"/>
      <c r="E1021" s="40"/>
      <c r="F1021" s="74"/>
      <c r="G1021" s="74"/>
      <c r="H1021" s="64" t="e">
        <f>VLOOKUP(E1021, 'CODES FOR CLOSING TYPE'!$A$1:$C$28, 2,0)</f>
        <v>#N/A</v>
      </c>
      <c r="I1021" s="75" t="str">
        <f t="shared" si="91"/>
        <v>DUP</v>
      </c>
      <c r="J1021" s="75" t="e">
        <f t="shared" si="95"/>
        <v>#N/A</v>
      </c>
      <c r="K1021" s="76" t="e">
        <f t="shared" si="92"/>
        <v>#N/A</v>
      </c>
      <c r="L1021" s="81">
        <f ca="1">SUMIF(MAYPAY1, Employees8[HELPER COLUMN],Table8[[#All],[Invoice Value]])</f>
        <v>0</v>
      </c>
      <c r="M1021" s="77" t="e">
        <f ca="1">IF(AND(K1021="PAY", L1021&gt;0), SUMIF(MAYPAY1,Employees8[[#Headers],[#Data],[HELPER COLUMN]],Table8[[#All],[Invoice Value]]), "")</f>
        <v>#N/A</v>
      </c>
      <c r="N1021" s="78" t="e">
        <f t="shared" si="93"/>
        <v>#N/A</v>
      </c>
      <c r="O1021" s="79"/>
    </row>
    <row r="1022" spans="2:15" ht="18.75" customHeight="1" x14ac:dyDescent="0.35">
      <c r="B1022" s="67" t="e">
        <f t="shared" si="94"/>
        <v>#N/A</v>
      </c>
      <c r="C1022" s="40"/>
      <c r="D1022" s="40"/>
      <c r="E1022" s="40"/>
      <c r="F1022" s="74"/>
      <c r="G1022" s="74"/>
      <c r="H1022" s="64" t="e">
        <f>VLOOKUP(E1022, 'CODES FOR CLOSING TYPE'!$A$1:$C$28, 2,0)</f>
        <v>#N/A</v>
      </c>
      <c r="I1022" s="75" t="str">
        <f t="shared" si="91"/>
        <v>DUP</v>
      </c>
      <c r="J1022" s="75" t="e">
        <f t="shared" si="95"/>
        <v>#N/A</v>
      </c>
      <c r="K1022" s="76" t="e">
        <f t="shared" si="92"/>
        <v>#N/A</v>
      </c>
      <c r="L1022" s="81">
        <f ca="1">SUMIF(MAYPAY1, Employees8[HELPER COLUMN],Table8[[#All],[Invoice Value]])</f>
        <v>0</v>
      </c>
      <c r="M1022" s="77" t="e">
        <f ca="1">IF(AND(K1022="PAY", L1022&gt;0), SUMIF(MAYPAY1,Employees8[[#Headers],[#Data],[HELPER COLUMN]],Table8[[#All],[Invoice Value]]), "")</f>
        <v>#N/A</v>
      </c>
      <c r="N1022" s="78" t="e">
        <f t="shared" si="93"/>
        <v>#N/A</v>
      </c>
      <c r="O1022" s="79"/>
    </row>
    <row r="1023" spans="2:15" ht="18.75" customHeight="1" x14ac:dyDescent="0.35">
      <c r="B1023" s="67" t="e">
        <f t="shared" si="94"/>
        <v>#N/A</v>
      </c>
      <c r="C1023" s="40"/>
      <c r="D1023" s="40"/>
      <c r="E1023" s="40"/>
      <c r="F1023" s="74"/>
      <c r="G1023" s="74"/>
      <c r="H1023" s="64" t="e">
        <f>VLOOKUP(E1023, 'CODES FOR CLOSING TYPE'!$A$1:$C$28, 2,0)</f>
        <v>#N/A</v>
      </c>
      <c r="I1023" s="75" t="str">
        <f t="shared" si="91"/>
        <v>DUP</v>
      </c>
      <c r="J1023" s="75" t="e">
        <f t="shared" si="95"/>
        <v>#N/A</v>
      </c>
      <c r="K1023" s="76" t="e">
        <f t="shared" si="92"/>
        <v>#N/A</v>
      </c>
      <c r="L1023" s="81">
        <f ca="1">SUMIF(MAYPAY1, Employees8[HELPER COLUMN],Table8[[#All],[Invoice Value]])</f>
        <v>0</v>
      </c>
      <c r="M1023" s="77" t="e">
        <f ca="1">IF(AND(K1023="PAY", L1023&gt;0), SUMIF(MAYPAY1,Employees8[[#Headers],[#Data],[HELPER COLUMN]],Table8[[#All],[Invoice Value]]), "")</f>
        <v>#N/A</v>
      </c>
      <c r="N1023" s="78" t="e">
        <f t="shared" si="93"/>
        <v>#N/A</v>
      </c>
      <c r="O1023" s="79"/>
    </row>
    <row r="1024" spans="2:15" ht="18.75" customHeight="1" x14ac:dyDescent="0.35">
      <c r="B1024" s="67" t="e">
        <f t="shared" si="94"/>
        <v>#N/A</v>
      </c>
      <c r="C1024" s="40"/>
      <c r="D1024" s="40"/>
      <c r="E1024" s="40"/>
      <c r="F1024" s="74"/>
      <c r="G1024" s="74"/>
      <c r="H1024" s="64" t="e">
        <f>VLOOKUP(E1024, 'CODES FOR CLOSING TYPE'!$A$1:$C$28, 2,0)</f>
        <v>#N/A</v>
      </c>
      <c r="I1024" s="75" t="str">
        <f t="shared" si="91"/>
        <v>DUP</v>
      </c>
      <c r="J1024" s="75" t="e">
        <f t="shared" si="95"/>
        <v>#N/A</v>
      </c>
      <c r="K1024" s="76" t="e">
        <f t="shared" si="92"/>
        <v>#N/A</v>
      </c>
      <c r="L1024" s="81">
        <f ca="1">SUMIF(MAYPAY1, Employees8[HELPER COLUMN],Table8[[#All],[Invoice Value]])</f>
        <v>0</v>
      </c>
      <c r="M1024" s="77" t="e">
        <f ca="1">IF(AND(K1024="PAY", L1024&gt;0), SUMIF(MAYPAY1,Employees8[[#Headers],[#Data],[HELPER COLUMN]],Table8[[#All],[Invoice Value]]), "")</f>
        <v>#N/A</v>
      </c>
      <c r="N1024" s="78" t="e">
        <f t="shared" si="93"/>
        <v>#N/A</v>
      </c>
      <c r="O1024" s="79"/>
    </row>
    <row r="1025" spans="2:15" ht="18.75" customHeight="1" x14ac:dyDescent="0.35">
      <c r="B1025" s="67" t="e">
        <f t="shared" si="94"/>
        <v>#N/A</v>
      </c>
      <c r="C1025" s="40"/>
      <c r="D1025" s="40"/>
      <c r="E1025" s="40"/>
      <c r="F1025" s="74"/>
      <c r="G1025" s="74"/>
      <c r="H1025" s="64" t="e">
        <f>VLOOKUP(E1025, 'CODES FOR CLOSING TYPE'!$A$1:$C$28, 2,0)</f>
        <v>#N/A</v>
      </c>
      <c r="I1025" s="75" t="str">
        <f t="shared" si="91"/>
        <v>DUP</v>
      </c>
      <c r="J1025" s="75" t="e">
        <f t="shared" si="95"/>
        <v>#N/A</v>
      </c>
      <c r="K1025" s="76" t="e">
        <f t="shared" si="92"/>
        <v>#N/A</v>
      </c>
      <c r="L1025" s="81">
        <f ca="1">SUMIF(MAYPAY1, Employees8[HELPER COLUMN],Table8[[#All],[Invoice Value]])</f>
        <v>0</v>
      </c>
      <c r="M1025" s="77" t="e">
        <f ca="1">IF(AND(K1025="PAY", L1025&gt;0), SUMIF(MAYPAY1,Employees8[[#Headers],[#Data],[HELPER COLUMN]],Table8[[#All],[Invoice Value]]), "")</f>
        <v>#N/A</v>
      </c>
      <c r="N1025" s="78" t="e">
        <f t="shared" si="93"/>
        <v>#N/A</v>
      </c>
      <c r="O1025" s="79"/>
    </row>
    <row r="1026" spans="2:15" ht="18.75" customHeight="1" x14ac:dyDescent="0.35">
      <c r="B1026" s="67" t="e">
        <f t="shared" si="94"/>
        <v>#N/A</v>
      </c>
      <c r="C1026" s="40"/>
      <c r="D1026" s="40"/>
      <c r="E1026" s="40"/>
      <c r="F1026" s="74"/>
      <c r="G1026" s="74"/>
      <c r="H1026" s="64" t="e">
        <f>VLOOKUP(E1026, 'CODES FOR CLOSING TYPE'!$A$1:$C$28, 2,0)</f>
        <v>#N/A</v>
      </c>
      <c r="I1026" s="75" t="str">
        <f t="shared" si="91"/>
        <v>DUP</v>
      </c>
      <c r="J1026" s="75" t="e">
        <f t="shared" si="95"/>
        <v>#N/A</v>
      </c>
      <c r="K1026" s="76" t="e">
        <f t="shared" si="92"/>
        <v>#N/A</v>
      </c>
      <c r="L1026" s="81">
        <f ca="1">SUMIF(MAYPAY1, Employees8[HELPER COLUMN],Table8[[#All],[Invoice Value]])</f>
        <v>0</v>
      </c>
      <c r="M1026" s="77" t="e">
        <f ca="1">IF(AND(K1026="PAY", L1026&gt;0), SUMIF(MAYPAY1,Employees8[[#Headers],[#Data],[HELPER COLUMN]],Table8[[#All],[Invoice Value]]), "")</f>
        <v>#N/A</v>
      </c>
      <c r="N1026" s="78" t="e">
        <f t="shared" si="93"/>
        <v>#N/A</v>
      </c>
      <c r="O1026" s="79"/>
    </row>
    <row r="1027" spans="2:15" ht="18.75" customHeight="1" x14ac:dyDescent="0.35">
      <c r="B1027" s="67" t="e">
        <f t="shared" si="94"/>
        <v>#N/A</v>
      </c>
      <c r="C1027" s="40"/>
      <c r="D1027" s="40"/>
      <c r="E1027" s="40"/>
      <c r="F1027" s="74"/>
      <c r="G1027" s="74"/>
      <c r="H1027" s="64" t="e">
        <f>VLOOKUP(E1027, 'CODES FOR CLOSING TYPE'!$A$1:$C$28, 2,0)</f>
        <v>#N/A</v>
      </c>
      <c r="I1027" s="75" t="str">
        <f t="shared" si="91"/>
        <v>DUP</v>
      </c>
      <c r="J1027" s="75" t="e">
        <f t="shared" si="95"/>
        <v>#N/A</v>
      </c>
      <c r="K1027" s="76" t="e">
        <f t="shared" si="92"/>
        <v>#N/A</v>
      </c>
      <c r="L1027" s="81">
        <f ca="1">SUMIF(MAYPAY1, Employees8[HELPER COLUMN],Table8[[#All],[Invoice Value]])</f>
        <v>0</v>
      </c>
      <c r="M1027" s="77" t="e">
        <f ca="1">IF(AND(K1027="PAY", L1027&gt;0), SUMIF(MAYPAY1,Employees8[[#Headers],[#Data],[HELPER COLUMN]],Table8[[#All],[Invoice Value]]), "")</f>
        <v>#N/A</v>
      </c>
      <c r="N1027" s="78" t="e">
        <f t="shared" si="93"/>
        <v>#N/A</v>
      </c>
      <c r="O1027" s="79"/>
    </row>
    <row r="1028" spans="2:15" ht="18.75" customHeight="1" x14ac:dyDescent="0.35">
      <c r="B1028" s="67" t="e">
        <f t="shared" si="94"/>
        <v>#N/A</v>
      </c>
      <c r="C1028" s="40"/>
      <c r="D1028" s="40"/>
      <c r="E1028" s="40"/>
      <c r="F1028" s="74"/>
      <c r="G1028" s="74"/>
      <c r="H1028" s="64" t="e">
        <f>VLOOKUP(E1028, 'CODES FOR CLOSING TYPE'!$A$1:$C$28, 2,0)</f>
        <v>#N/A</v>
      </c>
      <c r="I1028" s="75" t="str">
        <f t="shared" ref="I1028:I1091" si="96">IF(COUNTIF(B$4:B$1640, B1028&amp;"C")&gt;0, "DUP", "UNIQUE")</f>
        <v>DUP</v>
      </c>
      <c r="J1028" s="75" t="e">
        <f t="shared" si="95"/>
        <v>#N/A</v>
      </c>
      <c r="K1028" s="76" t="e">
        <f t="shared" si="92"/>
        <v>#N/A</v>
      </c>
      <c r="L1028" s="81">
        <f ca="1">SUMIF(MAYPAY1, Employees8[HELPER COLUMN],Table8[[#All],[Invoice Value]])</f>
        <v>0</v>
      </c>
      <c r="M1028" s="77" t="e">
        <f ca="1">IF(AND(K1028="PAY", L1028&gt;0), SUMIF(MAYPAY1,Employees8[[#Headers],[#Data],[HELPER COLUMN]],Table8[[#All],[Invoice Value]]), "")</f>
        <v>#N/A</v>
      </c>
      <c r="N1028" s="78" t="e">
        <f t="shared" si="93"/>
        <v>#N/A</v>
      </c>
      <c r="O1028" s="79"/>
    </row>
    <row r="1029" spans="2:15" ht="18.75" customHeight="1" x14ac:dyDescent="0.35">
      <c r="B1029" s="67" t="e">
        <f t="shared" si="94"/>
        <v>#N/A</v>
      </c>
      <c r="C1029" s="40"/>
      <c r="D1029" s="40"/>
      <c r="E1029" s="40"/>
      <c r="F1029" s="74"/>
      <c r="G1029" s="74"/>
      <c r="H1029" s="64" t="e">
        <f>VLOOKUP(E1029, 'CODES FOR CLOSING TYPE'!$A$1:$C$28, 2,0)</f>
        <v>#N/A</v>
      </c>
      <c r="I1029" s="75" t="str">
        <f t="shared" si="96"/>
        <v>DUP</v>
      </c>
      <c r="J1029" s="75" t="e">
        <f t="shared" si="95"/>
        <v>#N/A</v>
      </c>
      <c r="K1029" s="76" t="e">
        <f t="shared" si="92"/>
        <v>#N/A</v>
      </c>
      <c r="L1029" s="81">
        <f ca="1">SUMIF(MAYPAY1, Employees8[HELPER COLUMN],Table8[[#All],[Invoice Value]])</f>
        <v>0</v>
      </c>
      <c r="M1029" s="77" t="e">
        <f ca="1">IF(AND(K1029="PAY", L1029&gt;0), SUMIF(MAYPAY1,Employees8[[#Headers],[#Data],[HELPER COLUMN]],Table8[[#All],[Invoice Value]]), "")</f>
        <v>#N/A</v>
      </c>
      <c r="N1029" s="78" t="e">
        <f t="shared" si="93"/>
        <v>#N/A</v>
      </c>
      <c r="O1029" s="79"/>
    </row>
    <row r="1030" spans="2:15" ht="18.75" customHeight="1" x14ac:dyDescent="0.35">
      <c r="B1030" s="67" t="e">
        <f t="shared" si="94"/>
        <v>#N/A</v>
      </c>
      <c r="C1030" s="40"/>
      <c r="D1030" s="40"/>
      <c r="E1030" s="40"/>
      <c r="F1030" s="74"/>
      <c r="G1030" s="74"/>
      <c r="H1030" s="64" t="e">
        <f>VLOOKUP(E1030, 'CODES FOR CLOSING TYPE'!$A$1:$C$28, 2,0)</f>
        <v>#N/A</v>
      </c>
      <c r="I1030" s="75" t="str">
        <f t="shared" si="96"/>
        <v>DUP</v>
      </c>
      <c r="J1030" s="75" t="e">
        <f t="shared" si="95"/>
        <v>#N/A</v>
      </c>
      <c r="K1030" s="76" t="e">
        <f t="shared" si="92"/>
        <v>#N/A</v>
      </c>
      <c r="L1030" s="81">
        <f ca="1">SUMIF(MAYPAY1, Employees8[HELPER COLUMN],Table8[[#All],[Invoice Value]])</f>
        <v>0</v>
      </c>
      <c r="M1030" s="77" t="e">
        <f ca="1">IF(AND(K1030="PAY", L1030&gt;0), SUMIF(MAYPAY1,Employees8[[#Headers],[#Data],[HELPER COLUMN]],Table8[[#All],[Invoice Value]]), "")</f>
        <v>#N/A</v>
      </c>
      <c r="N1030" s="78" t="e">
        <f t="shared" si="93"/>
        <v>#N/A</v>
      </c>
      <c r="O1030" s="79"/>
    </row>
    <row r="1031" spans="2:15" ht="18.75" customHeight="1" x14ac:dyDescent="0.35">
      <c r="B1031" s="67" t="e">
        <f t="shared" si="94"/>
        <v>#N/A</v>
      </c>
      <c r="C1031" s="40"/>
      <c r="D1031" s="40"/>
      <c r="E1031" s="40"/>
      <c r="F1031" s="74"/>
      <c r="G1031" s="74"/>
      <c r="H1031" s="64" t="e">
        <f>VLOOKUP(E1031, 'CODES FOR CLOSING TYPE'!$A$1:$C$28, 2,0)</f>
        <v>#N/A</v>
      </c>
      <c r="I1031" s="75" t="str">
        <f t="shared" si="96"/>
        <v>DUP</v>
      </c>
      <c r="J1031" s="75" t="e">
        <f t="shared" si="95"/>
        <v>#N/A</v>
      </c>
      <c r="K1031" s="76" t="e">
        <f t="shared" si="92"/>
        <v>#N/A</v>
      </c>
      <c r="L1031" s="81">
        <f ca="1">SUMIF(MAYPAY1, Employees8[HELPER COLUMN],Table8[[#All],[Invoice Value]])</f>
        <v>0</v>
      </c>
      <c r="M1031" s="77" t="e">
        <f ca="1">IF(AND(K1031="PAY", L1031&gt;0), SUMIF(MAYPAY1,Employees8[[#Headers],[#Data],[HELPER COLUMN]],Table8[[#All],[Invoice Value]]), "")</f>
        <v>#N/A</v>
      </c>
      <c r="N1031" s="78" t="e">
        <f t="shared" si="93"/>
        <v>#N/A</v>
      </c>
      <c r="O1031" s="79"/>
    </row>
    <row r="1032" spans="2:15" ht="18.75" customHeight="1" x14ac:dyDescent="0.35">
      <c r="B1032" s="67" t="e">
        <f t="shared" si="94"/>
        <v>#N/A</v>
      </c>
      <c r="C1032" s="40"/>
      <c r="D1032" s="40"/>
      <c r="E1032" s="40"/>
      <c r="F1032" s="74"/>
      <c r="G1032" s="74"/>
      <c r="H1032" s="64" t="e">
        <f>VLOOKUP(E1032, 'CODES FOR CLOSING TYPE'!$A$1:$C$28, 2,0)</f>
        <v>#N/A</v>
      </c>
      <c r="I1032" s="75" t="str">
        <f t="shared" si="96"/>
        <v>DUP</v>
      </c>
      <c r="J1032" s="75" t="e">
        <f t="shared" si="95"/>
        <v>#N/A</v>
      </c>
      <c r="K1032" s="76" t="e">
        <f t="shared" ref="K1032:K1095" si="97">IF(AND(I1032="DUP", J1032=TRUE),"NO","PAY")</f>
        <v>#N/A</v>
      </c>
      <c r="L1032" s="81">
        <f ca="1">SUMIF(MAYPAY1, Employees8[HELPER COLUMN],Table8[[#All],[Invoice Value]])</f>
        <v>0</v>
      </c>
      <c r="M1032" s="77" t="e">
        <f ca="1">IF(AND(K1032="PAY", L1032&gt;0), SUMIF(MAYPAY1,Employees8[[#Headers],[#Data],[HELPER COLUMN]],Table8[[#All],[Invoice Value]]), "")</f>
        <v>#N/A</v>
      </c>
      <c r="N1032" s="78" t="e">
        <f t="shared" ref="N1032:N1095" si="98">IF(H1032="NGA Outside Boundary Remediation/Build", "OSB", IF(K1032="NO", "NEGLECT", IF(AND(K1032="PAY",L1032=0), "NOT PAID", "PAID")))</f>
        <v>#N/A</v>
      </c>
      <c r="O1032" s="79"/>
    </row>
    <row r="1033" spans="2:15" ht="18.75" customHeight="1" x14ac:dyDescent="0.35">
      <c r="B1033" s="67" t="e">
        <f t="shared" si="94"/>
        <v>#N/A</v>
      </c>
      <c r="C1033" s="40"/>
      <c r="D1033" s="40"/>
      <c r="E1033" s="40"/>
      <c r="F1033" s="74"/>
      <c r="G1033" s="74"/>
      <c r="H1033" s="64" t="e">
        <f>VLOOKUP(E1033, 'CODES FOR CLOSING TYPE'!$A$1:$C$28, 2,0)</f>
        <v>#N/A</v>
      </c>
      <c r="I1033" s="75" t="str">
        <f t="shared" si="96"/>
        <v>DUP</v>
      </c>
      <c r="J1033" s="75" t="e">
        <f t="shared" si="95"/>
        <v>#N/A</v>
      </c>
      <c r="K1033" s="76" t="e">
        <f t="shared" si="97"/>
        <v>#N/A</v>
      </c>
      <c r="L1033" s="81">
        <f ca="1">SUMIF(MAYPAY1, Employees8[HELPER COLUMN],Table8[[#All],[Invoice Value]])</f>
        <v>0</v>
      </c>
      <c r="M1033" s="77" t="e">
        <f ca="1">IF(AND(K1033="PAY", L1033&gt;0), SUMIF(MAYPAY1,Employees8[[#Headers],[#Data],[HELPER COLUMN]],Table8[[#All],[Invoice Value]]), "")</f>
        <v>#N/A</v>
      </c>
      <c r="N1033" s="78" t="e">
        <f t="shared" si="98"/>
        <v>#N/A</v>
      </c>
      <c r="O1033" s="79"/>
    </row>
    <row r="1034" spans="2:15" ht="18.75" customHeight="1" x14ac:dyDescent="0.35">
      <c r="B1034" s="67" t="e">
        <f t="shared" si="94"/>
        <v>#N/A</v>
      </c>
      <c r="C1034" s="40"/>
      <c r="D1034" s="40"/>
      <c r="E1034" s="40"/>
      <c r="F1034" s="74"/>
      <c r="G1034" s="74"/>
      <c r="H1034" s="64" t="e">
        <f>VLOOKUP(E1034, 'CODES FOR CLOSING TYPE'!$A$1:$C$28, 2,0)</f>
        <v>#N/A</v>
      </c>
      <c r="I1034" s="75" t="str">
        <f t="shared" si="96"/>
        <v>DUP</v>
      </c>
      <c r="J1034" s="75" t="e">
        <f t="shared" si="95"/>
        <v>#N/A</v>
      </c>
      <c r="K1034" s="76" t="e">
        <f t="shared" si="97"/>
        <v>#N/A</v>
      </c>
      <c r="L1034" s="81">
        <f ca="1">SUMIF(MAYPAY1, Employees8[HELPER COLUMN],Table8[[#All],[Invoice Value]])</f>
        <v>0</v>
      </c>
      <c r="M1034" s="77" t="e">
        <f ca="1">IF(AND(K1034="PAY", L1034&gt;0), SUMIF(MAYPAY1,Employees8[[#Headers],[#Data],[HELPER COLUMN]],Table8[[#All],[Invoice Value]]), "")</f>
        <v>#N/A</v>
      </c>
      <c r="N1034" s="78" t="e">
        <f t="shared" si="98"/>
        <v>#N/A</v>
      </c>
      <c r="O1034" s="79"/>
    </row>
    <row r="1035" spans="2:15" ht="18.75" customHeight="1" x14ac:dyDescent="0.35">
      <c r="B1035" s="67" t="e">
        <f t="shared" si="94"/>
        <v>#N/A</v>
      </c>
      <c r="C1035" s="40"/>
      <c r="D1035" s="40"/>
      <c r="E1035" s="40"/>
      <c r="F1035" s="74"/>
      <c r="G1035" s="74"/>
      <c r="H1035" s="64" t="e">
        <f>VLOOKUP(E1035, 'CODES FOR CLOSING TYPE'!$A$1:$C$28, 2,0)</f>
        <v>#N/A</v>
      </c>
      <c r="I1035" s="75" t="str">
        <f t="shared" si="96"/>
        <v>DUP</v>
      </c>
      <c r="J1035" s="75" t="e">
        <f t="shared" si="95"/>
        <v>#N/A</v>
      </c>
      <c r="K1035" s="76" t="e">
        <f t="shared" si="97"/>
        <v>#N/A</v>
      </c>
      <c r="L1035" s="81">
        <f ca="1">SUMIF(MAYPAY1, Employees8[HELPER COLUMN],Table8[[#All],[Invoice Value]])</f>
        <v>0</v>
      </c>
      <c r="M1035" s="77" t="e">
        <f ca="1">IF(AND(K1035="PAY", L1035&gt;0), SUMIF(MAYPAY1,Employees8[[#Headers],[#Data],[HELPER COLUMN]],Table8[[#All],[Invoice Value]]), "")</f>
        <v>#N/A</v>
      </c>
      <c r="N1035" s="78" t="e">
        <f t="shared" si="98"/>
        <v>#N/A</v>
      </c>
      <c r="O1035" s="79"/>
    </row>
    <row r="1036" spans="2:15" ht="18.75" customHeight="1" x14ac:dyDescent="0.35">
      <c r="B1036" s="67" t="e">
        <f t="shared" ref="B1036:B1099" si="99">CONCATENATE(C1036, H1036)</f>
        <v>#N/A</v>
      </c>
      <c r="C1036" s="40"/>
      <c r="D1036" s="40"/>
      <c r="E1036" s="40"/>
      <c r="F1036" s="74"/>
      <c r="G1036" s="74"/>
      <c r="H1036" s="64" t="e">
        <f>VLOOKUP(E1036, 'CODES FOR CLOSING TYPE'!$A$1:$C$28, 2,0)</f>
        <v>#N/A</v>
      </c>
      <c r="I1036" s="75" t="str">
        <f t="shared" si="96"/>
        <v>DUP</v>
      </c>
      <c r="J1036" s="75" t="e">
        <f t="shared" si="95"/>
        <v>#N/A</v>
      </c>
      <c r="K1036" s="76" t="e">
        <f t="shared" si="97"/>
        <v>#N/A</v>
      </c>
      <c r="L1036" s="81">
        <f ca="1">SUMIF(MAYPAY1, Employees8[HELPER COLUMN],Table8[[#All],[Invoice Value]])</f>
        <v>0</v>
      </c>
      <c r="M1036" s="77" t="e">
        <f ca="1">IF(AND(K1036="PAY", L1036&gt;0), SUMIF(MAYPAY1,Employees8[[#Headers],[#Data],[HELPER COLUMN]],Table8[[#All],[Invoice Value]]), "")</f>
        <v>#N/A</v>
      </c>
      <c r="N1036" s="78" t="e">
        <f t="shared" si="98"/>
        <v>#N/A</v>
      </c>
      <c r="O1036" s="79"/>
    </row>
    <row r="1037" spans="2:15" ht="18.75" customHeight="1" x14ac:dyDescent="0.35">
      <c r="B1037" s="67" t="e">
        <f t="shared" si="99"/>
        <v>#N/A</v>
      </c>
      <c r="C1037" s="40"/>
      <c r="D1037" s="40"/>
      <c r="E1037" s="40"/>
      <c r="F1037" s="74"/>
      <c r="G1037" s="74"/>
      <c r="H1037" s="64" t="e">
        <f>VLOOKUP(E1037, 'CODES FOR CLOSING TYPE'!$A$1:$C$28, 2,0)</f>
        <v>#N/A</v>
      </c>
      <c r="I1037" s="75" t="str">
        <f t="shared" si="96"/>
        <v>DUP</v>
      </c>
      <c r="J1037" s="75" t="e">
        <f t="shared" si="95"/>
        <v>#N/A</v>
      </c>
      <c r="K1037" s="76" t="e">
        <f t="shared" si="97"/>
        <v>#N/A</v>
      </c>
      <c r="L1037" s="81">
        <f ca="1">SUMIF(MAYPAY1, Employees8[HELPER COLUMN],Table8[[#All],[Invoice Value]])</f>
        <v>0</v>
      </c>
      <c r="M1037" s="77" t="e">
        <f ca="1">IF(AND(K1037="PAY", L1037&gt;0), SUMIF(MAYPAY1,Employees8[[#Headers],[#Data],[HELPER COLUMN]],Table8[[#All],[Invoice Value]]), "")</f>
        <v>#N/A</v>
      </c>
      <c r="N1037" s="78" t="e">
        <f t="shared" si="98"/>
        <v>#N/A</v>
      </c>
      <c r="O1037" s="79"/>
    </row>
    <row r="1038" spans="2:15" ht="18.75" customHeight="1" x14ac:dyDescent="0.35">
      <c r="B1038" s="67" t="e">
        <f t="shared" si="99"/>
        <v>#N/A</v>
      </c>
      <c r="C1038" s="40"/>
      <c r="D1038" s="40"/>
      <c r="E1038" s="40"/>
      <c r="F1038" s="74"/>
      <c r="G1038" s="74"/>
      <c r="H1038" s="64" t="e">
        <f>VLOOKUP(E1038, 'CODES FOR CLOSING TYPE'!$A$1:$C$28, 2,0)</f>
        <v>#N/A</v>
      </c>
      <c r="I1038" s="75" t="str">
        <f t="shared" si="96"/>
        <v>DUP</v>
      </c>
      <c r="J1038" s="75" t="e">
        <f t="shared" si="95"/>
        <v>#N/A</v>
      </c>
      <c r="K1038" s="76" t="e">
        <f t="shared" si="97"/>
        <v>#N/A</v>
      </c>
      <c r="L1038" s="81">
        <f ca="1">SUMIF(MAYPAY1, Employees8[HELPER COLUMN],Table8[[#All],[Invoice Value]])</f>
        <v>0</v>
      </c>
      <c r="M1038" s="77" t="e">
        <f ca="1">IF(AND(K1038="PAY", L1038&gt;0), SUMIF(MAYPAY1,Employees8[[#Headers],[#Data],[HELPER COLUMN]],Table8[[#All],[Invoice Value]]), "")</f>
        <v>#N/A</v>
      </c>
      <c r="N1038" s="78" t="e">
        <f t="shared" si="98"/>
        <v>#N/A</v>
      </c>
      <c r="O1038" s="79"/>
    </row>
    <row r="1039" spans="2:15" ht="18.75" customHeight="1" x14ac:dyDescent="0.35">
      <c r="B1039" s="67" t="e">
        <f t="shared" si="99"/>
        <v>#N/A</v>
      </c>
      <c r="C1039" s="40"/>
      <c r="D1039" s="40"/>
      <c r="E1039" s="40"/>
      <c r="F1039" s="74"/>
      <c r="G1039" s="74"/>
      <c r="H1039" s="64" t="e">
        <f>VLOOKUP(E1039, 'CODES FOR CLOSING TYPE'!$A$1:$C$28, 2,0)</f>
        <v>#N/A</v>
      </c>
      <c r="I1039" s="75" t="str">
        <f t="shared" si="96"/>
        <v>DUP</v>
      </c>
      <c r="J1039" s="75" t="e">
        <f t="shared" si="95"/>
        <v>#N/A</v>
      </c>
      <c r="K1039" s="76" t="e">
        <f t="shared" si="97"/>
        <v>#N/A</v>
      </c>
      <c r="L1039" s="81">
        <f ca="1">SUMIF(MAYPAY1, Employees8[HELPER COLUMN],Table8[[#All],[Invoice Value]])</f>
        <v>0</v>
      </c>
      <c r="M1039" s="77" t="e">
        <f ca="1">IF(AND(K1039="PAY", L1039&gt;0), SUMIF(MAYPAY1,Employees8[[#Headers],[#Data],[HELPER COLUMN]],Table8[[#All],[Invoice Value]]), "")</f>
        <v>#N/A</v>
      </c>
      <c r="N1039" s="78" t="e">
        <f t="shared" si="98"/>
        <v>#N/A</v>
      </c>
      <c r="O1039" s="79"/>
    </row>
    <row r="1040" spans="2:15" ht="18.75" customHeight="1" x14ac:dyDescent="0.35">
      <c r="B1040" s="67" t="e">
        <f t="shared" si="99"/>
        <v>#N/A</v>
      </c>
      <c r="C1040" s="40"/>
      <c r="D1040" s="40"/>
      <c r="E1040" s="40"/>
      <c r="F1040" s="74"/>
      <c r="G1040" s="74"/>
      <c r="H1040" s="64" t="e">
        <f>VLOOKUP(E1040, 'CODES FOR CLOSING TYPE'!$A$1:$C$28, 2,0)</f>
        <v>#N/A</v>
      </c>
      <c r="I1040" s="75" t="str">
        <f t="shared" si="96"/>
        <v>DUP</v>
      </c>
      <c r="J1040" s="75" t="e">
        <f t="shared" si="95"/>
        <v>#N/A</v>
      </c>
      <c r="K1040" s="76" t="e">
        <f t="shared" si="97"/>
        <v>#N/A</v>
      </c>
      <c r="L1040" s="81">
        <f ca="1">SUMIF(MAYPAY1, Employees8[HELPER COLUMN],Table8[[#All],[Invoice Value]])</f>
        <v>0</v>
      </c>
      <c r="M1040" s="77" t="e">
        <f ca="1">IF(AND(K1040="PAY", L1040&gt;0), SUMIF(MAYPAY1,Employees8[[#Headers],[#Data],[HELPER COLUMN]],Table8[[#All],[Invoice Value]]), "")</f>
        <v>#N/A</v>
      </c>
      <c r="N1040" s="78" t="e">
        <f t="shared" si="98"/>
        <v>#N/A</v>
      </c>
      <c r="O1040" s="79"/>
    </row>
    <row r="1041" spans="2:15" ht="18.75" customHeight="1" x14ac:dyDescent="0.35">
      <c r="B1041" s="67" t="e">
        <f t="shared" si="99"/>
        <v>#N/A</v>
      </c>
      <c r="C1041" s="40"/>
      <c r="D1041" s="40"/>
      <c r="E1041" s="40"/>
      <c r="F1041" s="74"/>
      <c r="G1041" s="74"/>
      <c r="H1041" s="64" t="e">
        <f>VLOOKUP(E1041, 'CODES FOR CLOSING TYPE'!$A$1:$C$28, 2,0)</f>
        <v>#N/A</v>
      </c>
      <c r="I1041" s="75" t="str">
        <f t="shared" si="96"/>
        <v>DUP</v>
      </c>
      <c r="J1041" s="75" t="e">
        <f t="shared" si="95"/>
        <v>#N/A</v>
      </c>
      <c r="K1041" s="76" t="e">
        <f t="shared" si="97"/>
        <v>#N/A</v>
      </c>
      <c r="L1041" s="81">
        <f ca="1">SUMIF(MAYPAY1, Employees8[HELPER COLUMN],Table8[[#All],[Invoice Value]])</f>
        <v>0</v>
      </c>
      <c r="M1041" s="77" t="e">
        <f ca="1">IF(AND(K1041="PAY", L1041&gt;0), SUMIF(MAYPAY1,Employees8[[#Headers],[#Data],[HELPER COLUMN]],Table8[[#All],[Invoice Value]]), "")</f>
        <v>#N/A</v>
      </c>
      <c r="N1041" s="78" t="e">
        <f t="shared" si="98"/>
        <v>#N/A</v>
      </c>
      <c r="O1041" s="79"/>
    </row>
    <row r="1042" spans="2:15" ht="18.75" customHeight="1" x14ac:dyDescent="0.35">
      <c r="B1042" s="67" t="e">
        <f t="shared" si="99"/>
        <v>#N/A</v>
      </c>
      <c r="C1042" s="40"/>
      <c r="D1042" s="40"/>
      <c r="E1042" s="40"/>
      <c r="F1042" s="74"/>
      <c r="G1042" s="74"/>
      <c r="H1042" s="64" t="e">
        <f>VLOOKUP(E1042, 'CODES FOR CLOSING TYPE'!$A$1:$C$28, 2,0)</f>
        <v>#N/A</v>
      </c>
      <c r="I1042" s="75" t="str">
        <f t="shared" si="96"/>
        <v>DUP</v>
      </c>
      <c r="J1042" s="75" t="e">
        <f t="shared" si="95"/>
        <v>#N/A</v>
      </c>
      <c r="K1042" s="76" t="e">
        <f t="shared" si="97"/>
        <v>#N/A</v>
      </c>
      <c r="L1042" s="81">
        <f ca="1">SUMIF(MAYPAY1, Employees8[HELPER COLUMN],Table8[[#All],[Invoice Value]])</f>
        <v>0</v>
      </c>
      <c r="M1042" s="77" t="e">
        <f ca="1">IF(AND(K1042="PAY", L1042&gt;0), SUMIF(MAYPAY1,Employees8[[#Headers],[#Data],[HELPER COLUMN]],Table8[[#All],[Invoice Value]]), "")</f>
        <v>#N/A</v>
      </c>
      <c r="N1042" s="78" t="e">
        <f t="shared" si="98"/>
        <v>#N/A</v>
      </c>
      <c r="O1042" s="79"/>
    </row>
    <row r="1043" spans="2:15" ht="18.75" customHeight="1" x14ac:dyDescent="0.35">
      <c r="B1043" s="67" t="e">
        <f t="shared" si="99"/>
        <v>#N/A</v>
      </c>
      <c r="C1043" s="40"/>
      <c r="D1043" s="40"/>
      <c r="E1043" s="40"/>
      <c r="F1043" s="74"/>
      <c r="G1043" s="74"/>
      <c r="H1043" s="64" t="e">
        <f>VLOOKUP(E1043, 'CODES FOR CLOSING TYPE'!$A$1:$C$28, 2,0)</f>
        <v>#N/A</v>
      </c>
      <c r="I1043" s="75" t="str">
        <f t="shared" si="96"/>
        <v>DUP</v>
      </c>
      <c r="J1043" s="75" t="e">
        <f t="shared" si="95"/>
        <v>#N/A</v>
      </c>
      <c r="K1043" s="76" t="e">
        <f t="shared" si="97"/>
        <v>#N/A</v>
      </c>
      <c r="L1043" s="81">
        <f ca="1">SUMIF(MAYPAY1, Employees8[HELPER COLUMN],Table8[[#All],[Invoice Value]])</f>
        <v>0</v>
      </c>
      <c r="M1043" s="77" t="e">
        <f ca="1">IF(AND(K1043="PAY", L1043&gt;0), SUMIF(MAYPAY1,Employees8[[#Headers],[#Data],[HELPER COLUMN]],Table8[[#All],[Invoice Value]]), "")</f>
        <v>#N/A</v>
      </c>
      <c r="N1043" s="78" t="e">
        <f t="shared" si="98"/>
        <v>#N/A</v>
      </c>
      <c r="O1043" s="79"/>
    </row>
    <row r="1044" spans="2:15" ht="18.75" customHeight="1" x14ac:dyDescent="0.35">
      <c r="B1044" s="67" t="e">
        <f t="shared" si="99"/>
        <v>#N/A</v>
      </c>
      <c r="C1044" s="40"/>
      <c r="D1044" s="40"/>
      <c r="E1044" s="40"/>
      <c r="F1044" s="74"/>
      <c r="G1044" s="74"/>
      <c r="H1044" s="64" t="e">
        <f>VLOOKUP(E1044, 'CODES FOR CLOSING TYPE'!$A$1:$C$28, 2,0)</f>
        <v>#N/A</v>
      </c>
      <c r="I1044" s="75" t="str">
        <f t="shared" si="96"/>
        <v>DUP</v>
      </c>
      <c r="J1044" s="75" t="e">
        <f t="shared" si="95"/>
        <v>#N/A</v>
      </c>
      <c r="K1044" s="76" t="e">
        <f t="shared" si="97"/>
        <v>#N/A</v>
      </c>
      <c r="L1044" s="81">
        <f ca="1">SUMIF(MAYPAY1, Employees8[HELPER COLUMN],Table8[[#All],[Invoice Value]])</f>
        <v>0</v>
      </c>
      <c r="M1044" s="77" t="e">
        <f ca="1">IF(AND(K1044="PAY", L1044&gt;0), SUMIF(MAYPAY1,Employees8[[#Headers],[#Data],[HELPER COLUMN]],Table8[[#All],[Invoice Value]]), "")</f>
        <v>#N/A</v>
      </c>
      <c r="N1044" s="78" t="e">
        <f t="shared" si="98"/>
        <v>#N/A</v>
      </c>
      <c r="O1044" s="79"/>
    </row>
    <row r="1045" spans="2:15" ht="18.75" customHeight="1" x14ac:dyDescent="0.35">
      <c r="B1045" s="67" t="e">
        <f t="shared" si="99"/>
        <v>#N/A</v>
      </c>
      <c r="C1045" s="40"/>
      <c r="D1045" s="40"/>
      <c r="E1045" s="40"/>
      <c r="F1045" s="74"/>
      <c r="G1045" s="74"/>
      <c r="H1045" s="64" t="e">
        <f>VLOOKUP(E1045, 'CODES FOR CLOSING TYPE'!$A$1:$C$28, 2,0)</f>
        <v>#N/A</v>
      </c>
      <c r="I1045" s="75" t="str">
        <f t="shared" si="96"/>
        <v>DUP</v>
      </c>
      <c r="J1045" s="75" t="e">
        <f t="shared" si="95"/>
        <v>#N/A</v>
      </c>
      <c r="K1045" s="76" t="e">
        <f t="shared" si="97"/>
        <v>#N/A</v>
      </c>
      <c r="L1045" s="81">
        <f ca="1">SUMIF(MAYPAY1, Employees8[HELPER COLUMN],Table8[[#All],[Invoice Value]])</f>
        <v>0</v>
      </c>
      <c r="M1045" s="77" t="e">
        <f ca="1">IF(AND(K1045="PAY", L1045&gt;0), SUMIF(MAYPAY1,Employees8[[#Headers],[#Data],[HELPER COLUMN]],Table8[[#All],[Invoice Value]]), "")</f>
        <v>#N/A</v>
      </c>
      <c r="N1045" s="78" t="e">
        <f t="shared" si="98"/>
        <v>#N/A</v>
      </c>
      <c r="O1045" s="79"/>
    </row>
    <row r="1046" spans="2:15" ht="18.75" customHeight="1" x14ac:dyDescent="0.35">
      <c r="B1046" s="67" t="e">
        <f t="shared" si="99"/>
        <v>#N/A</v>
      </c>
      <c r="C1046" s="40"/>
      <c r="D1046" s="40"/>
      <c r="E1046" s="40"/>
      <c r="F1046" s="74"/>
      <c r="G1046" s="74"/>
      <c r="H1046" s="64" t="e">
        <f>VLOOKUP(E1046, 'CODES FOR CLOSING TYPE'!$A$1:$C$28, 2,0)</f>
        <v>#N/A</v>
      </c>
      <c r="I1046" s="75" t="str">
        <f t="shared" si="96"/>
        <v>DUP</v>
      </c>
      <c r="J1046" s="75" t="e">
        <f t="shared" si="95"/>
        <v>#N/A</v>
      </c>
      <c r="K1046" s="76" t="e">
        <f t="shared" si="97"/>
        <v>#N/A</v>
      </c>
      <c r="L1046" s="81">
        <f ca="1">SUMIF(MAYPAY1, Employees8[HELPER COLUMN],Table8[[#All],[Invoice Value]])</f>
        <v>0</v>
      </c>
      <c r="M1046" s="77" t="e">
        <f ca="1">IF(AND(K1046="PAY", L1046&gt;0), SUMIF(MAYPAY1,Employees8[[#Headers],[#Data],[HELPER COLUMN]],Table8[[#All],[Invoice Value]]), "")</f>
        <v>#N/A</v>
      </c>
      <c r="N1046" s="78" t="e">
        <f t="shared" si="98"/>
        <v>#N/A</v>
      </c>
      <c r="O1046" s="79"/>
    </row>
    <row r="1047" spans="2:15" ht="18.75" customHeight="1" x14ac:dyDescent="0.35">
      <c r="B1047" s="67" t="e">
        <f t="shared" si="99"/>
        <v>#N/A</v>
      </c>
      <c r="C1047" s="40"/>
      <c r="D1047" s="40"/>
      <c r="E1047" s="40"/>
      <c r="F1047" s="74"/>
      <c r="G1047" s="74"/>
      <c r="H1047" s="64" t="e">
        <f>VLOOKUP(E1047, 'CODES FOR CLOSING TYPE'!$A$1:$C$28, 2,0)</f>
        <v>#N/A</v>
      </c>
      <c r="I1047" s="75" t="str">
        <f t="shared" si="96"/>
        <v>DUP</v>
      </c>
      <c r="J1047" s="75" t="e">
        <f t="shared" si="95"/>
        <v>#N/A</v>
      </c>
      <c r="K1047" s="76" t="e">
        <f t="shared" si="97"/>
        <v>#N/A</v>
      </c>
      <c r="L1047" s="81">
        <f ca="1">SUMIF(MAYPAY1, Employees8[HELPER COLUMN],Table8[[#All],[Invoice Value]])</f>
        <v>0</v>
      </c>
      <c r="M1047" s="77" t="e">
        <f ca="1">IF(AND(K1047="PAY", L1047&gt;0), SUMIF(MAYPAY1,Employees8[[#Headers],[#Data],[HELPER COLUMN]],Table8[[#All],[Invoice Value]]), "")</f>
        <v>#N/A</v>
      </c>
      <c r="N1047" s="78" t="e">
        <f t="shared" si="98"/>
        <v>#N/A</v>
      </c>
      <c r="O1047" s="79"/>
    </row>
    <row r="1048" spans="2:15" ht="18.75" customHeight="1" x14ac:dyDescent="0.35">
      <c r="B1048" s="67" t="e">
        <f t="shared" si="99"/>
        <v>#N/A</v>
      </c>
      <c r="C1048" s="40"/>
      <c r="D1048" s="40"/>
      <c r="E1048" s="40"/>
      <c r="F1048" s="74"/>
      <c r="G1048" s="74"/>
      <c r="H1048" s="64" t="e">
        <f>VLOOKUP(E1048, 'CODES FOR CLOSING TYPE'!$A$1:$C$28, 2,0)</f>
        <v>#N/A</v>
      </c>
      <c r="I1048" s="75" t="str">
        <f t="shared" si="96"/>
        <v>DUP</v>
      </c>
      <c r="J1048" s="75" t="e">
        <f t="shared" si="95"/>
        <v>#N/A</v>
      </c>
      <c r="K1048" s="76" t="e">
        <f t="shared" si="97"/>
        <v>#N/A</v>
      </c>
      <c r="L1048" s="81">
        <f ca="1">SUMIF(MAYPAY1, Employees8[HELPER COLUMN],Table8[[#All],[Invoice Value]])</f>
        <v>0</v>
      </c>
      <c r="M1048" s="77" t="e">
        <f ca="1">IF(AND(K1048="PAY", L1048&gt;0), SUMIF(MAYPAY1,Employees8[[#Headers],[#Data],[HELPER COLUMN]],Table8[[#All],[Invoice Value]]), "")</f>
        <v>#N/A</v>
      </c>
      <c r="N1048" s="78" t="e">
        <f t="shared" si="98"/>
        <v>#N/A</v>
      </c>
      <c r="O1048" s="79"/>
    </row>
    <row r="1049" spans="2:15" ht="18.75" customHeight="1" x14ac:dyDescent="0.35">
      <c r="B1049" s="67" t="e">
        <f t="shared" si="99"/>
        <v>#N/A</v>
      </c>
      <c r="C1049" s="40"/>
      <c r="D1049" s="40"/>
      <c r="E1049" s="40"/>
      <c r="F1049" s="74"/>
      <c r="G1049" s="74"/>
      <c r="H1049" s="64" t="e">
        <f>VLOOKUP(E1049, 'CODES FOR CLOSING TYPE'!$A$1:$C$28, 2,0)</f>
        <v>#N/A</v>
      </c>
      <c r="I1049" s="75" t="str">
        <f t="shared" si="96"/>
        <v>DUP</v>
      </c>
      <c r="J1049" s="75" t="e">
        <f t="shared" si="95"/>
        <v>#N/A</v>
      </c>
      <c r="K1049" s="76" t="e">
        <f t="shared" si="97"/>
        <v>#N/A</v>
      </c>
      <c r="L1049" s="81">
        <f ca="1">SUMIF(MAYPAY1, Employees8[HELPER COLUMN],Table8[[#All],[Invoice Value]])</f>
        <v>0</v>
      </c>
      <c r="M1049" s="77" t="e">
        <f ca="1">IF(AND(K1049="PAY", L1049&gt;0), SUMIF(MAYPAY1,Employees8[[#Headers],[#Data],[HELPER COLUMN]],Table8[[#All],[Invoice Value]]), "")</f>
        <v>#N/A</v>
      </c>
      <c r="N1049" s="78" t="e">
        <f t="shared" si="98"/>
        <v>#N/A</v>
      </c>
      <c r="O1049" s="79"/>
    </row>
    <row r="1050" spans="2:15" ht="18.75" customHeight="1" x14ac:dyDescent="0.35">
      <c r="B1050" s="67" t="e">
        <f t="shared" si="99"/>
        <v>#N/A</v>
      </c>
      <c r="C1050" s="40"/>
      <c r="D1050" s="40"/>
      <c r="E1050" s="40"/>
      <c r="F1050" s="74"/>
      <c r="G1050" s="74"/>
      <c r="H1050" s="64" t="e">
        <f>VLOOKUP(E1050, 'CODES FOR CLOSING TYPE'!$A$1:$C$28, 2,0)</f>
        <v>#N/A</v>
      </c>
      <c r="I1050" s="75" t="str">
        <f t="shared" si="96"/>
        <v>DUP</v>
      </c>
      <c r="J1050" s="75" t="e">
        <f t="shared" si="95"/>
        <v>#N/A</v>
      </c>
      <c r="K1050" s="76" t="e">
        <f t="shared" si="97"/>
        <v>#N/A</v>
      </c>
      <c r="L1050" s="81">
        <f ca="1">SUMIF(MAYPAY1, Employees8[HELPER COLUMN],Table8[[#All],[Invoice Value]])</f>
        <v>0</v>
      </c>
      <c r="M1050" s="77" t="e">
        <f ca="1">IF(AND(K1050="PAY", L1050&gt;0), SUMIF(MAYPAY1,Employees8[[#Headers],[#Data],[HELPER COLUMN]],Table8[[#All],[Invoice Value]]), "")</f>
        <v>#N/A</v>
      </c>
      <c r="N1050" s="78" t="e">
        <f t="shared" si="98"/>
        <v>#N/A</v>
      </c>
      <c r="O1050" s="79"/>
    </row>
    <row r="1051" spans="2:15" ht="18.75" customHeight="1" x14ac:dyDescent="0.35">
      <c r="B1051" s="67" t="e">
        <f t="shared" si="99"/>
        <v>#N/A</v>
      </c>
      <c r="C1051" s="40"/>
      <c r="D1051" s="40"/>
      <c r="E1051" s="40"/>
      <c r="F1051" s="74"/>
      <c r="G1051" s="74"/>
      <c r="H1051" s="64" t="e">
        <f>VLOOKUP(E1051, 'CODES FOR CLOSING TYPE'!$A$1:$C$28, 2,0)</f>
        <v>#N/A</v>
      </c>
      <c r="I1051" s="75" t="str">
        <f t="shared" si="96"/>
        <v>DUP</v>
      </c>
      <c r="J1051" s="75" t="e">
        <f t="shared" si="95"/>
        <v>#N/A</v>
      </c>
      <c r="K1051" s="76" t="e">
        <f t="shared" si="97"/>
        <v>#N/A</v>
      </c>
      <c r="L1051" s="81">
        <f ca="1">SUMIF(MAYPAY1, Employees8[HELPER COLUMN],Table8[[#All],[Invoice Value]])</f>
        <v>0</v>
      </c>
      <c r="M1051" s="77" t="e">
        <f ca="1">IF(AND(K1051="PAY", L1051&gt;0), SUMIF(MAYPAY1,Employees8[[#Headers],[#Data],[HELPER COLUMN]],Table8[[#All],[Invoice Value]]), "")</f>
        <v>#N/A</v>
      </c>
      <c r="N1051" s="78" t="e">
        <f t="shared" si="98"/>
        <v>#N/A</v>
      </c>
      <c r="O1051" s="79"/>
    </row>
    <row r="1052" spans="2:15" ht="18.75" customHeight="1" x14ac:dyDescent="0.35">
      <c r="B1052" s="67" t="e">
        <f t="shared" si="99"/>
        <v>#N/A</v>
      </c>
      <c r="C1052" s="40"/>
      <c r="D1052" s="40"/>
      <c r="E1052" s="40"/>
      <c r="F1052" s="74"/>
      <c r="G1052" s="74"/>
      <c r="H1052" s="64" t="e">
        <f>VLOOKUP(E1052, 'CODES FOR CLOSING TYPE'!$A$1:$C$28, 2,0)</f>
        <v>#N/A</v>
      </c>
      <c r="I1052" s="75" t="str">
        <f t="shared" si="96"/>
        <v>DUP</v>
      </c>
      <c r="J1052" s="75" t="e">
        <f t="shared" si="95"/>
        <v>#N/A</v>
      </c>
      <c r="K1052" s="76" t="e">
        <f t="shared" si="97"/>
        <v>#N/A</v>
      </c>
      <c r="L1052" s="81">
        <f ca="1">SUMIF(MAYPAY1, Employees8[HELPER COLUMN],Table8[[#All],[Invoice Value]])</f>
        <v>0</v>
      </c>
      <c r="M1052" s="77" t="e">
        <f ca="1">IF(AND(K1052="PAY", L1052&gt;0), SUMIF(MAYPAY1,Employees8[[#Headers],[#Data],[HELPER COLUMN]],Table8[[#All],[Invoice Value]]), "")</f>
        <v>#N/A</v>
      </c>
      <c r="N1052" s="78" t="e">
        <f t="shared" si="98"/>
        <v>#N/A</v>
      </c>
      <c r="O1052" s="79"/>
    </row>
    <row r="1053" spans="2:15" ht="18.75" customHeight="1" x14ac:dyDescent="0.35">
      <c r="B1053" s="67" t="e">
        <f t="shared" si="99"/>
        <v>#N/A</v>
      </c>
      <c r="C1053" s="40"/>
      <c r="D1053" s="40"/>
      <c r="E1053" s="40"/>
      <c r="F1053" s="74"/>
      <c r="G1053" s="74"/>
      <c r="H1053" s="64" t="e">
        <f>VLOOKUP(E1053, 'CODES FOR CLOSING TYPE'!$A$1:$C$28, 2,0)</f>
        <v>#N/A</v>
      </c>
      <c r="I1053" s="75" t="str">
        <f t="shared" si="96"/>
        <v>DUP</v>
      </c>
      <c r="J1053" s="75" t="e">
        <f t="shared" si="95"/>
        <v>#N/A</v>
      </c>
      <c r="K1053" s="76" t="e">
        <f t="shared" si="97"/>
        <v>#N/A</v>
      </c>
      <c r="L1053" s="81">
        <f ca="1">SUMIF(MAYPAY1, Employees8[HELPER COLUMN],Table8[[#All],[Invoice Value]])</f>
        <v>0</v>
      </c>
      <c r="M1053" s="77" t="e">
        <f ca="1">IF(AND(K1053="PAY", L1053&gt;0), SUMIF(MAYPAY1,Employees8[[#Headers],[#Data],[HELPER COLUMN]],Table8[[#All],[Invoice Value]]), "")</f>
        <v>#N/A</v>
      </c>
      <c r="N1053" s="78" t="e">
        <f t="shared" si="98"/>
        <v>#N/A</v>
      </c>
      <c r="O1053" s="79"/>
    </row>
    <row r="1054" spans="2:15" ht="18.75" customHeight="1" x14ac:dyDescent="0.35">
      <c r="B1054" s="67" t="e">
        <f t="shared" si="99"/>
        <v>#N/A</v>
      </c>
      <c r="C1054" s="40"/>
      <c r="D1054" s="40"/>
      <c r="E1054" s="40"/>
      <c r="F1054" s="74"/>
      <c r="G1054" s="74"/>
      <c r="H1054" s="64" t="e">
        <f>VLOOKUP(E1054, 'CODES FOR CLOSING TYPE'!$A$1:$C$28, 2,0)</f>
        <v>#N/A</v>
      </c>
      <c r="I1054" s="75" t="str">
        <f t="shared" si="96"/>
        <v>DUP</v>
      </c>
      <c r="J1054" s="75" t="e">
        <f t="shared" si="95"/>
        <v>#N/A</v>
      </c>
      <c r="K1054" s="76" t="e">
        <f t="shared" si="97"/>
        <v>#N/A</v>
      </c>
      <c r="L1054" s="81">
        <f ca="1">SUMIF(MAYPAY1, Employees8[HELPER COLUMN],Table8[[#All],[Invoice Value]])</f>
        <v>0</v>
      </c>
      <c r="M1054" s="77" t="e">
        <f ca="1">IF(AND(K1054="PAY", L1054&gt;0), SUMIF(MAYPAY1,Employees8[[#Headers],[#Data],[HELPER COLUMN]],Table8[[#All],[Invoice Value]]), "")</f>
        <v>#N/A</v>
      </c>
      <c r="N1054" s="78" t="e">
        <f t="shared" si="98"/>
        <v>#N/A</v>
      </c>
      <c r="O1054" s="79"/>
    </row>
    <row r="1055" spans="2:15" ht="18.75" customHeight="1" x14ac:dyDescent="0.35">
      <c r="B1055" s="67" t="e">
        <f t="shared" si="99"/>
        <v>#N/A</v>
      </c>
      <c r="C1055" s="40"/>
      <c r="D1055" s="40"/>
      <c r="E1055" s="40"/>
      <c r="F1055" s="74"/>
      <c r="G1055" s="74"/>
      <c r="H1055" s="64" t="e">
        <f>VLOOKUP(E1055, 'CODES FOR CLOSING TYPE'!$A$1:$C$28, 2,0)</f>
        <v>#N/A</v>
      </c>
      <c r="I1055" s="75" t="str">
        <f t="shared" si="96"/>
        <v>DUP</v>
      </c>
      <c r="J1055" s="75" t="e">
        <f t="shared" si="95"/>
        <v>#N/A</v>
      </c>
      <c r="K1055" s="76" t="e">
        <f t="shared" si="97"/>
        <v>#N/A</v>
      </c>
      <c r="L1055" s="81">
        <f ca="1">SUMIF(MAYPAY1, Employees8[HELPER COLUMN],Table8[[#All],[Invoice Value]])</f>
        <v>0</v>
      </c>
      <c r="M1055" s="77" t="e">
        <f ca="1">IF(AND(K1055="PAY", L1055&gt;0), SUMIF(MAYPAY1,Employees8[[#Headers],[#Data],[HELPER COLUMN]],Table8[[#All],[Invoice Value]]), "")</f>
        <v>#N/A</v>
      </c>
      <c r="N1055" s="78" t="e">
        <f t="shared" si="98"/>
        <v>#N/A</v>
      </c>
      <c r="O1055" s="79"/>
    </row>
    <row r="1056" spans="2:15" ht="18.75" customHeight="1" x14ac:dyDescent="0.35">
      <c r="B1056" s="67" t="e">
        <f t="shared" si="99"/>
        <v>#N/A</v>
      </c>
      <c r="C1056" s="40"/>
      <c r="D1056" s="40"/>
      <c r="E1056" s="40"/>
      <c r="F1056" s="74"/>
      <c r="G1056" s="74"/>
      <c r="H1056" s="64" t="e">
        <f>VLOOKUP(E1056, 'CODES FOR CLOSING TYPE'!$A$1:$C$28, 2,0)</f>
        <v>#N/A</v>
      </c>
      <c r="I1056" s="75" t="str">
        <f t="shared" si="96"/>
        <v>DUP</v>
      </c>
      <c r="J1056" s="75" t="e">
        <f t="shared" si="95"/>
        <v>#N/A</v>
      </c>
      <c r="K1056" s="76" t="e">
        <f t="shared" si="97"/>
        <v>#N/A</v>
      </c>
      <c r="L1056" s="81">
        <f ca="1">SUMIF(MAYPAY1, Employees8[HELPER COLUMN],Table8[[#All],[Invoice Value]])</f>
        <v>0</v>
      </c>
      <c r="M1056" s="77" t="e">
        <f ca="1">IF(AND(K1056="PAY", L1056&gt;0), SUMIF(MAYPAY1,Employees8[[#Headers],[#Data],[HELPER COLUMN]],Table8[[#All],[Invoice Value]]), "")</f>
        <v>#N/A</v>
      </c>
      <c r="N1056" s="78" t="e">
        <f t="shared" si="98"/>
        <v>#N/A</v>
      </c>
      <c r="O1056" s="79"/>
    </row>
    <row r="1057" spans="2:15" ht="18.75" customHeight="1" x14ac:dyDescent="0.35">
      <c r="B1057" s="67" t="e">
        <f t="shared" si="99"/>
        <v>#N/A</v>
      </c>
      <c r="C1057" s="40"/>
      <c r="D1057" s="40"/>
      <c r="E1057" s="40"/>
      <c r="F1057" s="74"/>
      <c r="G1057" s="74"/>
      <c r="H1057" s="64" t="e">
        <f>VLOOKUP(E1057, 'CODES FOR CLOSING TYPE'!$A$1:$C$28, 2,0)</f>
        <v>#N/A</v>
      </c>
      <c r="I1057" s="75" t="str">
        <f t="shared" si="96"/>
        <v>DUP</v>
      </c>
      <c r="J1057" s="75" t="e">
        <f t="shared" si="95"/>
        <v>#N/A</v>
      </c>
      <c r="K1057" s="76" t="e">
        <f t="shared" si="97"/>
        <v>#N/A</v>
      </c>
      <c r="L1057" s="81">
        <f ca="1">SUMIF(MAYPAY1, Employees8[HELPER COLUMN],Table8[[#All],[Invoice Value]])</f>
        <v>0</v>
      </c>
      <c r="M1057" s="77" t="e">
        <f ca="1">IF(AND(K1057="PAY", L1057&gt;0), SUMIF(MAYPAY1,Employees8[[#Headers],[#Data],[HELPER COLUMN]],Table8[[#All],[Invoice Value]]), "")</f>
        <v>#N/A</v>
      </c>
      <c r="N1057" s="78" t="e">
        <f t="shared" si="98"/>
        <v>#N/A</v>
      </c>
      <c r="O1057" s="79"/>
    </row>
    <row r="1058" spans="2:15" ht="18.75" customHeight="1" x14ac:dyDescent="0.35">
      <c r="B1058" s="67" t="e">
        <f t="shared" si="99"/>
        <v>#N/A</v>
      </c>
      <c r="C1058" s="40"/>
      <c r="D1058" s="40"/>
      <c r="E1058" s="40"/>
      <c r="F1058" s="74"/>
      <c r="G1058" s="74"/>
      <c r="H1058" s="64" t="e">
        <f>VLOOKUP(E1058, 'CODES FOR CLOSING TYPE'!$A$1:$C$28, 2,0)</f>
        <v>#N/A</v>
      </c>
      <c r="I1058" s="75" t="str">
        <f t="shared" si="96"/>
        <v>DUP</v>
      </c>
      <c r="J1058" s="75" t="e">
        <f t="shared" si="95"/>
        <v>#N/A</v>
      </c>
      <c r="K1058" s="76" t="e">
        <f t="shared" si="97"/>
        <v>#N/A</v>
      </c>
      <c r="L1058" s="81">
        <f ca="1">SUMIF(MAYPAY1, Employees8[HELPER COLUMN],Table8[[#All],[Invoice Value]])</f>
        <v>0</v>
      </c>
      <c r="M1058" s="77" t="e">
        <f ca="1">IF(AND(K1058="PAY", L1058&gt;0), SUMIF(MAYPAY1,Employees8[[#Headers],[#Data],[HELPER COLUMN]],Table8[[#All],[Invoice Value]]), "")</f>
        <v>#N/A</v>
      </c>
      <c r="N1058" s="78" t="e">
        <f t="shared" si="98"/>
        <v>#N/A</v>
      </c>
      <c r="O1058" s="79"/>
    </row>
    <row r="1059" spans="2:15" ht="18.75" customHeight="1" x14ac:dyDescent="0.35">
      <c r="B1059" s="67" t="e">
        <f t="shared" si="99"/>
        <v>#N/A</v>
      </c>
      <c r="C1059" s="40"/>
      <c r="D1059" s="40"/>
      <c r="E1059" s="40"/>
      <c r="F1059" s="74"/>
      <c r="G1059" s="74"/>
      <c r="H1059" s="64" t="e">
        <f>VLOOKUP(E1059, 'CODES FOR CLOSING TYPE'!$A$1:$C$28, 2,0)</f>
        <v>#N/A</v>
      </c>
      <c r="I1059" s="75" t="str">
        <f t="shared" si="96"/>
        <v>DUP</v>
      </c>
      <c r="J1059" s="75" t="e">
        <f t="shared" si="95"/>
        <v>#N/A</v>
      </c>
      <c r="K1059" s="76" t="e">
        <f t="shared" si="97"/>
        <v>#N/A</v>
      </c>
      <c r="L1059" s="81">
        <f ca="1">SUMIF(MAYPAY1, Employees8[HELPER COLUMN],Table8[[#All],[Invoice Value]])</f>
        <v>0</v>
      </c>
      <c r="M1059" s="77" t="e">
        <f ca="1">IF(AND(K1059="PAY", L1059&gt;0), SUMIF(MAYPAY1,Employees8[[#Headers],[#Data],[HELPER COLUMN]],Table8[[#All],[Invoice Value]]), "")</f>
        <v>#N/A</v>
      </c>
      <c r="N1059" s="78" t="e">
        <f t="shared" si="98"/>
        <v>#N/A</v>
      </c>
      <c r="O1059" s="79"/>
    </row>
    <row r="1060" spans="2:15" ht="18.75" customHeight="1" x14ac:dyDescent="0.35">
      <c r="B1060" s="67" t="e">
        <f t="shared" si="99"/>
        <v>#N/A</v>
      </c>
      <c r="C1060" s="40"/>
      <c r="D1060" s="40"/>
      <c r="E1060" s="40"/>
      <c r="F1060" s="74"/>
      <c r="G1060" s="74"/>
      <c r="H1060" s="64" t="e">
        <f>VLOOKUP(E1060, 'CODES FOR CLOSING TYPE'!$A$1:$C$28, 2,0)</f>
        <v>#N/A</v>
      </c>
      <c r="I1060" s="75" t="str">
        <f t="shared" si="96"/>
        <v>DUP</v>
      </c>
      <c r="J1060" s="75" t="e">
        <f t="shared" si="95"/>
        <v>#N/A</v>
      </c>
      <c r="K1060" s="76" t="e">
        <f t="shared" si="97"/>
        <v>#N/A</v>
      </c>
      <c r="L1060" s="81">
        <f ca="1">SUMIF(MAYPAY1, Employees8[HELPER COLUMN],Table8[[#All],[Invoice Value]])</f>
        <v>0</v>
      </c>
      <c r="M1060" s="77" t="e">
        <f ca="1">IF(AND(K1060="PAY", L1060&gt;0), SUMIF(MAYPAY1,Employees8[[#Headers],[#Data],[HELPER COLUMN]],Table8[[#All],[Invoice Value]]), "")</f>
        <v>#N/A</v>
      </c>
      <c r="N1060" s="78" t="e">
        <f t="shared" si="98"/>
        <v>#N/A</v>
      </c>
      <c r="O1060" s="79"/>
    </row>
    <row r="1061" spans="2:15" ht="18.75" customHeight="1" x14ac:dyDescent="0.35">
      <c r="B1061" s="67" t="e">
        <f t="shared" si="99"/>
        <v>#N/A</v>
      </c>
      <c r="C1061" s="40"/>
      <c r="D1061" s="40"/>
      <c r="E1061" s="40"/>
      <c r="F1061" s="74"/>
      <c r="G1061" s="74"/>
      <c r="H1061" s="64" t="e">
        <f>VLOOKUP(E1061, 'CODES FOR CLOSING TYPE'!$A$1:$C$28, 2,0)</f>
        <v>#N/A</v>
      </c>
      <c r="I1061" s="75" t="str">
        <f t="shared" si="96"/>
        <v>DUP</v>
      </c>
      <c r="J1061" s="75" t="e">
        <f t="shared" si="95"/>
        <v>#N/A</v>
      </c>
      <c r="K1061" s="76" t="e">
        <f t="shared" si="97"/>
        <v>#N/A</v>
      </c>
      <c r="L1061" s="81">
        <f ca="1">SUMIF(MAYPAY1, Employees8[HELPER COLUMN],Table8[[#All],[Invoice Value]])</f>
        <v>0</v>
      </c>
      <c r="M1061" s="77" t="e">
        <f ca="1">IF(AND(K1061="PAY", L1061&gt;0), SUMIF(MAYPAY1,Employees8[[#Headers],[#Data],[HELPER COLUMN]],Table8[[#All],[Invoice Value]]), "")</f>
        <v>#N/A</v>
      </c>
      <c r="N1061" s="78" t="e">
        <f t="shared" si="98"/>
        <v>#N/A</v>
      </c>
      <c r="O1061" s="79"/>
    </row>
    <row r="1062" spans="2:15" ht="18.75" customHeight="1" x14ac:dyDescent="0.35">
      <c r="B1062" s="67" t="e">
        <f t="shared" si="99"/>
        <v>#N/A</v>
      </c>
      <c r="C1062" s="40"/>
      <c r="D1062" s="40"/>
      <c r="E1062" s="40"/>
      <c r="F1062" s="74"/>
      <c r="G1062" s="74"/>
      <c r="H1062" s="64" t="e">
        <f>VLOOKUP(E1062, 'CODES FOR CLOSING TYPE'!$A$1:$C$28, 2,0)</f>
        <v>#N/A</v>
      </c>
      <c r="I1062" s="75" t="str">
        <f t="shared" si="96"/>
        <v>DUP</v>
      </c>
      <c r="J1062" s="75" t="e">
        <f t="shared" si="95"/>
        <v>#N/A</v>
      </c>
      <c r="K1062" s="76" t="e">
        <f t="shared" si="97"/>
        <v>#N/A</v>
      </c>
      <c r="L1062" s="81">
        <f ca="1">SUMIF(MAYPAY1, Employees8[HELPER COLUMN],Table8[[#All],[Invoice Value]])</f>
        <v>0</v>
      </c>
      <c r="M1062" s="77" t="e">
        <f ca="1">IF(AND(K1062="PAY", L1062&gt;0), SUMIF(MAYPAY1,Employees8[[#Headers],[#Data],[HELPER COLUMN]],Table8[[#All],[Invoice Value]]), "")</f>
        <v>#N/A</v>
      </c>
      <c r="N1062" s="78" t="e">
        <f t="shared" si="98"/>
        <v>#N/A</v>
      </c>
      <c r="O1062" s="79"/>
    </row>
    <row r="1063" spans="2:15" ht="18.75" customHeight="1" x14ac:dyDescent="0.35">
      <c r="B1063" s="67" t="e">
        <f t="shared" si="99"/>
        <v>#N/A</v>
      </c>
      <c r="C1063" s="40"/>
      <c r="D1063" s="40"/>
      <c r="E1063" s="40"/>
      <c r="F1063" s="74"/>
      <c r="G1063" s="74"/>
      <c r="H1063" s="64" t="e">
        <f>VLOOKUP(E1063, 'CODES FOR CLOSING TYPE'!$A$1:$C$28, 2,0)</f>
        <v>#N/A</v>
      </c>
      <c r="I1063" s="75" t="str">
        <f t="shared" si="96"/>
        <v>DUP</v>
      </c>
      <c r="J1063" s="75" t="e">
        <f t="shared" si="95"/>
        <v>#N/A</v>
      </c>
      <c r="K1063" s="76" t="e">
        <f t="shared" si="97"/>
        <v>#N/A</v>
      </c>
      <c r="L1063" s="81">
        <f ca="1">SUMIF(MAYPAY1, Employees8[HELPER COLUMN],Table8[[#All],[Invoice Value]])</f>
        <v>0</v>
      </c>
      <c r="M1063" s="77" t="e">
        <f ca="1">IF(AND(K1063="PAY", L1063&gt;0), SUMIF(MAYPAY1,Employees8[[#Headers],[#Data],[HELPER COLUMN]],Table8[[#All],[Invoice Value]]), "")</f>
        <v>#N/A</v>
      </c>
      <c r="N1063" s="78" t="e">
        <f t="shared" si="98"/>
        <v>#N/A</v>
      </c>
      <c r="O1063" s="79"/>
    </row>
    <row r="1064" spans="2:15" ht="18.75" customHeight="1" x14ac:dyDescent="0.35">
      <c r="B1064" s="67" t="e">
        <f t="shared" si="99"/>
        <v>#N/A</v>
      </c>
      <c r="C1064" s="40"/>
      <c r="D1064" s="40"/>
      <c r="E1064" s="40"/>
      <c r="F1064" s="74"/>
      <c r="G1064" s="74"/>
      <c r="H1064" s="64" t="e">
        <f>VLOOKUP(E1064, 'CODES FOR CLOSING TYPE'!$A$1:$C$28, 2,0)</f>
        <v>#N/A</v>
      </c>
      <c r="I1064" s="75" t="str">
        <f t="shared" si="96"/>
        <v>DUP</v>
      </c>
      <c r="J1064" s="75" t="e">
        <f t="shared" si="95"/>
        <v>#N/A</v>
      </c>
      <c r="K1064" s="76" t="e">
        <f t="shared" si="97"/>
        <v>#N/A</v>
      </c>
      <c r="L1064" s="81">
        <f ca="1">SUMIF(MAYPAY1, Employees8[HELPER COLUMN],Table8[[#All],[Invoice Value]])</f>
        <v>0</v>
      </c>
      <c r="M1064" s="77" t="e">
        <f ca="1">IF(AND(K1064="PAY", L1064&gt;0), SUMIF(MAYPAY1,Employees8[[#Headers],[#Data],[HELPER COLUMN]],Table8[[#All],[Invoice Value]]), "")</f>
        <v>#N/A</v>
      </c>
      <c r="N1064" s="78" t="e">
        <f t="shared" si="98"/>
        <v>#N/A</v>
      </c>
      <c r="O1064" s="79"/>
    </row>
    <row r="1065" spans="2:15" ht="18.75" customHeight="1" x14ac:dyDescent="0.35">
      <c r="B1065" s="67" t="e">
        <f t="shared" si="99"/>
        <v>#N/A</v>
      </c>
      <c r="C1065" s="40"/>
      <c r="D1065" s="40"/>
      <c r="E1065" s="40"/>
      <c r="F1065" s="74"/>
      <c r="G1065" s="74"/>
      <c r="H1065" s="64" t="e">
        <f>VLOOKUP(E1065, 'CODES FOR CLOSING TYPE'!$A$1:$C$28, 2,0)</f>
        <v>#N/A</v>
      </c>
      <c r="I1065" s="75" t="str">
        <f t="shared" si="96"/>
        <v>DUP</v>
      </c>
      <c r="J1065" s="75" t="e">
        <f t="shared" si="95"/>
        <v>#N/A</v>
      </c>
      <c r="K1065" s="76" t="e">
        <f t="shared" si="97"/>
        <v>#N/A</v>
      </c>
      <c r="L1065" s="81">
        <f ca="1">SUMIF(MAYPAY1, Employees8[HELPER COLUMN],Table8[[#All],[Invoice Value]])</f>
        <v>0</v>
      </c>
      <c r="M1065" s="77" t="e">
        <f ca="1">IF(AND(K1065="PAY", L1065&gt;0), SUMIF(MAYPAY1,Employees8[[#Headers],[#Data],[HELPER COLUMN]],Table8[[#All],[Invoice Value]]), "")</f>
        <v>#N/A</v>
      </c>
      <c r="N1065" s="78" t="e">
        <f t="shared" si="98"/>
        <v>#N/A</v>
      </c>
      <c r="O1065" s="79"/>
    </row>
    <row r="1066" spans="2:15" ht="18.75" customHeight="1" x14ac:dyDescent="0.35">
      <c r="B1066" s="67" t="e">
        <f t="shared" si="99"/>
        <v>#N/A</v>
      </c>
      <c r="C1066" s="40"/>
      <c r="D1066" s="40"/>
      <c r="E1066" s="40"/>
      <c r="F1066" s="74"/>
      <c r="G1066" s="74"/>
      <c r="H1066" s="64" t="e">
        <f>VLOOKUP(E1066, 'CODES FOR CLOSING TYPE'!$A$1:$C$28, 2,0)</f>
        <v>#N/A</v>
      </c>
      <c r="I1066" s="75" t="str">
        <f t="shared" si="96"/>
        <v>DUP</v>
      </c>
      <c r="J1066" s="75" t="e">
        <f t="shared" si="95"/>
        <v>#N/A</v>
      </c>
      <c r="K1066" s="76" t="e">
        <f t="shared" si="97"/>
        <v>#N/A</v>
      </c>
      <c r="L1066" s="81">
        <f ca="1">SUMIF(MAYPAY1, Employees8[HELPER COLUMN],Table8[[#All],[Invoice Value]])</f>
        <v>0</v>
      </c>
      <c r="M1066" s="77" t="e">
        <f ca="1">IF(AND(K1066="PAY", L1066&gt;0), SUMIF(MAYPAY1,Employees8[[#Headers],[#Data],[HELPER COLUMN]],Table8[[#All],[Invoice Value]]), "")</f>
        <v>#N/A</v>
      </c>
      <c r="N1066" s="78" t="e">
        <f t="shared" si="98"/>
        <v>#N/A</v>
      </c>
      <c r="O1066" s="79"/>
    </row>
    <row r="1067" spans="2:15" ht="18.75" customHeight="1" x14ac:dyDescent="0.35">
      <c r="B1067" s="67" t="e">
        <f t="shared" si="99"/>
        <v>#N/A</v>
      </c>
      <c r="C1067" s="40"/>
      <c r="D1067" s="40"/>
      <c r="E1067" s="40"/>
      <c r="F1067" s="74"/>
      <c r="G1067" s="74"/>
      <c r="H1067" s="64" t="e">
        <f>VLOOKUP(E1067, 'CODES FOR CLOSING TYPE'!$A$1:$C$28, 2,0)</f>
        <v>#N/A</v>
      </c>
      <c r="I1067" s="75" t="str">
        <f t="shared" si="96"/>
        <v>DUP</v>
      </c>
      <c r="J1067" s="75" t="e">
        <f t="shared" si="95"/>
        <v>#N/A</v>
      </c>
      <c r="K1067" s="76" t="e">
        <f t="shared" si="97"/>
        <v>#N/A</v>
      </c>
      <c r="L1067" s="81">
        <f ca="1">SUMIF(MAYPAY1, Employees8[HELPER COLUMN],Table8[[#All],[Invoice Value]])</f>
        <v>0</v>
      </c>
      <c r="M1067" s="77" t="e">
        <f ca="1">IF(AND(K1067="PAY", L1067&gt;0), SUMIF(MAYPAY1,Employees8[[#Headers],[#Data],[HELPER COLUMN]],Table8[[#All],[Invoice Value]]), "")</f>
        <v>#N/A</v>
      </c>
      <c r="N1067" s="78" t="e">
        <f t="shared" si="98"/>
        <v>#N/A</v>
      </c>
      <c r="O1067" s="79"/>
    </row>
    <row r="1068" spans="2:15" ht="18.75" customHeight="1" x14ac:dyDescent="0.35">
      <c r="B1068" s="67" t="e">
        <f t="shared" si="99"/>
        <v>#N/A</v>
      </c>
      <c r="C1068" s="40"/>
      <c r="D1068" s="40"/>
      <c r="E1068" s="40"/>
      <c r="F1068" s="74"/>
      <c r="G1068" s="74"/>
      <c r="H1068" s="64" t="e">
        <f>VLOOKUP(E1068, 'CODES FOR CLOSING TYPE'!$A$1:$C$28, 2,0)</f>
        <v>#N/A</v>
      </c>
      <c r="I1068" s="75" t="str">
        <f t="shared" si="96"/>
        <v>DUP</v>
      </c>
      <c r="J1068" s="75" t="e">
        <f t="shared" si="95"/>
        <v>#N/A</v>
      </c>
      <c r="K1068" s="76" t="e">
        <f t="shared" si="97"/>
        <v>#N/A</v>
      </c>
      <c r="L1068" s="81">
        <f ca="1">SUMIF(MAYPAY1, Employees8[HELPER COLUMN],Table8[[#All],[Invoice Value]])</f>
        <v>0</v>
      </c>
      <c r="M1068" s="77" t="e">
        <f ca="1">IF(AND(K1068="PAY", L1068&gt;0), SUMIF(MAYPAY1,Employees8[[#Headers],[#Data],[HELPER COLUMN]],Table8[[#All],[Invoice Value]]), "")</f>
        <v>#N/A</v>
      </c>
      <c r="N1068" s="78" t="e">
        <f t="shared" si="98"/>
        <v>#N/A</v>
      </c>
      <c r="O1068" s="79"/>
    </row>
    <row r="1069" spans="2:15" ht="18.75" customHeight="1" x14ac:dyDescent="0.35">
      <c r="B1069" s="67" t="e">
        <f t="shared" si="99"/>
        <v>#N/A</v>
      </c>
      <c r="C1069" s="40"/>
      <c r="D1069" s="40"/>
      <c r="E1069" s="40"/>
      <c r="F1069" s="74"/>
      <c r="G1069" s="74"/>
      <c r="H1069" s="64" t="e">
        <f>VLOOKUP(E1069, 'CODES FOR CLOSING TYPE'!$A$1:$C$28, 2,0)</f>
        <v>#N/A</v>
      </c>
      <c r="I1069" s="75" t="str">
        <f t="shared" si="96"/>
        <v>DUP</v>
      </c>
      <c r="J1069" s="75" t="e">
        <f t="shared" si="95"/>
        <v>#N/A</v>
      </c>
      <c r="K1069" s="76" t="e">
        <f t="shared" si="97"/>
        <v>#N/A</v>
      </c>
      <c r="L1069" s="81">
        <f ca="1">SUMIF(MAYPAY1, Employees8[HELPER COLUMN],Table8[[#All],[Invoice Value]])</f>
        <v>0</v>
      </c>
      <c r="M1069" s="77" t="e">
        <f ca="1">IF(AND(K1069="PAY", L1069&gt;0), SUMIF(MAYPAY1,Employees8[[#Headers],[#Data],[HELPER COLUMN]],Table8[[#All],[Invoice Value]]), "")</f>
        <v>#N/A</v>
      </c>
      <c r="N1069" s="78" t="e">
        <f t="shared" si="98"/>
        <v>#N/A</v>
      </c>
      <c r="O1069" s="79"/>
    </row>
    <row r="1070" spans="2:15" ht="18.75" customHeight="1" x14ac:dyDescent="0.35">
      <c r="B1070" s="67" t="e">
        <f t="shared" si="99"/>
        <v>#N/A</v>
      </c>
      <c r="C1070" s="40"/>
      <c r="D1070" s="40"/>
      <c r="E1070" s="40"/>
      <c r="F1070" s="74"/>
      <c r="G1070" s="74"/>
      <c r="H1070" s="64" t="e">
        <f>VLOOKUP(E1070, 'CODES FOR CLOSING TYPE'!$A$1:$C$28, 2,0)</f>
        <v>#N/A</v>
      </c>
      <c r="I1070" s="75" t="str">
        <f t="shared" si="96"/>
        <v>DUP</v>
      </c>
      <c r="J1070" s="75" t="e">
        <f t="shared" si="95"/>
        <v>#N/A</v>
      </c>
      <c r="K1070" s="76" t="e">
        <f t="shared" si="97"/>
        <v>#N/A</v>
      </c>
      <c r="L1070" s="81">
        <f ca="1">SUMIF(MAYPAY1, Employees8[HELPER COLUMN],Table8[[#All],[Invoice Value]])</f>
        <v>0</v>
      </c>
      <c r="M1070" s="77" t="e">
        <f ca="1">IF(AND(K1070="PAY", L1070&gt;0), SUMIF(MAYPAY1,Employees8[[#Headers],[#Data],[HELPER COLUMN]],Table8[[#All],[Invoice Value]]), "")</f>
        <v>#N/A</v>
      </c>
      <c r="N1070" s="78" t="e">
        <f t="shared" si="98"/>
        <v>#N/A</v>
      </c>
      <c r="O1070" s="79"/>
    </row>
    <row r="1071" spans="2:15" ht="18.75" customHeight="1" x14ac:dyDescent="0.35">
      <c r="B1071" s="67" t="e">
        <f t="shared" si="99"/>
        <v>#N/A</v>
      </c>
      <c r="C1071" s="40"/>
      <c r="D1071" s="40"/>
      <c r="E1071" s="40"/>
      <c r="F1071" s="74"/>
      <c r="G1071" s="74"/>
      <c r="H1071" s="64" t="e">
        <f>VLOOKUP(E1071, 'CODES FOR CLOSING TYPE'!$A$1:$C$28, 2,0)</f>
        <v>#N/A</v>
      </c>
      <c r="I1071" s="75" t="str">
        <f t="shared" si="96"/>
        <v>DUP</v>
      </c>
      <c r="J1071" s="75" t="e">
        <f t="shared" si="95"/>
        <v>#N/A</v>
      </c>
      <c r="K1071" s="76" t="e">
        <f t="shared" si="97"/>
        <v>#N/A</v>
      </c>
      <c r="L1071" s="81">
        <f ca="1">SUMIF(MAYPAY1, Employees8[HELPER COLUMN],Table8[[#All],[Invoice Value]])</f>
        <v>0</v>
      </c>
      <c r="M1071" s="77" t="e">
        <f ca="1">IF(AND(K1071="PAY", L1071&gt;0), SUMIF(MAYPAY1,Employees8[[#Headers],[#Data],[HELPER COLUMN]],Table8[[#All],[Invoice Value]]), "")</f>
        <v>#N/A</v>
      </c>
      <c r="N1071" s="78" t="e">
        <f t="shared" si="98"/>
        <v>#N/A</v>
      </c>
      <c r="O1071" s="79"/>
    </row>
    <row r="1072" spans="2:15" ht="18.75" customHeight="1" x14ac:dyDescent="0.35">
      <c r="B1072" s="67" t="e">
        <f t="shared" si="99"/>
        <v>#N/A</v>
      </c>
      <c r="C1072" s="40"/>
      <c r="D1072" s="40"/>
      <c r="E1072" s="40"/>
      <c r="F1072" s="74"/>
      <c r="G1072" s="74"/>
      <c r="H1072" s="64" t="e">
        <f>VLOOKUP(E1072, 'CODES FOR CLOSING TYPE'!$A$1:$C$28, 2,0)</f>
        <v>#N/A</v>
      </c>
      <c r="I1072" s="75" t="str">
        <f t="shared" si="96"/>
        <v>DUP</v>
      </c>
      <c r="J1072" s="75" t="e">
        <f t="shared" si="95"/>
        <v>#N/A</v>
      </c>
      <c r="K1072" s="76" t="e">
        <f t="shared" si="97"/>
        <v>#N/A</v>
      </c>
      <c r="L1072" s="81">
        <f ca="1">SUMIF(MAYPAY1, Employees8[HELPER COLUMN],Table8[[#All],[Invoice Value]])</f>
        <v>0</v>
      </c>
      <c r="M1072" s="77" t="e">
        <f ca="1">IF(AND(K1072="PAY", L1072&gt;0), SUMIF(MAYPAY1,Employees8[[#Headers],[#Data],[HELPER COLUMN]],Table8[[#All],[Invoice Value]]), "")</f>
        <v>#N/A</v>
      </c>
      <c r="N1072" s="78" t="e">
        <f t="shared" si="98"/>
        <v>#N/A</v>
      </c>
      <c r="O1072" s="79"/>
    </row>
    <row r="1073" spans="2:15" ht="18.75" customHeight="1" x14ac:dyDescent="0.35">
      <c r="B1073" s="67" t="e">
        <f t="shared" si="99"/>
        <v>#N/A</v>
      </c>
      <c r="C1073" s="40"/>
      <c r="D1073" s="40"/>
      <c r="E1073" s="40"/>
      <c r="F1073" s="74"/>
      <c r="G1073" s="74"/>
      <c r="H1073" s="64" t="e">
        <f>VLOOKUP(E1073, 'CODES FOR CLOSING TYPE'!$A$1:$C$28, 2,0)</f>
        <v>#N/A</v>
      </c>
      <c r="I1073" s="75" t="str">
        <f t="shared" si="96"/>
        <v>DUP</v>
      </c>
      <c r="J1073" s="75" t="e">
        <f t="shared" si="95"/>
        <v>#N/A</v>
      </c>
      <c r="K1073" s="76" t="e">
        <f t="shared" si="97"/>
        <v>#N/A</v>
      </c>
      <c r="L1073" s="81">
        <f ca="1">SUMIF(MAYPAY1, Employees8[HELPER COLUMN],Table8[[#All],[Invoice Value]])</f>
        <v>0</v>
      </c>
      <c r="M1073" s="77" t="e">
        <f ca="1">IF(AND(K1073="PAY", L1073&gt;0), SUMIF(MAYPAY1,Employees8[[#Headers],[#Data],[HELPER COLUMN]],Table8[[#All],[Invoice Value]]), "")</f>
        <v>#N/A</v>
      </c>
      <c r="N1073" s="78" t="e">
        <f t="shared" si="98"/>
        <v>#N/A</v>
      </c>
      <c r="O1073" s="79"/>
    </row>
    <row r="1074" spans="2:15" ht="18.75" customHeight="1" x14ac:dyDescent="0.35">
      <c r="B1074" s="67" t="e">
        <f t="shared" si="99"/>
        <v>#N/A</v>
      </c>
      <c r="C1074" s="40"/>
      <c r="D1074" s="40"/>
      <c r="E1074" s="40"/>
      <c r="F1074" s="74"/>
      <c r="G1074" s="74"/>
      <c r="H1074" s="64" t="e">
        <f>VLOOKUP(E1074, 'CODES FOR CLOSING TYPE'!$A$1:$C$28, 2,0)</f>
        <v>#N/A</v>
      </c>
      <c r="I1074" s="75" t="str">
        <f t="shared" si="96"/>
        <v>DUP</v>
      </c>
      <c r="J1074" s="75" t="e">
        <f t="shared" si="95"/>
        <v>#N/A</v>
      </c>
      <c r="K1074" s="76" t="e">
        <f t="shared" si="97"/>
        <v>#N/A</v>
      </c>
      <c r="L1074" s="81">
        <f ca="1">SUMIF(MAYPAY1, Employees8[HELPER COLUMN],Table8[[#All],[Invoice Value]])</f>
        <v>0</v>
      </c>
      <c r="M1074" s="77" t="e">
        <f ca="1">IF(AND(K1074="PAY", L1074&gt;0), SUMIF(MAYPAY1,Employees8[[#Headers],[#Data],[HELPER COLUMN]],Table8[[#All],[Invoice Value]]), "")</f>
        <v>#N/A</v>
      </c>
      <c r="N1074" s="78" t="e">
        <f t="shared" si="98"/>
        <v>#N/A</v>
      </c>
      <c r="O1074" s="79"/>
    </row>
    <row r="1075" spans="2:15" ht="18.75" customHeight="1" x14ac:dyDescent="0.35">
      <c r="B1075" s="67" t="e">
        <f t="shared" si="99"/>
        <v>#N/A</v>
      </c>
      <c r="C1075" s="40"/>
      <c r="D1075" s="40"/>
      <c r="E1075" s="40"/>
      <c r="F1075" s="74"/>
      <c r="G1075" s="74"/>
      <c r="H1075" s="64" t="e">
        <f>VLOOKUP(E1075, 'CODES FOR CLOSING TYPE'!$A$1:$C$28, 2,0)</f>
        <v>#N/A</v>
      </c>
      <c r="I1075" s="75" t="str">
        <f t="shared" si="96"/>
        <v>DUP</v>
      </c>
      <c r="J1075" s="75" t="e">
        <f t="shared" si="95"/>
        <v>#N/A</v>
      </c>
      <c r="K1075" s="76" t="e">
        <f t="shared" si="97"/>
        <v>#N/A</v>
      </c>
      <c r="L1075" s="81">
        <f ca="1">SUMIF(MAYPAY1, Employees8[HELPER COLUMN],Table8[[#All],[Invoice Value]])</f>
        <v>0</v>
      </c>
      <c r="M1075" s="77" t="e">
        <f ca="1">IF(AND(K1075="PAY", L1075&gt;0), SUMIF(MAYPAY1,Employees8[[#Headers],[#Data],[HELPER COLUMN]],Table8[[#All],[Invoice Value]]), "")</f>
        <v>#N/A</v>
      </c>
      <c r="N1075" s="78" t="e">
        <f t="shared" si="98"/>
        <v>#N/A</v>
      </c>
      <c r="O1075" s="79"/>
    </row>
    <row r="1076" spans="2:15" ht="18.75" customHeight="1" x14ac:dyDescent="0.35">
      <c r="B1076" s="67" t="e">
        <f t="shared" si="99"/>
        <v>#N/A</v>
      </c>
      <c r="C1076" s="40"/>
      <c r="D1076" s="40"/>
      <c r="E1076" s="40"/>
      <c r="F1076" s="74"/>
      <c r="G1076" s="74"/>
      <c r="H1076" s="64" t="e">
        <f>VLOOKUP(E1076, 'CODES FOR CLOSING TYPE'!$A$1:$C$28, 2,0)</f>
        <v>#N/A</v>
      </c>
      <c r="I1076" s="75" t="str">
        <f t="shared" si="96"/>
        <v>DUP</v>
      </c>
      <c r="J1076" s="75" t="e">
        <f t="shared" si="95"/>
        <v>#N/A</v>
      </c>
      <c r="K1076" s="76" t="e">
        <f t="shared" si="97"/>
        <v>#N/A</v>
      </c>
      <c r="L1076" s="81">
        <f ca="1">SUMIF(MAYPAY1, Employees8[HELPER COLUMN],Table8[[#All],[Invoice Value]])</f>
        <v>0</v>
      </c>
      <c r="M1076" s="77" t="e">
        <f ca="1">IF(AND(K1076="PAY", L1076&gt;0), SUMIF(MAYPAY1,Employees8[[#Headers],[#Data],[HELPER COLUMN]],Table8[[#All],[Invoice Value]]), "")</f>
        <v>#N/A</v>
      </c>
      <c r="N1076" s="78" t="e">
        <f t="shared" si="98"/>
        <v>#N/A</v>
      </c>
      <c r="O1076" s="79"/>
    </row>
    <row r="1077" spans="2:15" ht="18.75" customHeight="1" x14ac:dyDescent="0.35">
      <c r="B1077" s="67" t="e">
        <f t="shared" si="99"/>
        <v>#N/A</v>
      </c>
      <c r="C1077" s="40"/>
      <c r="D1077" s="40"/>
      <c r="E1077" s="40"/>
      <c r="F1077" s="74"/>
      <c r="G1077" s="74"/>
      <c r="H1077" s="64" t="e">
        <f>VLOOKUP(E1077, 'CODES FOR CLOSING TYPE'!$A$1:$C$28, 2,0)</f>
        <v>#N/A</v>
      </c>
      <c r="I1077" s="75" t="str">
        <f t="shared" si="96"/>
        <v>DUP</v>
      </c>
      <c r="J1077" s="75" t="e">
        <f t="shared" si="95"/>
        <v>#N/A</v>
      </c>
      <c r="K1077" s="76" t="e">
        <f t="shared" si="97"/>
        <v>#N/A</v>
      </c>
      <c r="L1077" s="81">
        <f ca="1">SUMIF(MAYPAY1, Employees8[HELPER COLUMN],Table8[[#All],[Invoice Value]])</f>
        <v>0</v>
      </c>
      <c r="M1077" s="77" t="e">
        <f ca="1">IF(AND(K1077="PAY", L1077&gt;0), SUMIF(MAYPAY1,Employees8[[#Headers],[#Data],[HELPER COLUMN]],Table8[[#All],[Invoice Value]]), "")</f>
        <v>#N/A</v>
      </c>
      <c r="N1077" s="78" t="e">
        <f t="shared" si="98"/>
        <v>#N/A</v>
      </c>
      <c r="O1077" s="79"/>
    </row>
    <row r="1078" spans="2:15" ht="18.75" customHeight="1" x14ac:dyDescent="0.35">
      <c r="B1078" s="67" t="e">
        <f t="shared" si="99"/>
        <v>#N/A</v>
      </c>
      <c r="C1078" s="40"/>
      <c r="D1078" s="40"/>
      <c r="E1078" s="40"/>
      <c r="F1078" s="74"/>
      <c r="G1078" s="74"/>
      <c r="H1078" s="64" t="e">
        <f>VLOOKUP(E1078, 'CODES FOR CLOSING TYPE'!$A$1:$C$28, 2,0)</f>
        <v>#N/A</v>
      </c>
      <c r="I1078" s="75" t="str">
        <f t="shared" si="96"/>
        <v>DUP</v>
      </c>
      <c r="J1078" s="75" t="e">
        <f t="shared" si="95"/>
        <v>#N/A</v>
      </c>
      <c r="K1078" s="76" t="e">
        <f t="shared" si="97"/>
        <v>#N/A</v>
      </c>
      <c r="L1078" s="81">
        <f ca="1">SUMIF(MAYPAY1, Employees8[HELPER COLUMN],Table8[[#All],[Invoice Value]])</f>
        <v>0</v>
      </c>
      <c r="M1078" s="77" t="e">
        <f ca="1">IF(AND(K1078="PAY", L1078&gt;0), SUMIF(MAYPAY1,Employees8[[#Headers],[#Data],[HELPER COLUMN]],Table8[[#All],[Invoice Value]]), "")</f>
        <v>#N/A</v>
      </c>
      <c r="N1078" s="78" t="e">
        <f t="shared" si="98"/>
        <v>#N/A</v>
      </c>
      <c r="O1078" s="79"/>
    </row>
    <row r="1079" spans="2:15" ht="18.75" customHeight="1" x14ac:dyDescent="0.35">
      <c r="B1079" s="67" t="e">
        <f t="shared" si="99"/>
        <v>#N/A</v>
      </c>
      <c r="C1079" s="40"/>
      <c r="D1079" s="40"/>
      <c r="E1079" s="40"/>
      <c r="F1079" s="74"/>
      <c r="G1079" s="74"/>
      <c r="H1079" s="64" t="e">
        <f>VLOOKUP(E1079, 'CODES FOR CLOSING TYPE'!$A$1:$C$28, 2,0)</f>
        <v>#N/A</v>
      </c>
      <c r="I1079" s="75" t="str">
        <f t="shared" si="96"/>
        <v>DUP</v>
      </c>
      <c r="J1079" s="75" t="e">
        <f t="shared" si="95"/>
        <v>#N/A</v>
      </c>
      <c r="K1079" s="76" t="e">
        <f t="shared" si="97"/>
        <v>#N/A</v>
      </c>
      <c r="L1079" s="81">
        <f ca="1">SUMIF(MAYPAY1, Employees8[HELPER COLUMN],Table8[[#All],[Invoice Value]])</f>
        <v>0</v>
      </c>
      <c r="M1079" s="77" t="e">
        <f ca="1">IF(AND(K1079="PAY", L1079&gt;0), SUMIF(MAYPAY1,Employees8[[#Headers],[#Data],[HELPER COLUMN]],Table8[[#All],[Invoice Value]]), "")</f>
        <v>#N/A</v>
      </c>
      <c r="N1079" s="78" t="e">
        <f t="shared" si="98"/>
        <v>#N/A</v>
      </c>
      <c r="O1079" s="79"/>
    </row>
    <row r="1080" spans="2:15" ht="18.75" customHeight="1" x14ac:dyDescent="0.35">
      <c r="B1080" s="67" t="e">
        <f t="shared" si="99"/>
        <v>#N/A</v>
      </c>
      <c r="C1080" s="40"/>
      <c r="D1080" s="40"/>
      <c r="E1080" s="40"/>
      <c r="F1080" s="74"/>
      <c r="G1080" s="74"/>
      <c r="H1080" s="64" t="e">
        <f>VLOOKUP(E1080, 'CODES FOR CLOSING TYPE'!$A$1:$C$28, 2,0)</f>
        <v>#N/A</v>
      </c>
      <c r="I1080" s="75" t="str">
        <f t="shared" si="96"/>
        <v>DUP</v>
      </c>
      <c r="J1080" s="75" t="e">
        <f t="shared" si="95"/>
        <v>#N/A</v>
      </c>
      <c r="K1080" s="76" t="e">
        <f t="shared" si="97"/>
        <v>#N/A</v>
      </c>
      <c r="L1080" s="81">
        <f ca="1">SUMIF(MAYPAY1, Employees8[HELPER COLUMN],Table8[[#All],[Invoice Value]])</f>
        <v>0</v>
      </c>
      <c r="M1080" s="77" t="e">
        <f ca="1">IF(AND(K1080="PAY", L1080&gt;0), SUMIF(MAYPAY1,Employees8[[#Headers],[#Data],[HELPER COLUMN]],Table8[[#All],[Invoice Value]]), "")</f>
        <v>#N/A</v>
      </c>
      <c r="N1080" s="78" t="e">
        <f t="shared" si="98"/>
        <v>#N/A</v>
      </c>
      <c r="O1080" s="79"/>
    </row>
    <row r="1081" spans="2:15" ht="18.75" customHeight="1" x14ac:dyDescent="0.35">
      <c r="B1081" s="67" t="e">
        <f t="shared" si="99"/>
        <v>#N/A</v>
      </c>
      <c r="C1081" s="40"/>
      <c r="D1081" s="40"/>
      <c r="E1081" s="40"/>
      <c r="F1081" s="74"/>
      <c r="G1081" s="74"/>
      <c r="H1081" s="64" t="e">
        <f>VLOOKUP(E1081, 'CODES FOR CLOSING TYPE'!$A$1:$C$28, 2,0)</f>
        <v>#N/A</v>
      </c>
      <c r="I1081" s="75" t="str">
        <f t="shared" si="96"/>
        <v>DUP</v>
      </c>
      <c r="J1081" s="75" t="e">
        <f t="shared" si="95"/>
        <v>#N/A</v>
      </c>
      <c r="K1081" s="76" t="e">
        <f t="shared" si="97"/>
        <v>#N/A</v>
      </c>
      <c r="L1081" s="81">
        <f ca="1">SUMIF(MAYPAY1, Employees8[HELPER COLUMN],Table8[[#All],[Invoice Value]])</f>
        <v>0</v>
      </c>
      <c r="M1081" s="77" t="e">
        <f ca="1">IF(AND(K1081="PAY", L1081&gt;0), SUMIF(MAYPAY1,Employees8[[#Headers],[#Data],[HELPER COLUMN]],Table8[[#All],[Invoice Value]]), "")</f>
        <v>#N/A</v>
      </c>
      <c r="N1081" s="78" t="e">
        <f t="shared" si="98"/>
        <v>#N/A</v>
      </c>
      <c r="O1081" s="79"/>
    </row>
    <row r="1082" spans="2:15" ht="18.75" customHeight="1" x14ac:dyDescent="0.35">
      <c r="B1082" s="67" t="e">
        <f t="shared" si="99"/>
        <v>#N/A</v>
      </c>
      <c r="C1082" s="40"/>
      <c r="D1082" s="40"/>
      <c r="E1082" s="40"/>
      <c r="F1082" s="74"/>
      <c r="G1082" s="74"/>
      <c r="H1082" s="64" t="e">
        <f>VLOOKUP(E1082, 'CODES FOR CLOSING TYPE'!$A$1:$C$28, 2,0)</f>
        <v>#N/A</v>
      </c>
      <c r="I1082" s="75" t="str">
        <f t="shared" si="96"/>
        <v>DUP</v>
      </c>
      <c r="J1082" s="75" t="e">
        <f t="shared" si="95"/>
        <v>#N/A</v>
      </c>
      <c r="K1082" s="76" t="e">
        <f t="shared" si="97"/>
        <v>#N/A</v>
      </c>
      <c r="L1082" s="81">
        <f ca="1">SUMIF(MAYPAY1, Employees8[HELPER COLUMN],Table8[[#All],[Invoice Value]])</f>
        <v>0</v>
      </c>
      <c r="M1082" s="77" t="e">
        <f ca="1">IF(AND(K1082="PAY", L1082&gt;0), SUMIF(MAYPAY1,Employees8[[#Headers],[#Data],[HELPER COLUMN]],Table8[[#All],[Invoice Value]]), "")</f>
        <v>#N/A</v>
      </c>
      <c r="N1082" s="78" t="e">
        <f t="shared" si="98"/>
        <v>#N/A</v>
      </c>
      <c r="O1082" s="79"/>
    </row>
    <row r="1083" spans="2:15" ht="18.75" customHeight="1" x14ac:dyDescent="0.35">
      <c r="B1083" s="67" t="e">
        <f t="shared" si="99"/>
        <v>#N/A</v>
      </c>
      <c r="C1083" s="40"/>
      <c r="D1083" s="40"/>
      <c r="E1083" s="40"/>
      <c r="F1083" s="74"/>
      <c r="G1083" s="74"/>
      <c r="H1083" s="64" t="e">
        <f>VLOOKUP(E1083, 'CODES FOR CLOSING TYPE'!$A$1:$C$28, 2,0)</f>
        <v>#N/A</v>
      </c>
      <c r="I1083" s="75" t="str">
        <f t="shared" si="96"/>
        <v>DUP</v>
      </c>
      <c r="J1083" s="75" t="e">
        <f t="shared" si="95"/>
        <v>#N/A</v>
      </c>
      <c r="K1083" s="76" t="e">
        <f t="shared" si="97"/>
        <v>#N/A</v>
      </c>
      <c r="L1083" s="81">
        <f ca="1">SUMIF(MAYPAY1, Employees8[HELPER COLUMN],Table8[[#All],[Invoice Value]])</f>
        <v>0</v>
      </c>
      <c r="M1083" s="77" t="e">
        <f ca="1">IF(AND(K1083="PAY", L1083&gt;0), SUMIF(MAYPAY1,Employees8[[#Headers],[#Data],[HELPER COLUMN]],Table8[[#All],[Invoice Value]]), "")</f>
        <v>#N/A</v>
      </c>
      <c r="N1083" s="78" t="e">
        <f t="shared" si="98"/>
        <v>#N/A</v>
      </c>
      <c r="O1083" s="79"/>
    </row>
    <row r="1084" spans="2:15" ht="18.75" customHeight="1" x14ac:dyDescent="0.35">
      <c r="B1084" s="67" t="e">
        <f t="shared" si="99"/>
        <v>#N/A</v>
      </c>
      <c r="C1084" s="40"/>
      <c r="D1084" s="40"/>
      <c r="E1084" s="40"/>
      <c r="F1084" s="74"/>
      <c r="G1084" s="74"/>
      <c r="H1084" s="64" t="e">
        <f>VLOOKUP(E1084, 'CODES FOR CLOSING TYPE'!$A$1:$C$28, 2,0)</f>
        <v>#N/A</v>
      </c>
      <c r="I1084" s="75" t="str">
        <f t="shared" si="96"/>
        <v>DUP</v>
      </c>
      <c r="J1084" s="75" t="e">
        <f t="shared" ref="J1084:J1147" si="100">SUMPRODUCT(--(H1084=BUILDCODES))&gt;0</f>
        <v>#N/A</v>
      </c>
      <c r="K1084" s="76" t="e">
        <f t="shared" si="97"/>
        <v>#N/A</v>
      </c>
      <c r="L1084" s="81">
        <f ca="1">SUMIF(MAYPAY1, Employees8[HELPER COLUMN],Table8[[#All],[Invoice Value]])</f>
        <v>0</v>
      </c>
      <c r="M1084" s="77" t="e">
        <f ca="1">IF(AND(K1084="PAY", L1084&gt;0), SUMIF(MAYPAY1,Employees8[[#Headers],[#Data],[HELPER COLUMN]],Table8[[#All],[Invoice Value]]), "")</f>
        <v>#N/A</v>
      </c>
      <c r="N1084" s="78" t="e">
        <f t="shared" si="98"/>
        <v>#N/A</v>
      </c>
      <c r="O1084" s="79"/>
    </row>
    <row r="1085" spans="2:15" ht="18.75" customHeight="1" x14ac:dyDescent="0.35">
      <c r="B1085" s="67" t="e">
        <f t="shared" si="99"/>
        <v>#N/A</v>
      </c>
      <c r="C1085" s="40"/>
      <c r="D1085" s="40"/>
      <c r="E1085" s="40"/>
      <c r="F1085" s="74"/>
      <c r="G1085" s="74"/>
      <c r="H1085" s="64" t="e">
        <f>VLOOKUP(E1085, 'CODES FOR CLOSING TYPE'!$A$1:$C$28, 2,0)</f>
        <v>#N/A</v>
      </c>
      <c r="I1085" s="75" t="str">
        <f t="shared" si="96"/>
        <v>DUP</v>
      </c>
      <c r="J1085" s="75" t="e">
        <f t="shared" si="100"/>
        <v>#N/A</v>
      </c>
      <c r="K1085" s="76" t="e">
        <f t="shared" si="97"/>
        <v>#N/A</v>
      </c>
      <c r="L1085" s="81">
        <f ca="1">SUMIF(MAYPAY1, Employees8[HELPER COLUMN],Table8[[#All],[Invoice Value]])</f>
        <v>0</v>
      </c>
      <c r="M1085" s="77" t="e">
        <f ca="1">IF(AND(K1085="PAY", L1085&gt;0), SUMIF(MAYPAY1,Employees8[[#Headers],[#Data],[HELPER COLUMN]],Table8[[#All],[Invoice Value]]), "")</f>
        <v>#N/A</v>
      </c>
      <c r="N1085" s="78" t="e">
        <f t="shared" si="98"/>
        <v>#N/A</v>
      </c>
      <c r="O1085" s="79"/>
    </row>
    <row r="1086" spans="2:15" ht="18.75" customHeight="1" x14ac:dyDescent="0.35">
      <c r="B1086" s="67" t="e">
        <f t="shared" si="99"/>
        <v>#N/A</v>
      </c>
      <c r="C1086" s="40"/>
      <c r="D1086" s="40"/>
      <c r="E1086" s="40"/>
      <c r="F1086" s="74"/>
      <c r="G1086" s="74"/>
      <c r="H1086" s="64" t="e">
        <f>VLOOKUP(E1086, 'CODES FOR CLOSING TYPE'!$A$1:$C$28, 2,0)</f>
        <v>#N/A</v>
      </c>
      <c r="I1086" s="75" t="str">
        <f t="shared" si="96"/>
        <v>DUP</v>
      </c>
      <c r="J1086" s="75" t="e">
        <f t="shared" si="100"/>
        <v>#N/A</v>
      </c>
      <c r="K1086" s="76" t="e">
        <f t="shared" si="97"/>
        <v>#N/A</v>
      </c>
      <c r="L1086" s="81">
        <f ca="1">SUMIF(MAYPAY1, Employees8[HELPER COLUMN],Table8[[#All],[Invoice Value]])</f>
        <v>0</v>
      </c>
      <c r="M1086" s="77" t="e">
        <f ca="1">IF(AND(K1086="PAY", L1086&gt;0), SUMIF(MAYPAY1,Employees8[[#Headers],[#Data],[HELPER COLUMN]],Table8[[#All],[Invoice Value]]), "")</f>
        <v>#N/A</v>
      </c>
      <c r="N1086" s="78" t="e">
        <f t="shared" si="98"/>
        <v>#N/A</v>
      </c>
      <c r="O1086" s="79"/>
    </row>
    <row r="1087" spans="2:15" ht="18.75" customHeight="1" x14ac:dyDescent="0.35">
      <c r="B1087" s="67" t="e">
        <f t="shared" si="99"/>
        <v>#N/A</v>
      </c>
      <c r="C1087" s="40"/>
      <c r="D1087" s="40"/>
      <c r="E1087" s="40"/>
      <c r="F1087" s="74"/>
      <c r="G1087" s="74"/>
      <c r="H1087" s="64" t="e">
        <f>VLOOKUP(E1087, 'CODES FOR CLOSING TYPE'!$A$1:$C$28, 2,0)</f>
        <v>#N/A</v>
      </c>
      <c r="I1087" s="75" t="str">
        <f t="shared" si="96"/>
        <v>DUP</v>
      </c>
      <c r="J1087" s="75" t="e">
        <f t="shared" si="100"/>
        <v>#N/A</v>
      </c>
      <c r="K1087" s="76" t="e">
        <f t="shared" si="97"/>
        <v>#N/A</v>
      </c>
      <c r="L1087" s="81">
        <f ca="1">SUMIF(MAYPAY1, Employees8[HELPER COLUMN],Table8[[#All],[Invoice Value]])</f>
        <v>0</v>
      </c>
      <c r="M1087" s="77" t="e">
        <f ca="1">IF(AND(K1087="PAY", L1087&gt;0), SUMIF(MAYPAY1,Employees8[[#Headers],[#Data],[HELPER COLUMN]],Table8[[#All],[Invoice Value]]), "")</f>
        <v>#N/A</v>
      </c>
      <c r="N1087" s="78" t="e">
        <f t="shared" si="98"/>
        <v>#N/A</v>
      </c>
      <c r="O1087" s="79"/>
    </row>
    <row r="1088" spans="2:15" ht="18.75" customHeight="1" x14ac:dyDescent="0.35">
      <c r="B1088" s="67" t="e">
        <f t="shared" si="99"/>
        <v>#N/A</v>
      </c>
      <c r="C1088" s="40"/>
      <c r="D1088" s="40"/>
      <c r="E1088" s="40"/>
      <c r="F1088" s="74"/>
      <c r="G1088" s="74"/>
      <c r="H1088" s="64" t="e">
        <f>VLOOKUP(E1088, 'CODES FOR CLOSING TYPE'!$A$1:$C$28, 2,0)</f>
        <v>#N/A</v>
      </c>
      <c r="I1088" s="75" t="str">
        <f t="shared" si="96"/>
        <v>DUP</v>
      </c>
      <c r="J1088" s="75" t="e">
        <f t="shared" si="100"/>
        <v>#N/A</v>
      </c>
      <c r="K1088" s="76" t="e">
        <f t="shared" si="97"/>
        <v>#N/A</v>
      </c>
      <c r="L1088" s="81">
        <f ca="1">SUMIF(MAYPAY1, Employees8[HELPER COLUMN],Table8[[#All],[Invoice Value]])</f>
        <v>0</v>
      </c>
      <c r="M1088" s="77" t="e">
        <f ca="1">IF(AND(K1088="PAY", L1088&gt;0), SUMIF(MAYPAY1,Employees8[[#Headers],[#Data],[HELPER COLUMN]],Table8[[#All],[Invoice Value]]), "")</f>
        <v>#N/A</v>
      </c>
      <c r="N1088" s="78" t="e">
        <f t="shared" si="98"/>
        <v>#N/A</v>
      </c>
      <c r="O1088" s="79"/>
    </row>
    <row r="1089" spans="2:15" ht="18.75" customHeight="1" x14ac:dyDescent="0.35">
      <c r="B1089" s="67" t="e">
        <f t="shared" si="99"/>
        <v>#N/A</v>
      </c>
      <c r="C1089" s="40"/>
      <c r="D1089" s="40"/>
      <c r="E1089" s="40"/>
      <c r="F1089" s="74"/>
      <c r="G1089" s="74"/>
      <c r="H1089" s="64" t="e">
        <f>VLOOKUP(E1089, 'CODES FOR CLOSING TYPE'!$A$1:$C$28, 2,0)</f>
        <v>#N/A</v>
      </c>
      <c r="I1089" s="75" t="str">
        <f t="shared" si="96"/>
        <v>DUP</v>
      </c>
      <c r="J1089" s="75" t="e">
        <f t="shared" si="100"/>
        <v>#N/A</v>
      </c>
      <c r="K1089" s="76" t="e">
        <f t="shared" si="97"/>
        <v>#N/A</v>
      </c>
      <c r="L1089" s="81">
        <f ca="1">SUMIF(MAYPAY1, Employees8[HELPER COLUMN],Table8[[#All],[Invoice Value]])</f>
        <v>0</v>
      </c>
      <c r="M1089" s="77" t="e">
        <f ca="1">IF(AND(K1089="PAY", L1089&gt;0), SUMIF(MAYPAY1,Employees8[[#Headers],[#Data],[HELPER COLUMN]],Table8[[#All],[Invoice Value]]), "")</f>
        <v>#N/A</v>
      </c>
      <c r="N1089" s="78" t="e">
        <f t="shared" si="98"/>
        <v>#N/A</v>
      </c>
      <c r="O1089" s="79"/>
    </row>
    <row r="1090" spans="2:15" ht="18.75" customHeight="1" x14ac:dyDescent="0.35">
      <c r="B1090" s="67" t="e">
        <f t="shared" si="99"/>
        <v>#N/A</v>
      </c>
      <c r="C1090" s="40"/>
      <c r="D1090" s="40"/>
      <c r="E1090" s="40"/>
      <c r="F1090" s="74"/>
      <c r="G1090" s="74"/>
      <c r="H1090" s="64" t="e">
        <f>VLOOKUP(E1090, 'CODES FOR CLOSING TYPE'!$A$1:$C$28, 2,0)</f>
        <v>#N/A</v>
      </c>
      <c r="I1090" s="75" t="str">
        <f t="shared" si="96"/>
        <v>DUP</v>
      </c>
      <c r="J1090" s="75" t="e">
        <f t="shared" si="100"/>
        <v>#N/A</v>
      </c>
      <c r="K1090" s="76" t="e">
        <f t="shared" si="97"/>
        <v>#N/A</v>
      </c>
      <c r="L1090" s="81">
        <f ca="1">SUMIF(MAYPAY1, Employees8[HELPER COLUMN],Table8[[#All],[Invoice Value]])</f>
        <v>0</v>
      </c>
      <c r="M1090" s="77" t="e">
        <f ca="1">IF(AND(K1090="PAY", L1090&gt;0), SUMIF(MAYPAY1,Employees8[[#Headers],[#Data],[HELPER COLUMN]],Table8[[#All],[Invoice Value]]), "")</f>
        <v>#N/A</v>
      </c>
      <c r="N1090" s="78" t="e">
        <f t="shared" si="98"/>
        <v>#N/A</v>
      </c>
      <c r="O1090" s="79"/>
    </row>
    <row r="1091" spans="2:15" ht="18.75" customHeight="1" x14ac:dyDescent="0.35">
      <c r="B1091" s="67" t="e">
        <f t="shared" si="99"/>
        <v>#N/A</v>
      </c>
      <c r="C1091" s="40"/>
      <c r="D1091" s="40"/>
      <c r="E1091" s="40"/>
      <c r="F1091" s="74"/>
      <c r="G1091" s="74"/>
      <c r="H1091" s="64" t="e">
        <f>VLOOKUP(E1091, 'CODES FOR CLOSING TYPE'!$A$1:$C$28, 2,0)</f>
        <v>#N/A</v>
      </c>
      <c r="I1091" s="75" t="str">
        <f t="shared" si="96"/>
        <v>DUP</v>
      </c>
      <c r="J1091" s="75" t="e">
        <f t="shared" si="100"/>
        <v>#N/A</v>
      </c>
      <c r="K1091" s="76" t="e">
        <f t="shared" si="97"/>
        <v>#N/A</v>
      </c>
      <c r="L1091" s="81">
        <f ca="1">SUMIF(MAYPAY1, Employees8[HELPER COLUMN],Table8[[#All],[Invoice Value]])</f>
        <v>0</v>
      </c>
      <c r="M1091" s="77" t="e">
        <f ca="1">IF(AND(K1091="PAY", L1091&gt;0), SUMIF(MAYPAY1,Employees8[[#Headers],[#Data],[HELPER COLUMN]],Table8[[#All],[Invoice Value]]), "")</f>
        <v>#N/A</v>
      </c>
      <c r="N1091" s="78" t="e">
        <f t="shared" si="98"/>
        <v>#N/A</v>
      </c>
      <c r="O1091" s="79"/>
    </row>
    <row r="1092" spans="2:15" ht="18.75" customHeight="1" x14ac:dyDescent="0.35">
      <c r="B1092" s="67" t="e">
        <f t="shared" si="99"/>
        <v>#N/A</v>
      </c>
      <c r="C1092" s="40"/>
      <c r="D1092" s="40"/>
      <c r="E1092" s="40"/>
      <c r="F1092" s="74"/>
      <c r="G1092" s="74"/>
      <c r="H1092" s="64" t="e">
        <f>VLOOKUP(E1092, 'CODES FOR CLOSING TYPE'!$A$1:$C$28, 2,0)</f>
        <v>#N/A</v>
      </c>
      <c r="I1092" s="75" t="str">
        <f t="shared" ref="I1092:I1155" si="101">IF(COUNTIF(B$4:B$1640, B1092&amp;"C")&gt;0, "DUP", "UNIQUE")</f>
        <v>DUP</v>
      </c>
      <c r="J1092" s="75" t="e">
        <f t="shared" si="100"/>
        <v>#N/A</v>
      </c>
      <c r="K1092" s="76" t="e">
        <f t="shared" si="97"/>
        <v>#N/A</v>
      </c>
      <c r="L1092" s="81">
        <f ca="1">SUMIF(MAYPAY1, Employees8[HELPER COLUMN],Table8[[#All],[Invoice Value]])</f>
        <v>0</v>
      </c>
      <c r="M1092" s="77" t="e">
        <f ca="1">IF(AND(K1092="PAY", L1092&gt;0), SUMIF(MAYPAY1,Employees8[[#Headers],[#Data],[HELPER COLUMN]],Table8[[#All],[Invoice Value]]), "")</f>
        <v>#N/A</v>
      </c>
      <c r="N1092" s="78" t="e">
        <f t="shared" si="98"/>
        <v>#N/A</v>
      </c>
      <c r="O1092" s="79"/>
    </row>
    <row r="1093" spans="2:15" ht="18.75" customHeight="1" x14ac:dyDescent="0.35">
      <c r="B1093" s="67" t="e">
        <f t="shared" si="99"/>
        <v>#N/A</v>
      </c>
      <c r="C1093" s="40"/>
      <c r="D1093" s="40"/>
      <c r="E1093" s="40"/>
      <c r="F1093" s="74"/>
      <c r="G1093" s="74"/>
      <c r="H1093" s="64" t="e">
        <f>VLOOKUP(E1093, 'CODES FOR CLOSING TYPE'!$A$1:$C$28, 2,0)</f>
        <v>#N/A</v>
      </c>
      <c r="I1093" s="75" t="str">
        <f t="shared" si="101"/>
        <v>DUP</v>
      </c>
      <c r="J1093" s="75" t="e">
        <f t="shared" si="100"/>
        <v>#N/A</v>
      </c>
      <c r="K1093" s="76" t="e">
        <f t="shared" si="97"/>
        <v>#N/A</v>
      </c>
      <c r="L1093" s="81">
        <f ca="1">SUMIF(MAYPAY1, Employees8[HELPER COLUMN],Table8[[#All],[Invoice Value]])</f>
        <v>0</v>
      </c>
      <c r="M1093" s="77" t="e">
        <f ca="1">IF(AND(K1093="PAY", L1093&gt;0), SUMIF(MAYPAY1,Employees8[[#Headers],[#Data],[HELPER COLUMN]],Table8[[#All],[Invoice Value]]), "")</f>
        <v>#N/A</v>
      </c>
      <c r="N1093" s="78" t="e">
        <f t="shared" si="98"/>
        <v>#N/A</v>
      </c>
      <c r="O1093" s="79"/>
    </row>
    <row r="1094" spans="2:15" ht="18.75" customHeight="1" x14ac:dyDescent="0.35">
      <c r="B1094" s="67" t="e">
        <f t="shared" si="99"/>
        <v>#N/A</v>
      </c>
      <c r="C1094" s="40"/>
      <c r="D1094" s="40"/>
      <c r="E1094" s="40"/>
      <c r="F1094" s="74"/>
      <c r="G1094" s="74"/>
      <c r="H1094" s="64" t="e">
        <f>VLOOKUP(E1094, 'CODES FOR CLOSING TYPE'!$A$1:$C$28, 2,0)</f>
        <v>#N/A</v>
      </c>
      <c r="I1094" s="75" t="str">
        <f t="shared" si="101"/>
        <v>DUP</v>
      </c>
      <c r="J1094" s="75" t="e">
        <f t="shared" si="100"/>
        <v>#N/A</v>
      </c>
      <c r="K1094" s="76" t="e">
        <f t="shared" si="97"/>
        <v>#N/A</v>
      </c>
      <c r="L1094" s="81">
        <f ca="1">SUMIF(MAYPAY1, Employees8[HELPER COLUMN],Table8[[#All],[Invoice Value]])</f>
        <v>0</v>
      </c>
      <c r="M1094" s="77" t="e">
        <f ca="1">IF(AND(K1094="PAY", L1094&gt;0), SUMIF(MAYPAY1,Employees8[[#Headers],[#Data],[HELPER COLUMN]],Table8[[#All],[Invoice Value]]), "")</f>
        <v>#N/A</v>
      </c>
      <c r="N1094" s="78" t="e">
        <f t="shared" si="98"/>
        <v>#N/A</v>
      </c>
      <c r="O1094" s="79"/>
    </row>
    <row r="1095" spans="2:15" ht="18.75" customHeight="1" x14ac:dyDescent="0.35">
      <c r="B1095" s="67" t="e">
        <f t="shared" si="99"/>
        <v>#N/A</v>
      </c>
      <c r="C1095" s="40"/>
      <c r="D1095" s="40"/>
      <c r="E1095" s="40"/>
      <c r="F1095" s="74"/>
      <c r="G1095" s="74"/>
      <c r="H1095" s="64" t="e">
        <f>VLOOKUP(E1095, 'CODES FOR CLOSING TYPE'!$A$1:$C$28, 2,0)</f>
        <v>#N/A</v>
      </c>
      <c r="I1095" s="75" t="str">
        <f t="shared" si="101"/>
        <v>DUP</v>
      </c>
      <c r="J1095" s="75" t="e">
        <f t="shared" si="100"/>
        <v>#N/A</v>
      </c>
      <c r="K1095" s="76" t="e">
        <f t="shared" si="97"/>
        <v>#N/A</v>
      </c>
      <c r="L1095" s="81">
        <f ca="1">SUMIF(MAYPAY1, Employees8[HELPER COLUMN],Table8[[#All],[Invoice Value]])</f>
        <v>0</v>
      </c>
      <c r="M1095" s="77" t="e">
        <f ca="1">IF(AND(K1095="PAY", L1095&gt;0), SUMIF(MAYPAY1,Employees8[[#Headers],[#Data],[HELPER COLUMN]],Table8[[#All],[Invoice Value]]), "")</f>
        <v>#N/A</v>
      </c>
      <c r="N1095" s="78" t="e">
        <f t="shared" si="98"/>
        <v>#N/A</v>
      </c>
      <c r="O1095" s="79"/>
    </row>
    <row r="1096" spans="2:15" ht="18.75" customHeight="1" x14ac:dyDescent="0.35">
      <c r="B1096" s="67" t="e">
        <f t="shared" si="99"/>
        <v>#N/A</v>
      </c>
      <c r="C1096" s="40"/>
      <c r="D1096" s="40"/>
      <c r="E1096" s="40"/>
      <c r="F1096" s="74"/>
      <c r="G1096" s="74"/>
      <c r="H1096" s="64" t="e">
        <f>VLOOKUP(E1096, 'CODES FOR CLOSING TYPE'!$A$1:$C$28, 2,0)</f>
        <v>#N/A</v>
      </c>
      <c r="I1096" s="75" t="str">
        <f t="shared" si="101"/>
        <v>DUP</v>
      </c>
      <c r="J1096" s="75" t="e">
        <f t="shared" si="100"/>
        <v>#N/A</v>
      </c>
      <c r="K1096" s="76" t="e">
        <f t="shared" ref="K1096:K1159" si="102">IF(AND(I1096="DUP", J1096=TRUE),"NO","PAY")</f>
        <v>#N/A</v>
      </c>
      <c r="L1096" s="81">
        <f ca="1">SUMIF(MAYPAY1, Employees8[HELPER COLUMN],Table8[[#All],[Invoice Value]])</f>
        <v>0</v>
      </c>
      <c r="M1096" s="77" t="e">
        <f ca="1">IF(AND(K1096="PAY", L1096&gt;0), SUMIF(MAYPAY1,Employees8[[#Headers],[#Data],[HELPER COLUMN]],Table8[[#All],[Invoice Value]]), "")</f>
        <v>#N/A</v>
      </c>
      <c r="N1096" s="78" t="e">
        <f t="shared" ref="N1096:N1159" si="103">IF(H1096="NGA Outside Boundary Remediation/Build", "OSB", IF(K1096="NO", "NEGLECT", IF(AND(K1096="PAY",L1096=0), "NOT PAID", "PAID")))</f>
        <v>#N/A</v>
      </c>
      <c r="O1096" s="79"/>
    </row>
    <row r="1097" spans="2:15" ht="18.75" customHeight="1" x14ac:dyDescent="0.35">
      <c r="B1097" s="67" t="e">
        <f t="shared" si="99"/>
        <v>#N/A</v>
      </c>
      <c r="C1097" s="40"/>
      <c r="D1097" s="40"/>
      <c r="E1097" s="40"/>
      <c r="F1097" s="74"/>
      <c r="G1097" s="74"/>
      <c r="H1097" s="64" t="e">
        <f>VLOOKUP(E1097, 'CODES FOR CLOSING TYPE'!$A$1:$C$28, 2,0)</f>
        <v>#N/A</v>
      </c>
      <c r="I1097" s="75" t="str">
        <f t="shared" si="101"/>
        <v>DUP</v>
      </c>
      <c r="J1097" s="75" t="e">
        <f t="shared" si="100"/>
        <v>#N/A</v>
      </c>
      <c r="K1097" s="76" t="e">
        <f t="shared" si="102"/>
        <v>#N/A</v>
      </c>
      <c r="L1097" s="81">
        <f ca="1">SUMIF(MAYPAY1, Employees8[HELPER COLUMN],Table8[[#All],[Invoice Value]])</f>
        <v>0</v>
      </c>
      <c r="M1097" s="77" t="e">
        <f ca="1">IF(AND(K1097="PAY", L1097&gt;0), SUMIF(MAYPAY1,Employees8[[#Headers],[#Data],[HELPER COLUMN]],Table8[[#All],[Invoice Value]]), "")</f>
        <v>#N/A</v>
      </c>
      <c r="N1097" s="78" t="e">
        <f t="shared" si="103"/>
        <v>#N/A</v>
      </c>
      <c r="O1097" s="79"/>
    </row>
    <row r="1098" spans="2:15" ht="18.75" customHeight="1" x14ac:dyDescent="0.35">
      <c r="B1098" s="67" t="e">
        <f t="shared" si="99"/>
        <v>#N/A</v>
      </c>
      <c r="C1098" s="40"/>
      <c r="D1098" s="40"/>
      <c r="E1098" s="40"/>
      <c r="F1098" s="74"/>
      <c r="G1098" s="74"/>
      <c r="H1098" s="64" t="e">
        <f>VLOOKUP(E1098, 'CODES FOR CLOSING TYPE'!$A$1:$C$28, 2,0)</f>
        <v>#N/A</v>
      </c>
      <c r="I1098" s="75" t="str">
        <f t="shared" si="101"/>
        <v>DUP</v>
      </c>
      <c r="J1098" s="75" t="e">
        <f t="shared" si="100"/>
        <v>#N/A</v>
      </c>
      <c r="K1098" s="76" t="e">
        <f t="shared" si="102"/>
        <v>#N/A</v>
      </c>
      <c r="L1098" s="81">
        <f ca="1">SUMIF(MAYPAY1, Employees8[HELPER COLUMN],Table8[[#All],[Invoice Value]])</f>
        <v>0</v>
      </c>
      <c r="M1098" s="77" t="e">
        <f ca="1">IF(AND(K1098="PAY", L1098&gt;0), SUMIF(MAYPAY1,Employees8[[#Headers],[#Data],[HELPER COLUMN]],Table8[[#All],[Invoice Value]]), "")</f>
        <v>#N/A</v>
      </c>
      <c r="N1098" s="78" t="e">
        <f t="shared" si="103"/>
        <v>#N/A</v>
      </c>
      <c r="O1098" s="79"/>
    </row>
    <row r="1099" spans="2:15" ht="18.75" customHeight="1" x14ac:dyDescent="0.35">
      <c r="B1099" s="67" t="e">
        <f t="shared" si="99"/>
        <v>#N/A</v>
      </c>
      <c r="C1099" s="40"/>
      <c r="D1099" s="40"/>
      <c r="E1099" s="40"/>
      <c r="F1099" s="74"/>
      <c r="G1099" s="74"/>
      <c r="H1099" s="64" t="e">
        <f>VLOOKUP(E1099, 'CODES FOR CLOSING TYPE'!$A$1:$C$28, 2,0)</f>
        <v>#N/A</v>
      </c>
      <c r="I1099" s="75" t="str">
        <f t="shared" si="101"/>
        <v>DUP</v>
      </c>
      <c r="J1099" s="75" t="e">
        <f t="shared" si="100"/>
        <v>#N/A</v>
      </c>
      <c r="K1099" s="76" t="e">
        <f t="shared" si="102"/>
        <v>#N/A</v>
      </c>
      <c r="L1099" s="81">
        <f ca="1">SUMIF(MAYPAY1, Employees8[HELPER COLUMN],Table8[[#All],[Invoice Value]])</f>
        <v>0</v>
      </c>
      <c r="M1099" s="77" t="e">
        <f ca="1">IF(AND(K1099="PAY", L1099&gt;0), SUMIF(MAYPAY1,Employees8[[#Headers],[#Data],[HELPER COLUMN]],Table8[[#All],[Invoice Value]]), "")</f>
        <v>#N/A</v>
      </c>
      <c r="N1099" s="78" t="e">
        <f t="shared" si="103"/>
        <v>#N/A</v>
      </c>
      <c r="O1099" s="79"/>
    </row>
    <row r="1100" spans="2:15" ht="18.75" customHeight="1" x14ac:dyDescent="0.35">
      <c r="B1100" s="67" t="e">
        <f t="shared" ref="B1100:B1163" si="104">CONCATENATE(C1100, H1100)</f>
        <v>#N/A</v>
      </c>
      <c r="C1100" s="40"/>
      <c r="D1100" s="40"/>
      <c r="E1100" s="40"/>
      <c r="F1100" s="74"/>
      <c r="G1100" s="74"/>
      <c r="H1100" s="64" t="e">
        <f>VLOOKUP(E1100, 'CODES FOR CLOSING TYPE'!$A$1:$C$28, 2,0)</f>
        <v>#N/A</v>
      </c>
      <c r="I1100" s="75" t="str">
        <f t="shared" si="101"/>
        <v>DUP</v>
      </c>
      <c r="J1100" s="75" t="e">
        <f t="shared" si="100"/>
        <v>#N/A</v>
      </c>
      <c r="K1100" s="76" t="e">
        <f t="shared" si="102"/>
        <v>#N/A</v>
      </c>
      <c r="L1100" s="81">
        <f ca="1">SUMIF(MAYPAY1, Employees8[HELPER COLUMN],Table8[[#All],[Invoice Value]])</f>
        <v>0</v>
      </c>
      <c r="M1100" s="77" t="e">
        <f ca="1">IF(AND(K1100="PAY", L1100&gt;0), SUMIF(MAYPAY1,Employees8[[#Headers],[#Data],[HELPER COLUMN]],Table8[[#All],[Invoice Value]]), "")</f>
        <v>#N/A</v>
      </c>
      <c r="N1100" s="78" t="e">
        <f t="shared" si="103"/>
        <v>#N/A</v>
      </c>
      <c r="O1100" s="79"/>
    </row>
    <row r="1101" spans="2:15" ht="18.75" customHeight="1" x14ac:dyDescent="0.35">
      <c r="B1101" s="67" t="e">
        <f t="shared" si="104"/>
        <v>#N/A</v>
      </c>
      <c r="C1101" s="40"/>
      <c r="D1101" s="40"/>
      <c r="E1101" s="40"/>
      <c r="F1101" s="74"/>
      <c r="G1101" s="74"/>
      <c r="H1101" s="64" t="e">
        <f>VLOOKUP(E1101, 'CODES FOR CLOSING TYPE'!$A$1:$C$28, 2,0)</f>
        <v>#N/A</v>
      </c>
      <c r="I1101" s="75" t="str">
        <f t="shared" si="101"/>
        <v>DUP</v>
      </c>
      <c r="J1101" s="75" t="e">
        <f t="shared" si="100"/>
        <v>#N/A</v>
      </c>
      <c r="K1101" s="76" t="e">
        <f t="shared" si="102"/>
        <v>#N/A</v>
      </c>
      <c r="L1101" s="81">
        <f ca="1">SUMIF(MAYPAY1, Employees8[HELPER COLUMN],Table8[[#All],[Invoice Value]])</f>
        <v>0</v>
      </c>
      <c r="M1101" s="77" t="e">
        <f ca="1">IF(AND(K1101="PAY", L1101&gt;0), SUMIF(MAYPAY1,Employees8[[#Headers],[#Data],[HELPER COLUMN]],Table8[[#All],[Invoice Value]]), "")</f>
        <v>#N/A</v>
      </c>
      <c r="N1101" s="78" t="e">
        <f t="shared" si="103"/>
        <v>#N/A</v>
      </c>
      <c r="O1101" s="79"/>
    </row>
    <row r="1102" spans="2:15" ht="18.75" customHeight="1" x14ac:dyDescent="0.35">
      <c r="B1102" s="67" t="e">
        <f t="shared" si="104"/>
        <v>#N/A</v>
      </c>
      <c r="C1102" s="40"/>
      <c r="D1102" s="40"/>
      <c r="E1102" s="40"/>
      <c r="F1102" s="74"/>
      <c r="G1102" s="74"/>
      <c r="H1102" s="64" t="e">
        <f>VLOOKUP(E1102, 'CODES FOR CLOSING TYPE'!$A$1:$C$28, 2,0)</f>
        <v>#N/A</v>
      </c>
      <c r="I1102" s="75" t="str">
        <f t="shared" si="101"/>
        <v>DUP</v>
      </c>
      <c r="J1102" s="75" t="e">
        <f t="shared" si="100"/>
        <v>#N/A</v>
      </c>
      <c r="K1102" s="76" t="e">
        <f t="shared" si="102"/>
        <v>#N/A</v>
      </c>
      <c r="L1102" s="81">
        <f ca="1">SUMIF(MAYPAY1, Employees8[HELPER COLUMN],Table8[[#All],[Invoice Value]])</f>
        <v>0</v>
      </c>
      <c r="M1102" s="77" t="e">
        <f ca="1">IF(AND(K1102="PAY", L1102&gt;0), SUMIF(MAYPAY1,Employees8[[#Headers],[#Data],[HELPER COLUMN]],Table8[[#All],[Invoice Value]]), "")</f>
        <v>#N/A</v>
      </c>
      <c r="N1102" s="78" t="e">
        <f t="shared" si="103"/>
        <v>#N/A</v>
      </c>
      <c r="O1102" s="79"/>
    </row>
    <row r="1103" spans="2:15" ht="18.75" customHeight="1" x14ac:dyDescent="0.35">
      <c r="B1103" s="67" t="e">
        <f t="shared" si="104"/>
        <v>#N/A</v>
      </c>
      <c r="C1103" s="40"/>
      <c r="D1103" s="40"/>
      <c r="E1103" s="40"/>
      <c r="F1103" s="74"/>
      <c r="G1103" s="74"/>
      <c r="H1103" s="64" t="e">
        <f>VLOOKUP(E1103, 'CODES FOR CLOSING TYPE'!$A$1:$C$28, 2,0)</f>
        <v>#N/A</v>
      </c>
      <c r="I1103" s="75" t="str">
        <f t="shared" si="101"/>
        <v>DUP</v>
      </c>
      <c r="J1103" s="75" t="e">
        <f t="shared" si="100"/>
        <v>#N/A</v>
      </c>
      <c r="K1103" s="76" t="e">
        <f t="shared" si="102"/>
        <v>#N/A</v>
      </c>
      <c r="L1103" s="81">
        <f ca="1">SUMIF(MAYPAY1, Employees8[HELPER COLUMN],Table8[[#All],[Invoice Value]])</f>
        <v>0</v>
      </c>
      <c r="M1103" s="77" t="e">
        <f ca="1">IF(AND(K1103="PAY", L1103&gt;0), SUMIF(MAYPAY1,Employees8[[#Headers],[#Data],[HELPER COLUMN]],Table8[[#All],[Invoice Value]]), "")</f>
        <v>#N/A</v>
      </c>
      <c r="N1103" s="78" t="e">
        <f t="shared" si="103"/>
        <v>#N/A</v>
      </c>
      <c r="O1103" s="79"/>
    </row>
    <row r="1104" spans="2:15" ht="18.75" customHeight="1" x14ac:dyDescent="0.35">
      <c r="B1104" s="67" t="e">
        <f t="shared" si="104"/>
        <v>#N/A</v>
      </c>
      <c r="C1104" s="40"/>
      <c r="D1104" s="40"/>
      <c r="E1104" s="40"/>
      <c r="F1104" s="74"/>
      <c r="G1104" s="74"/>
      <c r="H1104" s="64" t="e">
        <f>VLOOKUP(E1104, 'CODES FOR CLOSING TYPE'!$A$1:$C$28, 2,0)</f>
        <v>#N/A</v>
      </c>
      <c r="I1104" s="75" t="str">
        <f t="shared" si="101"/>
        <v>DUP</v>
      </c>
      <c r="J1104" s="75" t="e">
        <f t="shared" si="100"/>
        <v>#N/A</v>
      </c>
      <c r="K1104" s="76" t="e">
        <f t="shared" si="102"/>
        <v>#N/A</v>
      </c>
      <c r="L1104" s="81">
        <f ca="1">SUMIF(MAYPAY1, Employees8[HELPER COLUMN],Table8[[#All],[Invoice Value]])</f>
        <v>0</v>
      </c>
      <c r="M1104" s="77" t="e">
        <f ca="1">IF(AND(K1104="PAY", L1104&gt;0), SUMIF(MAYPAY1,Employees8[[#Headers],[#Data],[HELPER COLUMN]],Table8[[#All],[Invoice Value]]), "")</f>
        <v>#N/A</v>
      </c>
      <c r="N1104" s="78" t="e">
        <f t="shared" si="103"/>
        <v>#N/A</v>
      </c>
      <c r="O1104" s="79"/>
    </row>
    <row r="1105" spans="2:15" ht="18.75" customHeight="1" x14ac:dyDescent="0.35">
      <c r="B1105" s="67" t="e">
        <f t="shared" si="104"/>
        <v>#N/A</v>
      </c>
      <c r="C1105" s="40"/>
      <c r="D1105" s="40"/>
      <c r="E1105" s="40"/>
      <c r="F1105" s="74"/>
      <c r="G1105" s="74"/>
      <c r="H1105" s="64" t="e">
        <f>VLOOKUP(E1105, 'CODES FOR CLOSING TYPE'!$A$1:$C$28, 2,0)</f>
        <v>#N/A</v>
      </c>
      <c r="I1105" s="75" t="str">
        <f t="shared" si="101"/>
        <v>DUP</v>
      </c>
      <c r="J1105" s="75" t="e">
        <f t="shared" si="100"/>
        <v>#N/A</v>
      </c>
      <c r="K1105" s="76" t="e">
        <f t="shared" si="102"/>
        <v>#N/A</v>
      </c>
      <c r="L1105" s="81">
        <f ca="1">SUMIF(MAYPAY1, Employees8[HELPER COLUMN],Table8[[#All],[Invoice Value]])</f>
        <v>0</v>
      </c>
      <c r="M1105" s="77" t="e">
        <f ca="1">IF(AND(K1105="PAY", L1105&gt;0), SUMIF(MAYPAY1,Employees8[[#Headers],[#Data],[HELPER COLUMN]],Table8[[#All],[Invoice Value]]), "")</f>
        <v>#N/A</v>
      </c>
      <c r="N1105" s="78" t="e">
        <f t="shared" si="103"/>
        <v>#N/A</v>
      </c>
      <c r="O1105" s="79"/>
    </row>
    <row r="1106" spans="2:15" ht="18.75" customHeight="1" x14ac:dyDescent="0.35">
      <c r="B1106" s="67" t="e">
        <f t="shared" si="104"/>
        <v>#N/A</v>
      </c>
      <c r="C1106" s="40"/>
      <c r="D1106" s="40"/>
      <c r="E1106" s="40"/>
      <c r="F1106" s="74"/>
      <c r="G1106" s="74"/>
      <c r="H1106" s="64" t="e">
        <f>VLOOKUP(E1106, 'CODES FOR CLOSING TYPE'!$A$1:$C$28, 2,0)</f>
        <v>#N/A</v>
      </c>
      <c r="I1106" s="75" t="str">
        <f t="shared" si="101"/>
        <v>DUP</v>
      </c>
      <c r="J1106" s="75" t="e">
        <f t="shared" si="100"/>
        <v>#N/A</v>
      </c>
      <c r="K1106" s="76" t="e">
        <f t="shared" si="102"/>
        <v>#N/A</v>
      </c>
      <c r="L1106" s="81">
        <f ca="1">SUMIF(MAYPAY1, Employees8[HELPER COLUMN],Table8[[#All],[Invoice Value]])</f>
        <v>0</v>
      </c>
      <c r="M1106" s="77" t="e">
        <f ca="1">IF(AND(K1106="PAY", L1106&gt;0), SUMIF(MAYPAY1,Employees8[[#Headers],[#Data],[HELPER COLUMN]],Table8[[#All],[Invoice Value]]), "")</f>
        <v>#N/A</v>
      </c>
      <c r="N1106" s="78" t="e">
        <f t="shared" si="103"/>
        <v>#N/A</v>
      </c>
      <c r="O1106" s="79"/>
    </row>
    <row r="1107" spans="2:15" ht="18.75" customHeight="1" x14ac:dyDescent="0.35">
      <c r="B1107" s="67" t="e">
        <f t="shared" si="104"/>
        <v>#N/A</v>
      </c>
      <c r="C1107" s="40"/>
      <c r="D1107" s="40"/>
      <c r="E1107" s="40"/>
      <c r="F1107" s="74"/>
      <c r="G1107" s="74"/>
      <c r="H1107" s="64" t="e">
        <f>VLOOKUP(E1107, 'CODES FOR CLOSING TYPE'!$A$1:$C$28, 2,0)</f>
        <v>#N/A</v>
      </c>
      <c r="I1107" s="75" t="str">
        <f t="shared" si="101"/>
        <v>DUP</v>
      </c>
      <c r="J1107" s="75" t="e">
        <f t="shared" si="100"/>
        <v>#N/A</v>
      </c>
      <c r="K1107" s="76" t="e">
        <f t="shared" si="102"/>
        <v>#N/A</v>
      </c>
      <c r="L1107" s="81">
        <f ca="1">SUMIF(MAYPAY1, Employees8[HELPER COLUMN],Table8[[#All],[Invoice Value]])</f>
        <v>0</v>
      </c>
      <c r="M1107" s="77" t="e">
        <f ca="1">IF(AND(K1107="PAY", L1107&gt;0), SUMIF(MAYPAY1,Employees8[[#Headers],[#Data],[HELPER COLUMN]],Table8[[#All],[Invoice Value]]), "")</f>
        <v>#N/A</v>
      </c>
      <c r="N1107" s="78" t="e">
        <f t="shared" si="103"/>
        <v>#N/A</v>
      </c>
      <c r="O1107" s="79"/>
    </row>
    <row r="1108" spans="2:15" ht="18.75" customHeight="1" x14ac:dyDescent="0.35">
      <c r="B1108" s="67" t="e">
        <f t="shared" si="104"/>
        <v>#N/A</v>
      </c>
      <c r="C1108" s="40"/>
      <c r="D1108" s="40"/>
      <c r="E1108" s="40"/>
      <c r="F1108" s="74"/>
      <c r="G1108" s="74"/>
      <c r="H1108" s="64" t="e">
        <f>VLOOKUP(E1108, 'CODES FOR CLOSING TYPE'!$A$1:$C$28, 2,0)</f>
        <v>#N/A</v>
      </c>
      <c r="I1108" s="75" t="str">
        <f t="shared" si="101"/>
        <v>DUP</v>
      </c>
      <c r="J1108" s="75" t="e">
        <f t="shared" si="100"/>
        <v>#N/A</v>
      </c>
      <c r="K1108" s="76" t="e">
        <f t="shared" si="102"/>
        <v>#N/A</v>
      </c>
      <c r="L1108" s="81">
        <f ca="1">SUMIF(MAYPAY1, Employees8[HELPER COLUMN],Table8[[#All],[Invoice Value]])</f>
        <v>0</v>
      </c>
      <c r="M1108" s="77" t="e">
        <f ca="1">IF(AND(K1108="PAY", L1108&gt;0), SUMIF(MAYPAY1,Employees8[[#Headers],[#Data],[HELPER COLUMN]],Table8[[#All],[Invoice Value]]), "")</f>
        <v>#N/A</v>
      </c>
      <c r="N1108" s="78" t="e">
        <f t="shared" si="103"/>
        <v>#N/A</v>
      </c>
      <c r="O1108" s="79"/>
    </row>
    <row r="1109" spans="2:15" ht="18.75" customHeight="1" x14ac:dyDescent="0.35">
      <c r="B1109" s="67" t="e">
        <f t="shared" si="104"/>
        <v>#N/A</v>
      </c>
      <c r="C1109" s="40"/>
      <c r="D1109" s="40"/>
      <c r="E1109" s="40"/>
      <c r="F1109" s="74"/>
      <c r="G1109" s="74"/>
      <c r="H1109" s="64" t="e">
        <f>VLOOKUP(E1109, 'CODES FOR CLOSING TYPE'!$A$1:$C$28, 2,0)</f>
        <v>#N/A</v>
      </c>
      <c r="I1109" s="75" t="str">
        <f t="shared" si="101"/>
        <v>DUP</v>
      </c>
      <c r="J1109" s="75" t="e">
        <f t="shared" si="100"/>
        <v>#N/A</v>
      </c>
      <c r="K1109" s="76" t="e">
        <f t="shared" si="102"/>
        <v>#N/A</v>
      </c>
      <c r="L1109" s="81">
        <f ca="1">SUMIF(MAYPAY1, Employees8[HELPER COLUMN],Table8[[#All],[Invoice Value]])</f>
        <v>0</v>
      </c>
      <c r="M1109" s="77" t="e">
        <f ca="1">IF(AND(K1109="PAY", L1109&gt;0), SUMIF(MAYPAY1,Employees8[[#Headers],[#Data],[HELPER COLUMN]],Table8[[#All],[Invoice Value]]), "")</f>
        <v>#N/A</v>
      </c>
      <c r="N1109" s="78" t="e">
        <f t="shared" si="103"/>
        <v>#N/A</v>
      </c>
      <c r="O1109" s="79"/>
    </row>
    <row r="1110" spans="2:15" ht="18.75" customHeight="1" x14ac:dyDescent="0.35">
      <c r="B1110" s="67" t="e">
        <f t="shared" si="104"/>
        <v>#N/A</v>
      </c>
      <c r="C1110" s="40"/>
      <c r="D1110" s="40"/>
      <c r="E1110" s="40"/>
      <c r="F1110" s="74"/>
      <c r="G1110" s="74"/>
      <c r="H1110" s="64" t="e">
        <f>VLOOKUP(E1110, 'CODES FOR CLOSING TYPE'!$A$1:$C$28, 2,0)</f>
        <v>#N/A</v>
      </c>
      <c r="I1110" s="75" t="str">
        <f t="shared" si="101"/>
        <v>DUP</v>
      </c>
      <c r="J1110" s="75" t="e">
        <f t="shared" si="100"/>
        <v>#N/A</v>
      </c>
      <c r="K1110" s="76" t="e">
        <f t="shared" si="102"/>
        <v>#N/A</v>
      </c>
      <c r="L1110" s="81">
        <f ca="1">SUMIF(MAYPAY1, Employees8[HELPER COLUMN],Table8[[#All],[Invoice Value]])</f>
        <v>0</v>
      </c>
      <c r="M1110" s="77" t="e">
        <f ca="1">IF(AND(K1110="PAY", L1110&gt;0), SUMIF(MAYPAY1,Employees8[[#Headers],[#Data],[HELPER COLUMN]],Table8[[#All],[Invoice Value]]), "")</f>
        <v>#N/A</v>
      </c>
      <c r="N1110" s="78" t="e">
        <f t="shared" si="103"/>
        <v>#N/A</v>
      </c>
      <c r="O1110" s="79"/>
    </row>
    <row r="1111" spans="2:15" ht="18.75" customHeight="1" x14ac:dyDescent="0.35">
      <c r="B1111" s="67" t="e">
        <f t="shared" si="104"/>
        <v>#N/A</v>
      </c>
      <c r="C1111" s="40"/>
      <c r="D1111" s="40"/>
      <c r="E1111" s="40"/>
      <c r="F1111" s="74"/>
      <c r="G1111" s="74"/>
      <c r="H1111" s="64" t="e">
        <f>VLOOKUP(E1111, 'CODES FOR CLOSING TYPE'!$A$1:$C$28, 2,0)</f>
        <v>#N/A</v>
      </c>
      <c r="I1111" s="75" t="str">
        <f t="shared" si="101"/>
        <v>DUP</v>
      </c>
      <c r="J1111" s="75" t="e">
        <f t="shared" si="100"/>
        <v>#N/A</v>
      </c>
      <c r="K1111" s="76" t="e">
        <f t="shared" si="102"/>
        <v>#N/A</v>
      </c>
      <c r="L1111" s="81">
        <f ca="1">SUMIF(MAYPAY1, Employees8[HELPER COLUMN],Table8[[#All],[Invoice Value]])</f>
        <v>0</v>
      </c>
      <c r="M1111" s="77" t="e">
        <f ca="1">IF(AND(K1111="PAY", L1111&gt;0), SUMIF(MAYPAY1,Employees8[[#Headers],[#Data],[HELPER COLUMN]],Table8[[#All],[Invoice Value]]), "")</f>
        <v>#N/A</v>
      </c>
      <c r="N1111" s="78" t="e">
        <f t="shared" si="103"/>
        <v>#N/A</v>
      </c>
      <c r="O1111" s="79"/>
    </row>
    <row r="1112" spans="2:15" ht="18.75" customHeight="1" x14ac:dyDescent="0.35">
      <c r="B1112" s="67" t="e">
        <f t="shared" si="104"/>
        <v>#N/A</v>
      </c>
      <c r="C1112" s="40"/>
      <c r="D1112" s="40"/>
      <c r="E1112" s="40"/>
      <c r="F1112" s="74"/>
      <c r="G1112" s="74"/>
      <c r="H1112" s="64" t="e">
        <f>VLOOKUP(E1112, 'CODES FOR CLOSING TYPE'!$A$1:$C$28, 2,0)</f>
        <v>#N/A</v>
      </c>
      <c r="I1112" s="75" t="str">
        <f t="shared" si="101"/>
        <v>DUP</v>
      </c>
      <c r="J1112" s="75" t="e">
        <f t="shared" si="100"/>
        <v>#N/A</v>
      </c>
      <c r="K1112" s="76" t="e">
        <f t="shared" si="102"/>
        <v>#N/A</v>
      </c>
      <c r="L1112" s="81">
        <f ca="1">SUMIF(MAYPAY1, Employees8[HELPER COLUMN],Table8[[#All],[Invoice Value]])</f>
        <v>0</v>
      </c>
      <c r="M1112" s="77" t="e">
        <f ca="1">IF(AND(K1112="PAY", L1112&gt;0), SUMIF(MAYPAY1,Employees8[[#Headers],[#Data],[HELPER COLUMN]],Table8[[#All],[Invoice Value]]), "")</f>
        <v>#N/A</v>
      </c>
      <c r="N1112" s="78" t="e">
        <f t="shared" si="103"/>
        <v>#N/A</v>
      </c>
      <c r="O1112" s="79"/>
    </row>
    <row r="1113" spans="2:15" ht="18.75" customHeight="1" x14ac:dyDescent="0.35">
      <c r="B1113" s="67" t="e">
        <f t="shared" si="104"/>
        <v>#N/A</v>
      </c>
      <c r="C1113" s="40"/>
      <c r="D1113" s="40"/>
      <c r="E1113" s="40"/>
      <c r="F1113" s="74"/>
      <c r="G1113" s="74"/>
      <c r="H1113" s="64" t="e">
        <f>VLOOKUP(E1113, 'CODES FOR CLOSING TYPE'!$A$1:$C$28, 2,0)</f>
        <v>#N/A</v>
      </c>
      <c r="I1113" s="75" t="str">
        <f t="shared" si="101"/>
        <v>DUP</v>
      </c>
      <c r="J1113" s="75" t="e">
        <f t="shared" si="100"/>
        <v>#N/A</v>
      </c>
      <c r="K1113" s="76" t="e">
        <f t="shared" si="102"/>
        <v>#N/A</v>
      </c>
      <c r="L1113" s="81">
        <f ca="1">SUMIF(MAYPAY1, Employees8[HELPER COLUMN],Table8[[#All],[Invoice Value]])</f>
        <v>0</v>
      </c>
      <c r="M1113" s="77" t="e">
        <f ca="1">IF(AND(K1113="PAY", L1113&gt;0), SUMIF(MAYPAY1,Employees8[[#Headers],[#Data],[HELPER COLUMN]],Table8[[#All],[Invoice Value]]), "")</f>
        <v>#N/A</v>
      </c>
      <c r="N1113" s="78" t="e">
        <f t="shared" si="103"/>
        <v>#N/A</v>
      </c>
      <c r="O1113" s="79"/>
    </row>
    <row r="1114" spans="2:15" ht="18.75" customHeight="1" x14ac:dyDescent="0.35">
      <c r="B1114" s="67" t="e">
        <f t="shared" si="104"/>
        <v>#N/A</v>
      </c>
      <c r="C1114" s="40"/>
      <c r="D1114" s="40"/>
      <c r="E1114" s="40"/>
      <c r="F1114" s="74"/>
      <c r="G1114" s="74"/>
      <c r="H1114" s="64" t="e">
        <f>VLOOKUP(E1114, 'CODES FOR CLOSING TYPE'!$A$1:$C$28, 2,0)</f>
        <v>#N/A</v>
      </c>
      <c r="I1114" s="75" t="str">
        <f t="shared" si="101"/>
        <v>DUP</v>
      </c>
      <c r="J1114" s="75" t="e">
        <f t="shared" si="100"/>
        <v>#N/A</v>
      </c>
      <c r="K1114" s="76" t="e">
        <f t="shared" si="102"/>
        <v>#N/A</v>
      </c>
      <c r="L1114" s="81">
        <f ca="1">SUMIF(MAYPAY1, Employees8[HELPER COLUMN],Table8[[#All],[Invoice Value]])</f>
        <v>0</v>
      </c>
      <c r="M1114" s="77" t="e">
        <f ca="1">IF(AND(K1114="PAY", L1114&gt;0), SUMIF(MAYPAY1,Employees8[[#Headers],[#Data],[HELPER COLUMN]],Table8[[#All],[Invoice Value]]), "")</f>
        <v>#N/A</v>
      </c>
      <c r="N1114" s="78" t="e">
        <f t="shared" si="103"/>
        <v>#N/A</v>
      </c>
      <c r="O1114" s="79"/>
    </row>
    <row r="1115" spans="2:15" ht="18.75" customHeight="1" x14ac:dyDescent="0.35">
      <c r="B1115" s="67" t="e">
        <f t="shared" si="104"/>
        <v>#N/A</v>
      </c>
      <c r="C1115" s="40"/>
      <c r="D1115" s="40"/>
      <c r="E1115" s="40"/>
      <c r="F1115" s="74"/>
      <c r="G1115" s="74"/>
      <c r="H1115" s="64" t="e">
        <f>VLOOKUP(E1115, 'CODES FOR CLOSING TYPE'!$A$1:$C$28, 2,0)</f>
        <v>#N/A</v>
      </c>
      <c r="I1115" s="75" t="str">
        <f t="shared" si="101"/>
        <v>DUP</v>
      </c>
      <c r="J1115" s="75" t="e">
        <f t="shared" si="100"/>
        <v>#N/A</v>
      </c>
      <c r="K1115" s="76" t="e">
        <f t="shared" si="102"/>
        <v>#N/A</v>
      </c>
      <c r="L1115" s="81">
        <f ca="1">SUMIF(MAYPAY1, Employees8[HELPER COLUMN],Table8[[#All],[Invoice Value]])</f>
        <v>0</v>
      </c>
      <c r="M1115" s="77" t="e">
        <f ca="1">IF(AND(K1115="PAY", L1115&gt;0), SUMIF(MAYPAY1,Employees8[[#Headers],[#Data],[HELPER COLUMN]],Table8[[#All],[Invoice Value]]), "")</f>
        <v>#N/A</v>
      </c>
      <c r="N1115" s="78" t="e">
        <f t="shared" si="103"/>
        <v>#N/A</v>
      </c>
      <c r="O1115" s="79"/>
    </row>
    <row r="1116" spans="2:15" ht="18.75" customHeight="1" x14ac:dyDescent="0.35">
      <c r="B1116" s="67" t="e">
        <f t="shared" si="104"/>
        <v>#N/A</v>
      </c>
      <c r="C1116" s="40"/>
      <c r="D1116" s="40"/>
      <c r="E1116" s="40"/>
      <c r="F1116" s="74"/>
      <c r="G1116" s="74"/>
      <c r="H1116" s="64" t="e">
        <f>VLOOKUP(E1116, 'CODES FOR CLOSING TYPE'!$A$1:$C$28, 2,0)</f>
        <v>#N/A</v>
      </c>
      <c r="I1116" s="75" t="str">
        <f t="shared" si="101"/>
        <v>DUP</v>
      </c>
      <c r="J1116" s="75" t="e">
        <f t="shared" si="100"/>
        <v>#N/A</v>
      </c>
      <c r="K1116" s="76" t="e">
        <f t="shared" si="102"/>
        <v>#N/A</v>
      </c>
      <c r="L1116" s="81">
        <f ca="1">SUMIF(MAYPAY1, Employees8[HELPER COLUMN],Table8[[#All],[Invoice Value]])</f>
        <v>0</v>
      </c>
      <c r="M1116" s="77" t="e">
        <f ca="1">IF(AND(K1116="PAY", L1116&gt;0), SUMIF(MAYPAY1,Employees8[[#Headers],[#Data],[HELPER COLUMN]],Table8[[#All],[Invoice Value]]), "")</f>
        <v>#N/A</v>
      </c>
      <c r="N1116" s="78" t="e">
        <f t="shared" si="103"/>
        <v>#N/A</v>
      </c>
      <c r="O1116" s="79"/>
    </row>
    <row r="1117" spans="2:15" ht="18.75" customHeight="1" x14ac:dyDescent="0.35">
      <c r="B1117" s="67" t="e">
        <f t="shared" si="104"/>
        <v>#N/A</v>
      </c>
      <c r="C1117" s="40"/>
      <c r="D1117" s="40"/>
      <c r="E1117" s="40"/>
      <c r="F1117" s="74"/>
      <c r="G1117" s="74"/>
      <c r="H1117" s="64" t="e">
        <f>VLOOKUP(E1117, 'CODES FOR CLOSING TYPE'!$A$1:$C$28, 2,0)</f>
        <v>#N/A</v>
      </c>
      <c r="I1117" s="75" t="str">
        <f t="shared" si="101"/>
        <v>DUP</v>
      </c>
      <c r="J1117" s="75" t="e">
        <f t="shared" si="100"/>
        <v>#N/A</v>
      </c>
      <c r="K1117" s="76" t="e">
        <f t="shared" si="102"/>
        <v>#N/A</v>
      </c>
      <c r="L1117" s="81">
        <f ca="1">SUMIF(MAYPAY1, Employees8[HELPER COLUMN],Table8[[#All],[Invoice Value]])</f>
        <v>0</v>
      </c>
      <c r="M1117" s="77" t="e">
        <f ca="1">IF(AND(K1117="PAY", L1117&gt;0), SUMIF(MAYPAY1,Employees8[[#Headers],[#Data],[HELPER COLUMN]],Table8[[#All],[Invoice Value]]), "")</f>
        <v>#N/A</v>
      </c>
      <c r="N1117" s="78" t="e">
        <f t="shared" si="103"/>
        <v>#N/A</v>
      </c>
      <c r="O1117" s="79"/>
    </row>
    <row r="1118" spans="2:15" ht="18.75" customHeight="1" x14ac:dyDescent="0.35">
      <c r="B1118" s="67" t="e">
        <f t="shared" si="104"/>
        <v>#N/A</v>
      </c>
      <c r="C1118" s="40"/>
      <c r="D1118" s="40"/>
      <c r="E1118" s="40"/>
      <c r="F1118" s="74"/>
      <c r="G1118" s="74"/>
      <c r="H1118" s="64" t="e">
        <f>VLOOKUP(E1118, 'CODES FOR CLOSING TYPE'!$A$1:$C$28, 2,0)</f>
        <v>#N/A</v>
      </c>
      <c r="I1118" s="75" t="str">
        <f t="shared" si="101"/>
        <v>DUP</v>
      </c>
      <c r="J1118" s="75" t="e">
        <f t="shared" si="100"/>
        <v>#N/A</v>
      </c>
      <c r="K1118" s="76" t="e">
        <f t="shared" si="102"/>
        <v>#N/A</v>
      </c>
      <c r="L1118" s="81">
        <f ca="1">SUMIF(MAYPAY1, Employees8[HELPER COLUMN],Table8[[#All],[Invoice Value]])</f>
        <v>0</v>
      </c>
      <c r="M1118" s="77" t="e">
        <f ca="1">IF(AND(K1118="PAY", L1118&gt;0), SUMIF(MAYPAY1,Employees8[[#Headers],[#Data],[HELPER COLUMN]],Table8[[#All],[Invoice Value]]), "")</f>
        <v>#N/A</v>
      </c>
      <c r="N1118" s="78" t="e">
        <f t="shared" si="103"/>
        <v>#N/A</v>
      </c>
      <c r="O1118" s="79"/>
    </row>
    <row r="1119" spans="2:15" ht="18.75" customHeight="1" x14ac:dyDescent="0.35">
      <c r="B1119" s="67" t="e">
        <f t="shared" si="104"/>
        <v>#N/A</v>
      </c>
      <c r="C1119" s="40"/>
      <c r="D1119" s="40"/>
      <c r="E1119" s="40"/>
      <c r="F1119" s="74"/>
      <c r="G1119" s="74"/>
      <c r="H1119" s="64" t="e">
        <f>VLOOKUP(E1119, 'CODES FOR CLOSING TYPE'!$A$1:$C$28, 2,0)</f>
        <v>#N/A</v>
      </c>
      <c r="I1119" s="75" t="str">
        <f t="shared" si="101"/>
        <v>DUP</v>
      </c>
      <c r="J1119" s="75" t="e">
        <f t="shared" si="100"/>
        <v>#N/A</v>
      </c>
      <c r="K1119" s="76" t="e">
        <f t="shared" si="102"/>
        <v>#N/A</v>
      </c>
      <c r="L1119" s="81">
        <f ca="1">SUMIF(MAYPAY1, Employees8[HELPER COLUMN],Table8[[#All],[Invoice Value]])</f>
        <v>0</v>
      </c>
      <c r="M1119" s="77" t="e">
        <f ca="1">IF(AND(K1119="PAY", L1119&gt;0), SUMIF(MAYPAY1,Employees8[[#Headers],[#Data],[HELPER COLUMN]],Table8[[#All],[Invoice Value]]), "")</f>
        <v>#N/A</v>
      </c>
      <c r="N1119" s="78" t="e">
        <f t="shared" si="103"/>
        <v>#N/A</v>
      </c>
      <c r="O1119" s="79"/>
    </row>
    <row r="1120" spans="2:15" ht="18.75" customHeight="1" x14ac:dyDescent="0.35">
      <c r="B1120" s="67" t="e">
        <f t="shared" si="104"/>
        <v>#N/A</v>
      </c>
      <c r="C1120" s="40"/>
      <c r="D1120" s="40"/>
      <c r="E1120" s="40"/>
      <c r="F1120" s="74"/>
      <c r="G1120" s="74"/>
      <c r="H1120" s="64" t="e">
        <f>VLOOKUP(E1120, 'CODES FOR CLOSING TYPE'!$A$1:$C$28, 2,0)</f>
        <v>#N/A</v>
      </c>
      <c r="I1120" s="75" t="str">
        <f t="shared" si="101"/>
        <v>DUP</v>
      </c>
      <c r="J1120" s="75" t="e">
        <f t="shared" si="100"/>
        <v>#N/A</v>
      </c>
      <c r="K1120" s="76" t="e">
        <f t="shared" si="102"/>
        <v>#N/A</v>
      </c>
      <c r="L1120" s="81">
        <f ca="1">SUMIF(MAYPAY1, Employees8[HELPER COLUMN],Table8[[#All],[Invoice Value]])</f>
        <v>0</v>
      </c>
      <c r="M1120" s="77" t="e">
        <f ca="1">IF(AND(K1120="PAY", L1120&gt;0), SUMIF(MAYPAY1,Employees8[[#Headers],[#Data],[HELPER COLUMN]],Table8[[#All],[Invoice Value]]), "")</f>
        <v>#N/A</v>
      </c>
      <c r="N1120" s="78" t="e">
        <f t="shared" si="103"/>
        <v>#N/A</v>
      </c>
      <c r="O1120" s="79"/>
    </row>
    <row r="1121" spans="2:15" ht="18.75" customHeight="1" x14ac:dyDescent="0.35">
      <c r="B1121" s="67" t="e">
        <f t="shared" si="104"/>
        <v>#N/A</v>
      </c>
      <c r="C1121" s="40"/>
      <c r="D1121" s="40"/>
      <c r="E1121" s="40"/>
      <c r="F1121" s="74"/>
      <c r="G1121" s="74"/>
      <c r="H1121" s="64" t="e">
        <f>VLOOKUP(E1121, 'CODES FOR CLOSING TYPE'!$A$1:$C$28, 2,0)</f>
        <v>#N/A</v>
      </c>
      <c r="I1121" s="75" t="str">
        <f t="shared" si="101"/>
        <v>DUP</v>
      </c>
      <c r="J1121" s="75" t="e">
        <f t="shared" si="100"/>
        <v>#N/A</v>
      </c>
      <c r="K1121" s="76" t="e">
        <f t="shared" si="102"/>
        <v>#N/A</v>
      </c>
      <c r="L1121" s="81">
        <f ca="1">SUMIF(MAYPAY1, Employees8[HELPER COLUMN],Table8[[#All],[Invoice Value]])</f>
        <v>0</v>
      </c>
      <c r="M1121" s="77" t="e">
        <f ca="1">IF(AND(K1121="PAY", L1121&gt;0), SUMIF(MAYPAY1,Employees8[[#Headers],[#Data],[HELPER COLUMN]],Table8[[#All],[Invoice Value]]), "")</f>
        <v>#N/A</v>
      </c>
      <c r="N1121" s="78" t="e">
        <f t="shared" si="103"/>
        <v>#N/A</v>
      </c>
      <c r="O1121" s="79"/>
    </row>
    <row r="1122" spans="2:15" ht="18.75" customHeight="1" x14ac:dyDescent="0.35">
      <c r="B1122" s="67" t="e">
        <f t="shared" si="104"/>
        <v>#N/A</v>
      </c>
      <c r="C1122" s="40"/>
      <c r="D1122" s="40"/>
      <c r="E1122" s="40"/>
      <c r="F1122" s="74"/>
      <c r="G1122" s="74"/>
      <c r="H1122" s="64" t="e">
        <f>VLOOKUP(E1122, 'CODES FOR CLOSING TYPE'!$A$1:$C$28, 2,0)</f>
        <v>#N/A</v>
      </c>
      <c r="I1122" s="75" t="str">
        <f t="shared" si="101"/>
        <v>DUP</v>
      </c>
      <c r="J1122" s="75" t="e">
        <f t="shared" si="100"/>
        <v>#N/A</v>
      </c>
      <c r="K1122" s="76" t="e">
        <f t="shared" si="102"/>
        <v>#N/A</v>
      </c>
      <c r="L1122" s="81">
        <f ca="1">SUMIF(MAYPAY1, Employees8[HELPER COLUMN],Table8[[#All],[Invoice Value]])</f>
        <v>0</v>
      </c>
      <c r="M1122" s="77" t="e">
        <f ca="1">IF(AND(K1122="PAY", L1122&gt;0), SUMIF(MAYPAY1,Employees8[[#Headers],[#Data],[HELPER COLUMN]],Table8[[#All],[Invoice Value]]), "")</f>
        <v>#N/A</v>
      </c>
      <c r="N1122" s="78" t="e">
        <f t="shared" si="103"/>
        <v>#N/A</v>
      </c>
      <c r="O1122" s="79"/>
    </row>
    <row r="1123" spans="2:15" ht="18.75" customHeight="1" x14ac:dyDescent="0.35">
      <c r="B1123" s="67" t="e">
        <f t="shared" si="104"/>
        <v>#N/A</v>
      </c>
      <c r="C1123" s="40"/>
      <c r="D1123" s="40"/>
      <c r="E1123" s="40"/>
      <c r="F1123" s="74"/>
      <c r="G1123" s="74"/>
      <c r="H1123" s="64" t="e">
        <f>VLOOKUP(E1123, 'CODES FOR CLOSING TYPE'!$A$1:$C$28, 2,0)</f>
        <v>#N/A</v>
      </c>
      <c r="I1123" s="75" t="str">
        <f t="shared" si="101"/>
        <v>DUP</v>
      </c>
      <c r="J1123" s="75" t="e">
        <f t="shared" si="100"/>
        <v>#N/A</v>
      </c>
      <c r="K1123" s="76" t="e">
        <f t="shared" si="102"/>
        <v>#N/A</v>
      </c>
      <c r="L1123" s="81">
        <f ca="1">SUMIF(MAYPAY1, Employees8[HELPER COLUMN],Table8[[#All],[Invoice Value]])</f>
        <v>0</v>
      </c>
      <c r="M1123" s="77" t="e">
        <f ca="1">IF(AND(K1123="PAY", L1123&gt;0), SUMIF(MAYPAY1,Employees8[[#Headers],[#Data],[HELPER COLUMN]],Table8[[#All],[Invoice Value]]), "")</f>
        <v>#N/A</v>
      </c>
      <c r="N1123" s="78" t="e">
        <f t="shared" si="103"/>
        <v>#N/A</v>
      </c>
      <c r="O1123" s="79"/>
    </row>
    <row r="1124" spans="2:15" ht="18.75" customHeight="1" x14ac:dyDescent="0.35">
      <c r="B1124" s="67" t="e">
        <f t="shared" si="104"/>
        <v>#N/A</v>
      </c>
      <c r="C1124" s="40"/>
      <c r="D1124" s="40"/>
      <c r="E1124" s="40"/>
      <c r="F1124" s="74"/>
      <c r="G1124" s="74"/>
      <c r="H1124" s="64" t="e">
        <f>VLOOKUP(E1124, 'CODES FOR CLOSING TYPE'!$A$1:$C$28, 2,0)</f>
        <v>#N/A</v>
      </c>
      <c r="I1124" s="75" t="str">
        <f t="shared" si="101"/>
        <v>DUP</v>
      </c>
      <c r="J1124" s="75" t="e">
        <f t="shared" si="100"/>
        <v>#N/A</v>
      </c>
      <c r="K1124" s="76" t="e">
        <f t="shared" si="102"/>
        <v>#N/A</v>
      </c>
      <c r="L1124" s="81">
        <f ca="1">SUMIF(MAYPAY1, Employees8[HELPER COLUMN],Table8[[#All],[Invoice Value]])</f>
        <v>0</v>
      </c>
      <c r="M1124" s="77" t="e">
        <f ca="1">IF(AND(K1124="PAY", L1124&gt;0), SUMIF(MAYPAY1,Employees8[[#Headers],[#Data],[HELPER COLUMN]],Table8[[#All],[Invoice Value]]), "")</f>
        <v>#N/A</v>
      </c>
      <c r="N1124" s="78" t="e">
        <f t="shared" si="103"/>
        <v>#N/A</v>
      </c>
      <c r="O1124" s="79"/>
    </row>
    <row r="1125" spans="2:15" ht="18.75" customHeight="1" x14ac:dyDescent="0.35">
      <c r="B1125" s="67" t="e">
        <f t="shared" si="104"/>
        <v>#N/A</v>
      </c>
      <c r="C1125" s="40"/>
      <c r="D1125" s="40"/>
      <c r="E1125" s="40"/>
      <c r="F1125" s="74"/>
      <c r="G1125" s="74"/>
      <c r="H1125" s="64" t="e">
        <f>VLOOKUP(E1125, 'CODES FOR CLOSING TYPE'!$A$1:$C$28, 2,0)</f>
        <v>#N/A</v>
      </c>
      <c r="I1125" s="75" t="str">
        <f t="shared" si="101"/>
        <v>DUP</v>
      </c>
      <c r="J1125" s="75" t="e">
        <f t="shared" si="100"/>
        <v>#N/A</v>
      </c>
      <c r="K1125" s="76" t="e">
        <f t="shared" si="102"/>
        <v>#N/A</v>
      </c>
      <c r="L1125" s="81">
        <f ca="1">SUMIF(MAYPAY1, Employees8[HELPER COLUMN],Table8[[#All],[Invoice Value]])</f>
        <v>0</v>
      </c>
      <c r="M1125" s="77" t="e">
        <f ca="1">IF(AND(K1125="PAY", L1125&gt;0), SUMIF(MAYPAY1,Employees8[[#Headers],[#Data],[HELPER COLUMN]],Table8[[#All],[Invoice Value]]), "")</f>
        <v>#N/A</v>
      </c>
      <c r="N1125" s="78" t="e">
        <f t="shared" si="103"/>
        <v>#N/A</v>
      </c>
      <c r="O1125" s="79"/>
    </row>
    <row r="1126" spans="2:15" ht="18.75" customHeight="1" x14ac:dyDescent="0.35">
      <c r="B1126" s="67" t="e">
        <f t="shared" si="104"/>
        <v>#N/A</v>
      </c>
      <c r="C1126" s="40"/>
      <c r="D1126" s="40"/>
      <c r="E1126" s="40"/>
      <c r="F1126" s="74"/>
      <c r="G1126" s="74"/>
      <c r="H1126" s="64" t="e">
        <f>VLOOKUP(E1126, 'CODES FOR CLOSING TYPE'!$A$1:$C$28, 2,0)</f>
        <v>#N/A</v>
      </c>
      <c r="I1126" s="75" t="str">
        <f t="shared" si="101"/>
        <v>DUP</v>
      </c>
      <c r="J1126" s="75" t="e">
        <f t="shared" si="100"/>
        <v>#N/A</v>
      </c>
      <c r="K1126" s="76" t="e">
        <f t="shared" si="102"/>
        <v>#N/A</v>
      </c>
      <c r="L1126" s="81">
        <f ca="1">SUMIF(MAYPAY1, Employees8[HELPER COLUMN],Table8[[#All],[Invoice Value]])</f>
        <v>0</v>
      </c>
      <c r="M1126" s="77" t="e">
        <f ca="1">IF(AND(K1126="PAY", L1126&gt;0), SUMIF(MAYPAY1,Employees8[[#Headers],[#Data],[HELPER COLUMN]],Table8[[#All],[Invoice Value]]), "")</f>
        <v>#N/A</v>
      </c>
      <c r="N1126" s="78" t="e">
        <f t="shared" si="103"/>
        <v>#N/A</v>
      </c>
      <c r="O1126" s="79"/>
    </row>
    <row r="1127" spans="2:15" ht="18.75" customHeight="1" x14ac:dyDescent="0.35">
      <c r="B1127" s="67" t="e">
        <f t="shared" si="104"/>
        <v>#N/A</v>
      </c>
      <c r="C1127" s="40"/>
      <c r="D1127" s="40"/>
      <c r="E1127" s="40"/>
      <c r="F1127" s="74"/>
      <c r="G1127" s="74"/>
      <c r="H1127" s="64" t="e">
        <f>VLOOKUP(E1127, 'CODES FOR CLOSING TYPE'!$A$1:$C$28, 2,0)</f>
        <v>#N/A</v>
      </c>
      <c r="I1127" s="75" t="str">
        <f t="shared" si="101"/>
        <v>DUP</v>
      </c>
      <c r="J1127" s="75" t="e">
        <f t="shared" si="100"/>
        <v>#N/A</v>
      </c>
      <c r="K1127" s="76" t="e">
        <f t="shared" si="102"/>
        <v>#N/A</v>
      </c>
      <c r="L1127" s="81">
        <f ca="1">SUMIF(MAYPAY1, Employees8[HELPER COLUMN],Table8[[#All],[Invoice Value]])</f>
        <v>0</v>
      </c>
      <c r="M1127" s="77" t="e">
        <f ca="1">IF(AND(K1127="PAY", L1127&gt;0), SUMIF(MAYPAY1,Employees8[[#Headers],[#Data],[HELPER COLUMN]],Table8[[#All],[Invoice Value]]), "")</f>
        <v>#N/A</v>
      </c>
      <c r="N1127" s="78" t="e">
        <f t="shared" si="103"/>
        <v>#N/A</v>
      </c>
      <c r="O1127" s="79"/>
    </row>
    <row r="1128" spans="2:15" ht="18.75" customHeight="1" x14ac:dyDescent="0.35">
      <c r="B1128" s="67" t="e">
        <f t="shared" si="104"/>
        <v>#N/A</v>
      </c>
      <c r="C1128" s="40"/>
      <c r="D1128" s="40"/>
      <c r="E1128" s="40"/>
      <c r="F1128" s="74"/>
      <c r="G1128" s="74"/>
      <c r="H1128" s="64" t="e">
        <f>VLOOKUP(E1128, 'CODES FOR CLOSING TYPE'!$A$1:$C$28, 2,0)</f>
        <v>#N/A</v>
      </c>
      <c r="I1128" s="75" t="str">
        <f t="shared" si="101"/>
        <v>DUP</v>
      </c>
      <c r="J1128" s="75" t="e">
        <f t="shared" si="100"/>
        <v>#N/A</v>
      </c>
      <c r="K1128" s="76" t="e">
        <f t="shared" si="102"/>
        <v>#N/A</v>
      </c>
      <c r="L1128" s="81">
        <f ca="1">SUMIF(MAYPAY1, Employees8[HELPER COLUMN],Table8[[#All],[Invoice Value]])</f>
        <v>0</v>
      </c>
      <c r="M1128" s="77" t="e">
        <f ca="1">IF(AND(K1128="PAY", L1128&gt;0), SUMIF(MAYPAY1,Employees8[[#Headers],[#Data],[HELPER COLUMN]],Table8[[#All],[Invoice Value]]), "")</f>
        <v>#N/A</v>
      </c>
      <c r="N1128" s="78" t="e">
        <f t="shared" si="103"/>
        <v>#N/A</v>
      </c>
      <c r="O1128" s="79"/>
    </row>
    <row r="1129" spans="2:15" ht="18.75" customHeight="1" x14ac:dyDescent="0.35">
      <c r="B1129" s="67" t="e">
        <f t="shared" si="104"/>
        <v>#N/A</v>
      </c>
      <c r="C1129" s="40"/>
      <c r="D1129" s="40"/>
      <c r="E1129" s="40"/>
      <c r="F1129" s="74"/>
      <c r="G1129" s="74"/>
      <c r="H1129" s="64" t="e">
        <f>VLOOKUP(E1129, 'CODES FOR CLOSING TYPE'!$A$1:$C$28, 2,0)</f>
        <v>#N/A</v>
      </c>
      <c r="I1129" s="75" t="str">
        <f t="shared" si="101"/>
        <v>DUP</v>
      </c>
      <c r="J1129" s="75" t="e">
        <f t="shared" si="100"/>
        <v>#N/A</v>
      </c>
      <c r="K1129" s="76" t="e">
        <f t="shared" si="102"/>
        <v>#N/A</v>
      </c>
      <c r="L1129" s="81">
        <f ca="1">SUMIF(MAYPAY1, Employees8[HELPER COLUMN],Table8[[#All],[Invoice Value]])</f>
        <v>0</v>
      </c>
      <c r="M1129" s="77" t="e">
        <f ca="1">IF(AND(K1129="PAY", L1129&gt;0), SUMIF(MAYPAY1,Employees8[[#Headers],[#Data],[HELPER COLUMN]],Table8[[#All],[Invoice Value]]), "")</f>
        <v>#N/A</v>
      </c>
      <c r="N1129" s="78" t="e">
        <f t="shared" si="103"/>
        <v>#N/A</v>
      </c>
      <c r="O1129" s="79"/>
    </row>
    <row r="1130" spans="2:15" ht="18.75" customHeight="1" x14ac:dyDescent="0.35">
      <c r="B1130" s="67" t="e">
        <f t="shared" si="104"/>
        <v>#N/A</v>
      </c>
      <c r="C1130" s="40"/>
      <c r="D1130" s="40"/>
      <c r="E1130" s="40"/>
      <c r="F1130" s="74"/>
      <c r="G1130" s="74"/>
      <c r="H1130" s="64" t="e">
        <f>VLOOKUP(E1130, 'CODES FOR CLOSING TYPE'!$A$1:$C$28, 2,0)</f>
        <v>#N/A</v>
      </c>
      <c r="I1130" s="75" t="str">
        <f t="shared" si="101"/>
        <v>DUP</v>
      </c>
      <c r="J1130" s="75" t="e">
        <f t="shared" si="100"/>
        <v>#N/A</v>
      </c>
      <c r="K1130" s="76" t="e">
        <f t="shared" si="102"/>
        <v>#N/A</v>
      </c>
      <c r="L1130" s="81">
        <f ca="1">SUMIF(MAYPAY1, Employees8[HELPER COLUMN],Table8[[#All],[Invoice Value]])</f>
        <v>0</v>
      </c>
      <c r="M1130" s="77" t="e">
        <f ca="1">IF(AND(K1130="PAY", L1130&gt;0), SUMIF(MAYPAY1,Employees8[[#Headers],[#Data],[HELPER COLUMN]],Table8[[#All],[Invoice Value]]), "")</f>
        <v>#N/A</v>
      </c>
      <c r="N1130" s="78" t="e">
        <f t="shared" si="103"/>
        <v>#N/A</v>
      </c>
      <c r="O1130" s="79"/>
    </row>
    <row r="1131" spans="2:15" ht="18.75" customHeight="1" x14ac:dyDescent="0.35">
      <c r="B1131" s="67" t="e">
        <f t="shared" si="104"/>
        <v>#N/A</v>
      </c>
      <c r="C1131" s="40"/>
      <c r="D1131" s="40"/>
      <c r="E1131" s="40"/>
      <c r="F1131" s="74"/>
      <c r="G1131" s="74"/>
      <c r="H1131" s="64" t="e">
        <f>VLOOKUP(E1131, 'CODES FOR CLOSING TYPE'!$A$1:$C$28, 2,0)</f>
        <v>#N/A</v>
      </c>
      <c r="I1131" s="75" t="str">
        <f t="shared" si="101"/>
        <v>DUP</v>
      </c>
      <c r="J1131" s="75" t="e">
        <f t="shared" si="100"/>
        <v>#N/A</v>
      </c>
      <c r="K1131" s="76" t="e">
        <f t="shared" si="102"/>
        <v>#N/A</v>
      </c>
      <c r="L1131" s="81">
        <f ca="1">SUMIF(MAYPAY1, Employees8[HELPER COLUMN],Table8[[#All],[Invoice Value]])</f>
        <v>0</v>
      </c>
      <c r="M1131" s="77" t="e">
        <f ca="1">IF(AND(K1131="PAY", L1131&gt;0), SUMIF(MAYPAY1,Employees8[[#Headers],[#Data],[HELPER COLUMN]],Table8[[#All],[Invoice Value]]), "")</f>
        <v>#N/A</v>
      </c>
      <c r="N1131" s="78" t="e">
        <f t="shared" si="103"/>
        <v>#N/A</v>
      </c>
      <c r="O1131" s="79"/>
    </row>
    <row r="1132" spans="2:15" ht="18.75" customHeight="1" x14ac:dyDescent="0.35">
      <c r="B1132" s="67" t="e">
        <f t="shared" si="104"/>
        <v>#N/A</v>
      </c>
      <c r="C1132" s="40"/>
      <c r="D1132" s="40"/>
      <c r="E1132" s="40"/>
      <c r="F1132" s="74"/>
      <c r="G1132" s="74"/>
      <c r="H1132" s="64" t="e">
        <f>VLOOKUP(E1132, 'CODES FOR CLOSING TYPE'!$A$1:$C$28, 2,0)</f>
        <v>#N/A</v>
      </c>
      <c r="I1132" s="75" t="str">
        <f t="shared" si="101"/>
        <v>DUP</v>
      </c>
      <c r="J1132" s="75" t="e">
        <f t="shared" si="100"/>
        <v>#N/A</v>
      </c>
      <c r="K1132" s="76" t="e">
        <f t="shared" si="102"/>
        <v>#N/A</v>
      </c>
      <c r="L1132" s="81">
        <f ca="1">SUMIF(MAYPAY1, Employees8[HELPER COLUMN],Table8[[#All],[Invoice Value]])</f>
        <v>0</v>
      </c>
      <c r="M1132" s="77" t="e">
        <f ca="1">IF(AND(K1132="PAY", L1132&gt;0), SUMIF(MAYPAY1,Employees8[[#Headers],[#Data],[HELPER COLUMN]],Table8[[#All],[Invoice Value]]), "")</f>
        <v>#N/A</v>
      </c>
      <c r="N1132" s="78" t="e">
        <f t="shared" si="103"/>
        <v>#N/A</v>
      </c>
      <c r="O1132" s="79"/>
    </row>
    <row r="1133" spans="2:15" ht="18.75" customHeight="1" x14ac:dyDescent="0.35">
      <c r="B1133" s="67" t="e">
        <f t="shared" si="104"/>
        <v>#N/A</v>
      </c>
      <c r="C1133" s="40"/>
      <c r="D1133" s="40"/>
      <c r="E1133" s="40"/>
      <c r="F1133" s="74"/>
      <c r="G1133" s="74"/>
      <c r="H1133" s="64" t="e">
        <f>VLOOKUP(E1133, 'CODES FOR CLOSING TYPE'!$A$1:$C$28, 2,0)</f>
        <v>#N/A</v>
      </c>
      <c r="I1133" s="75" t="str">
        <f t="shared" si="101"/>
        <v>DUP</v>
      </c>
      <c r="J1133" s="75" t="e">
        <f t="shared" si="100"/>
        <v>#N/A</v>
      </c>
      <c r="K1133" s="76" t="e">
        <f t="shared" si="102"/>
        <v>#N/A</v>
      </c>
      <c r="L1133" s="81">
        <f ca="1">SUMIF(MAYPAY1, Employees8[HELPER COLUMN],Table8[[#All],[Invoice Value]])</f>
        <v>0</v>
      </c>
      <c r="M1133" s="77" t="e">
        <f ca="1">IF(AND(K1133="PAY", L1133&gt;0), SUMIF(MAYPAY1,Employees8[[#Headers],[#Data],[HELPER COLUMN]],Table8[[#All],[Invoice Value]]), "")</f>
        <v>#N/A</v>
      </c>
      <c r="N1133" s="78" t="e">
        <f t="shared" si="103"/>
        <v>#N/A</v>
      </c>
      <c r="O1133" s="79"/>
    </row>
    <row r="1134" spans="2:15" ht="18.75" customHeight="1" x14ac:dyDescent="0.35">
      <c r="B1134" s="67" t="e">
        <f t="shared" si="104"/>
        <v>#N/A</v>
      </c>
      <c r="C1134" s="40"/>
      <c r="D1134" s="40"/>
      <c r="E1134" s="40"/>
      <c r="F1134" s="74"/>
      <c r="G1134" s="74"/>
      <c r="H1134" s="64" t="e">
        <f>VLOOKUP(E1134, 'CODES FOR CLOSING TYPE'!$A$1:$C$28, 2,0)</f>
        <v>#N/A</v>
      </c>
      <c r="I1134" s="75" t="str">
        <f t="shared" si="101"/>
        <v>DUP</v>
      </c>
      <c r="J1134" s="75" t="e">
        <f t="shared" si="100"/>
        <v>#N/A</v>
      </c>
      <c r="K1134" s="76" t="e">
        <f t="shared" si="102"/>
        <v>#N/A</v>
      </c>
      <c r="L1134" s="81">
        <f ca="1">SUMIF(MAYPAY1, Employees8[HELPER COLUMN],Table8[[#All],[Invoice Value]])</f>
        <v>0</v>
      </c>
      <c r="M1134" s="77" t="e">
        <f ca="1">IF(AND(K1134="PAY", L1134&gt;0), SUMIF(MAYPAY1,Employees8[[#Headers],[#Data],[HELPER COLUMN]],Table8[[#All],[Invoice Value]]), "")</f>
        <v>#N/A</v>
      </c>
      <c r="N1134" s="78" t="e">
        <f t="shared" si="103"/>
        <v>#N/A</v>
      </c>
      <c r="O1134" s="79"/>
    </row>
    <row r="1135" spans="2:15" ht="18.75" customHeight="1" x14ac:dyDescent="0.35">
      <c r="B1135" s="67" t="e">
        <f t="shared" si="104"/>
        <v>#N/A</v>
      </c>
      <c r="C1135" s="40"/>
      <c r="D1135" s="40"/>
      <c r="E1135" s="40"/>
      <c r="F1135" s="74"/>
      <c r="G1135" s="74"/>
      <c r="H1135" s="64" t="e">
        <f>VLOOKUP(E1135, 'CODES FOR CLOSING TYPE'!$A$1:$C$28, 2,0)</f>
        <v>#N/A</v>
      </c>
      <c r="I1135" s="75" t="str">
        <f t="shared" si="101"/>
        <v>DUP</v>
      </c>
      <c r="J1135" s="75" t="e">
        <f t="shared" si="100"/>
        <v>#N/A</v>
      </c>
      <c r="K1135" s="76" t="e">
        <f t="shared" si="102"/>
        <v>#N/A</v>
      </c>
      <c r="L1135" s="81">
        <f ca="1">SUMIF(MAYPAY1, Employees8[HELPER COLUMN],Table8[[#All],[Invoice Value]])</f>
        <v>0</v>
      </c>
      <c r="M1135" s="77" t="e">
        <f ca="1">IF(AND(K1135="PAY", L1135&gt;0), SUMIF(MAYPAY1,Employees8[[#Headers],[#Data],[HELPER COLUMN]],Table8[[#All],[Invoice Value]]), "")</f>
        <v>#N/A</v>
      </c>
      <c r="N1135" s="78" t="e">
        <f t="shared" si="103"/>
        <v>#N/A</v>
      </c>
      <c r="O1135" s="79"/>
    </row>
    <row r="1136" spans="2:15" ht="18.75" customHeight="1" x14ac:dyDescent="0.35">
      <c r="B1136" s="67" t="e">
        <f t="shared" si="104"/>
        <v>#N/A</v>
      </c>
      <c r="C1136" s="40"/>
      <c r="D1136" s="40"/>
      <c r="E1136" s="40"/>
      <c r="F1136" s="74"/>
      <c r="G1136" s="74"/>
      <c r="H1136" s="64" t="e">
        <f>VLOOKUP(E1136, 'CODES FOR CLOSING TYPE'!$A$1:$C$28, 2,0)</f>
        <v>#N/A</v>
      </c>
      <c r="I1136" s="75" t="str">
        <f t="shared" si="101"/>
        <v>DUP</v>
      </c>
      <c r="J1136" s="75" t="e">
        <f t="shared" si="100"/>
        <v>#N/A</v>
      </c>
      <c r="K1136" s="76" t="e">
        <f t="shared" si="102"/>
        <v>#N/A</v>
      </c>
      <c r="L1136" s="81">
        <f ca="1">SUMIF(MAYPAY1, Employees8[HELPER COLUMN],Table8[[#All],[Invoice Value]])</f>
        <v>0</v>
      </c>
      <c r="M1136" s="77" t="e">
        <f ca="1">IF(AND(K1136="PAY", L1136&gt;0), SUMIF(MAYPAY1,Employees8[[#Headers],[#Data],[HELPER COLUMN]],Table8[[#All],[Invoice Value]]), "")</f>
        <v>#N/A</v>
      </c>
      <c r="N1136" s="78" t="e">
        <f t="shared" si="103"/>
        <v>#N/A</v>
      </c>
      <c r="O1136" s="79"/>
    </row>
    <row r="1137" spans="2:15" ht="18.75" customHeight="1" x14ac:dyDescent="0.35">
      <c r="B1137" s="67" t="e">
        <f t="shared" si="104"/>
        <v>#N/A</v>
      </c>
      <c r="C1137" s="40"/>
      <c r="D1137" s="40"/>
      <c r="E1137" s="40"/>
      <c r="F1137" s="74"/>
      <c r="G1137" s="74"/>
      <c r="H1137" s="64" t="e">
        <f>VLOOKUP(E1137, 'CODES FOR CLOSING TYPE'!$A$1:$C$28, 2,0)</f>
        <v>#N/A</v>
      </c>
      <c r="I1137" s="75" t="str">
        <f t="shared" si="101"/>
        <v>DUP</v>
      </c>
      <c r="J1137" s="75" t="e">
        <f t="shared" si="100"/>
        <v>#N/A</v>
      </c>
      <c r="K1137" s="76" t="e">
        <f t="shared" si="102"/>
        <v>#N/A</v>
      </c>
      <c r="L1137" s="81">
        <f ca="1">SUMIF(MAYPAY1, Employees8[HELPER COLUMN],Table8[[#All],[Invoice Value]])</f>
        <v>0</v>
      </c>
      <c r="M1137" s="77" t="e">
        <f ca="1">IF(AND(K1137="PAY", L1137&gt;0), SUMIF(MAYPAY1,Employees8[[#Headers],[#Data],[HELPER COLUMN]],Table8[[#All],[Invoice Value]]), "")</f>
        <v>#N/A</v>
      </c>
      <c r="N1137" s="78" t="e">
        <f t="shared" si="103"/>
        <v>#N/A</v>
      </c>
      <c r="O1137" s="79"/>
    </row>
    <row r="1138" spans="2:15" ht="18.75" customHeight="1" x14ac:dyDescent="0.35">
      <c r="B1138" s="67" t="e">
        <f t="shared" si="104"/>
        <v>#N/A</v>
      </c>
      <c r="C1138" s="40"/>
      <c r="D1138" s="40"/>
      <c r="E1138" s="40"/>
      <c r="F1138" s="74"/>
      <c r="G1138" s="74"/>
      <c r="H1138" s="64" t="e">
        <f>VLOOKUP(E1138, 'CODES FOR CLOSING TYPE'!$A$1:$C$28, 2,0)</f>
        <v>#N/A</v>
      </c>
      <c r="I1138" s="75" t="str">
        <f t="shared" si="101"/>
        <v>DUP</v>
      </c>
      <c r="J1138" s="75" t="e">
        <f t="shared" si="100"/>
        <v>#N/A</v>
      </c>
      <c r="K1138" s="76" t="e">
        <f t="shared" si="102"/>
        <v>#N/A</v>
      </c>
      <c r="L1138" s="81">
        <f ca="1">SUMIF(MAYPAY1, Employees8[HELPER COLUMN],Table8[[#All],[Invoice Value]])</f>
        <v>0</v>
      </c>
      <c r="M1138" s="77" t="e">
        <f ca="1">IF(AND(K1138="PAY", L1138&gt;0), SUMIF(MAYPAY1,Employees8[[#Headers],[#Data],[HELPER COLUMN]],Table8[[#All],[Invoice Value]]), "")</f>
        <v>#N/A</v>
      </c>
      <c r="N1138" s="78" t="e">
        <f t="shared" si="103"/>
        <v>#N/A</v>
      </c>
      <c r="O1138" s="79"/>
    </row>
    <row r="1139" spans="2:15" ht="18.75" customHeight="1" x14ac:dyDescent="0.35">
      <c r="B1139" s="67" t="e">
        <f t="shared" si="104"/>
        <v>#N/A</v>
      </c>
      <c r="C1139" s="40"/>
      <c r="D1139" s="40"/>
      <c r="E1139" s="40"/>
      <c r="F1139" s="74"/>
      <c r="G1139" s="74"/>
      <c r="H1139" s="64" t="e">
        <f>VLOOKUP(E1139, 'CODES FOR CLOSING TYPE'!$A$1:$C$28, 2,0)</f>
        <v>#N/A</v>
      </c>
      <c r="I1139" s="75" t="str">
        <f t="shared" si="101"/>
        <v>DUP</v>
      </c>
      <c r="J1139" s="75" t="e">
        <f t="shared" si="100"/>
        <v>#N/A</v>
      </c>
      <c r="K1139" s="76" t="e">
        <f t="shared" si="102"/>
        <v>#N/A</v>
      </c>
      <c r="L1139" s="81">
        <f ca="1">SUMIF(MAYPAY1, Employees8[HELPER COLUMN],Table8[[#All],[Invoice Value]])</f>
        <v>0</v>
      </c>
      <c r="M1139" s="77" t="e">
        <f ca="1">IF(AND(K1139="PAY", L1139&gt;0), SUMIF(MAYPAY1,Employees8[[#Headers],[#Data],[HELPER COLUMN]],Table8[[#All],[Invoice Value]]), "")</f>
        <v>#N/A</v>
      </c>
      <c r="N1139" s="78" t="e">
        <f t="shared" si="103"/>
        <v>#N/A</v>
      </c>
      <c r="O1139" s="79"/>
    </row>
    <row r="1140" spans="2:15" ht="18.75" customHeight="1" x14ac:dyDescent="0.35">
      <c r="B1140" s="67" t="e">
        <f t="shared" si="104"/>
        <v>#N/A</v>
      </c>
      <c r="C1140" s="40"/>
      <c r="D1140" s="40"/>
      <c r="E1140" s="40"/>
      <c r="F1140" s="74"/>
      <c r="G1140" s="74"/>
      <c r="H1140" s="64" t="e">
        <f>VLOOKUP(E1140, 'CODES FOR CLOSING TYPE'!$A$1:$C$28, 2,0)</f>
        <v>#N/A</v>
      </c>
      <c r="I1140" s="75" t="str">
        <f t="shared" si="101"/>
        <v>DUP</v>
      </c>
      <c r="J1140" s="75" t="e">
        <f t="shared" si="100"/>
        <v>#N/A</v>
      </c>
      <c r="K1140" s="76" t="e">
        <f t="shared" si="102"/>
        <v>#N/A</v>
      </c>
      <c r="L1140" s="81">
        <f ca="1">SUMIF(MAYPAY1, Employees8[HELPER COLUMN],Table8[[#All],[Invoice Value]])</f>
        <v>0</v>
      </c>
      <c r="M1140" s="77" t="e">
        <f ca="1">IF(AND(K1140="PAY", L1140&gt;0), SUMIF(MAYPAY1,Employees8[[#Headers],[#Data],[HELPER COLUMN]],Table8[[#All],[Invoice Value]]), "")</f>
        <v>#N/A</v>
      </c>
      <c r="N1140" s="78" t="e">
        <f t="shared" si="103"/>
        <v>#N/A</v>
      </c>
      <c r="O1140" s="79"/>
    </row>
    <row r="1141" spans="2:15" ht="18.75" customHeight="1" x14ac:dyDescent="0.35">
      <c r="B1141" s="67" t="e">
        <f t="shared" si="104"/>
        <v>#N/A</v>
      </c>
      <c r="C1141" s="40"/>
      <c r="D1141" s="40"/>
      <c r="E1141" s="40"/>
      <c r="F1141" s="74"/>
      <c r="G1141" s="74"/>
      <c r="H1141" s="64" t="e">
        <f>VLOOKUP(E1141, 'CODES FOR CLOSING TYPE'!$A$1:$C$28, 2,0)</f>
        <v>#N/A</v>
      </c>
      <c r="I1141" s="75" t="str">
        <f t="shared" si="101"/>
        <v>DUP</v>
      </c>
      <c r="J1141" s="75" t="e">
        <f t="shared" si="100"/>
        <v>#N/A</v>
      </c>
      <c r="K1141" s="76" t="e">
        <f t="shared" si="102"/>
        <v>#N/A</v>
      </c>
      <c r="L1141" s="81">
        <f ca="1">SUMIF(MAYPAY1, Employees8[HELPER COLUMN],Table8[[#All],[Invoice Value]])</f>
        <v>0</v>
      </c>
      <c r="M1141" s="77" t="e">
        <f ca="1">IF(AND(K1141="PAY", L1141&gt;0), SUMIF(MAYPAY1,Employees8[[#Headers],[#Data],[HELPER COLUMN]],Table8[[#All],[Invoice Value]]), "")</f>
        <v>#N/A</v>
      </c>
      <c r="N1141" s="78" t="e">
        <f t="shared" si="103"/>
        <v>#N/A</v>
      </c>
      <c r="O1141" s="79"/>
    </row>
    <row r="1142" spans="2:15" ht="18.75" customHeight="1" x14ac:dyDescent="0.35">
      <c r="B1142" s="67" t="e">
        <f t="shared" si="104"/>
        <v>#N/A</v>
      </c>
      <c r="C1142" s="40"/>
      <c r="D1142" s="40"/>
      <c r="E1142" s="40"/>
      <c r="F1142" s="74"/>
      <c r="G1142" s="74"/>
      <c r="H1142" s="64" t="e">
        <f>VLOOKUP(E1142, 'CODES FOR CLOSING TYPE'!$A$1:$C$28, 2,0)</f>
        <v>#N/A</v>
      </c>
      <c r="I1142" s="75" t="str">
        <f t="shared" si="101"/>
        <v>DUP</v>
      </c>
      <c r="J1142" s="75" t="e">
        <f t="shared" si="100"/>
        <v>#N/A</v>
      </c>
      <c r="K1142" s="76" t="e">
        <f t="shared" si="102"/>
        <v>#N/A</v>
      </c>
      <c r="L1142" s="81">
        <f ca="1">SUMIF(MAYPAY1, Employees8[HELPER COLUMN],Table8[[#All],[Invoice Value]])</f>
        <v>0</v>
      </c>
      <c r="M1142" s="77" t="e">
        <f ca="1">IF(AND(K1142="PAY", L1142&gt;0), SUMIF(MAYPAY1,Employees8[[#Headers],[#Data],[HELPER COLUMN]],Table8[[#All],[Invoice Value]]), "")</f>
        <v>#N/A</v>
      </c>
      <c r="N1142" s="78" t="e">
        <f t="shared" si="103"/>
        <v>#N/A</v>
      </c>
      <c r="O1142" s="79"/>
    </row>
    <row r="1143" spans="2:15" ht="18.75" customHeight="1" x14ac:dyDescent="0.35">
      <c r="B1143" s="67" t="e">
        <f t="shared" si="104"/>
        <v>#N/A</v>
      </c>
      <c r="C1143" s="40"/>
      <c r="D1143" s="40"/>
      <c r="E1143" s="40"/>
      <c r="F1143" s="74"/>
      <c r="G1143" s="74"/>
      <c r="H1143" s="64" t="e">
        <f>VLOOKUP(E1143, 'CODES FOR CLOSING TYPE'!$A$1:$C$28, 2,0)</f>
        <v>#N/A</v>
      </c>
      <c r="I1143" s="75" t="str">
        <f t="shared" si="101"/>
        <v>DUP</v>
      </c>
      <c r="J1143" s="75" t="e">
        <f t="shared" si="100"/>
        <v>#N/A</v>
      </c>
      <c r="K1143" s="76" t="e">
        <f t="shared" si="102"/>
        <v>#N/A</v>
      </c>
      <c r="L1143" s="81">
        <f ca="1">SUMIF(MAYPAY1, Employees8[HELPER COLUMN],Table8[[#All],[Invoice Value]])</f>
        <v>0</v>
      </c>
      <c r="M1143" s="77" t="e">
        <f ca="1">IF(AND(K1143="PAY", L1143&gt;0), SUMIF(MAYPAY1,Employees8[[#Headers],[#Data],[HELPER COLUMN]],Table8[[#All],[Invoice Value]]), "")</f>
        <v>#N/A</v>
      </c>
      <c r="N1143" s="78" t="e">
        <f t="shared" si="103"/>
        <v>#N/A</v>
      </c>
      <c r="O1143" s="79"/>
    </row>
    <row r="1144" spans="2:15" ht="18.75" customHeight="1" x14ac:dyDescent="0.35">
      <c r="B1144" s="67" t="e">
        <f t="shared" si="104"/>
        <v>#N/A</v>
      </c>
      <c r="C1144" s="40"/>
      <c r="D1144" s="40"/>
      <c r="E1144" s="40"/>
      <c r="F1144" s="74"/>
      <c r="G1144" s="74"/>
      <c r="H1144" s="64" t="e">
        <f>VLOOKUP(E1144, 'CODES FOR CLOSING TYPE'!$A$1:$C$28, 2,0)</f>
        <v>#N/A</v>
      </c>
      <c r="I1144" s="75" t="str">
        <f t="shared" si="101"/>
        <v>DUP</v>
      </c>
      <c r="J1144" s="75" t="e">
        <f t="shared" si="100"/>
        <v>#N/A</v>
      </c>
      <c r="K1144" s="76" t="e">
        <f t="shared" si="102"/>
        <v>#N/A</v>
      </c>
      <c r="L1144" s="81">
        <f ca="1">SUMIF(MAYPAY1, Employees8[HELPER COLUMN],Table8[[#All],[Invoice Value]])</f>
        <v>0</v>
      </c>
      <c r="M1144" s="77" t="e">
        <f ca="1">IF(AND(K1144="PAY", L1144&gt;0), SUMIF(MAYPAY1,Employees8[[#Headers],[#Data],[HELPER COLUMN]],Table8[[#All],[Invoice Value]]), "")</f>
        <v>#N/A</v>
      </c>
      <c r="N1144" s="78" t="e">
        <f t="shared" si="103"/>
        <v>#N/A</v>
      </c>
      <c r="O1144" s="79"/>
    </row>
    <row r="1145" spans="2:15" ht="18.75" customHeight="1" x14ac:dyDescent="0.35">
      <c r="B1145" s="67" t="e">
        <f t="shared" si="104"/>
        <v>#N/A</v>
      </c>
      <c r="C1145" s="40"/>
      <c r="D1145" s="40"/>
      <c r="E1145" s="40"/>
      <c r="F1145" s="74"/>
      <c r="G1145" s="74"/>
      <c r="H1145" s="64" t="e">
        <f>VLOOKUP(E1145, 'CODES FOR CLOSING TYPE'!$A$1:$C$28, 2,0)</f>
        <v>#N/A</v>
      </c>
      <c r="I1145" s="75" t="str">
        <f t="shared" si="101"/>
        <v>DUP</v>
      </c>
      <c r="J1145" s="75" t="e">
        <f t="shared" si="100"/>
        <v>#N/A</v>
      </c>
      <c r="K1145" s="76" t="e">
        <f t="shared" si="102"/>
        <v>#N/A</v>
      </c>
      <c r="L1145" s="81">
        <f ca="1">SUMIF(MAYPAY1, Employees8[HELPER COLUMN],Table8[[#All],[Invoice Value]])</f>
        <v>0</v>
      </c>
      <c r="M1145" s="77" t="e">
        <f ca="1">IF(AND(K1145="PAY", L1145&gt;0), SUMIF(MAYPAY1,Employees8[[#Headers],[#Data],[HELPER COLUMN]],Table8[[#All],[Invoice Value]]), "")</f>
        <v>#N/A</v>
      </c>
      <c r="N1145" s="78" t="e">
        <f t="shared" si="103"/>
        <v>#N/A</v>
      </c>
      <c r="O1145" s="79"/>
    </row>
    <row r="1146" spans="2:15" ht="18.75" customHeight="1" x14ac:dyDescent="0.35">
      <c r="B1146" s="67" t="e">
        <f t="shared" si="104"/>
        <v>#N/A</v>
      </c>
      <c r="C1146" s="40"/>
      <c r="D1146" s="40"/>
      <c r="E1146" s="40"/>
      <c r="F1146" s="74"/>
      <c r="G1146" s="74"/>
      <c r="H1146" s="64" t="e">
        <f>VLOOKUP(E1146, 'CODES FOR CLOSING TYPE'!$A$1:$C$28, 2,0)</f>
        <v>#N/A</v>
      </c>
      <c r="I1146" s="75" t="str">
        <f t="shared" si="101"/>
        <v>DUP</v>
      </c>
      <c r="J1146" s="75" t="e">
        <f t="shared" si="100"/>
        <v>#N/A</v>
      </c>
      <c r="K1146" s="76" t="e">
        <f t="shared" si="102"/>
        <v>#N/A</v>
      </c>
      <c r="L1146" s="81">
        <f ca="1">SUMIF(MAYPAY1, Employees8[HELPER COLUMN],Table8[[#All],[Invoice Value]])</f>
        <v>0</v>
      </c>
      <c r="M1146" s="77" t="e">
        <f ca="1">IF(AND(K1146="PAY", L1146&gt;0), SUMIF(MAYPAY1,Employees8[[#Headers],[#Data],[HELPER COLUMN]],Table8[[#All],[Invoice Value]]), "")</f>
        <v>#N/A</v>
      </c>
      <c r="N1146" s="78" t="e">
        <f t="shared" si="103"/>
        <v>#N/A</v>
      </c>
      <c r="O1146" s="79"/>
    </row>
    <row r="1147" spans="2:15" ht="18.75" customHeight="1" x14ac:dyDescent="0.35">
      <c r="B1147" s="67" t="e">
        <f t="shared" si="104"/>
        <v>#N/A</v>
      </c>
      <c r="C1147" s="40"/>
      <c r="D1147" s="40"/>
      <c r="E1147" s="40"/>
      <c r="F1147" s="74"/>
      <c r="G1147" s="74"/>
      <c r="H1147" s="64" t="e">
        <f>VLOOKUP(E1147, 'CODES FOR CLOSING TYPE'!$A$1:$C$28, 2,0)</f>
        <v>#N/A</v>
      </c>
      <c r="I1147" s="75" t="str">
        <f t="shared" si="101"/>
        <v>DUP</v>
      </c>
      <c r="J1147" s="75" t="e">
        <f t="shared" si="100"/>
        <v>#N/A</v>
      </c>
      <c r="K1147" s="76" t="e">
        <f t="shared" si="102"/>
        <v>#N/A</v>
      </c>
      <c r="L1147" s="81">
        <f ca="1">SUMIF(MAYPAY1, Employees8[HELPER COLUMN],Table8[[#All],[Invoice Value]])</f>
        <v>0</v>
      </c>
      <c r="M1147" s="77" t="e">
        <f ca="1">IF(AND(K1147="PAY", L1147&gt;0), SUMIF(MAYPAY1,Employees8[[#Headers],[#Data],[HELPER COLUMN]],Table8[[#All],[Invoice Value]]), "")</f>
        <v>#N/A</v>
      </c>
      <c r="N1147" s="78" t="e">
        <f t="shared" si="103"/>
        <v>#N/A</v>
      </c>
      <c r="O1147" s="79"/>
    </row>
    <row r="1148" spans="2:15" ht="18.75" customHeight="1" x14ac:dyDescent="0.35">
      <c r="B1148" s="67" t="e">
        <f t="shared" si="104"/>
        <v>#N/A</v>
      </c>
      <c r="C1148" s="40"/>
      <c r="D1148" s="40"/>
      <c r="E1148" s="40"/>
      <c r="F1148" s="74"/>
      <c r="G1148" s="74"/>
      <c r="H1148" s="64" t="e">
        <f>VLOOKUP(E1148, 'CODES FOR CLOSING TYPE'!$A$1:$C$28, 2,0)</f>
        <v>#N/A</v>
      </c>
      <c r="I1148" s="75" t="str">
        <f t="shared" si="101"/>
        <v>DUP</v>
      </c>
      <c r="J1148" s="75" t="e">
        <f t="shared" ref="J1148:J1211" si="105">SUMPRODUCT(--(H1148=BUILDCODES))&gt;0</f>
        <v>#N/A</v>
      </c>
      <c r="K1148" s="76" t="e">
        <f t="shared" si="102"/>
        <v>#N/A</v>
      </c>
      <c r="L1148" s="81">
        <f ca="1">SUMIF(MAYPAY1, Employees8[HELPER COLUMN],Table8[[#All],[Invoice Value]])</f>
        <v>0</v>
      </c>
      <c r="M1148" s="77" t="e">
        <f ca="1">IF(AND(K1148="PAY", L1148&gt;0), SUMIF(MAYPAY1,Employees8[[#Headers],[#Data],[HELPER COLUMN]],Table8[[#All],[Invoice Value]]), "")</f>
        <v>#N/A</v>
      </c>
      <c r="N1148" s="78" t="e">
        <f t="shared" si="103"/>
        <v>#N/A</v>
      </c>
      <c r="O1148" s="79"/>
    </row>
    <row r="1149" spans="2:15" ht="18.75" customHeight="1" x14ac:dyDescent="0.35">
      <c r="B1149" s="67" t="e">
        <f t="shared" si="104"/>
        <v>#N/A</v>
      </c>
      <c r="C1149" s="40"/>
      <c r="D1149" s="40"/>
      <c r="E1149" s="40"/>
      <c r="F1149" s="74"/>
      <c r="G1149" s="74"/>
      <c r="H1149" s="64" t="e">
        <f>VLOOKUP(E1149, 'CODES FOR CLOSING TYPE'!$A$1:$C$28, 2,0)</f>
        <v>#N/A</v>
      </c>
      <c r="I1149" s="75" t="str">
        <f t="shared" si="101"/>
        <v>DUP</v>
      </c>
      <c r="J1149" s="75" t="e">
        <f t="shared" si="105"/>
        <v>#N/A</v>
      </c>
      <c r="K1149" s="76" t="e">
        <f t="shared" si="102"/>
        <v>#N/A</v>
      </c>
      <c r="L1149" s="81">
        <f ca="1">SUMIF(MAYPAY1, Employees8[HELPER COLUMN],Table8[[#All],[Invoice Value]])</f>
        <v>0</v>
      </c>
      <c r="M1149" s="77" t="e">
        <f ca="1">IF(AND(K1149="PAY", L1149&gt;0), SUMIF(MAYPAY1,Employees8[[#Headers],[#Data],[HELPER COLUMN]],Table8[[#All],[Invoice Value]]), "")</f>
        <v>#N/A</v>
      </c>
      <c r="N1149" s="78" t="e">
        <f t="shared" si="103"/>
        <v>#N/A</v>
      </c>
      <c r="O1149" s="79"/>
    </row>
    <row r="1150" spans="2:15" ht="18.75" customHeight="1" x14ac:dyDescent="0.35">
      <c r="B1150" s="67" t="e">
        <f t="shared" si="104"/>
        <v>#N/A</v>
      </c>
      <c r="C1150" s="40"/>
      <c r="D1150" s="40"/>
      <c r="E1150" s="40"/>
      <c r="F1150" s="74"/>
      <c r="G1150" s="74"/>
      <c r="H1150" s="64" t="e">
        <f>VLOOKUP(E1150, 'CODES FOR CLOSING TYPE'!$A$1:$C$28, 2,0)</f>
        <v>#N/A</v>
      </c>
      <c r="I1150" s="75" t="str">
        <f t="shared" si="101"/>
        <v>DUP</v>
      </c>
      <c r="J1150" s="75" t="e">
        <f t="shared" si="105"/>
        <v>#N/A</v>
      </c>
      <c r="K1150" s="76" t="e">
        <f t="shared" si="102"/>
        <v>#N/A</v>
      </c>
      <c r="L1150" s="81">
        <f ca="1">SUMIF(MAYPAY1, Employees8[HELPER COLUMN],Table8[[#All],[Invoice Value]])</f>
        <v>0</v>
      </c>
      <c r="M1150" s="77" t="e">
        <f ca="1">IF(AND(K1150="PAY", L1150&gt;0), SUMIF(MAYPAY1,Employees8[[#Headers],[#Data],[HELPER COLUMN]],Table8[[#All],[Invoice Value]]), "")</f>
        <v>#N/A</v>
      </c>
      <c r="N1150" s="78" t="e">
        <f t="shared" si="103"/>
        <v>#N/A</v>
      </c>
      <c r="O1150" s="79"/>
    </row>
    <row r="1151" spans="2:15" ht="18.75" customHeight="1" x14ac:dyDescent="0.35">
      <c r="B1151" s="67" t="e">
        <f t="shared" si="104"/>
        <v>#N/A</v>
      </c>
      <c r="C1151" s="40"/>
      <c r="D1151" s="40"/>
      <c r="E1151" s="40"/>
      <c r="F1151" s="74"/>
      <c r="G1151" s="74"/>
      <c r="H1151" s="64" t="e">
        <f>VLOOKUP(E1151, 'CODES FOR CLOSING TYPE'!$A$1:$C$28, 2,0)</f>
        <v>#N/A</v>
      </c>
      <c r="I1151" s="75" t="str">
        <f t="shared" si="101"/>
        <v>DUP</v>
      </c>
      <c r="J1151" s="75" t="e">
        <f t="shared" si="105"/>
        <v>#N/A</v>
      </c>
      <c r="K1151" s="76" t="e">
        <f t="shared" si="102"/>
        <v>#N/A</v>
      </c>
      <c r="L1151" s="81">
        <f ca="1">SUMIF(MAYPAY1, Employees8[HELPER COLUMN],Table8[[#All],[Invoice Value]])</f>
        <v>0</v>
      </c>
      <c r="M1151" s="77" t="e">
        <f ca="1">IF(AND(K1151="PAY", L1151&gt;0), SUMIF(MAYPAY1,Employees8[[#Headers],[#Data],[HELPER COLUMN]],Table8[[#All],[Invoice Value]]), "")</f>
        <v>#N/A</v>
      </c>
      <c r="N1151" s="78" t="e">
        <f t="shared" si="103"/>
        <v>#N/A</v>
      </c>
      <c r="O1151" s="79"/>
    </row>
    <row r="1152" spans="2:15" ht="18.75" customHeight="1" x14ac:dyDescent="0.35">
      <c r="B1152" s="67" t="e">
        <f t="shared" si="104"/>
        <v>#N/A</v>
      </c>
      <c r="C1152" s="40"/>
      <c r="D1152" s="40"/>
      <c r="E1152" s="40"/>
      <c r="F1152" s="74"/>
      <c r="G1152" s="74"/>
      <c r="H1152" s="64" t="e">
        <f>VLOOKUP(E1152, 'CODES FOR CLOSING TYPE'!$A$1:$C$28, 2,0)</f>
        <v>#N/A</v>
      </c>
      <c r="I1152" s="75" t="str">
        <f t="shared" si="101"/>
        <v>DUP</v>
      </c>
      <c r="J1152" s="75" t="e">
        <f t="shared" si="105"/>
        <v>#N/A</v>
      </c>
      <c r="K1152" s="76" t="e">
        <f t="shared" si="102"/>
        <v>#N/A</v>
      </c>
      <c r="L1152" s="81">
        <f ca="1">SUMIF(MAYPAY1, Employees8[HELPER COLUMN],Table8[[#All],[Invoice Value]])</f>
        <v>0</v>
      </c>
      <c r="M1152" s="77" t="e">
        <f ca="1">IF(AND(K1152="PAY", L1152&gt;0), SUMIF(MAYPAY1,Employees8[[#Headers],[#Data],[HELPER COLUMN]],Table8[[#All],[Invoice Value]]), "")</f>
        <v>#N/A</v>
      </c>
      <c r="N1152" s="78" t="e">
        <f t="shared" si="103"/>
        <v>#N/A</v>
      </c>
      <c r="O1152" s="79"/>
    </row>
    <row r="1153" spans="2:15" ht="18.75" customHeight="1" x14ac:dyDescent="0.35">
      <c r="B1153" s="67" t="e">
        <f t="shared" si="104"/>
        <v>#N/A</v>
      </c>
      <c r="C1153" s="40"/>
      <c r="D1153" s="40"/>
      <c r="E1153" s="40"/>
      <c r="F1153" s="74"/>
      <c r="G1153" s="74"/>
      <c r="H1153" s="64" t="e">
        <f>VLOOKUP(E1153, 'CODES FOR CLOSING TYPE'!$A$1:$C$28, 2,0)</f>
        <v>#N/A</v>
      </c>
      <c r="I1153" s="75" t="str">
        <f t="shared" si="101"/>
        <v>DUP</v>
      </c>
      <c r="J1153" s="75" t="e">
        <f t="shared" si="105"/>
        <v>#N/A</v>
      </c>
      <c r="K1153" s="76" t="e">
        <f t="shared" si="102"/>
        <v>#N/A</v>
      </c>
      <c r="L1153" s="81">
        <f ca="1">SUMIF(MAYPAY1, Employees8[HELPER COLUMN],Table8[[#All],[Invoice Value]])</f>
        <v>0</v>
      </c>
      <c r="M1153" s="77" t="e">
        <f ca="1">IF(AND(K1153="PAY", L1153&gt;0), SUMIF(MAYPAY1,Employees8[[#Headers],[#Data],[HELPER COLUMN]],Table8[[#All],[Invoice Value]]), "")</f>
        <v>#N/A</v>
      </c>
      <c r="N1153" s="78" t="e">
        <f t="shared" si="103"/>
        <v>#N/A</v>
      </c>
      <c r="O1153" s="79"/>
    </row>
    <row r="1154" spans="2:15" ht="18.75" customHeight="1" x14ac:dyDescent="0.35">
      <c r="B1154" s="67" t="e">
        <f t="shared" si="104"/>
        <v>#N/A</v>
      </c>
      <c r="C1154" s="40"/>
      <c r="D1154" s="40"/>
      <c r="E1154" s="40"/>
      <c r="F1154" s="74"/>
      <c r="G1154" s="74"/>
      <c r="H1154" s="64" t="e">
        <f>VLOOKUP(E1154, 'CODES FOR CLOSING TYPE'!$A$1:$C$28, 2,0)</f>
        <v>#N/A</v>
      </c>
      <c r="I1154" s="75" t="str">
        <f t="shared" si="101"/>
        <v>DUP</v>
      </c>
      <c r="J1154" s="75" t="e">
        <f t="shared" si="105"/>
        <v>#N/A</v>
      </c>
      <c r="K1154" s="76" t="e">
        <f t="shared" si="102"/>
        <v>#N/A</v>
      </c>
      <c r="L1154" s="81">
        <f ca="1">SUMIF(MAYPAY1, Employees8[HELPER COLUMN],Table8[[#All],[Invoice Value]])</f>
        <v>0</v>
      </c>
      <c r="M1154" s="77" t="e">
        <f ca="1">IF(AND(K1154="PAY", L1154&gt;0), SUMIF(MAYPAY1,Employees8[[#Headers],[#Data],[HELPER COLUMN]],Table8[[#All],[Invoice Value]]), "")</f>
        <v>#N/A</v>
      </c>
      <c r="N1154" s="78" t="e">
        <f t="shared" si="103"/>
        <v>#N/A</v>
      </c>
      <c r="O1154" s="79"/>
    </row>
    <row r="1155" spans="2:15" ht="18.75" customHeight="1" x14ac:dyDescent="0.35">
      <c r="B1155" s="67" t="e">
        <f t="shared" si="104"/>
        <v>#N/A</v>
      </c>
      <c r="C1155" s="40"/>
      <c r="D1155" s="40"/>
      <c r="E1155" s="40"/>
      <c r="F1155" s="74"/>
      <c r="G1155" s="74"/>
      <c r="H1155" s="64" t="e">
        <f>VLOOKUP(E1155, 'CODES FOR CLOSING TYPE'!$A$1:$C$28, 2,0)</f>
        <v>#N/A</v>
      </c>
      <c r="I1155" s="75" t="str">
        <f t="shared" si="101"/>
        <v>DUP</v>
      </c>
      <c r="J1155" s="75" t="e">
        <f t="shared" si="105"/>
        <v>#N/A</v>
      </c>
      <c r="K1155" s="76" t="e">
        <f t="shared" si="102"/>
        <v>#N/A</v>
      </c>
      <c r="L1155" s="81">
        <f ca="1">SUMIF(MAYPAY1, Employees8[HELPER COLUMN],Table8[[#All],[Invoice Value]])</f>
        <v>0</v>
      </c>
      <c r="M1155" s="77" t="e">
        <f ca="1">IF(AND(K1155="PAY", L1155&gt;0), SUMIF(MAYPAY1,Employees8[[#Headers],[#Data],[HELPER COLUMN]],Table8[[#All],[Invoice Value]]), "")</f>
        <v>#N/A</v>
      </c>
      <c r="N1155" s="78" t="e">
        <f t="shared" si="103"/>
        <v>#N/A</v>
      </c>
      <c r="O1155" s="79"/>
    </row>
    <row r="1156" spans="2:15" ht="18.75" customHeight="1" x14ac:dyDescent="0.35">
      <c r="B1156" s="67" t="e">
        <f t="shared" si="104"/>
        <v>#N/A</v>
      </c>
      <c r="C1156" s="40"/>
      <c r="D1156" s="40"/>
      <c r="E1156" s="40"/>
      <c r="F1156" s="74"/>
      <c r="G1156" s="74"/>
      <c r="H1156" s="64" t="e">
        <f>VLOOKUP(E1156, 'CODES FOR CLOSING TYPE'!$A$1:$C$28, 2,0)</f>
        <v>#N/A</v>
      </c>
      <c r="I1156" s="75" t="str">
        <f t="shared" ref="I1156:I1219" si="106">IF(COUNTIF(B$4:B$1640, B1156&amp;"C")&gt;0, "DUP", "UNIQUE")</f>
        <v>DUP</v>
      </c>
      <c r="J1156" s="75" t="e">
        <f t="shared" si="105"/>
        <v>#N/A</v>
      </c>
      <c r="K1156" s="76" t="e">
        <f t="shared" si="102"/>
        <v>#N/A</v>
      </c>
      <c r="L1156" s="81">
        <f ca="1">SUMIF(MAYPAY1, Employees8[HELPER COLUMN],Table8[[#All],[Invoice Value]])</f>
        <v>0</v>
      </c>
      <c r="M1156" s="77" t="e">
        <f ca="1">IF(AND(K1156="PAY", L1156&gt;0), SUMIF(MAYPAY1,Employees8[[#Headers],[#Data],[HELPER COLUMN]],Table8[[#All],[Invoice Value]]), "")</f>
        <v>#N/A</v>
      </c>
      <c r="N1156" s="78" t="e">
        <f t="shared" si="103"/>
        <v>#N/A</v>
      </c>
      <c r="O1156" s="79"/>
    </row>
    <row r="1157" spans="2:15" ht="18.75" customHeight="1" x14ac:dyDescent="0.35">
      <c r="B1157" s="67" t="e">
        <f t="shared" si="104"/>
        <v>#N/A</v>
      </c>
      <c r="C1157" s="40"/>
      <c r="D1157" s="40"/>
      <c r="E1157" s="40"/>
      <c r="F1157" s="74"/>
      <c r="G1157" s="74"/>
      <c r="H1157" s="64" t="e">
        <f>VLOOKUP(E1157, 'CODES FOR CLOSING TYPE'!$A$1:$C$28, 2,0)</f>
        <v>#N/A</v>
      </c>
      <c r="I1157" s="75" t="str">
        <f t="shared" si="106"/>
        <v>DUP</v>
      </c>
      <c r="J1157" s="75" t="e">
        <f t="shared" si="105"/>
        <v>#N/A</v>
      </c>
      <c r="K1157" s="76" t="e">
        <f t="shared" si="102"/>
        <v>#N/A</v>
      </c>
      <c r="L1157" s="81">
        <f ca="1">SUMIF(MAYPAY1, Employees8[HELPER COLUMN],Table8[[#All],[Invoice Value]])</f>
        <v>0</v>
      </c>
      <c r="M1157" s="77" t="e">
        <f ca="1">IF(AND(K1157="PAY", L1157&gt;0), SUMIF(MAYPAY1,Employees8[[#Headers],[#Data],[HELPER COLUMN]],Table8[[#All],[Invoice Value]]), "")</f>
        <v>#N/A</v>
      </c>
      <c r="N1157" s="78" t="e">
        <f t="shared" si="103"/>
        <v>#N/A</v>
      </c>
      <c r="O1157" s="79"/>
    </row>
    <row r="1158" spans="2:15" ht="18.75" customHeight="1" x14ac:dyDescent="0.35">
      <c r="B1158" s="67" t="e">
        <f t="shared" si="104"/>
        <v>#N/A</v>
      </c>
      <c r="C1158" s="40"/>
      <c r="D1158" s="40"/>
      <c r="E1158" s="40"/>
      <c r="F1158" s="74"/>
      <c r="G1158" s="74"/>
      <c r="H1158" s="64" t="e">
        <f>VLOOKUP(E1158, 'CODES FOR CLOSING TYPE'!$A$1:$C$28, 2,0)</f>
        <v>#N/A</v>
      </c>
      <c r="I1158" s="75" t="str">
        <f t="shared" si="106"/>
        <v>DUP</v>
      </c>
      <c r="J1158" s="75" t="e">
        <f t="shared" si="105"/>
        <v>#N/A</v>
      </c>
      <c r="K1158" s="76" t="e">
        <f t="shared" si="102"/>
        <v>#N/A</v>
      </c>
      <c r="L1158" s="81">
        <f ca="1">SUMIF(MAYPAY1, Employees8[HELPER COLUMN],Table8[[#All],[Invoice Value]])</f>
        <v>0</v>
      </c>
      <c r="M1158" s="77" t="e">
        <f ca="1">IF(AND(K1158="PAY", L1158&gt;0), SUMIF(MAYPAY1,Employees8[[#Headers],[#Data],[HELPER COLUMN]],Table8[[#All],[Invoice Value]]), "")</f>
        <v>#N/A</v>
      </c>
      <c r="N1158" s="78" t="e">
        <f t="shared" si="103"/>
        <v>#N/A</v>
      </c>
      <c r="O1158" s="79"/>
    </row>
    <row r="1159" spans="2:15" ht="18.75" customHeight="1" x14ac:dyDescent="0.35">
      <c r="B1159" s="67" t="e">
        <f t="shared" si="104"/>
        <v>#N/A</v>
      </c>
      <c r="C1159" s="40"/>
      <c r="D1159" s="40"/>
      <c r="E1159" s="40"/>
      <c r="F1159" s="74"/>
      <c r="G1159" s="74"/>
      <c r="H1159" s="64" t="e">
        <f>VLOOKUP(E1159, 'CODES FOR CLOSING TYPE'!$A$1:$C$28, 2,0)</f>
        <v>#N/A</v>
      </c>
      <c r="I1159" s="75" t="str">
        <f t="shared" si="106"/>
        <v>DUP</v>
      </c>
      <c r="J1159" s="75" t="e">
        <f t="shared" si="105"/>
        <v>#N/A</v>
      </c>
      <c r="K1159" s="76" t="e">
        <f t="shared" si="102"/>
        <v>#N/A</v>
      </c>
      <c r="L1159" s="81">
        <f ca="1">SUMIF(MAYPAY1, Employees8[HELPER COLUMN],Table8[[#All],[Invoice Value]])</f>
        <v>0</v>
      </c>
      <c r="M1159" s="77" t="e">
        <f ca="1">IF(AND(K1159="PAY", L1159&gt;0), SUMIF(MAYPAY1,Employees8[[#Headers],[#Data],[HELPER COLUMN]],Table8[[#All],[Invoice Value]]), "")</f>
        <v>#N/A</v>
      </c>
      <c r="N1159" s="78" t="e">
        <f t="shared" si="103"/>
        <v>#N/A</v>
      </c>
      <c r="O1159" s="79"/>
    </row>
    <row r="1160" spans="2:15" ht="18.75" customHeight="1" x14ac:dyDescent="0.35">
      <c r="B1160" s="67" t="e">
        <f t="shared" si="104"/>
        <v>#N/A</v>
      </c>
      <c r="C1160" s="40"/>
      <c r="D1160" s="40"/>
      <c r="E1160" s="40"/>
      <c r="F1160" s="74"/>
      <c r="G1160" s="74"/>
      <c r="H1160" s="64" t="e">
        <f>VLOOKUP(E1160, 'CODES FOR CLOSING TYPE'!$A$1:$C$28, 2,0)</f>
        <v>#N/A</v>
      </c>
      <c r="I1160" s="75" t="str">
        <f t="shared" si="106"/>
        <v>DUP</v>
      </c>
      <c r="J1160" s="75" t="e">
        <f t="shared" si="105"/>
        <v>#N/A</v>
      </c>
      <c r="K1160" s="76" t="e">
        <f t="shared" ref="K1160:K1223" si="107">IF(AND(I1160="DUP", J1160=TRUE),"NO","PAY")</f>
        <v>#N/A</v>
      </c>
      <c r="L1160" s="81">
        <f ca="1">SUMIF(MAYPAY1, Employees8[HELPER COLUMN],Table8[[#All],[Invoice Value]])</f>
        <v>0</v>
      </c>
      <c r="M1160" s="77" t="e">
        <f ca="1">IF(AND(K1160="PAY", L1160&gt;0), SUMIF(MAYPAY1,Employees8[[#Headers],[#Data],[HELPER COLUMN]],Table8[[#All],[Invoice Value]]), "")</f>
        <v>#N/A</v>
      </c>
      <c r="N1160" s="78" t="e">
        <f t="shared" ref="N1160:N1223" si="108">IF(H1160="NGA Outside Boundary Remediation/Build", "OSB", IF(K1160="NO", "NEGLECT", IF(AND(K1160="PAY",L1160=0), "NOT PAID", "PAID")))</f>
        <v>#N/A</v>
      </c>
      <c r="O1160" s="79"/>
    </row>
    <row r="1161" spans="2:15" ht="18.75" customHeight="1" x14ac:dyDescent="0.35">
      <c r="B1161" s="67" t="e">
        <f t="shared" si="104"/>
        <v>#N/A</v>
      </c>
      <c r="C1161" s="40"/>
      <c r="D1161" s="40"/>
      <c r="E1161" s="40"/>
      <c r="F1161" s="74"/>
      <c r="G1161" s="74"/>
      <c r="H1161" s="64" t="e">
        <f>VLOOKUP(E1161, 'CODES FOR CLOSING TYPE'!$A$1:$C$28, 2,0)</f>
        <v>#N/A</v>
      </c>
      <c r="I1161" s="75" t="str">
        <f t="shared" si="106"/>
        <v>DUP</v>
      </c>
      <c r="J1161" s="75" t="e">
        <f t="shared" si="105"/>
        <v>#N/A</v>
      </c>
      <c r="K1161" s="76" t="e">
        <f t="shared" si="107"/>
        <v>#N/A</v>
      </c>
      <c r="L1161" s="81">
        <f ca="1">SUMIF(MAYPAY1, Employees8[HELPER COLUMN],Table8[[#All],[Invoice Value]])</f>
        <v>0</v>
      </c>
      <c r="M1161" s="77" t="e">
        <f ca="1">IF(AND(K1161="PAY", L1161&gt;0), SUMIF(MAYPAY1,Employees8[[#Headers],[#Data],[HELPER COLUMN]],Table8[[#All],[Invoice Value]]), "")</f>
        <v>#N/A</v>
      </c>
      <c r="N1161" s="78" t="e">
        <f t="shared" si="108"/>
        <v>#N/A</v>
      </c>
      <c r="O1161" s="79"/>
    </row>
    <row r="1162" spans="2:15" ht="18.75" customHeight="1" x14ac:dyDescent="0.35">
      <c r="B1162" s="67" t="e">
        <f t="shared" si="104"/>
        <v>#N/A</v>
      </c>
      <c r="C1162" s="40"/>
      <c r="D1162" s="40"/>
      <c r="E1162" s="40"/>
      <c r="F1162" s="74"/>
      <c r="G1162" s="74"/>
      <c r="H1162" s="64" t="e">
        <f>VLOOKUP(E1162, 'CODES FOR CLOSING TYPE'!$A$1:$C$28, 2,0)</f>
        <v>#N/A</v>
      </c>
      <c r="I1162" s="75" t="str">
        <f t="shared" si="106"/>
        <v>DUP</v>
      </c>
      <c r="J1162" s="75" t="e">
        <f t="shared" si="105"/>
        <v>#N/A</v>
      </c>
      <c r="K1162" s="76" t="e">
        <f t="shared" si="107"/>
        <v>#N/A</v>
      </c>
      <c r="L1162" s="81">
        <f ca="1">SUMIF(MAYPAY1, Employees8[HELPER COLUMN],Table8[[#All],[Invoice Value]])</f>
        <v>0</v>
      </c>
      <c r="M1162" s="77" t="e">
        <f ca="1">IF(AND(K1162="PAY", L1162&gt;0), SUMIF(MAYPAY1,Employees8[[#Headers],[#Data],[HELPER COLUMN]],Table8[[#All],[Invoice Value]]), "")</f>
        <v>#N/A</v>
      </c>
      <c r="N1162" s="78" t="e">
        <f t="shared" si="108"/>
        <v>#N/A</v>
      </c>
      <c r="O1162" s="79"/>
    </row>
    <row r="1163" spans="2:15" ht="18.75" customHeight="1" x14ac:dyDescent="0.35">
      <c r="B1163" s="67" t="e">
        <f t="shared" si="104"/>
        <v>#N/A</v>
      </c>
      <c r="C1163" s="40"/>
      <c r="D1163" s="40"/>
      <c r="E1163" s="40"/>
      <c r="F1163" s="74"/>
      <c r="G1163" s="74"/>
      <c r="H1163" s="64" t="e">
        <f>VLOOKUP(E1163, 'CODES FOR CLOSING TYPE'!$A$1:$C$28, 2,0)</f>
        <v>#N/A</v>
      </c>
      <c r="I1163" s="75" t="str">
        <f t="shared" si="106"/>
        <v>DUP</v>
      </c>
      <c r="J1163" s="75" t="e">
        <f t="shared" si="105"/>
        <v>#N/A</v>
      </c>
      <c r="K1163" s="76" t="e">
        <f t="shared" si="107"/>
        <v>#N/A</v>
      </c>
      <c r="L1163" s="81">
        <f ca="1">SUMIF(MAYPAY1, Employees8[HELPER COLUMN],Table8[[#All],[Invoice Value]])</f>
        <v>0</v>
      </c>
      <c r="M1163" s="77" t="e">
        <f ca="1">IF(AND(K1163="PAY", L1163&gt;0), SUMIF(MAYPAY1,Employees8[[#Headers],[#Data],[HELPER COLUMN]],Table8[[#All],[Invoice Value]]), "")</f>
        <v>#N/A</v>
      </c>
      <c r="N1163" s="78" t="e">
        <f t="shared" si="108"/>
        <v>#N/A</v>
      </c>
      <c r="O1163" s="79"/>
    </row>
    <row r="1164" spans="2:15" ht="18.75" customHeight="1" x14ac:dyDescent="0.35">
      <c r="B1164" s="67" t="e">
        <f t="shared" ref="B1164:B1227" si="109">CONCATENATE(C1164, H1164)</f>
        <v>#N/A</v>
      </c>
      <c r="C1164" s="40"/>
      <c r="D1164" s="40"/>
      <c r="E1164" s="40"/>
      <c r="F1164" s="74"/>
      <c r="G1164" s="74"/>
      <c r="H1164" s="64" t="e">
        <f>VLOOKUP(E1164, 'CODES FOR CLOSING TYPE'!$A$1:$C$28, 2,0)</f>
        <v>#N/A</v>
      </c>
      <c r="I1164" s="75" t="str">
        <f t="shared" si="106"/>
        <v>DUP</v>
      </c>
      <c r="J1164" s="75" t="e">
        <f t="shared" si="105"/>
        <v>#N/A</v>
      </c>
      <c r="K1164" s="76" t="e">
        <f t="shared" si="107"/>
        <v>#N/A</v>
      </c>
      <c r="L1164" s="81">
        <f ca="1">SUMIF(MAYPAY1, Employees8[HELPER COLUMN],Table8[[#All],[Invoice Value]])</f>
        <v>0</v>
      </c>
      <c r="M1164" s="77" t="e">
        <f ca="1">IF(AND(K1164="PAY", L1164&gt;0), SUMIF(MAYPAY1,Employees8[[#Headers],[#Data],[HELPER COLUMN]],Table8[[#All],[Invoice Value]]), "")</f>
        <v>#N/A</v>
      </c>
      <c r="N1164" s="78" t="e">
        <f t="shared" si="108"/>
        <v>#N/A</v>
      </c>
      <c r="O1164" s="79"/>
    </row>
    <row r="1165" spans="2:15" ht="18.75" customHeight="1" x14ac:dyDescent="0.35">
      <c r="B1165" s="67" t="e">
        <f t="shared" si="109"/>
        <v>#N/A</v>
      </c>
      <c r="C1165" s="40"/>
      <c r="D1165" s="40"/>
      <c r="E1165" s="40"/>
      <c r="F1165" s="74"/>
      <c r="G1165" s="74"/>
      <c r="H1165" s="64" t="e">
        <f>VLOOKUP(E1165, 'CODES FOR CLOSING TYPE'!$A$1:$C$28, 2,0)</f>
        <v>#N/A</v>
      </c>
      <c r="I1165" s="75" t="str">
        <f t="shared" si="106"/>
        <v>DUP</v>
      </c>
      <c r="J1165" s="75" t="e">
        <f t="shared" si="105"/>
        <v>#N/A</v>
      </c>
      <c r="K1165" s="76" t="e">
        <f t="shared" si="107"/>
        <v>#N/A</v>
      </c>
      <c r="L1165" s="81">
        <f ca="1">SUMIF(MAYPAY1, Employees8[HELPER COLUMN],Table8[[#All],[Invoice Value]])</f>
        <v>0</v>
      </c>
      <c r="M1165" s="77" t="e">
        <f ca="1">IF(AND(K1165="PAY", L1165&gt;0), SUMIF(MAYPAY1,Employees8[[#Headers],[#Data],[HELPER COLUMN]],Table8[[#All],[Invoice Value]]), "")</f>
        <v>#N/A</v>
      </c>
      <c r="N1165" s="78" t="e">
        <f t="shared" si="108"/>
        <v>#N/A</v>
      </c>
      <c r="O1165" s="79"/>
    </row>
    <row r="1166" spans="2:15" ht="18.75" customHeight="1" x14ac:dyDescent="0.35">
      <c r="B1166" s="67" t="e">
        <f t="shared" si="109"/>
        <v>#N/A</v>
      </c>
      <c r="C1166" s="40"/>
      <c r="D1166" s="40"/>
      <c r="E1166" s="40"/>
      <c r="F1166" s="74"/>
      <c r="G1166" s="74"/>
      <c r="H1166" s="64" t="e">
        <f>VLOOKUP(E1166, 'CODES FOR CLOSING TYPE'!$A$1:$C$28, 2,0)</f>
        <v>#N/A</v>
      </c>
      <c r="I1166" s="75" t="str">
        <f t="shared" si="106"/>
        <v>DUP</v>
      </c>
      <c r="J1166" s="75" t="e">
        <f t="shared" si="105"/>
        <v>#N/A</v>
      </c>
      <c r="K1166" s="76" t="e">
        <f t="shared" si="107"/>
        <v>#N/A</v>
      </c>
      <c r="L1166" s="81">
        <f ca="1">SUMIF(MAYPAY1, Employees8[HELPER COLUMN],Table8[[#All],[Invoice Value]])</f>
        <v>0</v>
      </c>
      <c r="M1166" s="77" t="e">
        <f ca="1">IF(AND(K1166="PAY", L1166&gt;0), SUMIF(MAYPAY1,Employees8[[#Headers],[#Data],[HELPER COLUMN]],Table8[[#All],[Invoice Value]]), "")</f>
        <v>#N/A</v>
      </c>
      <c r="N1166" s="78" t="e">
        <f t="shared" si="108"/>
        <v>#N/A</v>
      </c>
      <c r="O1166" s="79"/>
    </row>
    <row r="1167" spans="2:15" ht="18.75" customHeight="1" x14ac:dyDescent="0.35">
      <c r="B1167" s="67" t="e">
        <f t="shared" si="109"/>
        <v>#N/A</v>
      </c>
      <c r="C1167" s="40"/>
      <c r="D1167" s="40"/>
      <c r="E1167" s="40"/>
      <c r="F1167" s="74"/>
      <c r="G1167" s="74"/>
      <c r="H1167" s="64" t="e">
        <f>VLOOKUP(E1167, 'CODES FOR CLOSING TYPE'!$A$1:$C$28, 2,0)</f>
        <v>#N/A</v>
      </c>
      <c r="I1167" s="75" t="str">
        <f t="shared" si="106"/>
        <v>DUP</v>
      </c>
      <c r="J1167" s="75" t="e">
        <f t="shared" si="105"/>
        <v>#N/A</v>
      </c>
      <c r="K1167" s="76" t="e">
        <f t="shared" si="107"/>
        <v>#N/A</v>
      </c>
      <c r="L1167" s="81">
        <f ca="1">SUMIF(MAYPAY1, Employees8[HELPER COLUMN],Table8[[#All],[Invoice Value]])</f>
        <v>0</v>
      </c>
      <c r="M1167" s="77" t="e">
        <f ca="1">IF(AND(K1167="PAY", L1167&gt;0), SUMIF(MAYPAY1,Employees8[[#Headers],[#Data],[HELPER COLUMN]],Table8[[#All],[Invoice Value]]), "")</f>
        <v>#N/A</v>
      </c>
      <c r="N1167" s="78" t="e">
        <f t="shared" si="108"/>
        <v>#N/A</v>
      </c>
      <c r="O1167" s="79"/>
    </row>
    <row r="1168" spans="2:15" ht="18.75" customHeight="1" x14ac:dyDescent="0.35">
      <c r="B1168" s="67" t="e">
        <f t="shared" si="109"/>
        <v>#N/A</v>
      </c>
      <c r="C1168" s="40"/>
      <c r="D1168" s="40"/>
      <c r="E1168" s="40"/>
      <c r="F1168" s="74"/>
      <c r="G1168" s="74"/>
      <c r="H1168" s="64" t="e">
        <f>VLOOKUP(E1168, 'CODES FOR CLOSING TYPE'!$A$1:$C$28, 2,0)</f>
        <v>#N/A</v>
      </c>
      <c r="I1168" s="75" t="str">
        <f t="shared" si="106"/>
        <v>DUP</v>
      </c>
      <c r="J1168" s="75" t="e">
        <f t="shared" si="105"/>
        <v>#N/A</v>
      </c>
      <c r="K1168" s="76" t="e">
        <f t="shared" si="107"/>
        <v>#N/A</v>
      </c>
      <c r="L1168" s="81">
        <f ca="1">SUMIF(MAYPAY1, Employees8[HELPER COLUMN],Table8[[#All],[Invoice Value]])</f>
        <v>0</v>
      </c>
      <c r="M1168" s="77" t="e">
        <f ca="1">IF(AND(K1168="PAY", L1168&gt;0), SUMIF(MAYPAY1,Employees8[[#Headers],[#Data],[HELPER COLUMN]],Table8[[#All],[Invoice Value]]), "")</f>
        <v>#N/A</v>
      </c>
      <c r="N1168" s="78" t="e">
        <f t="shared" si="108"/>
        <v>#N/A</v>
      </c>
      <c r="O1168" s="79"/>
    </row>
    <row r="1169" spans="2:15" ht="18.75" customHeight="1" x14ac:dyDescent="0.35">
      <c r="B1169" s="67" t="e">
        <f t="shared" si="109"/>
        <v>#N/A</v>
      </c>
      <c r="C1169" s="40"/>
      <c r="D1169" s="40"/>
      <c r="E1169" s="40"/>
      <c r="F1169" s="74"/>
      <c r="G1169" s="74"/>
      <c r="H1169" s="64" t="e">
        <f>VLOOKUP(E1169, 'CODES FOR CLOSING TYPE'!$A$1:$C$28, 2,0)</f>
        <v>#N/A</v>
      </c>
      <c r="I1169" s="75" t="str">
        <f t="shared" si="106"/>
        <v>DUP</v>
      </c>
      <c r="J1169" s="75" t="e">
        <f t="shared" si="105"/>
        <v>#N/A</v>
      </c>
      <c r="K1169" s="76" t="e">
        <f t="shared" si="107"/>
        <v>#N/A</v>
      </c>
      <c r="L1169" s="81">
        <f ca="1">SUMIF(MAYPAY1, Employees8[HELPER COLUMN],Table8[[#All],[Invoice Value]])</f>
        <v>0</v>
      </c>
      <c r="M1169" s="77" t="e">
        <f ca="1">IF(AND(K1169="PAY", L1169&gt;0), SUMIF(MAYPAY1,Employees8[[#Headers],[#Data],[HELPER COLUMN]],Table8[[#All],[Invoice Value]]), "")</f>
        <v>#N/A</v>
      </c>
      <c r="N1169" s="78" t="e">
        <f t="shared" si="108"/>
        <v>#N/A</v>
      </c>
      <c r="O1169" s="79"/>
    </row>
    <row r="1170" spans="2:15" ht="18.75" customHeight="1" x14ac:dyDescent="0.35">
      <c r="B1170" s="67" t="e">
        <f t="shared" si="109"/>
        <v>#N/A</v>
      </c>
      <c r="C1170" s="40"/>
      <c r="D1170" s="40"/>
      <c r="E1170" s="40"/>
      <c r="F1170" s="74"/>
      <c r="G1170" s="74"/>
      <c r="H1170" s="64" t="e">
        <f>VLOOKUP(E1170, 'CODES FOR CLOSING TYPE'!$A$1:$C$28, 2,0)</f>
        <v>#N/A</v>
      </c>
      <c r="I1170" s="75" t="str">
        <f t="shared" si="106"/>
        <v>DUP</v>
      </c>
      <c r="J1170" s="75" t="e">
        <f t="shared" si="105"/>
        <v>#N/A</v>
      </c>
      <c r="K1170" s="76" t="e">
        <f t="shared" si="107"/>
        <v>#N/A</v>
      </c>
      <c r="L1170" s="81">
        <f ca="1">SUMIF(MAYPAY1, Employees8[HELPER COLUMN],Table8[[#All],[Invoice Value]])</f>
        <v>0</v>
      </c>
      <c r="M1170" s="77" t="e">
        <f ca="1">IF(AND(K1170="PAY", L1170&gt;0), SUMIF(MAYPAY1,Employees8[[#Headers],[#Data],[HELPER COLUMN]],Table8[[#All],[Invoice Value]]), "")</f>
        <v>#N/A</v>
      </c>
      <c r="N1170" s="78" t="e">
        <f t="shared" si="108"/>
        <v>#N/A</v>
      </c>
      <c r="O1170" s="79"/>
    </row>
    <row r="1171" spans="2:15" ht="18.75" customHeight="1" x14ac:dyDescent="0.35">
      <c r="B1171" s="67" t="e">
        <f t="shared" si="109"/>
        <v>#N/A</v>
      </c>
      <c r="C1171" s="40"/>
      <c r="D1171" s="40"/>
      <c r="E1171" s="40"/>
      <c r="F1171" s="74"/>
      <c r="G1171" s="74"/>
      <c r="H1171" s="64" t="e">
        <f>VLOOKUP(E1171, 'CODES FOR CLOSING TYPE'!$A$1:$C$28, 2,0)</f>
        <v>#N/A</v>
      </c>
      <c r="I1171" s="75" t="str">
        <f t="shared" si="106"/>
        <v>DUP</v>
      </c>
      <c r="J1171" s="75" t="e">
        <f t="shared" si="105"/>
        <v>#N/A</v>
      </c>
      <c r="K1171" s="76" t="e">
        <f t="shared" si="107"/>
        <v>#N/A</v>
      </c>
      <c r="L1171" s="81">
        <f ca="1">SUMIF(MAYPAY1, Employees8[HELPER COLUMN],Table8[[#All],[Invoice Value]])</f>
        <v>0</v>
      </c>
      <c r="M1171" s="77" t="e">
        <f ca="1">IF(AND(K1171="PAY", L1171&gt;0), SUMIF(MAYPAY1,Employees8[[#Headers],[#Data],[HELPER COLUMN]],Table8[[#All],[Invoice Value]]), "")</f>
        <v>#N/A</v>
      </c>
      <c r="N1171" s="78" t="e">
        <f t="shared" si="108"/>
        <v>#N/A</v>
      </c>
      <c r="O1171" s="79"/>
    </row>
    <row r="1172" spans="2:15" ht="18.75" customHeight="1" x14ac:dyDescent="0.35">
      <c r="B1172" s="67" t="e">
        <f t="shared" si="109"/>
        <v>#N/A</v>
      </c>
      <c r="C1172" s="40"/>
      <c r="D1172" s="40"/>
      <c r="E1172" s="40"/>
      <c r="F1172" s="74"/>
      <c r="G1172" s="74"/>
      <c r="H1172" s="64" t="e">
        <f>VLOOKUP(E1172, 'CODES FOR CLOSING TYPE'!$A$1:$C$28, 2,0)</f>
        <v>#N/A</v>
      </c>
      <c r="I1172" s="75" t="str">
        <f t="shared" si="106"/>
        <v>DUP</v>
      </c>
      <c r="J1172" s="75" t="e">
        <f t="shared" si="105"/>
        <v>#N/A</v>
      </c>
      <c r="K1172" s="76" t="e">
        <f t="shared" si="107"/>
        <v>#N/A</v>
      </c>
      <c r="L1172" s="81">
        <f ca="1">SUMIF(MAYPAY1, Employees8[HELPER COLUMN],Table8[[#All],[Invoice Value]])</f>
        <v>0</v>
      </c>
      <c r="M1172" s="77" t="e">
        <f ca="1">IF(AND(K1172="PAY", L1172&gt;0), SUMIF(MAYPAY1,Employees8[[#Headers],[#Data],[HELPER COLUMN]],Table8[[#All],[Invoice Value]]), "")</f>
        <v>#N/A</v>
      </c>
      <c r="N1172" s="78" t="e">
        <f t="shared" si="108"/>
        <v>#N/A</v>
      </c>
      <c r="O1172" s="79"/>
    </row>
    <row r="1173" spans="2:15" ht="18.75" customHeight="1" x14ac:dyDescent="0.35">
      <c r="B1173" s="67" t="e">
        <f t="shared" si="109"/>
        <v>#N/A</v>
      </c>
      <c r="C1173" s="40"/>
      <c r="D1173" s="40"/>
      <c r="E1173" s="40"/>
      <c r="F1173" s="74"/>
      <c r="G1173" s="74"/>
      <c r="H1173" s="64" t="e">
        <f>VLOOKUP(E1173, 'CODES FOR CLOSING TYPE'!$A$1:$C$28, 2,0)</f>
        <v>#N/A</v>
      </c>
      <c r="I1173" s="75" t="str">
        <f t="shared" si="106"/>
        <v>DUP</v>
      </c>
      <c r="J1173" s="75" t="e">
        <f t="shared" si="105"/>
        <v>#N/A</v>
      </c>
      <c r="K1173" s="76" t="e">
        <f t="shared" si="107"/>
        <v>#N/A</v>
      </c>
      <c r="L1173" s="81">
        <f ca="1">SUMIF(MAYPAY1, Employees8[HELPER COLUMN],Table8[[#All],[Invoice Value]])</f>
        <v>0</v>
      </c>
      <c r="M1173" s="77" t="e">
        <f ca="1">IF(AND(K1173="PAY", L1173&gt;0), SUMIF(MAYPAY1,Employees8[[#Headers],[#Data],[HELPER COLUMN]],Table8[[#All],[Invoice Value]]), "")</f>
        <v>#N/A</v>
      </c>
      <c r="N1173" s="78" t="e">
        <f t="shared" si="108"/>
        <v>#N/A</v>
      </c>
      <c r="O1173" s="79"/>
    </row>
    <row r="1174" spans="2:15" ht="18.75" customHeight="1" x14ac:dyDescent="0.35">
      <c r="B1174" s="67" t="e">
        <f t="shared" si="109"/>
        <v>#N/A</v>
      </c>
      <c r="C1174" s="40"/>
      <c r="D1174" s="40"/>
      <c r="E1174" s="40"/>
      <c r="F1174" s="74"/>
      <c r="G1174" s="74"/>
      <c r="H1174" s="64" t="e">
        <f>VLOOKUP(E1174, 'CODES FOR CLOSING TYPE'!$A$1:$C$28, 2,0)</f>
        <v>#N/A</v>
      </c>
      <c r="I1174" s="75" t="str">
        <f t="shared" si="106"/>
        <v>DUP</v>
      </c>
      <c r="J1174" s="75" t="e">
        <f t="shared" si="105"/>
        <v>#N/A</v>
      </c>
      <c r="K1174" s="76" t="e">
        <f t="shared" si="107"/>
        <v>#N/A</v>
      </c>
      <c r="L1174" s="81">
        <f ca="1">SUMIF(MAYPAY1, Employees8[HELPER COLUMN],Table8[[#All],[Invoice Value]])</f>
        <v>0</v>
      </c>
      <c r="M1174" s="77" t="e">
        <f ca="1">IF(AND(K1174="PAY", L1174&gt;0), SUMIF(MAYPAY1,Employees8[[#Headers],[#Data],[HELPER COLUMN]],Table8[[#All],[Invoice Value]]), "")</f>
        <v>#N/A</v>
      </c>
      <c r="N1174" s="78" t="e">
        <f t="shared" si="108"/>
        <v>#N/A</v>
      </c>
      <c r="O1174" s="79"/>
    </row>
    <row r="1175" spans="2:15" ht="18.75" customHeight="1" x14ac:dyDescent="0.35">
      <c r="B1175" s="67" t="e">
        <f t="shared" si="109"/>
        <v>#N/A</v>
      </c>
      <c r="C1175" s="40"/>
      <c r="D1175" s="40"/>
      <c r="E1175" s="40"/>
      <c r="F1175" s="74"/>
      <c r="G1175" s="74"/>
      <c r="H1175" s="64" t="e">
        <f>VLOOKUP(E1175, 'CODES FOR CLOSING TYPE'!$A$1:$C$28, 2,0)</f>
        <v>#N/A</v>
      </c>
      <c r="I1175" s="75" t="str">
        <f t="shared" si="106"/>
        <v>DUP</v>
      </c>
      <c r="J1175" s="75" t="e">
        <f t="shared" si="105"/>
        <v>#N/A</v>
      </c>
      <c r="K1175" s="76" t="e">
        <f t="shared" si="107"/>
        <v>#N/A</v>
      </c>
      <c r="L1175" s="81">
        <f ca="1">SUMIF(MAYPAY1, Employees8[HELPER COLUMN],Table8[[#All],[Invoice Value]])</f>
        <v>0</v>
      </c>
      <c r="M1175" s="77" t="e">
        <f ca="1">IF(AND(K1175="PAY", L1175&gt;0), SUMIF(MAYPAY1,Employees8[[#Headers],[#Data],[HELPER COLUMN]],Table8[[#All],[Invoice Value]]), "")</f>
        <v>#N/A</v>
      </c>
      <c r="N1175" s="78" t="e">
        <f t="shared" si="108"/>
        <v>#N/A</v>
      </c>
      <c r="O1175" s="79"/>
    </row>
    <row r="1176" spans="2:15" ht="18.75" customHeight="1" x14ac:dyDescent="0.35">
      <c r="B1176" s="67" t="e">
        <f t="shared" si="109"/>
        <v>#N/A</v>
      </c>
      <c r="C1176" s="40"/>
      <c r="D1176" s="40"/>
      <c r="E1176" s="40"/>
      <c r="F1176" s="74"/>
      <c r="G1176" s="74"/>
      <c r="H1176" s="64" t="e">
        <f>VLOOKUP(E1176, 'CODES FOR CLOSING TYPE'!$A$1:$C$28, 2,0)</f>
        <v>#N/A</v>
      </c>
      <c r="I1176" s="75" t="str">
        <f t="shared" si="106"/>
        <v>DUP</v>
      </c>
      <c r="J1176" s="75" t="e">
        <f t="shared" si="105"/>
        <v>#N/A</v>
      </c>
      <c r="K1176" s="76" t="e">
        <f t="shared" si="107"/>
        <v>#N/A</v>
      </c>
      <c r="L1176" s="81">
        <f ca="1">SUMIF(MAYPAY1, Employees8[HELPER COLUMN],Table8[[#All],[Invoice Value]])</f>
        <v>0</v>
      </c>
      <c r="M1176" s="77" t="e">
        <f ca="1">IF(AND(K1176="PAY", L1176&gt;0), SUMIF(MAYPAY1,Employees8[[#Headers],[#Data],[HELPER COLUMN]],Table8[[#All],[Invoice Value]]), "")</f>
        <v>#N/A</v>
      </c>
      <c r="N1176" s="78" t="e">
        <f t="shared" si="108"/>
        <v>#N/A</v>
      </c>
      <c r="O1176" s="79"/>
    </row>
    <row r="1177" spans="2:15" ht="18.75" customHeight="1" x14ac:dyDescent="0.35">
      <c r="B1177" s="67" t="e">
        <f t="shared" si="109"/>
        <v>#N/A</v>
      </c>
      <c r="C1177" s="40"/>
      <c r="D1177" s="40"/>
      <c r="E1177" s="40"/>
      <c r="F1177" s="74"/>
      <c r="G1177" s="74"/>
      <c r="H1177" s="64" t="e">
        <f>VLOOKUP(E1177, 'CODES FOR CLOSING TYPE'!$A$1:$C$28, 2,0)</f>
        <v>#N/A</v>
      </c>
      <c r="I1177" s="75" t="str">
        <f t="shared" si="106"/>
        <v>DUP</v>
      </c>
      <c r="J1177" s="75" t="e">
        <f t="shared" si="105"/>
        <v>#N/A</v>
      </c>
      <c r="K1177" s="76" t="e">
        <f t="shared" si="107"/>
        <v>#N/A</v>
      </c>
      <c r="L1177" s="81">
        <f ca="1">SUMIF(MAYPAY1, Employees8[HELPER COLUMN],Table8[[#All],[Invoice Value]])</f>
        <v>0</v>
      </c>
      <c r="M1177" s="77" t="e">
        <f ca="1">IF(AND(K1177="PAY", L1177&gt;0), SUMIF(MAYPAY1,Employees8[[#Headers],[#Data],[HELPER COLUMN]],Table8[[#All],[Invoice Value]]), "")</f>
        <v>#N/A</v>
      </c>
      <c r="N1177" s="78" t="e">
        <f t="shared" si="108"/>
        <v>#N/A</v>
      </c>
      <c r="O1177" s="79"/>
    </row>
    <row r="1178" spans="2:15" ht="18.75" customHeight="1" x14ac:dyDescent="0.35">
      <c r="B1178" s="67" t="e">
        <f t="shared" si="109"/>
        <v>#N/A</v>
      </c>
      <c r="C1178" s="40"/>
      <c r="D1178" s="40"/>
      <c r="E1178" s="40"/>
      <c r="F1178" s="74"/>
      <c r="G1178" s="74"/>
      <c r="H1178" s="64" t="e">
        <f>VLOOKUP(E1178, 'CODES FOR CLOSING TYPE'!$A$1:$C$28, 2,0)</f>
        <v>#N/A</v>
      </c>
      <c r="I1178" s="75" t="str">
        <f t="shared" si="106"/>
        <v>DUP</v>
      </c>
      <c r="J1178" s="75" t="e">
        <f t="shared" si="105"/>
        <v>#N/A</v>
      </c>
      <c r="K1178" s="76" t="e">
        <f t="shared" si="107"/>
        <v>#N/A</v>
      </c>
      <c r="L1178" s="81">
        <f ca="1">SUMIF(MAYPAY1, Employees8[HELPER COLUMN],Table8[[#All],[Invoice Value]])</f>
        <v>0</v>
      </c>
      <c r="M1178" s="77" t="e">
        <f ca="1">IF(AND(K1178="PAY", L1178&gt;0), SUMIF(MAYPAY1,Employees8[[#Headers],[#Data],[HELPER COLUMN]],Table8[[#All],[Invoice Value]]), "")</f>
        <v>#N/A</v>
      </c>
      <c r="N1178" s="78" t="e">
        <f t="shared" si="108"/>
        <v>#N/A</v>
      </c>
      <c r="O1178" s="79"/>
    </row>
    <row r="1179" spans="2:15" ht="18.75" customHeight="1" x14ac:dyDescent="0.35">
      <c r="B1179" s="67" t="e">
        <f t="shared" si="109"/>
        <v>#N/A</v>
      </c>
      <c r="C1179" s="40"/>
      <c r="D1179" s="40"/>
      <c r="E1179" s="40"/>
      <c r="F1179" s="74"/>
      <c r="G1179" s="74"/>
      <c r="H1179" s="64" t="e">
        <f>VLOOKUP(E1179, 'CODES FOR CLOSING TYPE'!$A$1:$C$28, 2,0)</f>
        <v>#N/A</v>
      </c>
      <c r="I1179" s="75" t="str">
        <f t="shared" si="106"/>
        <v>DUP</v>
      </c>
      <c r="J1179" s="75" t="e">
        <f t="shared" si="105"/>
        <v>#N/A</v>
      </c>
      <c r="K1179" s="76" t="e">
        <f t="shared" si="107"/>
        <v>#N/A</v>
      </c>
      <c r="L1179" s="81">
        <f ca="1">SUMIF(MAYPAY1, Employees8[HELPER COLUMN],Table8[[#All],[Invoice Value]])</f>
        <v>0</v>
      </c>
      <c r="M1179" s="77" t="e">
        <f ca="1">IF(AND(K1179="PAY", L1179&gt;0), SUMIF(MAYPAY1,Employees8[[#Headers],[#Data],[HELPER COLUMN]],Table8[[#All],[Invoice Value]]), "")</f>
        <v>#N/A</v>
      </c>
      <c r="N1179" s="78" t="e">
        <f t="shared" si="108"/>
        <v>#N/A</v>
      </c>
      <c r="O1179" s="79"/>
    </row>
    <row r="1180" spans="2:15" ht="18.75" customHeight="1" x14ac:dyDescent="0.35">
      <c r="B1180" s="67" t="e">
        <f t="shared" si="109"/>
        <v>#N/A</v>
      </c>
      <c r="C1180" s="40"/>
      <c r="D1180" s="40"/>
      <c r="E1180" s="40"/>
      <c r="F1180" s="74"/>
      <c r="G1180" s="74"/>
      <c r="H1180" s="64" t="e">
        <f>VLOOKUP(E1180, 'CODES FOR CLOSING TYPE'!$A$1:$C$28, 2,0)</f>
        <v>#N/A</v>
      </c>
      <c r="I1180" s="75" t="str">
        <f t="shared" si="106"/>
        <v>DUP</v>
      </c>
      <c r="J1180" s="75" t="e">
        <f t="shared" si="105"/>
        <v>#N/A</v>
      </c>
      <c r="K1180" s="76" t="e">
        <f t="shared" si="107"/>
        <v>#N/A</v>
      </c>
      <c r="L1180" s="81">
        <f ca="1">SUMIF(MAYPAY1, Employees8[HELPER COLUMN],Table8[[#All],[Invoice Value]])</f>
        <v>0</v>
      </c>
      <c r="M1180" s="77" t="e">
        <f ca="1">IF(AND(K1180="PAY", L1180&gt;0), SUMIF(MAYPAY1,Employees8[[#Headers],[#Data],[HELPER COLUMN]],Table8[[#All],[Invoice Value]]), "")</f>
        <v>#N/A</v>
      </c>
      <c r="N1180" s="78" t="e">
        <f t="shared" si="108"/>
        <v>#N/A</v>
      </c>
      <c r="O1180" s="79"/>
    </row>
    <row r="1181" spans="2:15" ht="18.75" customHeight="1" x14ac:dyDescent="0.35">
      <c r="B1181" s="67" t="e">
        <f t="shared" si="109"/>
        <v>#N/A</v>
      </c>
      <c r="C1181" s="40"/>
      <c r="D1181" s="40"/>
      <c r="E1181" s="40"/>
      <c r="F1181" s="74"/>
      <c r="G1181" s="74"/>
      <c r="H1181" s="64" t="e">
        <f>VLOOKUP(E1181, 'CODES FOR CLOSING TYPE'!$A$1:$C$28, 2,0)</f>
        <v>#N/A</v>
      </c>
      <c r="I1181" s="75" t="str">
        <f t="shared" si="106"/>
        <v>DUP</v>
      </c>
      <c r="J1181" s="75" t="e">
        <f t="shared" si="105"/>
        <v>#N/A</v>
      </c>
      <c r="K1181" s="76" t="e">
        <f t="shared" si="107"/>
        <v>#N/A</v>
      </c>
      <c r="L1181" s="81">
        <f ca="1">SUMIF(MAYPAY1, Employees8[HELPER COLUMN],Table8[[#All],[Invoice Value]])</f>
        <v>0</v>
      </c>
      <c r="M1181" s="77" t="e">
        <f ca="1">IF(AND(K1181="PAY", L1181&gt;0), SUMIF(MAYPAY1,Employees8[[#Headers],[#Data],[HELPER COLUMN]],Table8[[#All],[Invoice Value]]), "")</f>
        <v>#N/A</v>
      </c>
      <c r="N1181" s="78" t="e">
        <f t="shared" si="108"/>
        <v>#N/A</v>
      </c>
      <c r="O1181" s="79"/>
    </row>
    <row r="1182" spans="2:15" ht="18.75" customHeight="1" x14ac:dyDescent="0.35">
      <c r="B1182" s="67" t="e">
        <f t="shared" si="109"/>
        <v>#N/A</v>
      </c>
      <c r="C1182" s="40"/>
      <c r="D1182" s="40"/>
      <c r="E1182" s="40"/>
      <c r="F1182" s="74"/>
      <c r="G1182" s="74"/>
      <c r="H1182" s="64" t="e">
        <f>VLOOKUP(E1182, 'CODES FOR CLOSING TYPE'!$A$1:$C$28, 2,0)</f>
        <v>#N/A</v>
      </c>
      <c r="I1182" s="75" t="str">
        <f t="shared" si="106"/>
        <v>DUP</v>
      </c>
      <c r="J1182" s="75" t="e">
        <f t="shared" si="105"/>
        <v>#N/A</v>
      </c>
      <c r="K1182" s="76" t="e">
        <f t="shared" si="107"/>
        <v>#N/A</v>
      </c>
      <c r="L1182" s="81">
        <f ca="1">SUMIF(MAYPAY1, Employees8[HELPER COLUMN],Table8[[#All],[Invoice Value]])</f>
        <v>0</v>
      </c>
      <c r="M1182" s="77" t="e">
        <f ca="1">IF(AND(K1182="PAY", L1182&gt;0), SUMIF(MAYPAY1,Employees8[[#Headers],[#Data],[HELPER COLUMN]],Table8[[#All],[Invoice Value]]), "")</f>
        <v>#N/A</v>
      </c>
      <c r="N1182" s="78" t="e">
        <f t="shared" si="108"/>
        <v>#N/A</v>
      </c>
      <c r="O1182" s="79"/>
    </row>
    <row r="1183" spans="2:15" ht="18.75" customHeight="1" x14ac:dyDescent="0.35">
      <c r="B1183" s="67" t="e">
        <f t="shared" si="109"/>
        <v>#N/A</v>
      </c>
      <c r="C1183" s="40"/>
      <c r="D1183" s="40"/>
      <c r="E1183" s="40"/>
      <c r="F1183" s="74"/>
      <c r="G1183" s="74"/>
      <c r="H1183" s="64" t="e">
        <f>VLOOKUP(E1183, 'CODES FOR CLOSING TYPE'!$A$1:$C$28, 2,0)</f>
        <v>#N/A</v>
      </c>
      <c r="I1183" s="75" t="str">
        <f t="shared" si="106"/>
        <v>DUP</v>
      </c>
      <c r="J1183" s="75" t="e">
        <f t="shared" si="105"/>
        <v>#N/A</v>
      </c>
      <c r="K1183" s="76" t="e">
        <f t="shared" si="107"/>
        <v>#N/A</v>
      </c>
      <c r="L1183" s="81">
        <f ca="1">SUMIF(MAYPAY1, Employees8[HELPER COLUMN],Table8[[#All],[Invoice Value]])</f>
        <v>0</v>
      </c>
      <c r="M1183" s="77" t="e">
        <f ca="1">IF(AND(K1183="PAY", L1183&gt;0), SUMIF(MAYPAY1,Employees8[[#Headers],[#Data],[HELPER COLUMN]],Table8[[#All],[Invoice Value]]), "")</f>
        <v>#N/A</v>
      </c>
      <c r="N1183" s="78" t="e">
        <f t="shared" si="108"/>
        <v>#N/A</v>
      </c>
      <c r="O1183" s="79"/>
    </row>
    <row r="1184" spans="2:15" ht="18.75" customHeight="1" x14ac:dyDescent="0.35">
      <c r="B1184" s="67" t="e">
        <f t="shared" si="109"/>
        <v>#N/A</v>
      </c>
      <c r="C1184" s="40"/>
      <c r="D1184" s="40"/>
      <c r="E1184" s="40"/>
      <c r="F1184" s="74"/>
      <c r="G1184" s="74"/>
      <c r="H1184" s="64" t="e">
        <f>VLOOKUP(E1184, 'CODES FOR CLOSING TYPE'!$A$1:$C$28, 2,0)</f>
        <v>#N/A</v>
      </c>
      <c r="I1184" s="75" t="str">
        <f t="shared" si="106"/>
        <v>DUP</v>
      </c>
      <c r="J1184" s="75" t="e">
        <f t="shared" si="105"/>
        <v>#N/A</v>
      </c>
      <c r="K1184" s="76" t="e">
        <f t="shared" si="107"/>
        <v>#N/A</v>
      </c>
      <c r="L1184" s="81">
        <f ca="1">SUMIF(MAYPAY1, Employees8[HELPER COLUMN],Table8[[#All],[Invoice Value]])</f>
        <v>0</v>
      </c>
      <c r="M1184" s="77" t="e">
        <f ca="1">IF(AND(K1184="PAY", L1184&gt;0), SUMIF(MAYPAY1,Employees8[[#Headers],[#Data],[HELPER COLUMN]],Table8[[#All],[Invoice Value]]), "")</f>
        <v>#N/A</v>
      </c>
      <c r="N1184" s="78" t="e">
        <f t="shared" si="108"/>
        <v>#N/A</v>
      </c>
      <c r="O1184" s="79"/>
    </row>
    <row r="1185" spans="2:15" ht="18.75" customHeight="1" x14ac:dyDescent="0.35">
      <c r="B1185" s="67" t="e">
        <f t="shared" si="109"/>
        <v>#N/A</v>
      </c>
      <c r="C1185" s="40"/>
      <c r="D1185" s="40"/>
      <c r="E1185" s="40"/>
      <c r="F1185" s="74"/>
      <c r="G1185" s="74"/>
      <c r="H1185" s="64" t="e">
        <f>VLOOKUP(E1185, 'CODES FOR CLOSING TYPE'!$A$1:$C$28, 2,0)</f>
        <v>#N/A</v>
      </c>
      <c r="I1185" s="75" t="str">
        <f t="shared" si="106"/>
        <v>DUP</v>
      </c>
      <c r="J1185" s="75" t="e">
        <f t="shared" si="105"/>
        <v>#N/A</v>
      </c>
      <c r="K1185" s="76" t="e">
        <f t="shared" si="107"/>
        <v>#N/A</v>
      </c>
      <c r="L1185" s="81">
        <f ca="1">SUMIF(MAYPAY1, Employees8[HELPER COLUMN],Table8[[#All],[Invoice Value]])</f>
        <v>0</v>
      </c>
      <c r="M1185" s="77" t="e">
        <f ca="1">IF(AND(K1185="PAY", L1185&gt;0), SUMIF(MAYPAY1,Employees8[[#Headers],[#Data],[HELPER COLUMN]],Table8[[#All],[Invoice Value]]), "")</f>
        <v>#N/A</v>
      </c>
      <c r="N1185" s="78" t="e">
        <f t="shared" si="108"/>
        <v>#N/A</v>
      </c>
      <c r="O1185" s="79"/>
    </row>
    <row r="1186" spans="2:15" ht="18.75" customHeight="1" x14ac:dyDescent="0.35">
      <c r="B1186" s="67" t="e">
        <f t="shared" si="109"/>
        <v>#N/A</v>
      </c>
      <c r="C1186" s="40"/>
      <c r="D1186" s="40"/>
      <c r="E1186" s="40"/>
      <c r="F1186" s="74"/>
      <c r="G1186" s="74"/>
      <c r="H1186" s="64" t="e">
        <f>VLOOKUP(E1186, 'CODES FOR CLOSING TYPE'!$A$1:$C$28, 2,0)</f>
        <v>#N/A</v>
      </c>
      <c r="I1186" s="75" t="str">
        <f t="shared" si="106"/>
        <v>DUP</v>
      </c>
      <c r="J1186" s="75" t="e">
        <f t="shared" si="105"/>
        <v>#N/A</v>
      </c>
      <c r="K1186" s="76" t="e">
        <f t="shared" si="107"/>
        <v>#N/A</v>
      </c>
      <c r="L1186" s="81">
        <f ca="1">SUMIF(MAYPAY1, Employees8[HELPER COLUMN],Table8[[#All],[Invoice Value]])</f>
        <v>0</v>
      </c>
      <c r="M1186" s="77" t="e">
        <f ca="1">IF(AND(K1186="PAY", L1186&gt;0), SUMIF(MAYPAY1,Employees8[[#Headers],[#Data],[HELPER COLUMN]],Table8[[#All],[Invoice Value]]), "")</f>
        <v>#N/A</v>
      </c>
      <c r="N1186" s="78" t="e">
        <f t="shared" si="108"/>
        <v>#N/A</v>
      </c>
      <c r="O1186" s="79"/>
    </row>
    <row r="1187" spans="2:15" ht="18.75" customHeight="1" x14ac:dyDescent="0.35">
      <c r="B1187" s="67" t="e">
        <f t="shared" si="109"/>
        <v>#N/A</v>
      </c>
      <c r="C1187" s="40"/>
      <c r="D1187" s="40"/>
      <c r="E1187" s="40"/>
      <c r="F1187" s="74"/>
      <c r="G1187" s="74"/>
      <c r="H1187" s="64" t="e">
        <f>VLOOKUP(E1187, 'CODES FOR CLOSING TYPE'!$A$1:$C$28, 2,0)</f>
        <v>#N/A</v>
      </c>
      <c r="I1187" s="75" t="str">
        <f t="shared" si="106"/>
        <v>DUP</v>
      </c>
      <c r="J1187" s="75" t="e">
        <f t="shared" si="105"/>
        <v>#N/A</v>
      </c>
      <c r="K1187" s="76" t="e">
        <f t="shared" si="107"/>
        <v>#N/A</v>
      </c>
      <c r="L1187" s="81">
        <f ca="1">SUMIF(MAYPAY1, Employees8[HELPER COLUMN],Table8[[#All],[Invoice Value]])</f>
        <v>0</v>
      </c>
      <c r="M1187" s="77" t="e">
        <f ca="1">IF(AND(K1187="PAY", L1187&gt;0), SUMIF(MAYPAY1,Employees8[[#Headers],[#Data],[HELPER COLUMN]],Table8[[#All],[Invoice Value]]), "")</f>
        <v>#N/A</v>
      </c>
      <c r="N1187" s="78" t="e">
        <f t="shared" si="108"/>
        <v>#N/A</v>
      </c>
      <c r="O1187" s="79"/>
    </row>
    <row r="1188" spans="2:15" ht="18.75" customHeight="1" x14ac:dyDescent="0.35">
      <c r="B1188" s="67" t="e">
        <f t="shared" si="109"/>
        <v>#N/A</v>
      </c>
      <c r="C1188" s="40"/>
      <c r="D1188" s="40"/>
      <c r="E1188" s="40"/>
      <c r="F1188" s="74"/>
      <c r="G1188" s="74"/>
      <c r="H1188" s="64" t="e">
        <f>VLOOKUP(E1188, 'CODES FOR CLOSING TYPE'!$A$1:$C$28, 2,0)</f>
        <v>#N/A</v>
      </c>
      <c r="I1188" s="75" t="str">
        <f t="shared" si="106"/>
        <v>DUP</v>
      </c>
      <c r="J1188" s="75" t="e">
        <f t="shared" si="105"/>
        <v>#N/A</v>
      </c>
      <c r="K1188" s="76" t="e">
        <f t="shared" si="107"/>
        <v>#N/A</v>
      </c>
      <c r="L1188" s="81">
        <f ca="1">SUMIF(MAYPAY1, Employees8[HELPER COLUMN],Table8[[#All],[Invoice Value]])</f>
        <v>0</v>
      </c>
      <c r="M1188" s="77" t="e">
        <f ca="1">IF(AND(K1188="PAY", L1188&gt;0), SUMIF(MAYPAY1,Employees8[[#Headers],[#Data],[HELPER COLUMN]],Table8[[#All],[Invoice Value]]), "")</f>
        <v>#N/A</v>
      </c>
      <c r="N1188" s="78" t="e">
        <f t="shared" si="108"/>
        <v>#N/A</v>
      </c>
      <c r="O1188" s="79"/>
    </row>
    <row r="1189" spans="2:15" ht="18.75" customHeight="1" x14ac:dyDescent="0.35">
      <c r="B1189" s="67" t="e">
        <f t="shared" si="109"/>
        <v>#N/A</v>
      </c>
      <c r="C1189" s="40"/>
      <c r="D1189" s="40"/>
      <c r="E1189" s="40"/>
      <c r="F1189" s="74"/>
      <c r="G1189" s="74"/>
      <c r="H1189" s="64" t="e">
        <f>VLOOKUP(E1189, 'CODES FOR CLOSING TYPE'!$A$1:$C$28, 2,0)</f>
        <v>#N/A</v>
      </c>
      <c r="I1189" s="75" t="str">
        <f t="shared" si="106"/>
        <v>DUP</v>
      </c>
      <c r="J1189" s="75" t="e">
        <f t="shared" si="105"/>
        <v>#N/A</v>
      </c>
      <c r="K1189" s="76" t="e">
        <f t="shared" si="107"/>
        <v>#N/A</v>
      </c>
      <c r="L1189" s="81">
        <f ca="1">SUMIF(MAYPAY1, Employees8[HELPER COLUMN],Table8[[#All],[Invoice Value]])</f>
        <v>0</v>
      </c>
      <c r="M1189" s="77" t="e">
        <f ca="1">IF(AND(K1189="PAY", L1189&gt;0), SUMIF(MAYPAY1,Employees8[[#Headers],[#Data],[HELPER COLUMN]],Table8[[#All],[Invoice Value]]), "")</f>
        <v>#N/A</v>
      </c>
      <c r="N1189" s="78" t="e">
        <f t="shared" si="108"/>
        <v>#N/A</v>
      </c>
      <c r="O1189" s="79"/>
    </row>
    <row r="1190" spans="2:15" ht="18.75" customHeight="1" x14ac:dyDescent="0.35">
      <c r="B1190" s="67" t="e">
        <f t="shared" si="109"/>
        <v>#N/A</v>
      </c>
      <c r="C1190" s="40"/>
      <c r="D1190" s="40"/>
      <c r="E1190" s="40"/>
      <c r="F1190" s="74"/>
      <c r="G1190" s="74"/>
      <c r="H1190" s="64" t="e">
        <f>VLOOKUP(E1190, 'CODES FOR CLOSING TYPE'!$A$1:$C$28, 2,0)</f>
        <v>#N/A</v>
      </c>
      <c r="I1190" s="75" t="str">
        <f t="shared" si="106"/>
        <v>DUP</v>
      </c>
      <c r="J1190" s="75" t="e">
        <f t="shared" si="105"/>
        <v>#N/A</v>
      </c>
      <c r="K1190" s="76" t="e">
        <f t="shared" si="107"/>
        <v>#N/A</v>
      </c>
      <c r="L1190" s="81">
        <f ca="1">SUMIF(MAYPAY1, Employees8[HELPER COLUMN],Table8[[#All],[Invoice Value]])</f>
        <v>0</v>
      </c>
      <c r="M1190" s="77" t="e">
        <f ca="1">IF(AND(K1190="PAY", L1190&gt;0), SUMIF(MAYPAY1,Employees8[[#Headers],[#Data],[HELPER COLUMN]],Table8[[#All],[Invoice Value]]), "")</f>
        <v>#N/A</v>
      </c>
      <c r="N1190" s="78" t="e">
        <f t="shared" si="108"/>
        <v>#N/A</v>
      </c>
      <c r="O1190" s="79"/>
    </row>
    <row r="1191" spans="2:15" ht="18.75" customHeight="1" x14ac:dyDescent="0.35">
      <c r="B1191" s="67" t="e">
        <f t="shared" si="109"/>
        <v>#N/A</v>
      </c>
      <c r="C1191" s="40"/>
      <c r="D1191" s="40"/>
      <c r="E1191" s="40"/>
      <c r="F1191" s="74"/>
      <c r="G1191" s="74"/>
      <c r="H1191" s="64" t="e">
        <f>VLOOKUP(E1191, 'CODES FOR CLOSING TYPE'!$A$1:$C$28, 2,0)</f>
        <v>#N/A</v>
      </c>
      <c r="I1191" s="75" t="str">
        <f t="shared" si="106"/>
        <v>DUP</v>
      </c>
      <c r="J1191" s="75" t="e">
        <f t="shared" si="105"/>
        <v>#N/A</v>
      </c>
      <c r="K1191" s="76" t="e">
        <f t="shared" si="107"/>
        <v>#N/A</v>
      </c>
      <c r="L1191" s="81">
        <f ca="1">SUMIF(MAYPAY1, Employees8[HELPER COLUMN],Table8[[#All],[Invoice Value]])</f>
        <v>0</v>
      </c>
      <c r="M1191" s="77" t="e">
        <f ca="1">IF(AND(K1191="PAY", L1191&gt;0), SUMIF(MAYPAY1,Employees8[[#Headers],[#Data],[HELPER COLUMN]],Table8[[#All],[Invoice Value]]), "")</f>
        <v>#N/A</v>
      </c>
      <c r="N1191" s="78" t="e">
        <f t="shared" si="108"/>
        <v>#N/A</v>
      </c>
      <c r="O1191" s="79"/>
    </row>
    <row r="1192" spans="2:15" ht="18.75" customHeight="1" x14ac:dyDescent="0.35">
      <c r="B1192" s="67" t="e">
        <f t="shared" si="109"/>
        <v>#N/A</v>
      </c>
      <c r="C1192" s="40"/>
      <c r="D1192" s="40"/>
      <c r="E1192" s="40"/>
      <c r="F1192" s="74"/>
      <c r="G1192" s="74"/>
      <c r="H1192" s="64" t="e">
        <f>VLOOKUP(E1192, 'CODES FOR CLOSING TYPE'!$A$1:$C$28, 2,0)</f>
        <v>#N/A</v>
      </c>
      <c r="I1192" s="75" t="str">
        <f t="shared" si="106"/>
        <v>DUP</v>
      </c>
      <c r="J1192" s="75" t="e">
        <f t="shared" si="105"/>
        <v>#N/A</v>
      </c>
      <c r="K1192" s="76" t="e">
        <f t="shared" si="107"/>
        <v>#N/A</v>
      </c>
      <c r="L1192" s="81">
        <f ca="1">SUMIF(MAYPAY1, Employees8[HELPER COLUMN],Table8[[#All],[Invoice Value]])</f>
        <v>0</v>
      </c>
      <c r="M1192" s="77" t="e">
        <f ca="1">IF(AND(K1192="PAY", L1192&gt;0), SUMIF(MAYPAY1,Employees8[[#Headers],[#Data],[HELPER COLUMN]],Table8[[#All],[Invoice Value]]), "")</f>
        <v>#N/A</v>
      </c>
      <c r="N1192" s="78" t="e">
        <f t="shared" si="108"/>
        <v>#N/A</v>
      </c>
      <c r="O1192" s="79"/>
    </row>
    <row r="1193" spans="2:15" ht="18.75" customHeight="1" x14ac:dyDescent="0.35">
      <c r="B1193" s="67" t="e">
        <f t="shared" si="109"/>
        <v>#N/A</v>
      </c>
      <c r="C1193" s="40"/>
      <c r="D1193" s="40"/>
      <c r="E1193" s="40"/>
      <c r="F1193" s="74"/>
      <c r="G1193" s="74"/>
      <c r="H1193" s="64" t="e">
        <f>VLOOKUP(E1193, 'CODES FOR CLOSING TYPE'!$A$1:$C$28, 2,0)</f>
        <v>#N/A</v>
      </c>
      <c r="I1193" s="75" t="str">
        <f t="shared" si="106"/>
        <v>DUP</v>
      </c>
      <c r="J1193" s="75" t="e">
        <f t="shared" si="105"/>
        <v>#N/A</v>
      </c>
      <c r="K1193" s="76" t="e">
        <f t="shared" si="107"/>
        <v>#N/A</v>
      </c>
      <c r="L1193" s="81">
        <f ca="1">SUMIF(MAYPAY1, Employees8[HELPER COLUMN],Table8[[#All],[Invoice Value]])</f>
        <v>0</v>
      </c>
      <c r="M1193" s="77" t="e">
        <f ca="1">IF(AND(K1193="PAY", L1193&gt;0), SUMIF(MAYPAY1,Employees8[[#Headers],[#Data],[HELPER COLUMN]],Table8[[#All],[Invoice Value]]), "")</f>
        <v>#N/A</v>
      </c>
      <c r="N1193" s="78" t="e">
        <f t="shared" si="108"/>
        <v>#N/A</v>
      </c>
      <c r="O1193" s="79"/>
    </row>
    <row r="1194" spans="2:15" ht="18.75" customHeight="1" x14ac:dyDescent="0.35">
      <c r="B1194" s="67" t="e">
        <f t="shared" si="109"/>
        <v>#N/A</v>
      </c>
      <c r="C1194" s="40"/>
      <c r="D1194" s="40"/>
      <c r="E1194" s="40"/>
      <c r="F1194" s="74"/>
      <c r="G1194" s="74"/>
      <c r="H1194" s="64" t="e">
        <f>VLOOKUP(E1194, 'CODES FOR CLOSING TYPE'!$A$1:$C$28, 2,0)</f>
        <v>#N/A</v>
      </c>
      <c r="I1194" s="75" t="str">
        <f t="shared" si="106"/>
        <v>DUP</v>
      </c>
      <c r="J1194" s="75" t="e">
        <f t="shared" si="105"/>
        <v>#N/A</v>
      </c>
      <c r="K1194" s="76" t="e">
        <f t="shared" si="107"/>
        <v>#N/A</v>
      </c>
      <c r="L1194" s="81">
        <f ca="1">SUMIF(MAYPAY1, Employees8[HELPER COLUMN],Table8[[#All],[Invoice Value]])</f>
        <v>0</v>
      </c>
      <c r="M1194" s="77" t="e">
        <f ca="1">IF(AND(K1194="PAY", L1194&gt;0), SUMIF(MAYPAY1,Employees8[[#Headers],[#Data],[HELPER COLUMN]],Table8[[#All],[Invoice Value]]), "")</f>
        <v>#N/A</v>
      </c>
      <c r="N1194" s="78" t="e">
        <f t="shared" si="108"/>
        <v>#N/A</v>
      </c>
      <c r="O1194" s="79"/>
    </row>
    <row r="1195" spans="2:15" ht="18.75" customHeight="1" x14ac:dyDescent="0.35">
      <c r="B1195" s="67" t="e">
        <f t="shared" si="109"/>
        <v>#N/A</v>
      </c>
      <c r="C1195" s="40"/>
      <c r="D1195" s="40"/>
      <c r="E1195" s="40"/>
      <c r="F1195" s="74"/>
      <c r="G1195" s="74"/>
      <c r="H1195" s="64" t="e">
        <f>VLOOKUP(E1195, 'CODES FOR CLOSING TYPE'!$A$1:$C$28, 2,0)</f>
        <v>#N/A</v>
      </c>
      <c r="I1195" s="75" t="str">
        <f t="shared" si="106"/>
        <v>DUP</v>
      </c>
      <c r="J1195" s="75" t="e">
        <f t="shared" si="105"/>
        <v>#N/A</v>
      </c>
      <c r="K1195" s="76" t="e">
        <f t="shared" si="107"/>
        <v>#N/A</v>
      </c>
      <c r="L1195" s="81">
        <f ca="1">SUMIF(MAYPAY1, Employees8[HELPER COLUMN],Table8[[#All],[Invoice Value]])</f>
        <v>0</v>
      </c>
      <c r="M1195" s="77" t="e">
        <f ca="1">IF(AND(K1195="PAY", L1195&gt;0), SUMIF(MAYPAY1,Employees8[[#Headers],[#Data],[HELPER COLUMN]],Table8[[#All],[Invoice Value]]), "")</f>
        <v>#N/A</v>
      </c>
      <c r="N1195" s="78" t="e">
        <f t="shared" si="108"/>
        <v>#N/A</v>
      </c>
      <c r="O1195" s="79"/>
    </row>
    <row r="1196" spans="2:15" ht="18.75" customHeight="1" x14ac:dyDescent="0.35">
      <c r="B1196" s="67" t="e">
        <f t="shared" si="109"/>
        <v>#N/A</v>
      </c>
      <c r="C1196" s="40"/>
      <c r="D1196" s="40"/>
      <c r="E1196" s="40"/>
      <c r="F1196" s="74"/>
      <c r="G1196" s="74"/>
      <c r="H1196" s="64" t="e">
        <f>VLOOKUP(E1196, 'CODES FOR CLOSING TYPE'!$A$1:$C$28, 2,0)</f>
        <v>#N/A</v>
      </c>
      <c r="I1196" s="75" t="str">
        <f t="shared" si="106"/>
        <v>DUP</v>
      </c>
      <c r="J1196" s="75" t="e">
        <f t="shared" si="105"/>
        <v>#N/A</v>
      </c>
      <c r="K1196" s="76" t="e">
        <f t="shared" si="107"/>
        <v>#N/A</v>
      </c>
      <c r="L1196" s="81">
        <f ca="1">SUMIF(MAYPAY1, Employees8[HELPER COLUMN],Table8[[#All],[Invoice Value]])</f>
        <v>0</v>
      </c>
      <c r="M1196" s="77" t="e">
        <f ca="1">IF(AND(K1196="PAY", L1196&gt;0), SUMIF(MAYPAY1,Employees8[[#Headers],[#Data],[HELPER COLUMN]],Table8[[#All],[Invoice Value]]), "")</f>
        <v>#N/A</v>
      </c>
      <c r="N1196" s="78" t="e">
        <f t="shared" si="108"/>
        <v>#N/A</v>
      </c>
      <c r="O1196" s="79"/>
    </row>
    <row r="1197" spans="2:15" ht="18.75" customHeight="1" x14ac:dyDescent="0.35">
      <c r="B1197" s="67" t="e">
        <f t="shared" si="109"/>
        <v>#N/A</v>
      </c>
      <c r="C1197" s="40"/>
      <c r="D1197" s="40"/>
      <c r="E1197" s="40"/>
      <c r="F1197" s="74"/>
      <c r="G1197" s="74"/>
      <c r="H1197" s="64" t="e">
        <f>VLOOKUP(E1197, 'CODES FOR CLOSING TYPE'!$A$1:$C$28, 2,0)</f>
        <v>#N/A</v>
      </c>
      <c r="I1197" s="75" t="str">
        <f t="shared" si="106"/>
        <v>DUP</v>
      </c>
      <c r="J1197" s="75" t="e">
        <f t="shared" si="105"/>
        <v>#N/A</v>
      </c>
      <c r="K1197" s="76" t="e">
        <f t="shared" si="107"/>
        <v>#N/A</v>
      </c>
      <c r="L1197" s="81">
        <f ca="1">SUMIF(MAYPAY1, Employees8[HELPER COLUMN],Table8[[#All],[Invoice Value]])</f>
        <v>0</v>
      </c>
      <c r="M1197" s="77" t="e">
        <f ca="1">IF(AND(K1197="PAY", L1197&gt;0), SUMIF(MAYPAY1,Employees8[[#Headers],[#Data],[HELPER COLUMN]],Table8[[#All],[Invoice Value]]), "")</f>
        <v>#N/A</v>
      </c>
      <c r="N1197" s="78" t="e">
        <f t="shared" si="108"/>
        <v>#N/A</v>
      </c>
      <c r="O1197" s="79"/>
    </row>
    <row r="1198" spans="2:15" ht="18.75" customHeight="1" x14ac:dyDescent="0.35">
      <c r="B1198" s="67" t="e">
        <f t="shared" si="109"/>
        <v>#N/A</v>
      </c>
      <c r="C1198" s="40"/>
      <c r="D1198" s="40"/>
      <c r="E1198" s="40"/>
      <c r="F1198" s="74"/>
      <c r="G1198" s="74"/>
      <c r="H1198" s="64" t="e">
        <f>VLOOKUP(E1198, 'CODES FOR CLOSING TYPE'!$A$1:$C$28, 2,0)</f>
        <v>#N/A</v>
      </c>
      <c r="I1198" s="75" t="str">
        <f t="shared" si="106"/>
        <v>DUP</v>
      </c>
      <c r="J1198" s="75" t="e">
        <f t="shared" si="105"/>
        <v>#N/A</v>
      </c>
      <c r="K1198" s="76" t="e">
        <f t="shared" si="107"/>
        <v>#N/A</v>
      </c>
      <c r="L1198" s="81">
        <f ca="1">SUMIF(MAYPAY1, Employees8[HELPER COLUMN],Table8[[#All],[Invoice Value]])</f>
        <v>0</v>
      </c>
      <c r="M1198" s="77" t="e">
        <f ca="1">IF(AND(K1198="PAY", L1198&gt;0), SUMIF(MAYPAY1,Employees8[[#Headers],[#Data],[HELPER COLUMN]],Table8[[#All],[Invoice Value]]), "")</f>
        <v>#N/A</v>
      </c>
      <c r="N1198" s="78" t="e">
        <f t="shared" si="108"/>
        <v>#N/A</v>
      </c>
      <c r="O1198" s="79"/>
    </row>
    <row r="1199" spans="2:15" ht="18.75" customHeight="1" x14ac:dyDescent="0.35">
      <c r="B1199" s="67" t="e">
        <f t="shared" si="109"/>
        <v>#N/A</v>
      </c>
      <c r="C1199" s="40"/>
      <c r="D1199" s="40"/>
      <c r="E1199" s="40"/>
      <c r="F1199" s="74"/>
      <c r="G1199" s="74"/>
      <c r="H1199" s="64" t="e">
        <f>VLOOKUP(E1199, 'CODES FOR CLOSING TYPE'!$A$1:$C$28, 2,0)</f>
        <v>#N/A</v>
      </c>
      <c r="I1199" s="75" t="str">
        <f t="shared" si="106"/>
        <v>DUP</v>
      </c>
      <c r="J1199" s="75" t="e">
        <f t="shared" si="105"/>
        <v>#N/A</v>
      </c>
      <c r="K1199" s="76" t="e">
        <f t="shared" si="107"/>
        <v>#N/A</v>
      </c>
      <c r="L1199" s="81">
        <f ca="1">SUMIF(MAYPAY1, Employees8[HELPER COLUMN],Table8[[#All],[Invoice Value]])</f>
        <v>0</v>
      </c>
      <c r="M1199" s="77" t="e">
        <f ca="1">IF(AND(K1199="PAY", L1199&gt;0), SUMIF(MAYPAY1,Employees8[[#Headers],[#Data],[HELPER COLUMN]],Table8[[#All],[Invoice Value]]), "")</f>
        <v>#N/A</v>
      </c>
      <c r="N1199" s="78" t="e">
        <f t="shared" si="108"/>
        <v>#N/A</v>
      </c>
      <c r="O1199" s="79"/>
    </row>
    <row r="1200" spans="2:15" ht="18.75" customHeight="1" x14ac:dyDescent="0.35">
      <c r="B1200" s="67" t="e">
        <f t="shared" si="109"/>
        <v>#N/A</v>
      </c>
      <c r="C1200" s="40"/>
      <c r="D1200" s="40"/>
      <c r="E1200" s="40"/>
      <c r="F1200" s="74"/>
      <c r="G1200" s="74"/>
      <c r="H1200" s="64" t="e">
        <f>VLOOKUP(E1200, 'CODES FOR CLOSING TYPE'!$A$1:$C$28, 2,0)</f>
        <v>#N/A</v>
      </c>
      <c r="I1200" s="75" t="str">
        <f t="shared" si="106"/>
        <v>DUP</v>
      </c>
      <c r="J1200" s="75" t="e">
        <f t="shared" si="105"/>
        <v>#N/A</v>
      </c>
      <c r="K1200" s="76" t="e">
        <f t="shared" si="107"/>
        <v>#N/A</v>
      </c>
      <c r="L1200" s="81">
        <f ca="1">SUMIF(MAYPAY1, Employees8[HELPER COLUMN],Table8[[#All],[Invoice Value]])</f>
        <v>0</v>
      </c>
      <c r="M1200" s="77" t="e">
        <f ca="1">IF(AND(K1200="PAY", L1200&gt;0), SUMIF(MAYPAY1,Employees8[[#Headers],[#Data],[HELPER COLUMN]],Table8[[#All],[Invoice Value]]), "")</f>
        <v>#N/A</v>
      </c>
      <c r="N1200" s="78" t="e">
        <f t="shared" si="108"/>
        <v>#N/A</v>
      </c>
      <c r="O1200" s="79"/>
    </row>
    <row r="1201" spans="2:15" ht="18.75" customHeight="1" x14ac:dyDescent="0.35">
      <c r="B1201" s="67" t="e">
        <f t="shared" si="109"/>
        <v>#N/A</v>
      </c>
      <c r="C1201" s="40"/>
      <c r="D1201" s="40"/>
      <c r="E1201" s="40"/>
      <c r="F1201" s="74"/>
      <c r="G1201" s="74"/>
      <c r="H1201" s="64" t="e">
        <f>VLOOKUP(E1201, 'CODES FOR CLOSING TYPE'!$A$1:$C$28, 2,0)</f>
        <v>#N/A</v>
      </c>
      <c r="I1201" s="75" t="str">
        <f t="shared" si="106"/>
        <v>DUP</v>
      </c>
      <c r="J1201" s="75" t="e">
        <f t="shared" si="105"/>
        <v>#N/A</v>
      </c>
      <c r="K1201" s="76" t="e">
        <f t="shared" si="107"/>
        <v>#N/A</v>
      </c>
      <c r="L1201" s="81">
        <f ca="1">SUMIF(MAYPAY1, Employees8[HELPER COLUMN],Table8[[#All],[Invoice Value]])</f>
        <v>0</v>
      </c>
      <c r="M1201" s="77" t="e">
        <f ca="1">IF(AND(K1201="PAY", L1201&gt;0), SUMIF(MAYPAY1,Employees8[[#Headers],[#Data],[HELPER COLUMN]],Table8[[#All],[Invoice Value]]), "")</f>
        <v>#N/A</v>
      </c>
      <c r="N1201" s="78" t="e">
        <f t="shared" si="108"/>
        <v>#N/A</v>
      </c>
      <c r="O1201" s="79"/>
    </row>
    <row r="1202" spans="2:15" ht="18.75" customHeight="1" x14ac:dyDescent="0.35">
      <c r="B1202" s="67" t="e">
        <f t="shared" si="109"/>
        <v>#N/A</v>
      </c>
      <c r="C1202" s="40"/>
      <c r="D1202" s="40"/>
      <c r="E1202" s="40"/>
      <c r="F1202" s="74"/>
      <c r="G1202" s="74"/>
      <c r="H1202" s="64" t="e">
        <f>VLOOKUP(E1202, 'CODES FOR CLOSING TYPE'!$A$1:$C$28, 2,0)</f>
        <v>#N/A</v>
      </c>
      <c r="I1202" s="75" t="str">
        <f t="shared" si="106"/>
        <v>DUP</v>
      </c>
      <c r="J1202" s="75" t="e">
        <f t="shared" si="105"/>
        <v>#N/A</v>
      </c>
      <c r="K1202" s="76" t="e">
        <f t="shared" si="107"/>
        <v>#N/A</v>
      </c>
      <c r="L1202" s="81">
        <f ca="1">SUMIF(MAYPAY1, Employees8[HELPER COLUMN],Table8[[#All],[Invoice Value]])</f>
        <v>0</v>
      </c>
      <c r="M1202" s="77" t="e">
        <f ca="1">IF(AND(K1202="PAY", L1202&gt;0), SUMIF(MAYPAY1,Employees8[[#Headers],[#Data],[HELPER COLUMN]],Table8[[#All],[Invoice Value]]), "")</f>
        <v>#N/A</v>
      </c>
      <c r="N1202" s="78" t="e">
        <f t="shared" si="108"/>
        <v>#N/A</v>
      </c>
      <c r="O1202" s="79"/>
    </row>
    <row r="1203" spans="2:15" ht="18.75" customHeight="1" x14ac:dyDescent="0.35">
      <c r="B1203" s="67" t="e">
        <f t="shared" si="109"/>
        <v>#N/A</v>
      </c>
      <c r="C1203" s="40"/>
      <c r="D1203" s="40"/>
      <c r="E1203" s="40"/>
      <c r="F1203" s="74"/>
      <c r="G1203" s="74"/>
      <c r="H1203" s="64" t="e">
        <f>VLOOKUP(E1203, 'CODES FOR CLOSING TYPE'!$A$1:$C$28, 2,0)</f>
        <v>#N/A</v>
      </c>
      <c r="I1203" s="75" t="str">
        <f t="shared" si="106"/>
        <v>DUP</v>
      </c>
      <c r="J1203" s="75" t="e">
        <f t="shared" si="105"/>
        <v>#N/A</v>
      </c>
      <c r="K1203" s="76" t="e">
        <f t="shared" si="107"/>
        <v>#N/A</v>
      </c>
      <c r="L1203" s="81">
        <f ca="1">SUMIF(MAYPAY1, Employees8[HELPER COLUMN],Table8[[#All],[Invoice Value]])</f>
        <v>0</v>
      </c>
      <c r="M1203" s="77" t="e">
        <f ca="1">IF(AND(K1203="PAY", L1203&gt;0), SUMIF(MAYPAY1,Employees8[[#Headers],[#Data],[HELPER COLUMN]],Table8[[#All],[Invoice Value]]), "")</f>
        <v>#N/A</v>
      </c>
      <c r="N1203" s="78" t="e">
        <f t="shared" si="108"/>
        <v>#N/A</v>
      </c>
      <c r="O1203" s="79"/>
    </row>
    <row r="1204" spans="2:15" ht="18.75" customHeight="1" x14ac:dyDescent="0.35">
      <c r="B1204" s="67" t="e">
        <f t="shared" si="109"/>
        <v>#N/A</v>
      </c>
      <c r="C1204" s="40"/>
      <c r="D1204" s="40"/>
      <c r="E1204" s="40"/>
      <c r="F1204" s="74"/>
      <c r="G1204" s="74"/>
      <c r="H1204" s="64" t="e">
        <f>VLOOKUP(E1204, 'CODES FOR CLOSING TYPE'!$A$1:$C$28, 2,0)</f>
        <v>#N/A</v>
      </c>
      <c r="I1204" s="75" t="str">
        <f t="shared" si="106"/>
        <v>DUP</v>
      </c>
      <c r="J1204" s="75" t="e">
        <f t="shared" si="105"/>
        <v>#N/A</v>
      </c>
      <c r="K1204" s="76" t="e">
        <f t="shared" si="107"/>
        <v>#N/A</v>
      </c>
      <c r="L1204" s="81">
        <f ca="1">SUMIF(MAYPAY1, Employees8[HELPER COLUMN],Table8[[#All],[Invoice Value]])</f>
        <v>0</v>
      </c>
      <c r="M1204" s="77" t="e">
        <f ca="1">IF(AND(K1204="PAY", L1204&gt;0), SUMIF(MAYPAY1,Employees8[[#Headers],[#Data],[HELPER COLUMN]],Table8[[#All],[Invoice Value]]), "")</f>
        <v>#N/A</v>
      </c>
      <c r="N1204" s="78" t="e">
        <f t="shared" si="108"/>
        <v>#N/A</v>
      </c>
      <c r="O1204" s="79"/>
    </row>
    <row r="1205" spans="2:15" ht="18.75" customHeight="1" x14ac:dyDescent="0.35">
      <c r="B1205" s="67" t="e">
        <f t="shared" si="109"/>
        <v>#N/A</v>
      </c>
      <c r="C1205" s="40"/>
      <c r="D1205" s="40"/>
      <c r="E1205" s="40"/>
      <c r="F1205" s="74"/>
      <c r="G1205" s="74"/>
      <c r="H1205" s="64" t="e">
        <f>VLOOKUP(E1205, 'CODES FOR CLOSING TYPE'!$A$1:$C$28, 2,0)</f>
        <v>#N/A</v>
      </c>
      <c r="I1205" s="75" t="str">
        <f t="shared" si="106"/>
        <v>DUP</v>
      </c>
      <c r="J1205" s="75" t="e">
        <f t="shared" si="105"/>
        <v>#N/A</v>
      </c>
      <c r="K1205" s="76" t="e">
        <f t="shared" si="107"/>
        <v>#N/A</v>
      </c>
      <c r="L1205" s="81">
        <f ca="1">SUMIF(MAYPAY1, Employees8[HELPER COLUMN],Table8[[#All],[Invoice Value]])</f>
        <v>0</v>
      </c>
      <c r="M1205" s="77" t="e">
        <f ca="1">IF(AND(K1205="PAY", L1205&gt;0), SUMIF(MAYPAY1,Employees8[[#Headers],[#Data],[HELPER COLUMN]],Table8[[#All],[Invoice Value]]), "")</f>
        <v>#N/A</v>
      </c>
      <c r="N1205" s="78" t="e">
        <f t="shared" si="108"/>
        <v>#N/A</v>
      </c>
      <c r="O1205" s="79"/>
    </row>
    <row r="1206" spans="2:15" ht="18.75" customHeight="1" x14ac:dyDescent="0.35">
      <c r="B1206" s="67" t="e">
        <f t="shared" si="109"/>
        <v>#N/A</v>
      </c>
      <c r="C1206" s="40"/>
      <c r="D1206" s="40"/>
      <c r="E1206" s="40"/>
      <c r="F1206" s="74"/>
      <c r="G1206" s="74"/>
      <c r="H1206" s="64" t="e">
        <f>VLOOKUP(E1206, 'CODES FOR CLOSING TYPE'!$A$1:$C$28, 2,0)</f>
        <v>#N/A</v>
      </c>
      <c r="I1206" s="75" t="str">
        <f t="shared" si="106"/>
        <v>DUP</v>
      </c>
      <c r="J1206" s="75" t="e">
        <f t="shared" si="105"/>
        <v>#N/A</v>
      </c>
      <c r="K1206" s="76" t="e">
        <f t="shared" si="107"/>
        <v>#N/A</v>
      </c>
      <c r="L1206" s="81">
        <f ca="1">SUMIF(MAYPAY1, Employees8[HELPER COLUMN],Table8[[#All],[Invoice Value]])</f>
        <v>0</v>
      </c>
      <c r="M1206" s="77" t="e">
        <f ca="1">IF(AND(K1206="PAY", L1206&gt;0), SUMIF(MAYPAY1,Employees8[[#Headers],[#Data],[HELPER COLUMN]],Table8[[#All],[Invoice Value]]), "")</f>
        <v>#N/A</v>
      </c>
      <c r="N1206" s="78" t="e">
        <f t="shared" si="108"/>
        <v>#N/A</v>
      </c>
      <c r="O1206" s="79"/>
    </row>
    <row r="1207" spans="2:15" ht="18.75" customHeight="1" x14ac:dyDescent="0.35">
      <c r="B1207" s="67" t="e">
        <f t="shared" si="109"/>
        <v>#N/A</v>
      </c>
      <c r="C1207" s="40"/>
      <c r="D1207" s="40"/>
      <c r="E1207" s="40"/>
      <c r="F1207" s="74"/>
      <c r="G1207" s="74"/>
      <c r="H1207" s="64" t="e">
        <f>VLOOKUP(E1207, 'CODES FOR CLOSING TYPE'!$A$1:$C$28, 2,0)</f>
        <v>#N/A</v>
      </c>
      <c r="I1207" s="75" t="str">
        <f t="shared" si="106"/>
        <v>DUP</v>
      </c>
      <c r="J1207" s="75" t="e">
        <f t="shared" si="105"/>
        <v>#N/A</v>
      </c>
      <c r="K1207" s="76" t="e">
        <f t="shared" si="107"/>
        <v>#N/A</v>
      </c>
      <c r="L1207" s="81">
        <f ca="1">SUMIF(MAYPAY1, Employees8[HELPER COLUMN],Table8[[#All],[Invoice Value]])</f>
        <v>0</v>
      </c>
      <c r="M1207" s="77" t="e">
        <f ca="1">IF(AND(K1207="PAY", L1207&gt;0), SUMIF(MAYPAY1,Employees8[[#Headers],[#Data],[HELPER COLUMN]],Table8[[#All],[Invoice Value]]), "")</f>
        <v>#N/A</v>
      </c>
      <c r="N1207" s="78" t="e">
        <f t="shared" si="108"/>
        <v>#N/A</v>
      </c>
      <c r="O1207" s="79"/>
    </row>
    <row r="1208" spans="2:15" ht="18.75" customHeight="1" x14ac:dyDescent="0.35">
      <c r="B1208" s="67" t="e">
        <f t="shared" si="109"/>
        <v>#N/A</v>
      </c>
      <c r="C1208" s="40"/>
      <c r="D1208" s="40"/>
      <c r="E1208" s="40"/>
      <c r="F1208" s="74"/>
      <c r="G1208" s="74"/>
      <c r="H1208" s="64" t="e">
        <f>VLOOKUP(E1208, 'CODES FOR CLOSING TYPE'!$A$1:$C$28, 2,0)</f>
        <v>#N/A</v>
      </c>
      <c r="I1208" s="75" t="str">
        <f t="shared" si="106"/>
        <v>DUP</v>
      </c>
      <c r="J1208" s="75" t="e">
        <f t="shared" si="105"/>
        <v>#N/A</v>
      </c>
      <c r="K1208" s="76" t="e">
        <f t="shared" si="107"/>
        <v>#N/A</v>
      </c>
      <c r="L1208" s="81">
        <f ca="1">SUMIF(MAYPAY1, Employees8[HELPER COLUMN],Table8[[#All],[Invoice Value]])</f>
        <v>0</v>
      </c>
      <c r="M1208" s="77" t="e">
        <f ca="1">IF(AND(K1208="PAY", L1208&gt;0), SUMIF(MAYPAY1,Employees8[[#Headers],[#Data],[HELPER COLUMN]],Table8[[#All],[Invoice Value]]), "")</f>
        <v>#N/A</v>
      </c>
      <c r="N1208" s="78" t="e">
        <f t="shared" si="108"/>
        <v>#N/A</v>
      </c>
      <c r="O1208" s="79"/>
    </row>
    <row r="1209" spans="2:15" ht="18.75" customHeight="1" x14ac:dyDescent="0.35">
      <c r="B1209" s="67" t="e">
        <f t="shared" si="109"/>
        <v>#N/A</v>
      </c>
      <c r="C1209" s="40"/>
      <c r="D1209" s="40"/>
      <c r="E1209" s="40"/>
      <c r="F1209" s="74"/>
      <c r="G1209" s="74"/>
      <c r="H1209" s="64" t="e">
        <f>VLOOKUP(E1209, 'CODES FOR CLOSING TYPE'!$A$1:$C$28, 2,0)</f>
        <v>#N/A</v>
      </c>
      <c r="I1209" s="75" t="str">
        <f t="shared" si="106"/>
        <v>DUP</v>
      </c>
      <c r="J1209" s="75" t="e">
        <f t="shared" si="105"/>
        <v>#N/A</v>
      </c>
      <c r="K1209" s="76" t="e">
        <f t="shared" si="107"/>
        <v>#N/A</v>
      </c>
      <c r="L1209" s="81">
        <f ca="1">SUMIF(MAYPAY1, Employees8[HELPER COLUMN],Table8[[#All],[Invoice Value]])</f>
        <v>0</v>
      </c>
      <c r="M1209" s="77" t="e">
        <f ca="1">IF(AND(K1209="PAY", L1209&gt;0), SUMIF(MAYPAY1,Employees8[[#Headers],[#Data],[HELPER COLUMN]],Table8[[#All],[Invoice Value]]), "")</f>
        <v>#N/A</v>
      </c>
      <c r="N1209" s="78" t="e">
        <f t="shared" si="108"/>
        <v>#N/A</v>
      </c>
      <c r="O1209" s="79"/>
    </row>
    <row r="1210" spans="2:15" ht="18.75" customHeight="1" x14ac:dyDescent="0.35">
      <c r="B1210" s="67" t="e">
        <f t="shared" si="109"/>
        <v>#N/A</v>
      </c>
      <c r="C1210" s="40"/>
      <c r="D1210" s="40"/>
      <c r="E1210" s="40"/>
      <c r="F1210" s="74"/>
      <c r="G1210" s="74"/>
      <c r="H1210" s="64" t="e">
        <f>VLOOKUP(E1210, 'CODES FOR CLOSING TYPE'!$A$1:$C$28, 2,0)</f>
        <v>#N/A</v>
      </c>
      <c r="I1210" s="75" t="str">
        <f t="shared" si="106"/>
        <v>DUP</v>
      </c>
      <c r="J1210" s="75" t="e">
        <f t="shared" si="105"/>
        <v>#N/A</v>
      </c>
      <c r="K1210" s="76" t="e">
        <f t="shared" si="107"/>
        <v>#N/A</v>
      </c>
      <c r="L1210" s="81">
        <f ca="1">SUMIF(MAYPAY1, Employees8[HELPER COLUMN],Table8[[#All],[Invoice Value]])</f>
        <v>0</v>
      </c>
      <c r="M1210" s="77" t="e">
        <f ca="1">IF(AND(K1210="PAY", L1210&gt;0), SUMIF(MAYPAY1,Employees8[[#Headers],[#Data],[HELPER COLUMN]],Table8[[#All],[Invoice Value]]), "")</f>
        <v>#N/A</v>
      </c>
      <c r="N1210" s="78" t="e">
        <f t="shared" si="108"/>
        <v>#N/A</v>
      </c>
      <c r="O1210" s="79"/>
    </row>
    <row r="1211" spans="2:15" ht="18.75" customHeight="1" x14ac:dyDescent="0.35">
      <c r="B1211" s="67" t="e">
        <f t="shared" si="109"/>
        <v>#N/A</v>
      </c>
      <c r="C1211" s="40"/>
      <c r="D1211" s="40"/>
      <c r="E1211" s="40"/>
      <c r="F1211" s="74"/>
      <c r="G1211" s="74"/>
      <c r="H1211" s="64" t="e">
        <f>VLOOKUP(E1211, 'CODES FOR CLOSING TYPE'!$A$1:$C$28, 2,0)</f>
        <v>#N/A</v>
      </c>
      <c r="I1211" s="75" t="str">
        <f t="shared" si="106"/>
        <v>DUP</v>
      </c>
      <c r="J1211" s="75" t="e">
        <f t="shared" si="105"/>
        <v>#N/A</v>
      </c>
      <c r="K1211" s="76" t="e">
        <f t="shared" si="107"/>
        <v>#N/A</v>
      </c>
      <c r="L1211" s="81">
        <f ca="1">SUMIF(MAYPAY1, Employees8[HELPER COLUMN],Table8[[#All],[Invoice Value]])</f>
        <v>0</v>
      </c>
      <c r="M1211" s="77" t="e">
        <f ca="1">IF(AND(K1211="PAY", L1211&gt;0), SUMIF(MAYPAY1,Employees8[[#Headers],[#Data],[HELPER COLUMN]],Table8[[#All],[Invoice Value]]), "")</f>
        <v>#N/A</v>
      </c>
      <c r="N1211" s="78" t="e">
        <f t="shared" si="108"/>
        <v>#N/A</v>
      </c>
      <c r="O1211" s="79"/>
    </row>
    <row r="1212" spans="2:15" ht="18.75" customHeight="1" x14ac:dyDescent="0.35">
      <c r="B1212" s="67" t="e">
        <f t="shared" si="109"/>
        <v>#N/A</v>
      </c>
      <c r="C1212" s="40"/>
      <c r="D1212" s="40"/>
      <c r="E1212" s="40"/>
      <c r="F1212" s="74"/>
      <c r="G1212" s="74"/>
      <c r="H1212" s="64" t="e">
        <f>VLOOKUP(E1212, 'CODES FOR CLOSING TYPE'!$A$1:$C$28, 2,0)</f>
        <v>#N/A</v>
      </c>
      <c r="I1212" s="75" t="str">
        <f t="shared" si="106"/>
        <v>DUP</v>
      </c>
      <c r="J1212" s="75" t="e">
        <f t="shared" ref="J1212:J1275" si="110">SUMPRODUCT(--(H1212=BUILDCODES))&gt;0</f>
        <v>#N/A</v>
      </c>
      <c r="K1212" s="76" t="e">
        <f t="shared" si="107"/>
        <v>#N/A</v>
      </c>
      <c r="L1212" s="81">
        <f ca="1">SUMIF(MAYPAY1, Employees8[HELPER COLUMN],Table8[[#All],[Invoice Value]])</f>
        <v>0</v>
      </c>
      <c r="M1212" s="77" t="e">
        <f ca="1">IF(AND(K1212="PAY", L1212&gt;0), SUMIF(MAYPAY1,Employees8[[#Headers],[#Data],[HELPER COLUMN]],Table8[[#All],[Invoice Value]]), "")</f>
        <v>#N/A</v>
      </c>
      <c r="N1212" s="78" t="e">
        <f t="shared" si="108"/>
        <v>#N/A</v>
      </c>
      <c r="O1212" s="79"/>
    </row>
    <row r="1213" spans="2:15" ht="18.75" customHeight="1" x14ac:dyDescent="0.35">
      <c r="B1213" s="67" t="e">
        <f t="shared" si="109"/>
        <v>#N/A</v>
      </c>
      <c r="C1213" s="40"/>
      <c r="D1213" s="40"/>
      <c r="E1213" s="40"/>
      <c r="F1213" s="74"/>
      <c r="G1213" s="74"/>
      <c r="H1213" s="64" t="e">
        <f>VLOOKUP(E1213, 'CODES FOR CLOSING TYPE'!$A$1:$C$28, 2,0)</f>
        <v>#N/A</v>
      </c>
      <c r="I1213" s="75" t="str">
        <f t="shared" si="106"/>
        <v>DUP</v>
      </c>
      <c r="J1213" s="75" t="e">
        <f t="shared" si="110"/>
        <v>#N/A</v>
      </c>
      <c r="K1213" s="76" t="e">
        <f t="shared" si="107"/>
        <v>#N/A</v>
      </c>
      <c r="L1213" s="81">
        <f ca="1">SUMIF(MAYPAY1, Employees8[HELPER COLUMN],Table8[[#All],[Invoice Value]])</f>
        <v>0</v>
      </c>
      <c r="M1213" s="77" t="e">
        <f ca="1">IF(AND(K1213="PAY", L1213&gt;0), SUMIF(MAYPAY1,Employees8[[#Headers],[#Data],[HELPER COLUMN]],Table8[[#All],[Invoice Value]]), "")</f>
        <v>#N/A</v>
      </c>
      <c r="N1213" s="78" t="e">
        <f t="shared" si="108"/>
        <v>#N/A</v>
      </c>
      <c r="O1213" s="79"/>
    </row>
    <row r="1214" spans="2:15" ht="18.75" customHeight="1" x14ac:dyDescent="0.35">
      <c r="B1214" s="67" t="e">
        <f t="shared" si="109"/>
        <v>#N/A</v>
      </c>
      <c r="C1214" s="40"/>
      <c r="D1214" s="40"/>
      <c r="E1214" s="40"/>
      <c r="F1214" s="74"/>
      <c r="G1214" s="74"/>
      <c r="H1214" s="64" t="e">
        <f>VLOOKUP(E1214, 'CODES FOR CLOSING TYPE'!$A$1:$C$28, 2,0)</f>
        <v>#N/A</v>
      </c>
      <c r="I1214" s="75" t="str">
        <f t="shared" si="106"/>
        <v>DUP</v>
      </c>
      <c r="J1214" s="75" t="e">
        <f t="shared" si="110"/>
        <v>#N/A</v>
      </c>
      <c r="K1214" s="76" t="e">
        <f t="shared" si="107"/>
        <v>#N/A</v>
      </c>
      <c r="L1214" s="81">
        <f ca="1">SUMIF(MAYPAY1, Employees8[HELPER COLUMN],Table8[[#All],[Invoice Value]])</f>
        <v>0</v>
      </c>
      <c r="M1214" s="77" t="e">
        <f ca="1">IF(AND(K1214="PAY", L1214&gt;0), SUMIF(MAYPAY1,Employees8[[#Headers],[#Data],[HELPER COLUMN]],Table8[[#All],[Invoice Value]]), "")</f>
        <v>#N/A</v>
      </c>
      <c r="N1214" s="78" t="e">
        <f t="shared" si="108"/>
        <v>#N/A</v>
      </c>
      <c r="O1214" s="79"/>
    </row>
    <row r="1215" spans="2:15" ht="18.75" customHeight="1" x14ac:dyDescent="0.35">
      <c r="B1215" s="67" t="e">
        <f t="shared" si="109"/>
        <v>#N/A</v>
      </c>
      <c r="C1215" s="40"/>
      <c r="D1215" s="40"/>
      <c r="E1215" s="40"/>
      <c r="F1215" s="74"/>
      <c r="G1215" s="74"/>
      <c r="H1215" s="64" t="e">
        <f>VLOOKUP(E1215, 'CODES FOR CLOSING TYPE'!$A$1:$C$28, 2,0)</f>
        <v>#N/A</v>
      </c>
      <c r="I1215" s="75" t="str">
        <f t="shared" si="106"/>
        <v>DUP</v>
      </c>
      <c r="J1215" s="75" t="e">
        <f t="shared" si="110"/>
        <v>#N/A</v>
      </c>
      <c r="K1215" s="76" t="e">
        <f t="shared" si="107"/>
        <v>#N/A</v>
      </c>
      <c r="L1215" s="81">
        <f ca="1">SUMIF(MAYPAY1, Employees8[HELPER COLUMN],Table8[[#All],[Invoice Value]])</f>
        <v>0</v>
      </c>
      <c r="M1215" s="77" t="e">
        <f ca="1">IF(AND(K1215="PAY", L1215&gt;0), SUMIF(MAYPAY1,Employees8[[#Headers],[#Data],[HELPER COLUMN]],Table8[[#All],[Invoice Value]]), "")</f>
        <v>#N/A</v>
      </c>
      <c r="N1215" s="78" t="e">
        <f t="shared" si="108"/>
        <v>#N/A</v>
      </c>
      <c r="O1215" s="79"/>
    </row>
    <row r="1216" spans="2:15" ht="18.75" customHeight="1" x14ac:dyDescent="0.35">
      <c r="B1216" s="67" t="e">
        <f t="shared" si="109"/>
        <v>#N/A</v>
      </c>
      <c r="C1216" s="40"/>
      <c r="D1216" s="40"/>
      <c r="E1216" s="40"/>
      <c r="F1216" s="74"/>
      <c r="G1216" s="74"/>
      <c r="H1216" s="64" t="e">
        <f>VLOOKUP(E1216, 'CODES FOR CLOSING TYPE'!$A$1:$C$28, 2,0)</f>
        <v>#N/A</v>
      </c>
      <c r="I1216" s="75" t="str">
        <f t="shared" si="106"/>
        <v>DUP</v>
      </c>
      <c r="J1216" s="75" t="e">
        <f t="shared" si="110"/>
        <v>#N/A</v>
      </c>
      <c r="K1216" s="76" t="e">
        <f t="shared" si="107"/>
        <v>#N/A</v>
      </c>
      <c r="L1216" s="81">
        <f ca="1">SUMIF(MAYPAY1, Employees8[HELPER COLUMN],Table8[[#All],[Invoice Value]])</f>
        <v>0</v>
      </c>
      <c r="M1216" s="77" t="e">
        <f ca="1">IF(AND(K1216="PAY", L1216&gt;0), SUMIF(MAYPAY1,Employees8[[#Headers],[#Data],[HELPER COLUMN]],Table8[[#All],[Invoice Value]]), "")</f>
        <v>#N/A</v>
      </c>
      <c r="N1216" s="78" t="e">
        <f t="shared" si="108"/>
        <v>#N/A</v>
      </c>
      <c r="O1216" s="79"/>
    </row>
    <row r="1217" spans="2:15" ht="18.75" customHeight="1" x14ac:dyDescent="0.35">
      <c r="B1217" s="67" t="e">
        <f t="shared" si="109"/>
        <v>#N/A</v>
      </c>
      <c r="C1217" s="40"/>
      <c r="D1217" s="40"/>
      <c r="E1217" s="40"/>
      <c r="F1217" s="74"/>
      <c r="G1217" s="74"/>
      <c r="H1217" s="64" t="e">
        <f>VLOOKUP(E1217, 'CODES FOR CLOSING TYPE'!$A$1:$C$28, 2,0)</f>
        <v>#N/A</v>
      </c>
      <c r="I1217" s="75" t="str">
        <f t="shared" si="106"/>
        <v>DUP</v>
      </c>
      <c r="J1217" s="75" t="e">
        <f t="shared" si="110"/>
        <v>#N/A</v>
      </c>
      <c r="K1217" s="76" t="e">
        <f t="shared" si="107"/>
        <v>#N/A</v>
      </c>
      <c r="L1217" s="81">
        <f ca="1">SUMIF(MAYPAY1, Employees8[HELPER COLUMN],Table8[[#All],[Invoice Value]])</f>
        <v>0</v>
      </c>
      <c r="M1217" s="77" t="e">
        <f ca="1">IF(AND(K1217="PAY", L1217&gt;0), SUMIF(MAYPAY1,Employees8[[#Headers],[#Data],[HELPER COLUMN]],Table8[[#All],[Invoice Value]]), "")</f>
        <v>#N/A</v>
      </c>
      <c r="N1217" s="78" t="e">
        <f t="shared" si="108"/>
        <v>#N/A</v>
      </c>
      <c r="O1217" s="79"/>
    </row>
    <row r="1218" spans="2:15" ht="18.75" customHeight="1" x14ac:dyDescent="0.35">
      <c r="B1218" s="67" t="e">
        <f t="shared" si="109"/>
        <v>#N/A</v>
      </c>
      <c r="C1218" s="40"/>
      <c r="D1218" s="40"/>
      <c r="E1218" s="40"/>
      <c r="F1218" s="74"/>
      <c r="G1218" s="74"/>
      <c r="H1218" s="64" t="e">
        <f>VLOOKUP(E1218, 'CODES FOR CLOSING TYPE'!$A$1:$C$28, 2,0)</f>
        <v>#N/A</v>
      </c>
      <c r="I1218" s="75" t="str">
        <f t="shared" si="106"/>
        <v>DUP</v>
      </c>
      <c r="J1218" s="75" t="e">
        <f t="shared" si="110"/>
        <v>#N/A</v>
      </c>
      <c r="K1218" s="76" t="e">
        <f t="shared" si="107"/>
        <v>#N/A</v>
      </c>
      <c r="L1218" s="81">
        <f ca="1">SUMIF(MAYPAY1, Employees8[HELPER COLUMN],Table8[[#All],[Invoice Value]])</f>
        <v>0</v>
      </c>
      <c r="M1218" s="77" t="e">
        <f ca="1">IF(AND(K1218="PAY", L1218&gt;0), SUMIF(MAYPAY1,Employees8[[#Headers],[#Data],[HELPER COLUMN]],Table8[[#All],[Invoice Value]]), "")</f>
        <v>#N/A</v>
      </c>
      <c r="N1218" s="78" t="e">
        <f t="shared" si="108"/>
        <v>#N/A</v>
      </c>
      <c r="O1218" s="79"/>
    </row>
    <row r="1219" spans="2:15" ht="18.75" customHeight="1" x14ac:dyDescent="0.35">
      <c r="B1219" s="67" t="e">
        <f t="shared" si="109"/>
        <v>#N/A</v>
      </c>
      <c r="C1219" s="40"/>
      <c r="D1219" s="40"/>
      <c r="E1219" s="40"/>
      <c r="F1219" s="74"/>
      <c r="G1219" s="74"/>
      <c r="H1219" s="64" t="e">
        <f>VLOOKUP(E1219, 'CODES FOR CLOSING TYPE'!$A$1:$C$28, 2,0)</f>
        <v>#N/A</v>
      </c>
      <c r="I1219" s="75" t="str">
        <f t="shared" si="106"/>
        <v>DUP</v>
      </c>
      <c r="J1219" s="75" t="e">
        <f t="shared" si="110"/>
        <v>#N/A</v>
      </c>
      <c r="K1219" s="76" t="e">
        <f t="shared" si="107"/>
        <v>#N/A</v>
      </c>
      <c r="L1219" s="81">
        <f ca="1">SUMIF(MAYPAY1, Employees8[HELPER COLUMN],Table8[[#All],[Invoice Value]])</f>
        <v>0</v>
      </c>
      <c r="M1219" s="77" t="e">
        <f ca="1">IF(AND(K1219="PAY", L1219&gt;0), SUMIF(MAYPAY1,Employees8[[#Headers],[#Data],[HELPER COLUMN]],Table8[[#All],[Invoice Value]]), "")</f>
        <v>#N/A</v>
      </c>
      <c r="N1219" s="78" t="e">
        <f t="shared" si="108"/>
        <v>#N/A</v>
      </c>
      <c r="O1219" s="79"/>
    </row>
    <row r="1220" spans="2:15" ht="18.75" customHeight="1" x14ac:dyDescent="0.35">
      <c r="B1220" s="67" t="e">
        <f t="shared" si="109"/>
        <v>#N/A</v>
      </c>
      <c r="C1220" s="40"/>
      <c r="D1220" s="40"/>
      <c r="E1220" s="40"/>
      <c r="F1220" s="74"/>
      <c r="G1220" s="74"/>
      <c r="H1220" s="64" t="e">
        <f>VLOOKUP(E1220, 'CODES FOR CLOSING TYPE'!$A$1:$C$28, 2,0)</f>
        <v>#N/A</v>
      </c>
      <c r="I1220" s="75" t="str">
        <f t="shared" ref="I1220:I1283" si="111">IF(COUNTIF(B$4:B$1640, B1220&amp;"C")&gt;0, "DUP", "UNIQUE")</f>
        <v>DUP</v>
      </c>
      <c r="J1220" s="75" t="e">
        <f t="shared" si="110"/>
        <v>#N/A</v>
      </c>
      <c r="K1220" s="76" t="e">
        <f t="shared" si="107"/>
        <v>#N/A</v>
      </c>
      <c r="L1220" s="81">
        <f ca="1">SUMIF(MAYPAY1, Employees8[HELPER COLUMN],Table8[[#All],[Invoice Value]])</f>
        <v>0</v>
      </c>
      <c r="M1220" s="77" t="e">
        <f ca="1">IF(AND(K1220="PAY", L1220&gt;0), SUMIF(MAYPAY1,Employees8[[#Headers],[#Data],[HELPER COLUMN]],Table8[[#All],[Invoice Value]]), "")</f>
        <v>#N/A</v>
      </c>
      <c r="N1220" s="78" t="e">
        <f t="shared" si="108"/>
        <v>#N/A</v>
      </c>
      <c r="O1220" s="79"/>
    </row>
    <row r="1221" spans="2:15" ht="18.75" customHeight="1" x14ac:dyDescent="0.35">
      <c r="B1221" s="67" t="e">
        <f t="shared" si="109"/>
        <v>#N/A</v>
      </c>
      <c r="C1221" s="40"/>
      <c r="D1221" s="40"/>
      <c r="E1221" s="40"/>
      <c r="F1221" s="74"/>
      <c r="G1221" s="74"/>
      <c r="H1221" s="64" t="e">
        <f>VLOOKUP(E1221, 'CODES FOR CLOSING TYPE'!$A$1:$C$28, 2,0)</f>
        <v>#N/A</v>
      </c>
      <c r="I1221" s="75" t="str">
        <f t="shared" si="111"/>
        <v>DUP</v>
      </c>
      <c r="J1221" s="75" t="e">
        <f t="shared" si="110"/>
        <v>#N/A</v>
      </c>
      <c r="K1221" s="76" t="e">
        <f t="shared" si="107"/>
        <v>#N/A</v>
      </c>
      <c r="L1221" s="81">
        <f ca="1">SUMIF(MAYPAY1, Employees8[HELPER COLUMN],Table8[[#All],[Invoice Value]])</f>
        <v>0</v>
      </c>
      <c r="M1221" s="77" t="e">
        <f ca="1">IF(AND(K1221="PAY", L1221&gt;0), SUMIF(MAYPAY1,Employees8[[#Headers],[#Data],[HELPER COLUMN]],Table8[[#All],[Invoice Value]]), "")</f>
        <v>#N/A</v>
      </c>
      <c r="N1221" s="78" t="e">
        <f t="shared" si="108"/>
        <v>#N/A</v>
      </c>
      <c r="O1221" s="79"/>
    </row>
    <row r="1222" spans="2:15" ht="18.75" customHeight="1" x14ac:dyDescent="0.35">
      <c r="B1222" s="67" t="e">
        <f t="shared" si="109"/>
        <v>#N/A</v>
      </c>
      <c r="C1222" s="40"/>
      <c r="D1222" s="40"/>
      <c r="E1222" s="40"/>
      <c r="F1222" s="74"/>
      <c r="G1222" s="74"/>
      <c r="H1222" s="64" t="e">
        <f>VLOOKUP(E1222, 'CODES FOR CLOSING TYPE'!$A$1:$C$28, 2,0)</f>
        <v>#N/A</v>
      </c>
      <c r="I1222" s="75" t="str">
        <f t="shared" si="111"/>
        <v>DUP</v>
      </c>
      <c r="J1222" s="75" t="e">
        <f t="shared" si="110"/>
        <v>#N/A</v>
      </c>
      <c r="K1222" s="76" t="e">
        <f t="shared" si="107"/>
        <v>#N/A</v>
      </c>
      <c r="L1222" s="81">
        <f ca="1">SUMIF(MAYPAY1, Employees8[HELPER COLUMN],Table8[[#All],[Invoice Value]])</f>
        <v>0</v>
      </c>
      <c r="M1222" s="77" t="e">
        <f ca="1">IF(AND(K1222="PAY", L1222&gt;0), SUMIF(MAYPAY1,Employees8[[#Headers],[#Data],[HELPER COLUMN]],Table8[[#All],[Invoice Value]]), "")</f>
        <v>#N/A</v>
      </c>
      <c r="N1222" s="78" t="e">
        <f t="shared" si="108"/>
        <v>#N/A</v>
      </c>
      <c r="O1222" s="79"/>
    </row>
    <row r="1223" spans="2:15" ht="18.75" customHeight="1" x14ac:dyDescent="0.35">
      <c r="B1223" s="67" t="e">
        <f t="shared" si="109"/>
        <v>#N/A</v>
      </c>
      <c r="C1223" s="40"/>
      <c r="D1223" s="40"/>
      <c r="E1223" s="40"/>
      <c r="F1223" s="74"/>
      <c r="G1223" s="74"/>
      <c r="H1223" s="64" t="e">
        <f>VLOOKUP(E1223, 'CODES FOR CLOSING TYPE'!$A$1:$C$28, 2,0)</f>
        <v>#N/A</v>
      </c>
      <c r="I1223" s="75" t="str">
        <f t="shared" si="111"/>
        <v>DUP</v>
      </c>
      <c r="J1223" s="75" t="e">
        <f t="shared" si="110"/>
        <v>#N/A</v>
      </c>
      <c r="K1223" s="76" t="e">
        <f t="shared" si="107"/>
        <v>#N/A</v>
      </c>
      <c r="L1223" s="81">
        <f ca="1">SUMIF(MAYPAY1, Employees8[HELPER COLUMN],Table8[[#All],[Invoice Value]])</f>
        <v>0</v>
      </c>
      <c r="M1223" s="77" t="e">
        <f ca="1">IF(AND(K1223="PAY", L1223&gt;0), SUMIF(MAYPAY1,Employees8[[#Headers],[#Data],[HELPER COLUMN]],Table8[[#All],[Invoice Value]]), "")</f>
        <v>#N/A</v>
      </c>
      <c r="N1223" s="78" t="e">
        <f t="shared" si="108"/>
        <v>#N/A</v>
      </c>
      <c r="O1223" s="79"/>
    </row>
    <row r="1224" spans="2:15" ht="18.75" customHeight="1" x14ac:dyDescent="0.35">
      <c r="B1224" s="67" t="e">
        <f t="shared" si="109"/>
        <v>#N/A</v>
      </c>
      <c r="C1224" s="40"/>
      <c r="D1224" s="40"/>
      <c r="E1224" s="40"/>
      <c r="F1224" s="74"/>
      <c r="G1224" s="74"/>
      <c r="H1224" s="64" t="e">
        <f>VLOOKUP(E1224, 'CODES FOR CLOSING TYPE'!$A$1:$C$28, 2,0)</f>
        <v>#N/A</v>
      </c>
      <c r="I1224" s="75" t="str">
        <f t="shared" si="111"/>
        <v>DUP</v>
      </c>
      <c r="J1224" s="75" t="e">
        <f t="shared" si="110"/>
        <v>#N/A</v>
      </c>
      <c r="K1224" s="76" t="e">
        <f t="shared" ref="K1224:K1287" si="112">IF(AND(I1224="DUP", J1224=TRUE),"NO","PAY")</f>
        <v>#N/A</v>
      </c>
      <c r="L1224" s="81">
        <f ca="1">SUMIF(MAYPAY1, Employees8[HELPER COLUMN],Table8[[#All],[Invoice Value]])</f>
        <v>0</v>
      </c>
      <c r="M1224" s="77" t="e">
        <f ca="1">IF(AND(K1224="PAY", L1224&gt;0), SUMIF(MAYPAY1,Employees8[[#Headers],[#Data],[HELPER COLUMN]],Table8[[#All],[Invoice Value]]), "")</f>
        <v>#N/A</v>
      </c>
      <c r="N1224" s="78" t="e">
        <f t="shared" ref="N1224:N1287" si="113">IF(H1224="NGA Outside Boundary Remediation/Build", "OSB", IF(K1224="NO", "NEGLECT", IF(AND(K1224="PAY",L1224=0), "NOT PAID", "PAID")))</f>
        <v>#N/A</v>
      </c>
      <c r="O1224" s="79"/>
    </row>
    <row r="1225" spans="2:15" ht="18.75" customHeight="1" x14ac:dyDescent="0.35">
      <c r="B1225" s="67" t="e">
        <f t="shared" si="109"/>
        <v>#N/A</v>
      </c>
      <c r="C1225" s="40"/>
      <c r="D1225" s="40"/>
      <c r="E1225" s="40"/>
      <c r="F1225" s="74"/>
      <c r="G1225" s="74"/>
      <c r="H1225" s="64" t="e">
        <f>VLOOKUP(E1225, 'CODES FOR CLOSING TYPE'!$A$1:$C$28, 2,0)</f>
        <v>#N/A</v>
      </c>
      <c r="I1225" s="75" t="str">
        <f t="shared" si="111"/>
        <v>DUP</v>
      </c>
      <c r="J1225" s="75" t="e">
        <f t="shared" si="110"/>
        <v>#N/A</v>
      </c>
      <c r="K1225" s="76" t="e">
        <f t="shared" si="112"/>
        <v>#N/A</v>
      </c>
      <c r="L1225" s="81">
        <f ca="1">SUMIF(MAYPAY1, Employees8[HELPER COLUMN],Table8[[#All],[Invoice Value]])</f>
        <v>0</v>
      </c>
      <c r="M1225" s="77" t="e">
        <f ca="1">IF(AND(K1225="PAY", L1225&gt;0), SUMIF(MAYPAY1,Employees8[[#Headers],[#Data],[HELPER COLUMN]],Table8[[#All],[Invoice Value]]), "")</f>
        <v>#N/A</v>
      </c>
      <c r="N1225" s="78" t="e">
        <f t="shared" si="113"/>
        <v>#N/A</v>
      </c>
      <c r="O1225" s="79"/>
    </row>
    <row r="1226" spans="2:15" ht="18.75" customHeight="1" x14ac:dyDescent="0.35">
      <c r="B1226" s="67" t="e">
        <f t="shared" si="109"/>
        <v>#N/A</v>
      </c>
      <c r="C1226" s="40"/>
      <c r="D1226" s="40"/>
      <c r="E1226" s="40"/>
      <c r="F1226" s="74"/>
      <c r="G1226" s="74"/>
      <c r="H1226" s="64" t="e">
        <f>VLOOKUP(E1226, 'CODES FOR CLOSING TYPE'!$A$1:$C$28, 2,0)</f>
        <v>#N/A</v>
      </c>
      <c r="I1226" s="75" t="str">
        <f t="shared" si="111"/>
        <v>DUP</v>
      </c>
      <c r="J1226" s="75" t="e">
        <f t="shared" si="110"/>
        <v>#N/A</v>
      </c>
      <c r="K1226" s="76" t="e">
        <f t="shared" si="112"/>
        <v>#N/A</v>
      </c>
      <c r="L1226" s="81">
        <f ca="1">SUMIF(MAYPAY1, Employees8[HELPER COLUMN],Table8[[#All],[Invoice Value]])</f>
        <v>0</v>
      </c>
      <c r="M1226" s="77" t="e">
        <f ca="1">IF(AND(K1226="PAY", L1226&gt;0), SUMIF(MAYPAY1,Employees8[[#Headers],[#Data],[HELPER COLUMN]],Table8[[#All],[Invoice Value]]), "")</f>
        <v>#N/A</v>
      </c>
      <c r="N1226" s="78" t="e">
        <f t="shared" si="113"/>
        <v>#N/A</v>
      </c>
      <c r="O1226" s="79"/>
    </row>
    <row r="1227" spans="2:15" ht="18.75" customHeight="1" x14ac:dyDescent="0.35">
      <c r="B1227" s="67" t="e">
        <f t="shared" si="109"/>
        <v>#N/A</v>
      </c>
      <c r="C1227" s="40"/>
      <c r="D1227" s="40"/>
      <c r="E1227" s="40"/>
      <c r="F1227" s="74"/>
      <c r="G1227" s="74"/>
      <c r="H1227" s="64" t="e">
        <f>VLOOKUP(E1227, 'CODES FOR CLOSING TYPE'!$A$1:$C$28, 2,0)</f>
        <v>#N/A</v>
      </c>
      <c r="I1227" s="75" t="str">
        <f t="shared" si="111"/>
        <v>DUP</v>
      </c>
      <c r="J1227" s="75" t="e">
        <f t="shared" si="110"/>
        <v>#N/A</v>
      </c>
      <c r="K1227" s="76" t="e">
        <f t="shared" si="112"/>
        <v>#N/A</v>
      </c>
      <c r="L1227" s="81">
        <f ca="1">SUMIF(MAYPAY1, Employees8[HELPER COLUMN],Table8[[#All],[Invoice Value]])</f>
        <v>0</v>
      </c>
      <c r="M1227" s="77" t="e">
        <f ca="1">IF(AND(K1227="PAY", L1227&gt;0), SUMIF(MAYPAY1,Employees8[[#Headers],[#Data],[HELPER COLUMN]],Table8[[#All],[Invoice Value]]), "")</f>
        <v>#N/A</v>
      </c>
      <c r="N1227" s="78" t="e">
        <f t="shared" si="113"/>
        <v>#N/A</v>
      </c>
      <c r="O1227" s="79"/>
    </row>
    <row r="1228" spans="2:15" ht="18.75" customHeight="1" x14ac:dyDescent="0.35">
      <c r="B1228" s="67" t="e">
        <f t="shared" ref="B1228:B1291" si="114">CONCATENATE(C1228, H1228)</f>
        <v>#N/A</v>
      </c>
      <c r="C1228" s="40"/>
      <c r="D1228" s="40"/>
      <c r="E1228" s="40"/>
      <c r="F1228" s="74"/>
      <c r="G1228" s="74"/>
      <c r="H1228" s="64" t="e">
        <f>VLOOKUP(E1228, 'CODES FOR CLOSING TYPE'!$A$1:$C$28, 2,0)</f>
        <v>#N/A</v>
      </c>
      <c r="I1228" s="75" t="str">
        <f t="shared" si="111"/>
        <v>DUP</v>
      </c>
      <c r="J1228" s="75" t="e">
        <f t="shared" si="110"/>
        <v>#N/A</v>
      </c>
      <c r="K1228" s="76" t="e">
        <f t="shared" si="112"/>
        <v>#N/A</v>
      </c>
      <c r="L1228" s="81">
        <f ca="1">SUMIF(MAYPAY1, Employees8[HELPER COLUMN],Table8[[#All],[Invoice Value]])</f>
        <v>0</v>
      </c>
      <c r="M1228" s="77" t="e">
        <f ca="1">IF(AND(K1228="PAY", L1228&gt;0), SUMIF(MAYPAY1,Employees8[[#Headers],[#Data],[HELPER COLUMN]],Table8[[#All],[Invoice Value]]), "")</f>
        <v>#N/A</v>
      </c>
      <c r="N1228" s="78" t="e">
        <f t="shared" si="113"/>
        <v>#N/A</v>
      </c>
      <c r="O1228" s="79"/>
    </row>
    <row r="1229" spans="2:15" ht="18.75" customHeight="1" x14ac:dyDescent="0.35">
      <c r="B1229" s="67" t="e">
        <f t="shared" si="114"/>
        <v>#N/A</v>
      </c>
      <c r="C1229" s="40"/>
      <c r="D1229" s="40"/>
      <c r="E1229" s="40"/>
      <c r="F1229" s="74"/>
      <c r="G1229" s="74"/>
      <c r="H1229" s="64" t="e">
        <f>VLOOKUP(E1229, 'CODES FOR CLOSING TYPE'!$A$1:$C$28, 2,0)</f>
        <v>#N/A</v>
      </c>
      <c r="I1229" s="75" t="str">
        <f t="shared" si="111"/>
        <v>DUP</v>
      </c>
      <c r="J1229" s="75" t="e">
        <f t="shared" si="110"/>
        <v>#N/A</v>
      </c>
      <c r="K1229" s="76" t="e">
        <f t="shared" si="112"/>
        <v>#N/A</v>
      </c>
      <c r="L1229" s="81">
        <f ca="1">SUMIF(MAYPAY1, Employees8[HELPER COLUMN],Table8[[#All],[Invoice Value]])</f>
        <v>0</v>
      </c>
      <c r="M1229" s="77" t="e">
        <f ca="1">IF(AND(K1229="PAY", L1229&gt;0), SUMIF(MAYPAY1,Employees8[[#Headers],[#Data],[HELPER COLUMN]],Table8[[#All],[Invoice Value]]), "")</f>
        <v>#N/A</v>
      </c>
      <c r="N1229" s="78" t="e">
        <f t="shared" si="113"/>
        <v>#N/A</v>
      </c>
      <c r="O1229" s="79"/>
    </row>
    <row r="1230" spans="2:15" ht="18.75" customHeight="1" x14ac:dyDescent="0.35">
      <c r="B1230" s="67" t="e">
        <f t="shared" si="114"/>
        <v>#N/A</v>
      </c>
      <c r="C1230" s="40"/>
      <c r="D1230" s="40"/>
      <c r="E1230" s="40"/>
      <c r="F1230" s="74"/>
      <c r="G1230" s="74"/>
      <c r="H1230" s="64" t="e">
        <f>VLOOKUP(E1230, 'CODES FOR CLOSING TYPE'!$A$1:$C$28, 2,0)</f>
        <v>#N/A</v>
      </c>
      <c r="I1230" s="75" t="str">
        <f t="shared" si="111"/>
        <v>DUP</v>
      </c>
      <c r="J1230" s="75" t="e">
        <f t="shared" si="110"/>
        <v>#N/A</v>
      </c>
      <c r="K1230" s="76" t="e">
        <f t="shared" si="112"/>
        <v>#N/A</v>
      </c>
      <c r="L1230" s="81">
        <f ca="1">SUMIF(MAYPAY1, Employees8[HELPER COLUMN],Table8[[#All],[Invoice Value]])</f>
        <v>0</v>
      </c>
      <c r="M1230" s="77" t="e">
        <f ca="1">IF(AND(K1230="PAY", L1230&gt;0), SUMIF(MAYPAY1,Employees8[[#Headers],[#Data],[HELPER COLUMN]],Table8[[#All],[Invoice Value]]), "")</f>
        <v>#N/A</v>
      </c>
      <c r="N1230" s="78" t="e">
        <f t="shared" si="113"/>
        <v>#N/A</v>
      </c>
      <c r="O1230" s="79"/>
    </row>
    <row r="1231" spans="2:15" ht="18.75" customHeight="1" x14ac:dyDescent="0.35">
      <c r="B1231" s="67" t="e">
        <f t="shared" si="114"/>
        <v>#N/A</v>
      </c>
      <c r="C1231" s="40"/>
      <c r="D1231" s="40"/>
      <c r="E1231" s="40"/>
      <c r="F1231" s="74"/>
      <c r="G1231" s="74"/>
      <c r="H1231" s="64" t="e">
        <f>VLOOKUP(E1231, 'CODES FOR CLOSING TYPE'!$A$1:$C$28, 2,0)</f>
        <v>#N/A</v>
      </c>
      <c r="I1231" s="75" t="str">
        <f t="shared" si="111"/>
        <v>DUP</v>
      </c>
      <c r="J1231" s="75" t="e">
        <f t="shared" si="110"/>
        <v>#N/A</v>
      </c>
      <c r="K1231" s="76" t="e">
        <f t="shared" si="112"/>
        <v>#N/A</v>
      </c>
      <c r="L1231" s="81">
        <f ca="1">SUMIF(MAYPAY1, Employees8[HELPER COLUMN],Table8[[#All],[Invoice Value]])</f>
        <v>0</v>
      </c>
      <c r="M1231" s="77" t="e">
        <f ca="1">IF(AND(K1231="PAY", L1231&gt;0), SUMIF(MAYPAY1,Employees8[[#Headers],[#Data],[HELPER COLUMN]],Table8[[#All],[Invoice Value]]), "")</f>
        <v>#N/A</v>
      </c>
      <c r="N1231" s="78" t="e">
        <f t="shared" si="113"/>
        <v>#N/A</v>
      </c>
      <c r="O1231" s="79"/>
    </row>
    <row r="1232" spans="2:15" ht="18.75" customHeight="1" x14ac:dyDescent="0.35">
      <c r="B1232" s="67" t="e">
        <f t="shared" si="114"/>
        <v>#N/A</v>
      </c>
      <c r="C1232" s="40"/>
      <c r="D1232" s="40"/>
      <c r="E1232" s="40"/>
      <c r="F1232" s="74"/>
      <c r="G1232" s="74"/>
      <c r="H1232" s="64" t="e">
        <f>VLOOKUP(E1232, 'CODES FOR CLOSING TYPE'!$A$1:$C$28, 2,0)</f>
        <v>#N/A</v>
      </c>
      <c r="I1232" s="75" t="str">
        <f t="shared" si="111"/>
        <v>DUP</v>
      </c>
      <c r="J1232" s="75" t="e">
        <f t="shared" si="110"/>
        <v>#N/A</v>
      </c>
      <c r="K1232" s="76" t="e">
        <f t="shared" si="112"/>
        <v>#N/A</v>
      </c>
      <c r="L1232" s="81">
        <f ca="1">SUMIF(MAYPAY1, Employees8[HELPER COLUMN],Table8[[#All],[Invoice Value]])</f>
        <v>0</v>
      </c>
      <c r="M1232" s="77" t="e">
        <f ca="1">IF(AND(K1232="PAY", L1232&gt;0), SUMIF(MAYPAY1,Employees8[[#Headers],[#Data],[HELPER COLUMN]],Table8[[#All],[Invoice Value]]), "")</f>
        <v>#N/A</v>
      </c>
      <c r="N1232" s="78" t="e">
        <f t="shared" si="113"/>
        <v>#N/A</v>
      </c>
      <c r="O1232" s="79"/>
    </row>
    <row r="1233" spans="2:15" ht="18.75" customHeight="1" x14ac:dyDescent="0.35">
      <c r="B1233" s="67" t="e">
        <f t="shared" si="114"/>
        <v>#N/A</v>
      </c>
      <c r="C1233" s="40"/>
      <c r="D1233" s="40"/>
      <c r="E1233" s="40"/>
      <c r="F1233" s="74"/>
      <c r="G1233" s="74"/>
      <c r="H1233" s="64" t="e">
        <f>VLOOKUP(E1233, 'CODES FOR CLOSING TYPE'!$A$1:$C$28, 2,0)</f>
        <v>#N/A</v>
      </c>
      <c r="I1233" s="75" t="str">
        <f t="shared" si="111"/>
        <v>DUP</v>
      </c>
      <c r="J1233" s="75" t="e">
        <f t="shared" si="110"/>
        <v>#N/A</v>
      </c>
      <c r="K1233" s="76" t="e">
        <f t="shared" si="112"/>
        <v>#N/A</v>
      </c>
      <c r="L1233" s="81">
        <f ca="1">SUMIF(MAYPAY1, Employees8[HELPER COLUMN],Table8[[#All],[Invoice Value]])</f>
        <v>0</v>
      </c>
      <c r="M1233" s="77" t="e">
        <f ca="1">IF(AND(K1233="PAY", L1233&gt;0), SUMIF(MAYPAY1,Employees8[[#Headers],[#Data],[HELPER COLUMN]],Table8[[#All],[Invoice Value]]), "")</f>
        <v>#N/A</v>
      </c>
      <c r="N1233" s="78" t="e">
        <f t="shared" si="113"/>
        <v>#N/A</v>
      </c>
      <c r="O1233" s="79"/>
    </row>
    <row r="1234" spans="2:15" ht="18.75" customHeight="1" x14ac:dyDescent="0.35">
      <c r="B1234" s="67" t="e">
        <f t="shared" si="114"/>
        <v>#N/A</v>
      </c>
      <c r="C1234" s="40"/>
      <c r="D1234" s="40"/>
      <c r="E1234" s="40"/>
      <c r="F1234" s="74"/>
      <c r="G1234" s="74"/>
      <c r="H1234" s="64" t="e">
        <f>VLOOKUP(E1234, 'CODES FOR CLOSING TYPE'!$A$1:$C$28, 2,0)</f>
        <v>#N/A</v>
      </c>
      <c r="I1234" s="75" t="str">
        <f t="shared" si="111"/>
        <v>DUP</v>
      </c>
      <c r="J1234" s="75" t="e">
        <f t="shared" si="110"/>
        <v>#N/A</v>
      </c>
      <c r="K1234" s="76" t="e">
        <f t="shared" si="112"/>
        <v>#N/A</v>
      </c>
      <c r="L1234" s="81">
        <f ca="1">SUMIF(MAYPAY1, Employees8[HELPER COLUMN],Table8[[#All],[Invoice Value]])</f>
        <v>0</v>
      </c>
      <c r="M1234" s="77" t="e">
        <f ca="1">IF(AND(K1234="PAY", L1234&gt;0), SUMIF(MAYPAY1,Employees8[[#Headers],[#Data],[HELPER COLUMN]],Table8[[#All],[Invoice Value]]), "")</f>
        <v>#N/A</v>
      </c>
      <c r="N1234" s="78" t="e">
        <f t="shared" si="113"/>
        <v>#N/A</v>
      </c>
      <c r="O1234" s="79"/>
    </row>
    <row r="1235" spans="2:15" ht="18.75" customHeight="1" x14ac:dyDescent="0.35">
      <c r="B1235" s="67" t="e">
        <f t="shared" si="114"/>
        <v>#N/A</v>
      </c>
      <c r="C1235" s="40"/>
      <c r="D1235" s="40"/>
      <c r="E1235" s="40"/>
      <c r="F1235" s="74"/>
      <c r="G1235" s="74"/>
      <c r="H1235" s="64" t="e">
        <f>VLOOKUP(E1235, 'CODES FOR CLOSING TYPE'!$A$1:$C$28, 2,0)</f>
        <v>#N/A</v>
      </c>
      <c r="I1235" s="75" t="str">
        <f t="shared" si="111"/>
        <v>DUP</v>
      </c>
      <c r="J1235" s="75" t="e">
        <f t="shared" si="110"/>
        <v>#N/A</v>
      </c>
      <c r="K1235" s="76" t="e">
        <f t="shared" si="112"/>
        <v>#N/A</v>
      </c>
      <c r="L1235" s="81">
        <f ca="1">SUMIF(MAYPAY1, Employees8[HELPER COLUMN],Table8[[#All],[Invoice Value]])</f>
        <v>0</v>
      </c>
      <c r="M1235" s="77" t="e">
        <f ca="1">IF(AND(K1235="PAY", L1235&gt;0), SUMIF(MAYPAY1,Employees8[[#Headers],[#Data],[HELPER COLUMN]],Table8[[#All],[Invoice Value]]), "")</f>
        <v>#N/A</v>
      </c>
      <c r="N1235" s="78" t="e">
        <f t="shared" si="113"/>
        <v>#N/A</v>
      </c>
      <c r="O1235" s="79"/>
    </row>
    <row r="1236" spans="2:15" ht="18.75" customHeight="1" x14ac:dyDescent="0.35">
      <c r="B1236" s="67" t="e">
        <f t="shared" si="114"/>
        <v>#N/A</v>
      </c>
      <c r="C1236" s="40"/>
      <c r="D1236" s="40"/>
      <c r="E1236" s="40"/>
      <c r="F1236" s="74"/>
      <c r="G1236" s="74"/>
      <c r="H1236" s="64" t="e">
        <f>VLOOKUP(E1236, 'CODES FOR CLOSING TYPE'!$A$1:$C$28, 2,0)</f>
        <v>#N/A</v>
      </c>
      <c r="I1236" s="75" t="str">
        <f t="shared" si="111"/>
        <v>DUP</v>
      </c>
      <c r="J1236" s="75" t="e">
        <f t="shared" si="110"/>
        <v>#N/A</v>
      </c>
      <c r="K1236" s="76" t="e">
        <f t="shared" si="112"/>
        <v>#N/A</v>
      </c>
      <c r="L1236" s="81">
        <f ca="1">SUMIF(MAYPAY1, Employees8[HELPER COLUMN],Table8[[#All],[Invoice Value]])</f>
        <v>0</v>
      </c>
      <c r="M1236" s="77" t="e">
        <f ca="1">IF(AND(K1236="PAY", L1236&gt;0), SUMIF(MAYPAY1,Employees8[[#Headers],[#Data],[HELPER COLUMN]],Table8[[#All],[Invoice Value]]), "")</f>
        <v>#N/A</v>
      </c>
      <c r="N1236" s="78" t="e">
        <f t="shared" si="113"/>
        <v>#N/A</v>
      </c>
      <c r="O1236" s="79"/>
    </row>
    <row r="1237" spans="2:15" ht="18.75" customHeight="1" x14ac:dyDescent="0.35">
      <c r="B1237" s="67" t="e">
        <f t="shared" si="114"/>
        <v>#N/A</v>
      </c>
      <c r="C1237" s="40"/>
      <c r="D1237" s="40"/>
      <c r="E1237" s="40"/>
      <c r="F1237" s="74"/>
      <c r="G1237" s="74"/>
      <c r="H1237" s="64" t="e">
        <f>VLOOKUP(E1237, 'CODES FOR CLOSING TYPE'!$A$1:$C$28, 2,0)</f>
        <v>#N/A</v>
      </c>
      <c r="I1237" s="75" t="str">
        <f t="shared" si="111"/>
        <v>DUP</v>
      </c>
      <c r="J1237" s="75" t="e">
        <f t="shared" si="110"/>
        <v>#N/A</v>
      </c>
      <c r="K1237" s="76" t="e">
        <f t="shared" si="112"/>
        <v>#N/A</v>
      </c>
      <c r="L1237" s="81">
        <f ca="1">SUMIF(MAYPAY1, Employees8[HELPER COLUMN],Table8[[#All],[Invoice Value]])</f>
        <v>0</v>
      </c>
      <c r="M1237" s="77" t="e">
        <f ca="1">IF(AND(K1237="PAY", L1237&gt;0), SUMIF(MAYPAY1,Employees8[[#Headers],[#Data],[HELPER COLUMN]],Table8[[#All],[Invoice Value]]), "")</f>
        <v>#N/A</v>
      </c>
      <c r="N1237" s="78" t="e">
        <f t="shared" si="113"/>
        <v>#N/A</v>
      </c>
      <c r="O1237" s="79"/>
    </row>
    <row r="1238" spans="2:15" ht="18.75" customHeight="1" x14ac:dyDescent="0.35">
      <c r="B1238" s="67" t="e">
        <f t="shared" si="114"/>
        <v>#N/A</v>
      </c>
      <c r="C1238" s="40"/>
      <c r="D1238" s="40"/>
      <c r="E1238" s="40"/>
      <c r="F1238" s="74"/>
      <c r="G1238" s="74"/>
      <c r="H1238" s="64" t="e">
        <f>VLOOKUP(E1238, 'CODES FOR CLOSING TYPE'!$A$1:$C$28, 2,0)</f>
        <v>#N/A</v>
      </c>
      <c r="I1238" s="75" t="str">
        <f t="shared" si="111"/>
        <v>DUP</v>
      </c>
      <c r="J1238" s="75" t="e">
        <f t="shared" si="110"/>
        <v>#N/A</v>
      </c>
      <c r="K1238" s="76" t="e">
        <f t="shared" si="112"/>
        <v>#N/A</v>
      </c>
      <c r="L1238" s="81">
        <f ca="1">SUMIF(MAYPAY1, Employees8[HELPER COLUMN],Table8[[#All],[Invoice Value]])</f>
        <v>0</v>
      </c>
      <c r="M1238" s="77" t="e">
        <f ca="1">IF(AND(K1238="PAY", L1238&gt;0), SUMIF(MAYPAY1,Employees8[[#Headers],[#Data],[HELPER COLUMN]],Table8[[#All],[Invoice Value]]), "")</f>
        <v>#N/A</v>
      </c>
      <c r="N1238" s="78" t="e">
        <f t="shared" si="113"/>
        <v>#N/A</v>
      </c>
      <c r="O1238" s="79"/>
    </row>
    <row r="1239" spans="2:15" ht="18.75" customHeight="1" x14ac:dyDescent="0.35">
      <c r="B1239" s="67" t="e">
        <f t="shared" si="114"/>
        <v>#N/A</v>
      </c>
      <c r="C1239" s="40"/>
      <c r="D1239" s="40"/>
      <c r="E1239" s="40"/>
      <c r="F1239" s="74"/>
      <c r="G1239" s="74"/>
      <c r="H1239" s="64" t="e">
        <f>VLOOKUP(E1239, 'CODES FOR CLOSING TYPE'!$A$1:$C$28, 2,0)</f>
        <v>#N/A</v>
      </c>
      <c r="I1239" s="75" t="str">
        <f t="shared" si="111"/>
        <v>DUP</v>
      </c>
      <c r="J1239" s="75" t="e">
        <f t="shared" si="110"/>
        <v>#N/A</v>
      </c>
      <c r="K1239" s="76" t="e">
        <f t="shared" si="112"/>
        <v>#N/A</v>
      </c>
      <c r="L1239" s="81">
        <f ca="1">SUMIF(MAYPAY1, Employees8[HELPER COLUMN],Table8[[#All],[Invoice Value]])</f>
        <v>0</v>
      </c>
      <c r="M1239" s="77" t="e">
        <f ca="1">IF(AND(K1239="PAY", L1239&gt;0), SUMIF(MAYPAY1,Employees8[[#Headers],[#Data],[HELPER COLUMN]],Table8[[#All],[Invoice Value]]), "")</f>
        <v>#N/A</v>
      </c>
      <c r="N1239" s="78" t="e">
        <f t="shared" si="113"/>
        <v>#N/A</v>
      </c>
      <c r="O1239" s="79"/>
    </row>
    <row r="1240" spans="2:15" ht="18.75" customHeight="1" x14ac:dyDescent="0.35">
      <c r="B1240" s="67" t="e">
        <f t="shared" si="114"/>
        <v>#N/A</v>
      </c>
      <c r="C1240" s="40"/>
      <c r="D1240" s="40"/>
      <c r="E1240" s="40"/>
      <c r="F1240" s="74"/>
      <c r="G1240" s="74"/>
      <c r="H1240" s="64" t="e">
        <f>VLOOKUP(E1240, 'CODES FOR CLOSING TYPE'!$A$1:$C$28, 2,0)</f>
        <v>#N/A</v>
      </c>
      <c r="I1240" s="75" t="str">
        <f t="shared" si="111"/>
        <v>DUP</v>
      </c>
      <c r="J1240" s="75" t="e">
        <f t="shared" si="110"/>
        <v>#N/A</v>
      </c>
      <c r="K1240" s="76" t="e">
        <f t="shared" si="112"/>
        <v>#N/A</v>
      </c>
      <c r="L1240" s="81">
        <f ca="1">SUMIF(MAYPAY1, Employees8[HELPER COLUMN],Table8[[#All],[Invoice Value]])</f>
        <v>0</v>
      </c>
      <c r="M1240" s="77" t="e">
        <f ca="1">IF(AND(K1240="PAY", L1240&gt;0), SUMIF(MAYPAY1,Employees8[[#Headers],[#Data],[HELPER COLUMN]],Table8[[#All],[Invoice Value]]), "")</f>
        <v>#N/A</v>
      </c>
      <c r="N1240" s="78" t="e">
        <f t="shared" si="113"/>
        <v>#N/A</v>
      </c>
      <c r="O1240" s="79"/>
    </row>
    <row r="1241" spans="2:15" ht="18.75" customHeight="1" x14ac:dyDescent="0.35">
      <c r="B1241" s="67" t="e">
        <f t="shared" si="114"/>
        <v>#N/A</v>
      </c>
      <c r="C1241" s="40"/>
      <c r="D1241" s="40"/>
      <c r="E1241" s="40"/>
      <c r="F1241" s="74"/>
      <c r="G1241" s="74"/>
      <c r="H1241" s="64" t="e">
        <f>VLOOKUP(E1241, 'CODES FOR CLOSING TYPE'!$A$1:$C$28, 2,0)</f>
        <v>#N/A</v>
      </c>
      <c r="I1241" s="75" t="str">
        <f t="shared" si="111"/>
        <v>DUP</v>
      </c>
      <c r="J1241" s="75" t="e">
        <f t="shared" si="110"/>
        <v>#N/A</v>
      </c>
      <c r="K1241" s="76" t="e">
        <f t="shared" si="112"/>
        <v>#N/A</v>
      </c>
      <c r="L1241" s="81">
        <f ca="1">SUMIF(MAYPAY1, Employees8[HELPER COLUMN],Table8[[#All],[Invoice Value]])</f>
        <v>0</v>
      </c>
      <c r="M1241" s="77" t="e">
        <f ca="1">IF(AND(K1241="PAY", L1241&gt;0), SUMIF(MAYPAY1,Employees8[[#Headers],[#Data],[HELPER COLUMN]],Table8[[#All],[Invoice Value]]), "")</f>
        <v>#N/A</v>
      </c>
      <c r="N1241" s="78" t="e">
        <f t="shared" si="113"/>
        <v>#N/A</v>
      </c>
      <c r="O1241" s="79"/>
    </row>
    <row r="1242" spans="2:15" ht="18.75" customHeight="1" x14ac:dyDescent="0.35">
      <c r="B1242" s="67" t="e">
        <f t="shared" si="114"/>
        <v>#N/A</v>
      </c>
      <c r="C1242" s="40"/>
      <c r="D1242" s="40"/>
      <c r="E1242" s="40"/>
      <c r="F1242" s="74"/>
      <c r="G1242" s="74"/>
      <c r="H1242" s="64" t="e">
        <f>VLOOKUP(E1242, 'CODES FOR CLOSING TYPE'!$A$1:$C$28, 2,0)</f>
        <v>#N/A</v>
      </c>
      <c r="I1242" s="75" t="str">
        <f t="shared" si="111"/>
        <v>DUP</v>
      </c>
      <c r="J1242" s="75" t="e">
        <f t="shared" si="110"/>
        <v>#N/A</v>
      </c>
      <c r="K1242" s="76" t="e">
        <f t="shared" si="112"/>
        <v>#N/A</v>
      </c>
      <c r="L1242" s="81">
        <f ca="1">SUMIF(MAYPAY1, Employees8[HELPER COLUMN],Table8[[#All],[Invoice Value]])</f>
        <v>0</v>
      </c>
      <c r="M1242" s="77" t="e">
        <f ca="1">IF(AND(K1242="PAY", L1242&gt;0), SUMIF(MAYPAY1,Employees8[[#Headers],[#Data],[HELPER COLUMN]],Table8[[#All],[Invoice Value]]), "")</f>
        <v>#N/A</v>
      </c>
      <c r="N1242" s="78" t="e">
        <f t="shared" si="113"/>
        <v>#N/A</v>
      </c>
      <c r="O1242" s="79"/>
    </row>
    <row r="1243" spans="2:15" ht="18.75" customHeight="1" x14ac:dyDescent="0.35">
      <c r="B1243" s="67" t="e">
        <f t="shared" si="114"/>
        <v>#N/A</v>
      </c>
      <c r="C1243" s="40"/>
      <c r="D1243" s="40"/>
      <c r="E1243" s="40"/>
      <c r="F1243" s="74"/>
      <c r="G1243" s="74"/>
      <c r="H1243" s="64" t="e">
        <f>VLOOKUP(E1243, 'CODES FOR CLOSING TYPE'!$A$1:$C$28, 2,0)</f>
        <v>#N/A</v>
      </c>
      <c r="I1243" s="75" t="str">
        <f t="shared" si="111"/>
        <v>DUP</v>
      </c>
      <c r="J1243" s="75" t="e">
        <f t="shared" si="110"/>
        <v>#N/A</v>
      </c>
      <c r="K1243" s="76" t="e">
        <f t="shared" si="112"/>
        <v>#N/A</v>
      </c>
      <c r="L1243" s="81">
        <f ca="1">SUMIF(MAYPAY1, Employees8[HELPER COLUMN],Table8[[#All],[Invoice Value]])</f>
        <v>0</v>
      </c>
      <c r="M1243" s="77" t="e">
        <f ca="1">IF(AND(K1243="PAY", L1243&gt;0), SUMIF(MAYPAY1,Employees8[[#Headers],[#Data],[HELPER COLUMN]],Table8[[#All],[Invoice Value]]), "")</f>
        <v>#N/A</v>
      </c>
      <c r="N1243" s="78" t="e">
        <f t="shared" si="113"/>
        <v>#N/A</v>
      </c>
      <c r="O1243" s="79"/>
    </row>
    <row r="1244" spans="2:15" ht="18.75" customHeight="1" x14ac:dyDescent="0.35">
      <c r="B1244" s="67" t="e">
        <f t="shared" si="114"/>
        <v>#N/A</v>
      </c>
      <c r="C1244" s="40"/>
      <c r="D1244" s="40"/>
      <c r="E1244" s="40"/>
      <c r="F1244" s="74"/>
      <c r="G1244" s="74"/>
      <c r="H1244" s="64" t="e">
        <f>VLOOKUP(E1244, 'CODES FOR CLOSING TYPE'!$A$1:$C$28, 2,0)</f>
        <v>#N/A</v>
      </c>
      <c r="I1244" s="75" t="str">
        <f t="shared" si="111"/>
        <v>DUP</v>
      </c>
      <c r="J1244" s="75" t="e">
        <f t="shared" si="110"/>
        <v>#N/A</v>
      </c>
      <c r="K1244" s="76" t="e">
        <f t="shared" si="112"/>
        <v>#N/A</v>
      </c>
      <c r="L1244" s="81">
        <f ca="1">SUMIF(MAYPAY1, Employees8[HELPER COLUMN],Table8[[#All],[Invoice Value]])</f>
        <v>0</v>
      </c>
      <c r="M1244" s="77" t="e">
        <f ca="1">IF(AND(K1244="PAY", L1244&gt;0), SUMIF(MAYPAY1,Employees8[[#Headers],[#Data],[HELPER COLUMN]],Table8[[#All],[Invoice Value]]), "")</f>
        <v>#N/A</v>
      </c>
      <c r="N1244" s="78" t="e">
        <f t="shared" si="113"/>
        <v>#N/A</v>
      </c>
      <c r="O1244" s="79"/>
    </row>
    <row r="1245" spans="2:15" ht="18.75" customHeight="1" x14ac:dyDescent="0.35">
      <c r="B1245" s="67" t="e">
        <f t="shared" si="114"/>
        <v>#N/A</v>
      </c>
      <c r="C1245" s="40"/>
      <c r="D1245" s="40"/>
      <c r="E1245" s="40"/>
      <c r="F1245" s="74"/>
      <c r="G1245" s="74"/>
      <c r="H1245" s="64" t="e">
        <f>VLOOKUP(E1245, 'CODES FOR CLOSING TYPE'!$A$1:$C$28, 2,0)</f>
        <v>#N/A</v>
      </c>
      <c r="I1245" s="75" t="str">
        <f t="shared" si="111"/>
        <v>DUP</v>
      </c>
      <c r="J1245" s="75" t="e">
        <f t="shared" si="110"/>
        <v>#N/A</v>
      </c>
      <c r="K1245" s="76" t="e">
        <f t="shared" si="112"/>
        <v>#N/A</v>
      </c>
      <c r="L1245" s="81">
        <f ca="1">SUMIF(MAYPAY1, Employees8[HELPER COLUMN],Table8[[#All],[Invoice Value]])</f>
        <v>0</v>
      </c>
      <c r="M1245" s="77" t="e">
        <f ca="1">IF(AND(K1245="PAY", L1245&gt;0), SUMIF(MAYPAY1,Employees8[[#Headers],[#Data],[HELPER COLUMN]],Table8[[#All],[Invoice Value]]), "")</f>
        <v>#N/A</v>
      </c>
      <c r="N1245" s="78" t="e">
        <f t="shared" si="113"/>
        <v>#N/A</v>
      </c>
      <c r="O1245" s="79"/>
    </row>
    <row r="1246" spans="2:15" ht="18.75" customHeight="1" x14ac:dyDescent="0.35">
      <c r="B1246" s="67" t="e">
        <f t="shared" si="114"/>
        <v>#N/A</v>
      </c>
      <c r="C1246" s="40"/>
      <c r="D1246" s="40"/>
      <c r="E1246" s="40"/>
      <c r="F1246" s="74"/>
      <c r="G1246" s="74"/>
      <c r="H1246" s="64" t="e">
        <f>VLOOKUP(E1246, 'CODES FOR CLOSING TYPE'!$A$1:$C$28, 2,0)</f>
        <v>#N/A</v>
      </c>
      <c r="I1246" s="75" t="str">
        <f t="shared" si="111"/>
        <v>DUP</v>
      </c>
      <c r="J1246" s="75" t="e">
        <f t="shared" si="110"/>
        <v>#N/A</v>
      </c>
      <c r="K1246" s="76" t="e">
        <f t="shared" si="112"/>
        <v>#N/A</v>
      </c>
      <c r="L1246" s="81">
        <f ca="1">SUMIF(MAYPAY1, Employees8[HELPER COLUMN],Table8[[#All],[Invoice Value]])</f>
        <v>0</v>
      </c>
      <c r="M1246" s="77" t="e">
        <f ca="1">IF(AND(K1246="PAY", L1246&gt;0), SUMIF(MAYPAY1,Employees8[[#Headers],[#Data],[HELPER COLUMN]],Table8[[#All],[Invoice Value]]), "")</f>
        <v>#N/A</v>
      </c>
      <c r="N1246" s="78" t="e">
        <f t="shared" si="113"/>
        <v>#N/A</v>
      </c>
      <c r="O1246" s="79"/>
    </row>
    <row r="1247" spans="2:15" ht="18.75" customHeight="1" x14ac:dyDescent="0.35">
      <c r="B1247" s="67" t="e">
        <f t="shared" si="114"/>
        <v>#N/A</v>
      </c>
      <c r="C1247" s="40"/>
      <c r="D1247" s="40"/>
      <c r="E1247" s="40"/>
      <c r="F1247" s="74"/>
      <c r="G1247" s="74"/>
      <c r="H1247" s="64" t="e">
        <f>VLOOKUP(E1247, 'CODES FOR CLOSING TYPE'!$A$1:$C$28, 2,0)</f>
        <v>#N/A</v>
      </c>
      <c r="I1247" s="75" t="str">
        <f t="shared" si="111"/>
        <v>DUP</v>
      </c>
      <c r="J1247" s="75" t="e">
        <f t="shared" si="110"/>
        <v>#N/A</v>
      </c>
      <c r="K1247" s="76" t="e">
        <f t="shared" si="112"/>
        <v>#N/A</v>
      </c>
      <c r="L1247" s="81">
        <f ca="1">SUMIF(MAYPAY1, Employees8[HELPER COLUMN],Table8[[#All],[Invoice Value]])</f>
        <v>0</v>
      </c>
      <c r="M1247" s="77" t="e">
        <f ca="1">IF(AND(K1247="PAY", L1247&gt;0), SUMIF(MAYPAY1,Employees8[[#Headers],[#Data],[HELPER COLUMN]],Table8[[#All],[Invoice Value]]), "")</f>
        <v>#N/A</v>
      </c>
      <c r="N1247" s="78" t="e">
        <f t="shared" si="113"/>
        <v>#N/A</v>
      </c>
      <c r="O1247" s="79"/>
    </row>
    <row r="1248" spans="2:15" ht="18.75" customHeight="1" x14ac:dyDescent="0.35">
      <c r="B1248" s="67" t="e">
        <f t="shared" si="114"/>
        <v>#N/A</v>
      </c>
      <c r="C1248" s="40"/>
      <c r="D1248" s="40"/>
      <c r="E1248" s="40"/>
      <c r="F1248" s="74"/>
      <c r="G1248" s="74"/>
      <c r="H1248" s="64" t="e">
        <f>VLOOKUP(E1248, 'CODES FOR CLOSING TYPE'!$A$1:$C$28, 2,0)</f>
        <v>#N/A</v>
      </c>
      <c r="I1248" s="75" t="str">
        <f t="shared" si="111"/>
        <v>DUP</v>
      </c>
      <c r="J1248" s="75" t="e">
        <f t="shared" si="110"/>
        <v>#N/A</v>
      </c>
      <c r="K1248" s="76" t="e">
        <f t="shared" si="112"/>
        <v>#N/A</v>
      </c>
      <c r="L1248" s="81">
        <f ca="1">SUMIF(MAYPAY1, Employees8[HELPER COLUMN],Table8[[#All],[Invoice Value]])</f>
        <v>0</v>
      </c>
      <c r="M1248" s="77" t="e">
        <f ca="1">IF(AND(K1248="PAY", L1248&gt;0), SUMIF(MAYPAY1,Employees8[[#Headers],[#Data],[HELPER COLUMN]],Table8[[#All],[Invoice Value]]), "")</f>
        <v>#N/A</v>
      </c>
      <c r="N1248" s="78" t="e">
        <f t="shared" si="113"/>
        <v>#N/A</v>
      </c>
      <c r="O1248" s="79"/>
    </row>
    <row r="1249" spans="2:15" ht="18.75" customHeight="1" x14ac:dyDescent="0.35">
      <c r="B1249" s="67" t="e">
        <f t="shared" si="114"/>
        <v>#N/A</v>
      </c>
      <c r="C1249" s="40"/>
      <c r="D1249" s="40"/>
      <c r="E1249" s="40"/>
      <c r="F1249" s="74"/>
      <c r="G1249" s="74"/>
      <c r="H1249" s="64" t="e">
        <f>VLOOKUP(E1249, 'CODES FOR CLOSING TYPE'!$A$1:$C$28, 2,0)</f>
        <v>#N/A</v>
      </c>
      <c r="I1249" s="75" t="str">
        <f t="shared" si="111"/>
        <v>DUP</v>
      </c>
      <c r="J1249" s="75" t="e">
        <f t="shared" si="110"/>
        <v>#N/A</v>
      </c>
      <c r="K1249" s="76" t="e">
        <f t="shared" si="112"/>
        <v>#N/A</v>
      </c>
      <c r="L1249" s="81">
        <f ca="1">SUMIF(MAYPAY1, Employees8[HELPER COLUMN],Table8[[#All],[Invoice Value]])</f>
        <v>0</v>
      </c>
      <c r="M1249" s="77" t="e">
        <f ca="1">IF(AND(K1249="PAY", L1249&gt;0), SUMIF(MAYPAY1,Employees8[[#Headers],[#Data],[HELPER COLUMN]],Table8[[#All],[Invoice Value]]), "")</f>
        <v>#N/A</v>
      </c>
      <c r="N1249" s="78" t="e">
        <f t="shared" si="113"/>
        <v>#N/A</v>
      </c>
      <c r="O1249" s="79"/>
    </row>
    <row r="1250" spans="2:15" ht="18.75" customHeight="1" x14ac:dyDescent="0.35">
      <c r="B1250" s="67" t="e">
        <f t="shared" si="114"/>
        <v>#N/A</v>
      </c>
      <c r="C1250" s="40"/>
      <c r="D1250" s="40"/>
      <c r="E1250" s="40"/>
      <c r="F1250" s="74"/>
      <c r="G1250" s="74"/>
      <c r="H1250" s="64" t="e">
        <f>VLOOKUP(E1250, 'CODES FOR CLOSING TYPE'!$A$1:$C$28, 2,0)</f>
        <v>#N/A</v>
      </c>
      <c r="I1250" s="75" t="str">
        <f t="shared" si="111"/>
        <v>DUP</v>
      </c>
      <c r="J1250" s="75" t="e">
        <f t="shared" si="110"/>
        <v>#N/A</v>
      </c>
      <c r="K1250" s="76" t="e">
        <f t="shared" si="112"/>
        <v>#N/A</v>
      </c>
      <c r="L1250" s="81">
        <f ca="1">SUMIF(MAYPAY1, Employees8[HELPER COLUMN],Table8[[#All],[Invoice Value]])</f>
        <v>0</v>
      </c>
      <c r="M1250" s="77" t="e">
        <f ca="1">IF(AND(K1250="PAY", L1250&gt;0), SUMIF(MAYPAY1,Employees8[[#Headers],[#Data],[HELPER COLUMN]],Table8[[#All],[Invoice Value]]), "")</f>
        <v>#N/A</v>
      </c>
      <c r="N1250" s="78" t="e">
        <f t="shared" si="113"/>
        <v>#N/A</v>
      </c>
      <c r="O1250" s="79"/>
    </row>
    <row r="1251" spans="2:15" ht="18.75" customHeight="1" x14ac:dyDescent="0.35">
      <c r="B1251" s="67" t="e">
        <f t="shared" si="114"/>
        <v>#N/A</v>
      </c>
      <c r="C1251" s="40"/>
      <c r="D1251" s="40"/>
      <c r="E1251" s="40"/>
      <c r="F1251" s="74"/>
      <c r="G1251" s="74"/>
      <c r="H1251" s="64" t="e">
        <f>VLOOKUP(E1251, 'CODES FOR CLOSING TYPE'!$A$1:$C$28, 2,0)</f>
        <v>#N/A</v>
      </c>
      <c r="I1251" s="75" t="str">
        <f t="shared" si="111"/>
        <v>DUP</v>
      </c>
      <c r="J1251" s="75" t="e">
        <f t="shared" si="110"/>
        <v>#N/A</v>
      </c>
      <c r="K1251" s="76" t="e">
        <f t="shared" si="112"/>
        <v>#N/A</v>
      </c>
      <c r="L1251" s="81">
        <f ca="1">SUMIF(MAYPAY1, Employees8[HELPER COLUMN],Table8[[#All],[Invoice Value]])</f>
        <v>0</v>
      </c>
      <c r="M1251" s="77" t="e">
        <f ca="1">IF(AND(K1251="PAY", L1251&gt;0), SUMIF(MAYPAY1,Employees8[[#Headers],[#Data],[HELPER COLUMN]],Table8[[#All],[Invoice Value]]), "")</f>
        <v>#N/A</v>
      </c>
      <c r="N1251" s="78" t="e">
        <f t="shared" si="113"/>
        <v>#N/A</v>
      </c>
      <c r="O1251" s="79"/>
    </row>
    <row r="1252" spans="2:15" ht="18.75" customHeight="1" x14ac:dyDescent="0.35">
      <c r="B1252" s="67" t="e">
        <f t="shared" si="114"/>
        <v>#N/A</v>
      </c>
      <c r="C1252" s="40"/>
      <c r="D1252" s="40"/>
      <c r="E1252" s="40"/>
      <c r="F1252" s="74"/>
      <c r="G1252" s="74"/>
      <c r="H1252" s="64" t="e">
        <f>VLOOKUP(E1252, 'CODES FOR CLOSING TYPE'!$A$1:$C$28, 2,0)</f>
        <v>#N/A</v>
      </c>
      <c r="I1252" s="75" t="str">
        <f t="shared" si="111"/>
        <v>DUP</v>
      </c>
      <c r="J1252" s="75" t="e">
        <f t="shared" si="110"/>
        <v>#N/A</v>
      </c>
      <c r="K1252" s="76" t="e">
        <f t="shared" si="112"/>
        <v>#N/A</v>
      </c>
      <c r="L1252" s="81">
        <f ca="1">SUMIF(MAYPAY1, Employees8[HELPER COLUMN],Table8[[#All],[Invoice Value]])</f>
        <v>0</v>
      </c>
      <c r="M1252" s="77" t="e">
        <f ca="1">IF(AND(K1252="PAY", L1252&gt;0), SUMIF(MAYPAY1,Employees8[[#Headers],[#Data],[HELPER COLUMN]],Table8[[#All],[Invoice Value]]), "")</f>
        <v>#N/A</v>
      </c>
      <c r="N1252" s="78" t="e">
        <f t="shared" si="113"/>
        <v>#N/A</v>
      </c>
      <c r="O1252" s="79"/>
    </row>
    <row r="1253" spans="2:15" ht="18.75" customHeight="1" x14ac:dyDescent="0.35">
      <c r="B1253" s="67" t="e">
        <f t="shared" si="114"/>
        <v>#N/A</v>
      </c>
      <c r="C1253" s="40"/>
      <c r="D1253" s="40"/>
      <c r="E1253" s="40"/>
      <c r="F1253" s="74"/>
      <c r="G1253" s="74"/>
      <c r="H1253" s="64" t="e">
        <f>VLOOKUP(E1253, 'CODES FOR CLOSING TYPE'!$A$1:$C$28, 2,0)</f>
        <v>#N/A</v>
      </c>
      <c r="I1253" s="75" t="str">
        <f t="shared" si="111"/>
        <v>DUP</v>
      </c>
      <c r="J1253" s="75" t="e">
        <f t="shared" si="110"/>
        <v>#N/A</v>
      </c>
      <c r="K1253" s="76" t="e">
        <f t="shared" si="112"/>
        <v>#N/A</v>
      </c>
      <c r="L1253" s="81">
        <f ca="1">SUMIF(MAYPAY1, Employees8[HELPER COLUMN],Table8[[#All],[Invoice Value]])</f>
        <v>0</v>
      </c>
      <c r="M1253" s="77" t="e">
        <f ca="1">IF(AND(K1253="PAY", L1253&gt;0), SUMIF(MAYPAY1,Employees8[[#Headers],[#Data],[HELPER COLUMN]],Table8[[#All],[Invoice Value]]), "")</f>
        <v>#N/A</v>
      </c>
      <c r="N1253" s="78" t="e">
        <f t="shared" si="113"/>
        <v>#N/A</v>
      </c>
      <c r="O1253" s="79"/>
    </row>
    <row r="1254" spans="2:15" ht="18.75" customHeight="1" x14ac:dyDescent="0.35">
      <c r="B1254" s="67" t="e">
        <f t="shared" si="114"/>
        <v>#N/A</v>
      </c>
      <c r="C1254" s="40"/>
      <c r="D1254" s="40"/>
      <c r="E1254" s="40"/>
      <c r="F1254" s="74"/>
      <c r="G1254" s="74"/>
      <c r="H1254" s="64" t="e">
        <f>VLOOKUP(E1254, 'CODES FOR CLOSING TYPE'!$A$1:$C$28, 2,0)</f>
        <v>#N/A</v>
      </c>
      <c r="I1254" s="75" t="str">
        <f t="shared" si="111"/>
        <v>DUP</v>
      </c>
      <c r="J1254" s="75" t="e">
        <f t="shared" si="110"/>
        <v>#N/A</v>
      </c>
      <c r="K1254" s="76" t="e">
        <f t="shared" si="112"/>
        <v>#N/A</v>
      </c>
      <c r="L1254" s="81">
        <f ca="1">SUMIF(MAYPAY1, Employees8[HELPER COLUMN],Table8[[#All],[Invoice Value]])</f>
        <v>0</v>
      </c>
      <c r="M1254" s="77" t="e">
        <f ca="1">IF(AND(K1254="PAY", L1254&gt;0), SUMIF(MAYPAY1,Employees8[[#Headers],[#Data],[HELPER COLUMN]],Table8[[#All],[Invoice Value]]), "")</f>
        <v>#N/A</v>
      </c>
      <c r="N1254" s="78" t="e">
        <f t="shared" si="113"/>
        <v>#N/A</v>
      </c>
      <c r="O1254" s="79"/>
    </row>
    <row r="1255" spans="2:15" ht="18.75" customHeight="1" x14ac:dyDescent="0.35">
      <c r="B1255" s="67" t="e">
        <f t="shared" si="114"/>
        <v>#N/A</v>
      </c>
      <c r="C1255" s="40"/>
      <c r="D1255" s="40"/>
      <c r="E1255" s="40"/>
      <c r="F1255" s="74"/>
      <c r="G1255" s="74"/>
      <c r="H1255" s="64" t="e">
        <f>VLOOKUP(E1255, 'CODES FOR CLOSING TYPE'!$A$1:$C$28, 2,0)</f>
        <v>#N/A</v>
      </c>
      <c r="I1255" s="75" t="str">
        <f t="shared" si="111"/>
        <v>DUP</v>
      </c>
      <c r="J1255" s="75" t="e">
        <f t="shared" si="110"/>
        <v>#N/A</v>
      </c>
      <c r="K1255" s="76" t="e">
        <f t="shared" si="112"/>
        <v>#N/A</v>
      </c>
      <c r="L1255" s="81">
        <f ca="1">SUMIF(MAYPAY1, Employees8[HELPER COLUMN],Table8[[#All],[Invoice Value]])</f>
        <v>0</v>
      </c>
      <c r="M1255" s="77" t="e">
        <f ca="1">IF(AND(K1255="PAY", L1255&gt;0), SUMIF(MAYPAY1,Employees8[[#Headers],[#Data],[HELPER COLUMN]],Table8[[#All],[Invoice Value]]), "")</f>
        <v>#N/A</v>
      </c>
      <c r="N1255" s="78" t="e">
        <f t="shared" si="113"/>
        <v>#N/A</v>
      </c>
      <c r="O1255" s="79"/>
    </row>
    <row r="1256" spans="2:15" ht="18.75" customHeight="1" x14ac:dyDescent="0.35">
      <c r="B1256" s="67" t="e">
        <f t="shared" si="114"/>
        <v>#N/A</v>
      </c>
      <c r="C1256" s="40"/>
      <c r="D1256" s="40"/>
      <c r="E1256" s="40"/>
      <c r="F1256" s="74"/>
      <c r="G1256" s="74"/>
      <c r="H1256" s="64" t="e">
        <f>VLOOKUP(E1256, 'CODES FOR CLOSING TYPE'!$A$1:$C$28, 2,0)</f>
        <v>#N/A</v>
      </c>
      <c r="I1256" s="75" t="str">
        <f t="shared" si="111"/>
        <v>DUP</v>
      </c>
      <c r="J1256" s="75" t="e">
        <f t="shared" si="110"/>
        <v>#N/A</v>
      </c>
      <c r="K1256" s="76" t="e">
        <f t="shared" si="112"/>
        <v>#N/A</v>
      </c>
      <c r="L1256" s="81">
        <f ca="1">SUMIF(MAYPAY1, Employees8[HELPER COLUMN],Table8[[#All],[Invoice Value]])</f>
        <v>0</v>
      </c>
      <c r="M1256" s="77" t="e">
        <f ca="1">IF(AND(K1256="PAY", L1256&gt;0), SUMIF(MAYPAY1,Employees8[[#Headers],[#Data],[HELPER COLUMN]],Table8[[#All],[Invoice Value]]), "")</f>
        <v>#N/A</v>
      </c>
      <c r="N1256" s="78" t="e">
        <f t="shared" si="113"/>
        <v>#N/A</v>
      </c>
      <c r="O1256" s="79"/>
    </row>
    <row r="1257" spans="2:15" ht="18.75" customHeight="1" x14ac:dyDescent="0.35">
      <c r="B1257" s="67" t="e">
        <f t="shared" si="114"/>
        <v>#N/A</v>
      </c>
      <c r="C1257" s="40"/>
      <c r="D1257" s="40"/>
      <c r="E1257" s="40"/>
      <c r="F1257" s="74"/>
      <c r="G1257" s="74"/>
      <c r="H1257" s="64" t="e">
        <f>VLOOKUP(E1257, 'CODES FOR CLOSING TYPE'!$A$1:$C$28, 2,0)</f>
        <v>#N/A</v>
      </c>
      <c r="I1257" s="75" t="str">
        <f t="shared" si="111"/>
        <v>DUP</v>
      </c>
      <c r="J1257" s="75" t="e">
        <f t="shared" si="110"/>
        <v>#N/A</v>
      </c>
      <c r="K1257" s="76" t="e">
        <f t="shared" si="112"/>
        <v>#N/A</v>
      </c>
      <c r="L1257" s="81">
        <f ca="1">SUMIF(MAYPAY1, Employees8[HELPER COLUMN],Table8[[#All],[Invoice Value]])</f>
        <v>0</v>
      </c>
      <c r="M1257" s="77" t="e">
        <f ca="1">IF(AND(K1257="PAY", L1257&gt;0), SUMIF(MAYPAY1,Employees8[[#Headers],[#Data],[HELPER COLUMN]],Table8[[#All],[Invoice Value]]), "")</f>
        <v>#N/A</v>
      </c>
      <c r="N1257" s="78" t="e">
        <f t="shared" si="113"/>
        <v>#N/A</v>
      </c>
      <c r="O1257" s="79"/>
    </row>
    <row r="1258" spans="2:15" ht="18.75" customHeight="1" x14ac:dyDescent="0.35">
      <c r="B1258" s="67" t="e">
        <f t="shared" si="114"/>
        <v>#N/A</v>
      </c>
      <c r="C1258" s="40"/>
      <c r="D1258" s="40"/>
      <c r="E1258" s="40"/>
      <c r="F1258" s="74"/>
      <c r="G1258" s="74"/>
      <c r="H1258" s="64" t="e">
        <f>VLOOKUP(E1258, 'CODES FOR CLOSING TYPE'!$A$1:$C$28, 2,0)</f>
        <v>#N/A</v>
      </c>
      <c r="I1258" s="75" t="str">
        <f t="shared" si="111"/>
        <v>DUP</v>
      </c>
      <c r="J1258" s="75" t="e">
        <f t="shared" si="110"/>
        <v>#N/A</v>
      </c>
      <c r="K1258" s="76" t="e">
        <f t="shared" si="112"/>
        <v>#N/A</v>
      </c>
      <c r="L1258" s="81">
        <f ca="1">SUMIF(MAYPAY1, Employees8[HELPER COLUMN],Table8[[#All],[Invoice Value]])</f>
        <v>0</v>
      </c>
      <c r="M1258" s="77" t="e">
        <f ca="1">IF(AND(K1258="PAY", L1258&gt;0), SUMIF(MAYPAY1,Employees8[[#Headers],[#Data],[HELPER COLUMN]],Table8[[#All],[Invoice Value]]), "")</f>
        <v>#N/A</v>
      </c>
      <c r="N1258" s="78" t="e">
        <f t="shared" si="113"/>
        <v>#N/A</v>
      </c>
      <c r="O1258" s="79"/>
    </row>
    <row r="1259" spans="2:15" ht="18.75" customHeight="1" x14ac:dyDescent="0.35">
      <c r="B1259" s="67" t="e">
        <f t="shared" si="114"/>
        <v>#N/A</v>
      </c>
      <c r="C1259" s="40"/>
      <c r="D1259" s="40"/>
      <c r="E1259" s="40"/>
      <c r="F1259" s="74"/>
      <c r="G1259" s="74"/>
      <c r="H1259" s="64" t="e">
        <f>VLOOKUP(E1259, 'CODES FOR CLOSING TYPE'!$A$1:$C$28, 2,0)</f>
        <v>#N/A</v>
      </c>
      <c r="I1259" s="75" t="str">
        <f t="shared" si="111"/>
        <v>DUP</v>
      </c>
      <c r="J1259" s="75" t="e">
        <f t="shared" si="110"/>
        <v>#N/A</v>
      </c>
      <c r="K1259" s="76" t="e">
        <f t="shared" si="112"/>
        <v>#N/A</v>
      </c>
      <c r="L1259" s="81">
        <f ca="1">SUMIF(MAYPAY1, Employees8[HELPER COLUMN],Table8[[#All],[Invoice Value]])</f>
        <v>0</v>
      </c>
      <c r="M1259" s="77" t="e">
        <f ca="1">IF(AND(K1259="PAY", L1259&gt;0), SUMIF(MAYPAY1,Employees8[[#Headers],[#Data],[HELPER COLUMN]],Table8[[#All],[Invoice Value]]), "")</f>
        <v>#N/A</v>
      </c>
      <c r="N1259" s="78" t="e">
        <f t="shared" si="113"/>
        <v>#N/A</v>
      </c>
      <c r="O1259" s="79"/>
    </row>
    <row r="1260" spans="2:15" ht="18.75" customHeight="1" x14ac:dyDescent="0.35">
      <c r="B1260" s="67" t="e">
        <f t="shared" si="114"/>
        <v>#N/A</v>
      </c>
      <c r="C1260" s="40"/>
      <c r="D1260" s="40"/>
      <c r="E1260" s="40"/>
      <c r="F1260" s="74"/>
      <c r="G1260" s="74"/>
      <c r="H1260" s="64" t="e">
        <f>VLOOKUP(E1260, 'CODES FOR CLOSING TYPE'!$A$1:$C$28, 2,0)</f>
        <v>#N/A</v>
      </c>
      <c r="I1260" s="75" t="str">
        <f t="shared" si="111"/>
        <v>DUP</v>
      </c>
      <c r="J1260" s="75" t="e">
        <f t="shared" si="110"/>
        <v>#N/A</v>
      </c>
      <c r="K1260" s="76" t="e">
        <f t="shared" si="112"/>
        <v>#N/A</v>
      </c>
      <c r="L1260" s="81">
        <f ca="1">SUMIF(MAYPAY1, Employees8[HELPER COLUMN],Table8[[#All],[Invoice Value]])</f>
        <v>0</v>
      </c>
      <c r="M1260" s="77" t="e">
        <f ca="1">IF(AND(K1260="PAY", L1260&gt;0), SUMIF(MAYPAY1,Employees8[[#Headers],[#Data],[HELPER COLUMN]],Table8[[#All],[Invoice Value]]), "")</f>
        <v>#N/A</v>
      </c>
      <c r="N1260" s="78" t="e">
        <f t="shared" si="113"/>
        <v>#N/A</v>
      </c>
      <c r="O1260" s="79"/>
    </row>
    <row r="1261" spans="2:15" ht="18.75" customHeight="1" x14ac:dyDescent="0.35">
      <c r="B1261" s="67" t="e">
        <f t="shared" si="114"/>
        <v>#N/A</v>
      </c>
      <c r="C1261" s="40"/>
      <c r="D1261" s="40"/>
      <c r="E1261" s="40"/>
      <c r="F1261" s="74"/>
      <c r="G1261" s="74"/>
      <c r="H1261" s="64" t="e">
        <f>VLOOKUP(E1261, 'CODES FOR CLOSING TYPE'!$A$1:$C$28, 2,0)</f>
        <v>#N/A</v>
      </c>
      <c r="I1261" s="75" t="str">
        <f t="shared" si="111"/>
        <v>DUP</v>
      </c>
      <c r="J1261" s="75" t="e">
        <f t="shared" si="110"/>
        <v>#N/A</v>
      </c>
      <c r="K1261" s="76" t="e">
        <f t="shared" si="112"/>
        <v>#N/A</v>
      </c>
      <c r="L1261" s="81">
        <f ca="1">SUMIF(MAYPAY1, Employees8[HELPER COLUMN],Table8[[#All],[Invoice Value]])</f>
        <v>0</v>
      </c>
      <c r="M1261" s="77" t="e">
        <f ca="1">IF(AND(K1261="PAY", L1261&gt;0), SUMIF(MAYPAY1,Employees8[[#Headers],[#Data],[HELPER COLUMN]],Table8[[#All],[Invoice Value]]), "")</f>
        <v>#N/A</v>
      </c>
      <c r="N1261" s="78" t="e">
        <f t="shared" si="113"/>
        <v>#N/A</v>
      </c>
      <c r="O1261" s="79"/>
    </row>
    <row r="1262" spans="2:15" ht="18.75" customHeight="1" x14ac:dyDescent="0.35">
      <c r="B1262" s="67" t="e">
        <f t="shared" si="114"/>
        <v>#N/A</v>
      </c>
      <c r="C1262" s="40"/>
      <c r="D1262" s="40"/>
      <c r="E1262" s="40"/>
      <c r="F1262" s="74"/>
      <c r="G1262" s="74"/>
      <c r="H1262" s="64" t="e">
        <f>VLOOKUP(E1262, 'CODES FOR CLOSING TYPE'!$A$1:$C$28, 2,0)</f>
        <v>#N/A</v>
      </c>
      <c r="I1262" s="75" t="str">
        <f t="shared" si="111"/>
        <v>DUP</v>
      </c>
      <c r="J1262" s="75" t="e">
        <f t="shared" si="110"/>
        <v>#N/A</v>
      </c>
      <c r="K1262" s="76" t="e">
        <f t="shared" si="112"/>
        <v>#N/A</v>
      </c>
      <c r="L1262" s="81">
        <f ca="1">SUMIF(MAYPAY1, Employees8[HELPER COLUMN],Table8[[#All],[Invoice Value]])</f>
        <v>0</v>
      </c>
      <c r="M1262" s="77" t="e">
        <f ca="1">IF(AND(K1262="PAY", L1262&gt;0), SUMIF(MAYPAY1,Employees8[[#Headers],[#Data],[HELPER COLUMN]],Table8[[#All],[Invoice Value]]), "")</f>
        <v>#N/A</v>
      </c>
      <c r="N1262" s="78" t="e">
        <f t="shared" si="113"/>
        <v>#N/A</v>
      </c>
      <c r="O1262" s="79"/>
    </row>
    <row r="1263" spans="2:15" ht="18.75" customHeight="1" x14ac:dyDescent="0.35">
      <c r="B1263" s="67" t="e">
        <f t="shared" si="114"/>
        <v>#N/A</v>
      </c>
      <c r="C1263" s="40"/>
      <c r="D1263" s="40"/>
      <c r="E1263" s="40"/>
      <c r="F1263" s="74"/>
      <c r="G1263" s="74"/>
      <c r="H1263" s="64" t="e">
        <f>VLOOKUP(E1263, 'CODES FOR CLOSING TYPE'!$A$1:$C$28, 2,0)</f>
        <v>#N/A</v>
      </c>
      <c r="I1263" s="75" t="str">
        <f t="shared" si="111"/>
        <v>DUP</v>
      </c>
      <c r="J1263" s="75" t="e">
        <f t="shared" si="110"/>
        <v>#N/A</v>
      </c>
      <c r="K1263" s="76" t="e">
        <f t="shared" si="112"/>
        <v>#N/A</v>
      </c>
      <c r="L1263" s="81">
        <f ca="1">SUMIF(MAYPAY1, Employees8[HELPER COLUMN],Table8[[#All],[Invoice Value]])</f>
        <v>0</v>
      </c>
      <c r="M1263" s="77" t="e">
        <f ca="1">IF(AND(K1263="PAY", L1263&gt;0), SUMIF(MAYPAY1,Employees8[[#Headers],[#Data],[HELPER COLUMN]],Table8[[#All],[Invoice Value]]), "")</f>
        <v>#N/A</v>
      </c>
      <c r="N1263" s="78" t="e">
        <f t="shared" si="113"/>
        <v>#N/A</v>
      </c>
      <c r="O1263" s="79"/>
    </row>
    <row r="1264" spans="2:15" ht="18.75" customHeight="1" x14ac:dyDescent="0.35">
      <c r="B1264" s="67" t="e">
        <f t="shared" si="114"/>
        <v>#N/A</v>
      </c>
      <c r="C1264" s="40"/>
      <c r="D1264" s="40"/>
      <c r="E1264" s="40"/>
      <c r="F1264" s="74"/>
      <c r="G1264" s="74"/>
      <c r="H1264" s="64" t="e">
        <f>VLOOKUP(E1264, 'CODES FOR CLOSING TYPE'!$A$1:$C$28, 2,0)</f>
        <v>#N/A</v>
      </c>
      <c r="I1264" s="75" t="str">
        <f t="shared" si="111"/>
        <v>DUP</v>
      </c>
      <c r="J1264" s="75" t="e">
        <f t="shared" si="110"/>
        <v>#N/A</v>
      </c>
      <c r="K1264" s="76" t="e">
        <f t="shared" si="112"/>
        <v>#N/A</v>
      </c>
      <c r="L1264" s="81">
        <f ca="1">SUMIF(MAYPAY1, Employees8[HELPER COLUMN],Table8[[#All],[Invoice Value]])</f>
        <v>0</v>
      </c>
      <c r="M1264" s="77" t="e">
        <f ca="1">IF(AND(K1264="PAY", L1264&gt;0), SUMIF(MAYPAY1,Employees8[[#Headers],[#Data],[HELPER COLUMN]],Table8[[#All],[Invoice Value]]), "")</f>
        <v>#N/A</v>
      </c>
      <c r="N1264" s="78" t="e">
        <f t="shared" si="113"/>
        <v>#N/A</v>
      </c>
      <c r="O1264" s="79"/>
    </row>
    <row r="1265" spans="2:15" ht="18.75" customHeight="1" x14ac:dyDescent="0.35">
      <c r="B1265" s="67" t="e">
        <f t="shared" si="114"/>
        <v>#N/A</v>
      </c>
      <c r="C1265" s="40"/>
      <c r="D1265" s="40"/>
      <c r="E1265" s="40"/>
      <c r="F1265" s="74"/>
      <c r="G1265" s="74"/>
      <c r="H1265" s="64" t="e">
        <f>VLOOKUP(E1265, 'CODES FOR CLOSING TYPE'!$A$1:$C$28, 2,0)</f>
        <v>#N/A</v>
      </c>
      <c r="I1265" s="75" t="str">
        <f t="shared" si="111"/>
        <v>DUP</v>
      </c>
      <c r="J1265" s="75" t="e">
        <f t="shared" si="110"/>
        <v>#N/A</v>
      </c>
      <c r="K1265" s="76" t="e">
        <f t="shared" si="112"/>
        <v>#N/A</v>
      </c>
      <c r="L1265" s="81">
        <f ca="1">SUMIF(MAYPAY1, Employees8[HELPER COLUMN],Table8[[#All],[Invoice Value]])</f>
        <v>0</v>
      </c>
      <c r="M1265" s="77" t="e">
        <f ca="1">IF(AND(K1265="PAY", L1265&gt;0), SUMIF(MAYPAY1,Employees8[[#Headers],[#Data],[HELPER COLUMN]],Table8[[#All],[Invoice Value]]), "")</f>
        <v>#N/A</v>
      </c>
      <c r="N1265" s="78" t="e">
        <f t="shared" si="113"/>
        <v>#N/A</v>
      </c>
      <c r="O1265" s="79"/>
    </row>
    <row r="1266" spans="2:15" ht="18.75" customHeight="1" x14ac:dyDescent="0.35">
      <c r="B1266" s="67" t="e">
        <f t="shared" si="114"/>
        <v>#N/A</v>
      </c>
      <c r="C1266" s="40"/>
      <c r="D1266" s="40"/>
      <c r="E1266" s="40"/>
      <c r="F1266" s="74"/>
      <c r="G1266" s="74"/>
      <c r="H1266" s="64" t="e">
        <f>VLOOKUP(E1266, 'CODES FOR CLOSING TYPE'!$A$1:$C$28, 2,0)</f>
        <v>#N/A</v>
      </c>
      <c r="I1266" s="75" t="str">
        <f t="shared" si="111"/>
        <v>DUP</v>
      </c>
      <c r="J1266" s="75" t="e">
        <f t="shared" si="110"/>
        <v>#N/A</v>
      </c>
      <c r="K1266" s="76" t="e">
        <f t="shared" si="112"/>
        <v>#N/A</v>
      </c>
      <c r="L1266" s="81">
        <f ca="1">SUMIF(MAYPAY1, Employees8[HELPER COLUMN],Table8[[#All],[Invoice Value]])</f>
        <v>0</v>
      </c>
      <c r="M1266" s="77" t="e">
        <f ca="1">IF(AND(K1266="PAY", L1266&gt;0), SUMIF(MAYPAY1,Employees8[[#Headers],[#Data],[HELPER COLUMN]],Table8[[#All],[Invoice Value]]), "")</f>
        <v>#N/A</v>
      </c>
      <c r="N1266" s="78" t="e">
        <f t="shared" si="113"/>
        <v>#N/A</v>
      </c>
      <c r="O1266" s="79"/>
    </row>
    <row r="1267" spans="2:15" ht="18.75" customHeight="1" x14ac:dyDescent="0.35">
      <c r="B1267" s="67" t="e">
        <f t="shared" si="114"/>
        <v>#N/A</v>
      </c>
      <c r="C1267" s="40"/>
      <c r="D1267" s="40"/>
      <c r="E1267" s="40"/>
      <c r="F1267" s="74"/>
      <c r="G1267" s="74"/>
      <c r="H1267" s="64" t="e">
        <f>VLOOKUP(E1267, 'CODES FOR CLOSING TYPE'!$A$1:$C$28, 2,0)</f>
        <v>#N/A</v>
      </c>
      <c r="I1267" s="75" t="str">
        <f t="shared" si="111"/>
        <v>DUP</v>
      </c>
      <c r="J1267" s="75" t="e">
        <f t="shared" si="110"/>
        <v>#N/A</v>
      </c>
      <c r="K1267" s="76" t="e">
        <f t="shared" si="112"/>
        <v>#N/A</v>
      </c>
      <c r="L1267" s="81">
        <f ca="1">SUMIF(MAYPAY1, Employees8[HELPER COLUMN],Table8[[#All],[Invoice Value]])</f>
        <v>0</v>
      </c>
      <c r="M1267" s="77" t="e">
        <f ca="1">IF(AND(K1267="PAY", L1267&gt;0), SUMIF(MAYPAY1,Employees8[[#Headers],[#Data],[HELPER COLUMN]],Table8[[#All],[Invoice Value]]), "")</f>
        <v>#N/A</v>
      </c>
      <c r="N1267" s="78" t="e">
        <f t="shared" si="113"/>
        <v>#N/A</v>
      </c>
      <c r="O1267" s="79"/>
    </row>
    <row r="1268" spans="2:15" ht="18.75" customHeight="1" x14ac:dyDescent="0.35">
      <c r="B1268" s="67" t="e">
        <f t="shared" si="114"/>
        <v>#N/A</v>
      </c>
      <c r="C1268" s="40"/>
      <c r="D1268" s="40"/>
      <c r="E1268" s="40"/>
      <c r="F1268" s="74"/>
      <c r="G1268" s="74"/>
      <c r="H1268" s="64" t="e">
        <f>VLOOKUP(E1268, 'CODES FOR CLOSING TYPE'!$A$1:$C$28, 2,0)</f>
        <v>#N/A</v>
      </c>
      <c r="I1268" s="75" t="str">
        <f t="shared" si="111"/>
        <v>DUP</v>
      </c>
      <c r="J1268" s="75" t="e">
        <f t="shared" si="110"/>
        <v>#N/A</v>
      </c>
      <c r="K1268" s="76" t="e">
        <f t="shared" si="112"/>
        <v>#N/A</v>
      </c>
      <c r="L1268" s="81">
        <f ca="1">SUMIF(MAYPAY1, Employees8[HELPER COLUMN],Table8[[#All],[Invoice Value]])</f>
        <v>0</v>
      </c>
      <c r="M1268" s="77" t="e">
        <f ca="1">IF(AND(K1268="PAY", L1268&gt;0), SUMIF(MAYPAY1,Employees8[[#Headers],[#Data],[HELPER COLUMN]],Table8[[#All],[Invoice Value]]), "")</f>
        <v>#N/A</v>
      </c>
      <c r="N1268" s="78" t="e">
        <f t="shared" si="113"/>
        <v>#N/A</v>
      </c>
      <c r="O1268" s="79"/>
    </row>
    <row r="1269" spans="2:15" ht="18.75" customHeight="1" x14ac:dyDescent="0.35">
      <c r="B1269" s="67" t="e">
        <f t="shared" si="114"/>
        <v>#N/A</v>
      </c>
      <c r="C1269" s="40"/>
      <c r="D1269" s="40"/>
      <c r="E1269" s="40"/>
      <c r="F1269" s="74"/>
      <c r="G1269" s="74"/>
      <c r="H1269" s="64" t="e">
        <f>VLOOKUP(E1269, 'CODES FOR CLOSING TYPE'!$A$1:$C$28, 2,0)</f>
        <v>#N/A</v>
      </c>
      <c r="I1269" s="75" t="str">
        <f t="shared" si="111"/>
        <v>DUP</v>
      </c>
      <c r="J1269" s="75" t="e">
        <f t="shared" si="110"/>
        <v>#N/A</v>
      </c>
      <c r="K1269" s="76" t="e">
        <f t="shared" si="112"/>
        <v>#N/A</v>
      </c>
      <c r="L1269" s="81">
        <f ca="1">SUMIF(MAYPAY1, Employees8[HELPER COLUMN],Table8[[#All],[Invoice Value]])</f>
        <v>0</v>
      </c>
      <c r="M1269" s="77" t="e">
        <f ca="1">IF(AND(K1269="PAY", L1269&gt;0), SUMIF(MAYPAY1,Employees8[[#Headers],[#Data],[HELPER COLUMN]],Table8[[#All],[Invoice Value]]), "")</f>
        <v>#N/A</v>
      </c>
      <c r="N1269" s="78" t="e">
        <f t="shared" si="113"/>
        <v>#N/A</v>
      </c>
      <c r="O1269" s="79"/>
    </row>
    <row r="1270" spans="2:15" ht="18.75" customHeight="1" x14ac:dyDescent="0.35">
      <c r="B1270" s="67" t="e">
        <f t="shared" si="114"/>
        <v>#N/A</v>
      </c>
      <c r="C1270" s="40"/>
      <c r="D1270" s="40"/>
      <c r="E1270" s="40"/>
      <c r="F1270" s="74"/>
      <c r="G1270" s="74"/>
      <c r="H1270" s="64" t="e">
        <f>VLOOKUP(E1270, 'CODES FOR CLOSING TYPE'!$A$1:$C$28, 2,0)</f>
        <v>#N/A</v>
      </c>
      <c r="I1270" s="75" t="str">
        <f t="shared" si="111"/>
        <v>DUP</v>
      </c>
      <c r="J1270" s="75" t="e">
        <f t="shared" si="110"/>
        <v>#N/A</v>
      </c>
      <c r="K1270" s="76" t="e">
        <f t="shared" si="112"/>
        <v>#N/A</v>
      </c>
      <c r="L1270" s="81">
        <f ca="1">SUMIF(MAYPAY1, Employees8[HELPER COLUMN],Table8[[#All],[Invoice Value]])</f>
        <v>0</v>
      </c>
      <c r="M1270" s="77" t="e">
        <f ca="1">IF(AND(K1270="PAY", L1270&gt;0), SUMIF(MAYPAY1,Employees8[[#Headers],[#Data],[HELPER COLUMN]],Table8[[#All],[Invoice Value]]), "")</f>
        <v>#N/A</v>
      </c>
      <c r="N1270" s="78" t="e">
        <f t="shared" si="113"/>
        <v>#N/A</v>
      </c>
      <c r="O1270" s="79"/>
    </row>
    <row r="1271" spans="2:15" ht="18.75" customHeight="1" x14ac:dyDescent="0.35">
      <c r="B1271" s="67" t="e">
        <f t="shared" si="114"/>
        <v>#N/A</v>
      </c>
      <c r="C1271" s="40"/>
      <c r="D1271" s="40"/>
      <c r="E1271" s="40"/>
      <c r="F1271" s="74"/>
      <c r="G1271" s="74"/>
      <c r="H1271" s="64" t="e">
        <f>VLOOKUP(E1271, 'CODES FOR CLOSING TYPE'!$A$1:$C$28, 2,0)</f>
        <v>#N/A</v>
      </c>
      <c r="I1271" s="75" t="str">
        <f t="shared" si="111"/>
        <v>DUP</v>
      </c>
      <c r="J1271" s="75" t="e">
        <f t="shared" si="110"/>
        <v>#N/A</v>
      </c>
      <c r="K1271" s="76" t="e">
        <f t="shared" si="112"/>
        <v>#N/A</v>
      </c>
      <c r="L1271" s="81">
        <f ca="1">SUMIF(MAYPAY1, Employees8[HELPER COLUMN],Table8[[#All],[Invoice Value]])</f>
        <v>0</v>
      </c>
      <c r="M1271" s="77" t="e">
        <f ca="1">IF(AND(K1271="PAY", L1271&gt;0), SUMIF(MAYPAY1,Employees8[[#Headers],[#Data],[HELPER COLUMN]],Table8[[#All],[Invoice Value]]), "")</f>
        <v>#N/A</v>
      </c>
      <c r="N1271" s="78" t="e">
        <f t="shared" si="113"/>
        <v>#N/A</v>
      </c>
      <c r="O1271" s="79"/>
    </row>
    <row r="1272" spans="2:15" ht="18.75" customHeight="1" x14ac:dyDescent="0.35">
      <c r="B1272" s="67" t="e">
        <f t="shared" si="114"/>
        <v>#N/A</v>
      </c>
      <c r="C1272" s="40"/>
      <c r="D1272" s="40"/>
      <c r="E1272" s="40"/>
      <c r="F1272" s="74"/>
      <c r="G1272" s="74"/>
      <c r="H1272" s="64" t="e">
        <f>VLOOKUP(E1272, 'CODES FOR CLOSING TYPE'!$A$1:$C$28, 2,0)</f>
        <v>#N/A</v>
      </c>
      <c r="I1272" s="75" t="str">
        <f t="shared" si="111"/>
        <v>DUP</v>
      </c>
      <c r="J1272" s="75" t="e">
        <f t="shared" si="110"/>
        <v>#N/A</v>
      </c>
      <c r="K1272" s="76" t="e">
        <f t="shared" si="112"/>
        <v>#N/A</v>
      </c>
      <c r="L1272" s="81">
        <f ca="1">SUMIF(MAYPAY1, Employees8[HELPER COLUMN],Table8[[#All],[Invoice Value]])</f>
        <v>0</v>
      </c>
      <c r="M1272" s="77" t="e">
        <f ca="1">IF(AND(K1272="PAY", L1272&gt;0), SUMIF(MAYPAY1,Employees8[[#Headers],[#Data],[HELPER COLUMN]],Table8[[#All],[Invoice Value]]), "")</f>
        <v>#N/A</v>
      </c>
      <c r="N1272" s="78" t="e">
        <f t="shared" si="113"/>
        <v>#N/A</v>
      </c>
      <c r="O1272" s="79"/>
    </row>
    <row r="1273" spans="2:15" ht="18.75" customHeight="1" x14ac:dyDescent="0.35">
      <c r="B1273" s="67" t="e">
        <f t="shared" si="114"/>
        <v>#N/A</v>
      </c>
      <c r="C1273" s="40"/>
      <c r="D1273" s="40"/>
      <c r="E1273" s="40"/>
      <c r="F1273" s="74"/>
      <c r="G1273" s="74"/>
      <c r="H1273" s="64" t="e">
        <f>VLOOKUP(E1273, 'CODES FOR CLOSING TYPE'!$A$1:$C$28, 2,0)</f>
        <v>#N/A</v>
      </c>
      <c r="I1273" s="75" t="str">
        <f t="shared" si="111"/>
        <v>DUP</v>
      </c>
      <c r="J1273" s="75" t="e">
        <f t="shared" si="110"/>
        <v>#N/A</v>
      </c>
      <c r="K1273" s="76" t="e">
        <f t="shared" si="112"/>
        <v>#N/A</v>
      </c>
      <c r="L1273" s="81">
        <f ca="1">SUMIF(MAYPAY1, Employees8[HELPER COLUMN],Table8[[#All],[Invoice Value]])</f>
        <v>0</v>
      </c>
      <c r="M1273" s="77" t="e">
        <f ca="1">IF(AND(K1273="PAY", L1273&gt;0), SUMIF(MAYPAY1,Employees8[[#Headers],[#Data],[HELPER COLUMN]],Table8[[#All],[Invoice Value]]), "")</f>
        <v>#N/A</v>
      </c>
      <c r="N1273" s="78" t="e">
        <f t="shared" si="113"/>
        <v>#N/A</v>
      </c>
      <c r="O1273" s="79"/>
    </row>
    <row r="1274" spans="2:15" ht="18.75" customHeight="1" x14ac:dyDescent="0.35">
      <c r="B1274" s="67" t="e">
        <f t="shared" si="114"/>
        <v>#N/A</v>
      </c>
      <c r="C1274" s="40"/>
      <c r="D1274" s="40"/>
      <c r="E1274" s="40"/>
      <c r="F1274" s="74"/>
      <c r="G1274" s="74"/>
      <c r="H1274" s="64" t="e">
        <f>VLOOKUP(E1274, 'CODES FOR CLOSING TYPE'!$A$1:$C$28, 2,0)</f>
        <v>#N/A</v>
      </c>
      <c r="I1274" s="75" t="str">
        <f t="shared" si="111"/>
        <v>DUP</v>
      </c>
      <c r="J1274" s="75" t="e">
        <f t="shared" si="110"/>
        <v>#N/A</v>
      </c>
      <c r="K1274" s="76" t="e">
        <f t="shared" si="112"/>
        <v>#N/A</v>
      </c>
      <c r="L1274" s="81">
        <f ca="1">SUMIF(MAYPAY1, Employees8[HELPER COLUMN],Table8[[#All],[Invoice Value]])</f>
        <v>0</v>
      </c>
      <c r="M1274" s="77" t="e">
        <f ca="1">IF(AND(K1274="PAY", L1274&gt;0), SUMIF(MAYPAY1,Employees8[[#Headers],[#Data],[HELPER COLUMN]],Table8[[#All],[Invoice Value]]), "")</f>
        <v>#N/A</v>
      </c>
      <c r="N1274" s="78" t="e">
        <f t="shared" si="113"/>
        <v>#N/A</v>
      </c>
      <c r="O1274" s="79"/>
    </row>
    <row r="1275" spans="2:15" ht="18.75" customHeight="1" x14ac:dyDescent="0.35">
      <c r="B1275" s="67" t="e">
        <f t="shared" si="114"/>
        <v>#N/A</v>
      </c>
      <c r="C1275" s="40"/>
      <c r="D1275" s="40"/>
      <c r="E1275" s="40"/>
      <c r="F1275" s="74"/>
      <c r="G1275" s="74"/>
      <c r="H1275" s="64" t="e">
        <f>VLOOKUP(E1275, 'CODES FOR CLOSING TYPE'!$A$1:$C$28, 2,0)</f>
        <v>#N/A</v>
      </c>
      <c r="I1275" s="75" t="str">
        <f t="shared" si="111"/>
        <v>DUP</v>
      </c>
      <c r="J1275" s="75" t="e">
        <f t="shared" si="110"/>
        <v>#N/A</v>
      </c>
      <c r="K1275" s="76" t="e">
        <f t="shared" si="112"/>
        <v>#N/A</v>
      </c>
      <c r="L1275" s="81">
        <f ca="1">SUMIF(MAYPAY1, Employees8[HELPER COLUMN],Table8[[#All],[Invoice Value]])</f>
        <v>0</v>
      </c>
      <c r="M1275" s="77" t="e">
        <f ca="1">IF(AND(K1275="PAY", L1275&gt;0), SUMIF(MAYPAY1,Employees8[[#Headers],[#Data],[HELPER COLUMN]],Table8[[#All],[Invoice Value]]), "")</f>
        <v>#N/A</v>
      </c>
      <c r="N1275" s="78" t="e">
        <f t="shared" si="113"/>
        <v>#N/A</v>
      </c>
      <c r="O1275" s="79"/>
    </row>
    <row r="1276" spans="2:15" ht="18.75" customHeight="1" x14ac:dyDescent="0.35">
      <c r="B1276" s="67" t="e">
        <f t="shared" si="114"/>
        <v>#N/A</v>
      </c>
      <c r="C1276" s="40"/>
      <c r="D1276" s="40"/>
      <c r="E1276" s="40"/>
      <c r="F1276" s="74"/>
      <c r="G1276" s="74"/>
      <c r="H1276" s="64" t="e">
        <f>VLOOKUP(E1276, 'CODES FOR CLOSING TYPE'!$A$1:$C$28, 2,0)</f>
        <v>#N/A</v>
      </c>
      <c r="I1276" s="75" t="str">
        <f t="shared" si="111"/>
        <v>DUP</v>
      </c>
      <c r="J1276" s="75" t="e">
        <f t="shared" ref="J1276:J1339" si="115">SUMPRODUCT(--(H1276=BUILDCODES))&gt;0</f>
        <v>#N/A</v>
      </c>
      <c r="K1276" s="76" t="e">
        <f t="shared" si="112"/>
        <v>#N/A</v>
      </c>
      <c r="L1276" s="81">
        <f ca="1">SUMIF(MAYPAY1, Employees8[HELPER COLUMN],Table8[[#All],[Invoice Value]])</f>
        <v>0</v>
      </c>
      <c r="M1276" s="77" t="e">
        <f ca="1">IF(AND(K1276="PAY", L1276&gt;0), SUMIF(MAYPAY1,Employees8[[#Headers],[#Data],[HELPER COLUMN]],Table8[[#All],[Invoice Value]]), "")</f>
        <v>#N/A</v>
      </c>
      <c r="N1276" s="78" t="e">
        <f t="shared" si="113"/>
        <v>#N/A</v>
      </c>
      <c r="O1276" s="79"/>
    </row>
    <row r="1277" spans="2:15" ht="18.75" customHeight="1" x14ac:dyDescent="0.35">
      <c r="B1277" s="67" t="e">
        <f t="shared" si="114"/>
        <v>#N/A</v>
      </c>
      <c r="C1277" s="40"/>
      <c r="D1277" s="40"/>
      <c r="E1277" s="40"/>
      <c r="F1277" s="74"/>
      <c r="G1277" s="74"/>
      <c r="H1277" s="64" t="e">
        <f>VLOOKUP(E1277, 'CODES FOR CLOSING TYPE'!$A$1:$C$28, 2,0)</f>
        <v>#N/A</v>
      </c>
      <c r="I1277" s="75" t="str">
        <f t="shared" si="111"/>
        <v>DUP</v>
      </c>
      <c r="J1277" s="75" t="e">
        <f t="shared" si="115"/>
        <v>#N/A</v>
      </c>
      <c r="K1277" s="76" t="e">
        <f t="shared" si="112"/>
        <v>#N/A</v>
      </c>
      <c r="L1277" s="81">
        <f ca="1">SUMIF(MAYPAY1, Employees8[HELPER COLUMN],Table8[[#All],[Invoice Value]])</f>
        <v>0</v>
      </c>
      <c r="M1277" s="77" t="e">
        <f ca="1">IF(AND(K1277="PAY", L1277&gt;0), SUMIF(MAYPAY1,Employees8[[#Headers],[#Data],[HELPER COLUMN]],Table8[[#All],[Invoice Value]]), "")</f>
        <v>#N/A</v>
      </c>
      <c r="N1277" s="78" t="e">
        <f t="shared" si="113"/>
        <v>#N/A</v>
      </c>
      <c r="O1277" s="79"/>
    </row>
    <row r="1278" spans="2:15" ht="18.75" customHeight="1" x14ac:dyDescent="0.35">
      <c r="B1278" s="67" t="e">
        <f t="shared" si="114"/>
        <v>#N/A</v>
      </c>
      <c r="C1278" s="40"/>
      <c r="D1278" s="40"/>
      <c r="E1278" s="40"/>
      <c r="F1278" s="74"/>
      <c r="G1278" s="74"/>
      <c r="H1278" s="64" t="e">
        <f>VLOOKUP(E1278, 'CODES FOR CLOSING TYPE'!$A$1:$C$28, 2,0)</f>
        <v>#N/A</v>
      </c>
      <c r="I1278" s="75" t="str">
        <f t="shared" si="111"/>
        <v>DUP</v>
      </c>
      <c r="J1278" s="75" t="e">
        <f t="shared" si="115"/>
        <v>#N/A</v>
      </c>
      <c r="K1278" s="76" t="e">
        <f t="shared" si="112"/>
        <v>#N/A</v>
      </c>
      <c r="L1278" s="81">
        <f ca="1">SUMIF(MAYPAY1, Employees8[HELPER COLUMN],Table8[[#All],[Invoice Value]])</f>
        <v>0</v>
      </c>
      <c r="M1278" s="77" t="e">
        <f ca="1">IF(AND(K1278="PAY", L1278&gt;0), SUMIF(MAYPAY1,Employees8[[#Headers],[#Data],[HELPER COLUMN]],Table8[[#All],[Invoice Value]]), "")</f>
        <v>#N/A</v>
      </c>
      <c r="N1278" s="78" t="e">
        <f t="shared" si="113"/>
        <v>#N/A</v>
      </c>
      <c r="O1278" s="79"/>
    </row>
    <row r="1279" spans="2:15" ht="18.75" customHeight="1" x14ac:dyDescent="0.35">
      <c r="B1279" s="67" t="e">
        <f t="shared" si="114"/>
        <v>#N/A</v>
      </c>
      <c r="C1279" s="40"/>
      <c r="D1279" s="40"/>
      <c r="E1279" s="40"/>
      <c r="F1279" s="74"/>
      <c r="G1279" s="74"/>
      <c r="H1279" s="64" t="e">
        <f>VLOOKUP(E1279, 'CODES FOR CLOSING TYPE'!$A$1:$C$28, 2,0)</f>
        <v>#N/A</v>
      </c>
      <c r="I1279" s="75" t="str">
        <f t="shared" si="111"/>
        <v>DUP</v>
      </c>
      <c r="J1279" s="75" t="e">
        <f t="shared" si="115"/>
        <v>#N/A</v>
      </c>
      <c r="K1279" s="76" t="e">
        <f t="shared" si="112"/>
        <v>#N/A</v>
      </c>
      <c r="L1279" s="81">
        <f ca="1">SUMIF(MAYPAY1, Employees8[HELPER COLUMN],Table8[[#All],[Invoice Value]])</f>
        <v>0</v>
      </c>
      <c r="M1279" s="77" t="e">
        <f ca="1">IF(AND(K1279="PAY", L1279&gt;0), SUMIF(MAYPAY1,Employees8[[#Headers],[#Data],[HELPER COLUMN]],Table8[[#All],[Invoice Value]]), "")</f>
        <v>#N/A</v>
      </c>
      <c r="N1279" s="78" t="e">
        <f t="shared" si="113"/>
        <v>#N/A</v>
      </c>
      <c r="O1279" s="79"/>
    </row>
    <row r="1280" spans="2:15" ht="18.75" customHeight="1" x14ac:dyDescent="0.35">
      <c r="B1280" s="67" t="e">
        <f t="shared" si="114"/>
        <v>#N/A</v>
      </c>
      <c r="C1280" s="40"/>
      <c r="D1280" s="40"/>
      <c r="E1280" s="40"/>
      <c r="F1280" s="74"/>
      <c r="G1280" s="74"/>
      <c r="H1280" s="64" t="e">
        <f>VLOOKUP(E1280, 'CODES FOR CLOSING TYPE'!$A$1:$C$28, 2,0)</f>
        <v>#N/A</v>
      </c>
      <c r="I1280" s="75" t="str">
        <f t="shared" si="111"/>
        <v>DUP</v>
      </c>
      <c r="J1280" s="75" t="e">
        <f t="shared" si="115"/>
        <v>#N/A</v>
      </c>
      <c r="K1280" s="76" t="e">
        <f t="shared" si="112"/>
        <v>#N/A</v>
      </c>
      <c r="L1280" s="81">
        <f ca="1">SUMIF(MAYPAY1, Employees8[HELPER COLUMN],Table8[[#All],[Invoice Value]])</f>
        <v>0</v>
      </c>
      <c r="M1280" s="77" t="e">
        <f ca="1">IF(AND(K1280="PAY", L1280&gt;0), SUMIF(MAYPAY1,Employees8[[#Headers],[#Data],[HELPER COLUMN]],Table8[[#All],[Invoice Value]]), "")</f>
        <v>#N/A</v>
      </c>
      <c r="N1280" s="78" t="e">
        <f t="shared" si="113"/>
        <v>#N/A</v>
      </c>
      <c r="O1280" s="79"/>
    </row>
    <row r="1281" spans="2:15" ht="18.75" customHeight="1" x14ac:dyDescent="0.35">
      <c r="B1281" s="67" t="e">
        <f t="shared" si="114"/>
        <v>#N/A</v>
      </c>
      <c r="C1281" s="40"/>
      <c r="D1281" s="40"/>
      <c r="E1281" s="40"/>
      <c r="F1281" s="74"/>
      <c r="G1281" s="74"/>
      <c r="H1281" s="64" t="e">
        <f>VLOOKUP(E1281, 'CODES FOR CLOSING TYPE'!$A$1:$C$28, 2,0)</f>
        <v>#N/A</v>
      </c>
      <c r="I1281" s="75" t="str">
        <f t="shared" si="111"/>
        <v>DUP</v>
      </c>
      <c r="J1281" s="75" t="e">
        <f t="shared" si="115"/>
        <v>#N/A</v>
      </c>
      <c r="K1281" s="76" t="e">
        <f t="shared" si="112"/>
        <v>#N/A</v>
      </c>
      <c r="L1281" s="81">
        <f ca="1">SUMIF(MAYPAY1, Employees8[HELPER COLUMN],Table8[[#All],[Invoice Value]])</f>
        <v>0</v>
      </c>
      <c r="M1281" s="77" t="e">
        <f ca="1">IF(AND(K1281="PAY", L1281&gt;0), SUMIF(MAYPAY1,Employees8[[#Headers],[#Data],[HELPER COLUMN]],Table8[[#All],[Invoice Value]]), "")</f>
        <v>#N/A</v>
      </c>
      <c r="N1281" s="78" t="e">
        <f t="shared" si="113"/>
        <v>#N/A</v>
      </c>
      <c r="O1281" s="79"/>
    </row>
    <row r="1282" spans="2:15" ht="18.75" customHeight="1" x14ac:dyDescent="0.35">
      <c r="B1282" s="67" t="e">
        <f t="shared" si="114"/>
        <v>#N/A</v>
      </c>
      <c r="C1282" s="40"/>
      <c r="D1282" s="40"/>
      <c r="E1282" s="40"/>
      <c r="F1282" s="74"/>
      <c r="G1282" s="74"/>
      <c r="H1282" s="64" t="e">
        <f>VLOOKUP(E1282, 'CODES FOR CLOSING TYPE'!$A$1:$C$28, 2,0)</f>
        <v>#N/A</v>
      </c>
      <c r="I1282" s="75" t="str">
        <f t="shared" si="111"/>
        <v>DUP</v>
      </c>
      <c r="J1282" s="75" t="e">
        <f t="shared" si="115"/>
        <v>#N/A</v>
      </c>
      <c r="K1282" s="76" t="e">
        <f t="shared" si="112"/>
        <v>#N/A</v>
      </c>
      <c r="L1282" s="81">
        <f ca="1">SUMIF(MAYPAY1, Employees8[HELPER COLUMN],Table8[[#All],[Invoice Value]])</f>
        <v>0</v>
      </c>
      <c r="M1282" s="77" t="e">
        <f ca="1">IF(AND(K1282="PAY", L1282&gt;0), SUMIF(MAYPAY1,Employees8[[#Headers],[#Data],[HELPER COLUMN]],Table8[[#All],[Invoice Value]]), "")</f>
        <v>#N/A</v>
      </c>
      <c r="N1282" s="78" t="e">
        <f t="shared" si="113"/>
        <v>#N/A</v>
      </c>
      <c r="O1282" s="79"/>
    </row>
    <row r="1283" spans="2:15" ht="18.75" customHeight="1" x14ac:dyDescent="0.35">
      <c r="B1283" s="67" t="e">
        <f t="shared" si="114"/>
        <v>#N/A</v>
      </c>
      <c r="C1283" s="40"/>
      <c r="D1283" s="40"/>
      <c r="E1283" s="40"/>
      <c r="F1283" s="74"/>
      <c r="G1283" s="74"/>
      <c r="H1283" s="64" t="e">
        <f>VLOOKUP(E1283, 'CODES FOR CLOSING TYPE'!$A$1:$C$28, 2,0)</f>
        <v>#N/A</v>
      </c>
      <c r="I1283" s="75" t="str">
        <f t="shared" si="111"/>
        <v>DUP</v>
      </c>
      <c r="J1283" s="75" t="e">
        <f t="shared" si="115"/>
        <v>#N/A</v>
      </c>
      <c r="K1283" s="76" t="e">
        <f t="shared" si="112"/>
        <v>#N/A</v>
      </c>
      <c r="L1283" s="81">
        <f ca="1">SUMIF(MAYPAY1, Employees8[HELPER COLUMN],Table8[[#All],[Invoice Value]])</f>
        <v>0</v>
      </c>
      <c r="M1283" s="77" t="e">
        <f ca="1">IF(AND(K1283="PAY", L1283&gt;0), SUMIF(MAYPAY1,Employees8[[#Headers],[#Data],[HELPER COLUMN]],Table8[[#All],[Invoice Value]]), "")</f>
        <v>#N/A</v>
      </c>
      <c r="N1283" s="78" t="e">
        <f t="shared" si="113"/>
        <v>#N/A</v>
      </c>
      <c r="O1283" s="79"/>
    </row>
    <row r="1284" spans="2:15" ht="18.75" customHeight="1" x14ac:dyDescent="0.35">
      <c r="B1284" s="67" t="e">
        <f t="shared" si="114"/>
        <v>#N/A</v>
      </c>
      <c r="C1284" s="40"/>
      <c r="D1284" s="40"/>
      <c r="E1284" s="40"/>
      <c r="F1284" s="74"/>
      <c r="G1284" s="74"/>
      <c r="H1284" s="64" t="e">
        <f>VLOOKUP(E1284, 'CODES FOR CLOSING TYPE'!$A$1:$C$28, 2,0)</f>
        <v>#N/A</v>
      </c>
      <c r="I1284" s="75" t="str">
        <f t="shared" ref="I1284:I1347" si="116">IF(COUNTIF(B$4:B$1640, B1284&amp;"C")&gt;0, "DUP", "UNIQUE")</f>
        <v>DUP</v>
      </c>
      <c r="J1284" s="75" t="e">
        <f t="shared" si="115"/>
        <v>#N/A</v>
      </c>
      <c r="K1284" s="76" t="e">
        <f t="shared" si="112"/>
        <v>#N/A</v>
      </c>
      <c r="L1284" s="81">
        <f ca="1">SUMIF(MAYPAY1, Employees8[HELPER COLUMN],Table8[[#All],[Invoice Value]])</f>
        <v>0</v>
      </c>
      <c r="M1284" s="77" t="e">
        <f ca="1">IF(AND(K1284="PAY", L1284&gt;0), SUMIF(MAYPAY1,Employees8[[#Headers],[#Data],[HELPER COLUMN]],Table8[[#All],[Invoice Value]]), "")</f>
        <v>#N/A</v>
      </c>
      <c r="N1284" s="78" t="e">
        <f t="shared" si="113"/>
        <v>#N/A</v>
      </c>
      <c r="O1284" s="79"/>
    </row>
    <row r="1285" spans="2:15" ht="18.75" customHeight="1" x14ac:dyDescent="0.35">
      <c r="B1285" s="67" t="e">
        <f t="shared" si="114"/>
        <v>#N/A</v>
      </c>
      <c r="C1285" s="40"/>
      <c r="D1285" s="40"/>
      <c r="E1285" s="40"/>
      <c r="F1285" s="74"/>
      <c r="G1285" s="74"/>
      <c r="H1285" s="64" t="e">
        <f>VLOOKUP(E1285, 'CODES FOR CLOSING TYPE'!$A$1:$C$28, 2,0)</f>
        <v>#N/A</v>
      </c>
      <c r="I1285" s="75" t="str">
        <f t="shared" si="116"/>
        <v>DUP</v>
      </c>
      <c r="J1285" s="75" t="e">
        <f t="shared" si="115"/>
        <v>#N/A</v>
      </c>
      <c r="K1285" s="76" t="e">
        <f t="shared" si="112"/>
        <v>#N/A</v>
      </c>
      <c r="L1285" s="81">
        <f ca="1">SUMIF(MAYPAY1, Employees8[HELPER COLUMN],Table8[[#All],[Invoice Value]])</f>
        <v>0</v>
      </c>
      <c r="M1285" s="77" t="e">
        <f ca="1">IF(AND(K1285="PAY", L1285&gt;0), SUMIF(MAYPAY1,Employees8[[#Headers],[#Data],[HELPER COLUMN]],Table8[[#All],[Invoice Value]]), "")</f>
        <v>#N/A</v>
      </c>
      <c r="N1285" s="78" t="e">
        <f t="shared" si="113"/>
        <v>#N/A</v>
      </c>
      <c r="O1285" s="79"/>
    </row>
    <row r="1286" spans="2:15" ht="18.75" customHeight="1" x14ac:dyDescent="0.35">
      <c r="B1286" s="67" t="e">
        <f t="shared" si="114"/>
        <v>#N/A</v>
      </c>
      <c r="C1286" s="40"/>
      <c r="D1286" s="40"/>
      <c r="E1286" s="40"/>
      <c r="F1286" s="74"/>
      <c r="G1286" s="74"/>
      <c r="H1286" s="64" t="e">
        <f>VLOOKUP(E1286, 'CODES FOR CLOSING TYPE'!$A$1:$C$28, 2,0)</f>
        <v>#N/A</v>
      </c>
      <c r="I1286" s="75" t="str">
        <f t="shared" si="116"/>
        <v>DUP</v>
      </c>
      <c r="J1286" s="75" t="e">
        <f t="shared" si="115"/>
        <v>#N/A</v>
      </c>
      <c r="K1286" s="76" t="e">
        <f t="shared" si="112"/>
        <v>#N/A</v>
      </c>
      <c r="L1286" s="81">
        <f ca="1">SUMIF(MAYPAY1, Employees8[HELPER COLUMN],Table8[[#All],[Invoice Value]])</f>
        <v>0</v>
      </c>
      <c r="M1286" s="77" t="e">
        <f ca="1">IF(AND(K1286="PAY", L1286&gt;0), SUMIF(MAYPAY1,Employees8[[#Headers],[#Data],[HELPER COLUMN]],Table8[[#All],[Invoice Value]]), "")</f>
        <v>#N/A</v>
      </c>
      <c r="N1286" s="78" t="e">
        <f t="shared" si="113"/>
        <v>#N/A</v>
      </c>
      <c r="O1286" s="79"/>
    </row>
    <row r="1287" spans="2:15" ht="18.75" customHeight="1" x14ac:dyDescent="0.35">
      <c r="B1287" s="67" t="e">
        <f t="shared" si="114"/>
        <v>#N/A</v>
      </c>
      <c r="C1287" s="40"/>
      <c r="D1287" s="40"/>
      <c r="E1287" s="40"/>
      <c r="F1287" s="74"/>
      <c r="G1287" s="74"/>
      <c r="H1287" s="64" t="e">
        <f>VLOOKUP(E1287, 'CODES FOR CLOSING TYPE'!$A$1:$C$28, 2,0)</f>
        <v>#N/A</v>
      </c>
      <c r="I1287" s="75" t="str">
        <f t="shared" si="116"/>
        <v>DUP</v>
      </c>
      <c r="J1287" s="75" t="e">
        <f t="shared" si="115"/>
        <v>#N/A</v>
      </c>
      <c r="K1287" s="76" t="e">
        <f t="shared" si="112"/>
        <v>#N/A</v>
      </c>
      <c r="L1287" s="81">
        <f ca="1">SUMIF(MAYPAY1, Employees8[HELPER COLUMN],Table8[[#All],[Invoice Value]])</f>
        <v>0</v>
      </c>
      <c r="M1287" s="77" t="e">
        <f ca="1">IF(AND(K1287="PAY", L1287&gt;0), SUMIF(MAYPAY1,Employees8[[#Headers],[#Data],[HELPER COLUMN]],Table8[[#All],[Invoice Value]]), "")</f>
        <v>#N/A</v>
      </c>
      <c r="N1287" s="78" t="e">
        <f t="shared" si="113"/>
        <v>#N/A</v>
      </c>
      <c r="O1287" s="79"/>
    </row>
    <row r="1288" spans="2:15" ht="18.75" customHeight="1" x14ac:dyDescent="0.35">
      <c r="B1288" s="67" t="e">
        <f t="shared" si="114"/>
        <v>#N/A</v>
      </c>
      <c r="C1288" s="40"/>
      <c r="D1288" s="40"/>
      <c r="E1288" s="40"/>
      <c r="F1288" s="74"/>
      <c r="G1288" s="74"/>
      <c r="H1288" s="64" t="e">
        <f>VLOOKUP(E1288, 'CODES FOR CLOSING TYPE'!$A$1:$C$28, 2,0)</f>
        <v>#N/A</v>
      </c>
      <c r="I1288" s="75" t="str">
        <f t="shared" si="116"/>
        <v>DUP</v>
      </c>
      <c r="J1288" s="75" t="e">
        <f t="shared" si="115"/>
        <v>#N/A</v>
      </c>
      <c r="K1288" s="76" t="e">
        <f t="shared" ref="K1288:K1351" si="117">IF(AND(I1288="DUP", J1288=TRUE),"NO","PAY")</f>
        <v>#N/A</v>
      </c>
      <c r="L1288" s="81">
        <f ca="1">SUMIF(MAYPAY1, Employees8[HELPER COLUMN],Table8[[#All],[Invoice Value]])</f>
        <v>0</v>
      </c>
      <c r="M1288" s="77" t="e">
        <f ca="1">IF(AND(K1288="PAY", L1288&gt;0), SUMIF(MAYPAY1,Employees8[[#Headers],[#Data],[HELPER COLUMN]],Table8[[#All],[Invoice Value]]), "")</f>
        <v>#N/A</v>
      </c>
      <c r="N1288" s="78" t="e">
        <f t="shared" ref="N1288:N1351" si="118">IF(H1288="NGA Outside Boundary Remediation/Build", "OSB", IF(K1288="NO", "NEGLECT", IF(AND(K1288="PAY",L1288=0), "NOT PAID", "PAID")))</f>
        <v>#N/A</v>
      </c>
      <c r="O1288" s="79"/>
    </row>
    <row r="1289" spans="2:15" ht="18.75" customHeight="1" x14ac:dyDescent="0.35">
      <c r="B1289" s="67" t="e">
        <f t="shared" si="114"/>
        <v>#N/A</v>
      </c>
      <c r="C1289" s="40"/>
      <c r="D1289" s="40"/>
      <c r="E1289" s="40"/>
      <c r="F1289" s="74"/>
      <c r="G1289" s="74"/>
      <c r="H1289" s="64" t="e">
        <f>VLOOKUP(E1289, 'CODES FOR CLOSING TYPE'!$A$1:$C$28, 2,0)</f>
        <v>#N/A</v>
      </c>
      <c r="I1289" s="75" t="str">
        <f t="shared" si="116"/>
        <v>DUP</v>
      </c>
      <c r="J1289" s="75" t="e">
        <f t="shared" si="115"/>
        <v>#N/A</v>
      </c>
      <c r="K1289" s="76" t="e">
        <f t="shared" si="117"/>
        <v>#N/A</v>
      </c>
      <c r="L1289" s="81">
        <f ca="1">SUMIF(MAYPAY1, Employees8[HELPER COLUMN],Table8[[#All],[Invoice Value]])</f>
        <v>0</v>
      </c>
      <c r="M1289" s="77" t="e">
        <f ca="1">IF(AND(K1289="PAY", L1289&gt;0), SUMIF(MAYPAY1,Employees8[[#Headers],[#Data],[HELPER COLUMN]],Table8[[#All],[Invoice Value]]), "")</f>
        <v>#N/A</v>
      </c>
      <c r="N1289" s="78" t="e">
        <f t="shared" si="118"/>
        <v>#N/A</v>
      </c>
      <c r="O1289" s="79"/>
    </row>
    <row r="1290" spans="2:15" ht="18.75" customHeight="1" x14ac:dyDescent="0.35">
      <c r="B1290" s="67" t="e">
        <f t="shared" si="114"/>
        <v>#N/A</v>
      </c>
      <c r="C1290" s="40"/>
      <c r="D1290" s="40"/>
      <c r="E1290" s="40"/>
      <c r="F1290" s="74"/>
      <c r="G1290" s="74"/>
      <c r="H1290" s="64" t="e">
        <f>VLOOKUP(E1290, 'CODES FOR CLOSING TYPE'!$A$1:$C$28, 2,0)</f>
        <v>#N/A</v>
      </c>
      <c r="I1290" s="75" t="str">
        <f t="shared" si="116"/>
        <v>DUP</v>
      </c>
      <c r="J1290" s="75" t="e">
        <f t="shared" si="115"/>
        <v>#N/A</v>
      </c>
      <c r="K1290" s="76" t="e">
        <f t="shared" si="117"/>
        <v>#N/A</v>
      </c>
      <c r="L1290" s="81">
        <f ca="1">SUMIF(MAYPAY1, Employees8[HELPER COLUMN],Table8[[#All],[Invoice Value]])</f>
        <v>0</v>
      </c>
      <c r="M1290" s="77" t="e">
        <f ca="1">IF(AND(K1290="PAY", L1290&gt;0), SUMIF(MAYPAY1,Employees8[[#Headers],[#Data],[HELPER COLUMN]],Table8[[#All],[Invoice Value]]), "")</f>
        <v>#N/A</v>
      </c>
      <c r="N1290" s="78" t="e">
        <f t="shared" si="118"/>
        <v>#N/A</v>
      </c>
      <c r="O1290" s="79"/>
    </row>
    <row r="1291" spans="2:15" ht="18.75" customHeight="1" x14ac:dyDescent="0.35">
      <c r="B1291" s="67" t="e">
        <f t="shared" si="114"/>
        <v>#N/A</v>
      </c>
      <c r="C1291" s="40"/>
      <c r="D1291" s="40"/>
      <c r="E1291" s="40"/>
      <c r="F1291" s="74"/>
      <c r="G1291" s="74"/>
      <c r="H1291" s="64" t="e">
        <f>VLOOKUP(E1291, 'CODES FOR CLOSING TYPE'!$A$1:$C$28, 2,0)</f>
        <v>#N/A</v>
      </c>
      <c r="I1291" s="75" t="str">
        <f t="shared" si="116"/>
        <v>DUP</v>
      </c>
      <c r="J1291" s="75" t="e">
        <f t="shared" si="115"/>
        <v>#N/A</v>
      </c>
      <c r="K1291" s="76" t="e">
        <f t="shared" si="117"/>
        <v>#N/A</v>
      </c>
      <c r="L1291" s="81">
        <f ca="1">SUMIF(MAYPAY1, Employees8[HELPER COLUMN],Table8[[#All],[Invoice Value]])</f>
        <v>0</v>
      </c>
      <c r="M1291" s="77" t="e">
        <f ca="1">IF(AND(K1291="PAY", L1291&gt;0), SUMIF(MAYPAY1,Employees8[[#Headers],[#Data],[HELPER COLUMN]],Table8[[#All],[Invoice Value]]), "")</f>
        <v>#N/A</v>
      </c>
      <c r="N1291" s="78" t="e">
        <f t="shared" si="118"/>
        <v>#N/A</v>
      </c>
      <c r="O1291" s="79"/>
    </row>
    <row r="1292" spans="2:15" ht="18.75" customHeight="1" x14ac:dyDescent="0.35">
      <c r="B1292" s="67" t="e">
        <f t="shared" ref="B1292:B1355" si="119">CONCATENATE(C1292, H1292)</f>
        <v>#N/A</v>
      </c>
      <c r="C1292" s="40"/>
      <c r="D1292" s="40"/>
      <c r="E1292" s="40"/>
      <c r="F1292" s="74"/>
      <c r="G1292" s="74"/>
      <c r="H1292" s="64" t="e">
        <f>VLOOKUP(E1292, 'CODES FOR CLOSING TYPE'!$A$1:$C$28, 2,0)</f>
        <v>#N/A</v>
      </c>
      <c r="I1292" s="75" t="str">
        <f t="shared" si="116"/>
        <v>DUP</v>
      </c>
      <c r="J1292" s="75" t="e">
        <f t="shared" si="115"/>
        <v>#N/A</v>
      </c>
      <c r="K1292" s="76" t="e">
        <f t="shared" si="117"/>
        <v>#N/A</v>
      </c>
      <c r="L1292" s="81">
        <f ca="1">SUMIF(MAYPAY1, Employees8[HELPER COLUMN],Table8[[#All],[Invoice Value]])</f>
        <v>0</v>
      </c>
      <c r="M1292" s="77" t="e">
        <f ca="1">IF(AND(K1292="PAY", L1292&gt;0), SUMIF(MAYPAY1,Employees8[[#Headers],[#Data],[HELPER COLUMN]],Table8[[#All],[Invoice Value]]), "")</f>
        <v>#N/A</v>
      </c>
      <c r="N1292" s="78" t="e">
        <f t="shared" si="118"/>
        <v>#N/A</v>
      </c>
      <c r="O1292" s="79"/>
    </row>
    <row r="1293" spans="2:15" ht="18.75" customHeight="1" x14ac:dyDescent="0.35">
      <c r="B1293" s="67" t="e">
        <f t="shared" si="119"/>
        <v>#N/A</v>
      </c>
      <c r="C1293" s="40"/>
      <c r="D1293" s="40"/>
      <c r="E1293" s="40"/>
      <c r="F1293" s="74"/>
      <c r="G1293" s="74"/>
      <c r="H1293" s="64" t="e">
        <f>VLOOKUP(E1293, 'CODES FOR CLOSING TYPE'!$A$1:$C$28, 2,0)</f>
        <v>#N/A</v>
      </c>
      <c r="I1293" s="75" t="str">
        <f t="shared" si="116"/>
        <v>DUP</v>
      </c>
      <c r="J1293" s="75" t="e">
        <f t="shared" si="115"/>
        <v>#N/A</v>
      </c>
      <c r="K1293" s="76" t="e">
        <f t="shared" si="117"/>
        <v>#N/A</v>
      </c>
      <c r="L1293" s="81">
        <f ca="1">SUMIF(MAYPAY1, Employees8[HELPER COLUMN],Table8[[#All],[Invoice Value]])</f>
        <v>0</v>
      </c>
      <c r="M1293" s="77" t="e">
        <f ca="1">IF(AND(K1293="PAY", L1293&gt;0), SUMIF(MAYPAY1,Employees8[[#Headers],[#Data],[HELPER COLUMN]],Table8[[#All],[Invoice Value]]), "")</f>
        <v>#N/A</v>
      </c>
      <c r="N1293" s="78" t="e">
        <f t="shared" si="118"/>
        <v>#N/A</v>
      </c>
      <c r="O1293" s="79"/>
    </row>
    <row r="1294" spans="2:15" ht="18.75" customHeight="1" x14ac:dyDescent="0.35">
      <c r="B1294" s="67" t="e">
        <f t="shared" si="119"/>
        <v>#N/A</v>
      </c>
      <c r="C1294" s="40"/>
      <c r="D1294" s="40"/>
      <c r="E1294" s="40"/>
      <c r="F1294" s="74"/>
      <c r="G1294" s="74"/>
      <c r="H1294" s="64" t="e">
        <f>VLOOKUP(E1294, 'CODES FOR CLOSING TYPE'!$A$1:$C$28, 2,0)</f>
        <v>#N/A</v>
      </c>
      <c r="I1294" s="75" t="str">
        <f t="shared" si="116"/>
        <v>DUP</v>
      </c>
      <c r="J1294" s="75" t="e">
        <f t="shared" si="115"/>
        <v>#N/A</v>
      </c>
      <c r="K1294" s="76" t="e">
        <f t="shared" si="117"/>
        <v>#N/A</v>
      </c>
      <c r="L1294" s="81">
        <f ca="1">SUMIF(MAYPAY1, Employees8[HELPER COLUMN],Table8[[#All],[Invoice Value]])</f>
        <v>0</v>
      </c>
      <c r="M1294" s="77" t="e">
        <f ca="1">IF(AND(K1294="PAY", L1294&gt;0), SUMIF(MAYPAY1,Employees8[[#Headers],[#Data],[HELPER COLUMN]],Table8[[#All],[Invoice Value]]), "")</f>
        <v>#N/A</v>
      </c>
      <c r="N1294" s="78" t="e">
        <f t="shared" si="118"/>
        <v>#N/A</v>
      </c>
      <c r="O1294" s="79"/>
    </row>
    <row r="1295" spans="2:15" ht="18.75" customHeight="1" x14ac:dyDescent="0.35">
      <c r="B1295" s="67" t="e">
        <f t="shared" si="119"/>
        <v>#N/A</v>
      </c>
      <c r="C1295" s="40"/>
      <c r="D1295" s="40"/>
      <c r="E1295" s="40"/>
      <c r="F1295" s="74"/>
      <c r="G1295" s="74"/>
      <c r="H1295" s="64" t="e">
        <f>VLOOKUP(E1295, 'CODES FOR CLOSING TYPE'!$A$1:$C$28, 2,0)</f>
        <v>#N/A</v>
      </c>
      <c r="I1295" s="75" t="str">
        <f t="shared" si="116"/>
        <v>DUP</v>
      </c>
      <c r="J1295" s="75" t="e">
        <f t="shared" si="115"/>
        <v>#N/A</v>
      </c>
      <c r="K1295" s="76" t="e">
        <f t="shared" si="117"/>
        <v>#N/A</v>
      </c>
      <c r="L1295" s="81">
        <f ca="1">SUMIF(MAYPAY1, Employees8[HELPER COLUMN],Table8[[#All],[Invoice Value]])</f>
        <v>0</v>
      </c>
      <c r="M1295" s="77" t="e">
        <f ca="1">IF(AND(K1295="PAY", L1295&gt;0), SUMIF(MAYPAY1,Employees8[[#Headers],[#Data],[HELPER COLUMN]],Table8[[#All],[Invoice Value]]), "")</f>
        <v>#N/A</v>
      </c>
      <c r="N1295" s="78" t="e">
        <f t="shared" si="118"/>
        <v>#N/A</v>
      </c>
      <c r="O1295" s="79"/>
    </row>
    <row r="1296" spans="2:15" ht="18.75" customHeight="1" x14ac:dyDescent="0.35">
      <c r="B1296" s="67" t="e">
        <f t="shared" si="119"/>
        <v>#N/A</v>
      </c>
      <c r="C1296" s="40"/>
      <c r="D1296" s="40"/>
      <c r="E1296" s="40"/>
      <c r="F1296" s="74"/>
      <c r="G1296" s="74"/>
      <c r="H1296" s="64" t="e">
        <f>VLOOKUP(E1296, 'CODES FOR CLOSING TYPE'!$A$1:$C$28, 2,0)</f>
        <v>#N/A</v>
      </c>
      <c r="I1296" s="75" t="str">
        <f t="shared" si="116"/>
        <v>DUP</v>
      </c>
      <c r="J1296" s="75" t="e">
        <f t="shared" si="115"/>
        <v>#N/A</v>
      </c>
      <c r="K1296" s="76" t="e">
        <f t="shared" si="117"/>
        <v>#N/A</v>
      </c>
      <c r="L1296" s="81">
        <f ca="1">SUMIF(MAYPAY1, Employees8[HELPER COLUMN],Table8[[#All],[Invoice Value]])</f>
        <v>0</v>
      </c>
      <c r="M1296" s="77" t="e">
        <f ca="1">IF(AND(K1296="PAY", L1296&gt;0), SUMIF(MAYPAY1,Employees8[[#Headers],[#Data],[HELPER COLUMN]],Table8[[#All],[Invoice Value]]), "")</f>
        <v>#N/A</v>
      </c>
      <c r="N1296" s="78" t="e">
        <f t="shared" si="118"/>
        <v>#N/A</v>
      </c>
      <c r="O1296" s="79"/>
    </row>
    <row r="1297" spans="2:15" ht="18.75" customHeight="1" x14ac:dyDescent="0.35">
      <c r="B1297" s="67" t="e">
        <f t="shared" si="119"/>
        <v>#N/A</v>
      </c>
      <c r="C1297" s="40"/>
      <c r="D1297" s="40"/>
      <c r="E1297" s="40"/>
      <c r="F1297" s="74"/>
      <c r="G1297" s="74"/>
      <c r="H1297" s="64" t="e">
        <f>VLOOKUP(E1297, 'CODES FOR CLOSING TYPE'!$A$1:$C$28, 2,0)</f>
        <v>#N/A</v>
      </c>
      <c r="I1297" s="75" t="str">
        <f t="shared" si="116"/>
        <v>DUP</v>
      </c>
      <c r="J1297" s="75" t="e">
        <f t="shared" si="115"/>
        <v>#N/A</v>
      </c>
      <c r="K1297" s="76" t="e">
        <f t="shared" si="117"/>
        <v>#N/A</v>
      </c>
      <c r="L1297" s="81">
        <f ca="1">SUMIF(MAYPAY1, Employees8[HELPER COLUMN],Table8[[#All],[Invoice Value]])</f>
        <v>0</v>
      </c>
      <c r="M1297" s="77" t="e">
        <f ca="1">IF(AND(K1297="PAY", L1297&gt;0), SUMIF(MAYPAY1,Employees8[[#Headers],[#Data],[HELPER COLUMN]],Table8[[#All],[Invoice Value]]), "")</f>
        <v>#N/A</v>
      </c>
      <c r="N1297" s="78" t="e">
        <f t="shared" si="118"/>
        <v>#N/A</v>
      </c>
      <c r="O1297" s="79"/>
    </row>
    <row r="1298" spans="2:15" ht="18.75" customHeight="1" x14ac:dyDescent="0.35">
      <c r="B1298" s="67" t="e">
        <f t="shared" si="119"/>
        <v>#N/A</v>
      </c>
      <c r="C1298" s="40"/>
      <c r="D1298" s="40"/>
      <c r="E1298" s="40"/>
      <c r="F1298" s="74"/>
      <c r="G1298" s="74"/>
      <c r="H1298" s="64" t="e">
        <f>VLOOKUP(E1298, 'CODES FOR CLOSING TYPE'!$A$1:$C$28, 2,0)</f>
        <v>#N/A</v>
      </c>
      <c r="I1298" s="75" t="str">
        <f t="shared" si="116"/>
        <v>DUP</v>
      </c>
      <c r="J1298" s="75" t="e">
        <f t="shared" si="115"/>
        <v>#N/A</v>
      </c>
      <c r="K1298" s="76" t="e">
        <f t="shared" si="117"/>
        <v>#N/A</v>
      </c>
      <c r="L1298" s="81">
        <f ca="1">SUMIF(MAYPAY1, Employees8[HELPER COLUMN],Table8[[#All],[Invoice Value]])</f>
        <v>0</v>
      </c>
      <c r="M1298" s="77" t="e">
        <f ca="1">IF(AND(K1298="PAY", L1298&gt;0), SUMIF(MAYPAY1,Employees8[[#Headers],[#Data],[HELPER COLUMN]],Table8[[#All],[Invoice Value]]), "")</f>
        <v>#N/A</v>
      </c>
      <c r="N1298" s="78" t="e">
        <f t="shared" si="118"/>
        <v>#N/A</v>
      </c>
      <c r="O1298" s="79"/>
    </row>
    <row r="1299" spans="2:15" ht="18.75" customHeight="1" x14ac:dyDescent="0.35">
      <c r="B1299" s="67" t="e">
        <f t="shared" si="119"/>
        <v>#N/A</v>
      </c>
      <c r="C1299" s="40"/>
      <c r="D1299" s="40"/>
      <c r="E1299" s="40"/>
      <c r="F1299" s="74"/>
      <c r="G1299" s="74"/>
      <c r="H1299" s="64" t="e">
        <f>VLOOKUP(E1299, 'CODES FOR CLOSING TYPE'!$A$1:$C$28, 2,0)</f>
        <v>#N/A</v>
      </c>
      <c r="I1299" s="75" t="str">
        <f t="shared" si="116"/>
        <v>DUP</v>
      </c>
      <c r="J1299" s="75" t="e">
        <f t="shared" si="115"/>
        <v>#N/A</v>
      </c>
      <c r="K1299" s="76" t="e">
        <f t="shared" si="117"/>
        <v>#N/A</v>
      </c>
      <c r="L1299" s="81">
        <f ca="1">SUMIF(MAYPAY1, Employees8[HELPER COLUMN],Table8[[#All],[Invoice Value]])</f>
        <v>0</v>
      </c>
      <c r="M1299" s="77" t="e">
        <f ca="1">IF(AND(K1299="PAY", L1299&gt;0), SUMIF(MAYPAY1,Employees8[[#Headers],[#Data],[HELPER COLUMN]],Table8[[#All],[Invoice Value]]), "")</f>
        <v>#N/A</v>
      </c>
      <c r="N1299" s="78" t="e">
        <f t="shared" si="118"/>
        <v>#N/A</v>
      </c>
      <c r="O1299" s="79"/>
    </row>
    <row r="1300" spans="2:15" ht="18.75" customHeight="1" x14ac:dyDescent="0.35">
      <c r="B1300" s="67" t="e">
        <f t="shared" si="119"/>
        <v>#N/A</v>
      </c>
      <c r="C1300" s="40"/>
      <c r="D1300" s="40"/>
      <c r="E1300" s="40"/>
      <c r="F1300" s="74"/>
      <c r="G1300" s="74"/>
      <c r="H1300" s="64" t="e">
        <f>VLOOKUP(E1300, 'CODES FOR CLOSING TYPE'!$A$1:$C$28, 2,0)</f>
        <v>#N/A</v>
      </c>
      <c r="I1300" s="75" t="str">
        <f t="shared" si="116"/>
        <v>DUP</v>
      </c>
      <c r="J1300" s="75" t="e">
        <f t="shared" si="115"/>
        <v>#N/A</v>
      </c>
      <c r="K1300" s="76" t="e">
        <f t="shared" si="117"/>
        <v>#N/A</v>
      </c>
      <c r="L1300" s="81">
        <f ca="1">SUMIF(MAYPAY1, Employees8[HELPER COLUMN],Table8[[#All],[Invoice Value]])</f>
        <v>0</v>
      </c>
      <c r="M1300" s="77" t="e">
        <f ca="1">IF(AND(K1300="PAY", L1300&gt;0), SUMIF(MAYPAY1,Employees8[[#Headers],[#Data],[HELPER COLUMN]],Table8[[#All],[Invoice Value]]), "")</f>
        <v>#N/A</v>
      </c>
      <c r="N1300" s="78" t="e">
        <f t="shared" si="118"/>
        <v>#N/A</v>
      </c>
      <c r="O1300" s="79"/>
    </row>
    <row r="1301" spans="2:15" ht="18.75" customHeight="1" x14ac:dyDescent="0.35">
      <c r="B1301" s="67" t="e">
        <f t="shared" si="119"/>
        <v>#N/A</v>
      </c>
      <c r="C1301" s="40"/>
      <c r="D1301" s="40"/>
      <c r="E1301" s="40"/>
      <c r="F1301" s="74"/>
      <c r="G1301" s="74"/>
      <c r="H1301" s="64" t="e">
        <f>VLOOKUP(E1301, 'CODES FOR CLOSING TYPE'!$A$1:$C$28, 2,0)</f>
        <v>#N/A</v>
      </c>
      <c r="I1301" s="75" t="str">
        <f t="shared" si="116"/>
        <v>DUP</v>
      </c>
      <c r="J1301" s="75" t="e">
        <f t="shared" si="115"/>
        <v>#N/A</v>
      </c>
      <c r="K1301" s="76" t="e">
        <f t="shared" si="117"/>
        <v>#N/A</v>
      </c>
      <c r="L1301" s="81">
        <f ca="1">SUMIF(MAYPAY1, Employees8[HELPER COLUMN],Table8[[#All],[Invoice Value]])</f>
        <v>0</v>
      </c>
      <c r="M1301" s="77" t="e">
        <f ca="1">IF(AND(K1301="PAY", L1301&gt;0), SUMIF(MAYPAY1,Employees8[[#Headers],[#Data],[HELPER COLUMN]],Table8[[#All],[Invoice Value]]), "")</f>
        <v>#N/A</v>
      </c>
      <c r="N1301" s="78" t="e">
        <f t="shared" si="118"/>
        <v>#N/A</v>
      </c>
      <c r="O1301" s="79"/>
    </row>
    <row r="1302" spans="2:15" ht="18.75" customHeight="1" x14ac:dyDescent="0.35">
      <c r="B1302" s="67" t="e">
        <f t="shared" si="119"/>
        <v>#N/A</v>
      </c>
      <c r="C1302" s="40"/>
      <c r="D1302" s="40"/>
      <c r="E1302" s="40"/>
      <c r="F1302" s="74"/>
      <c r="G1302" s="74"/>
      <c r="H1302" s="64" t="e">
        <f>VLOOKUP(E1302, 'CODES FOR CLOSING TYPE'!$A$1:$C$28, 2,0)</f>
        <v>#N/A</v>
      </c>
      <c r="I1302" s="75" t="str">
        <f t="shared" si="116"/>
        <v>DUP</v>
      </c>
      <c r="J1302" s="75" t="e">
        <f t="shared" si="115"/>
        <v>#N/A</v>
      </c>
      <c r="K1302" s="76" t="e">
        <f t="shared" si="117"/>
        <v>#N/A</v>
      </c>
      <c r="L1302" s="81">
        <f ca="1">SUMIF(MAYPAY1, Employees8[HELPER COLUMN],Table8[[#All],[Invoice Value]])</f>
        <v>0</v>
      </c>
      <c r="M1302" s="77" t="e">
        <f ca="1">IF(AND(K1302="PAY", L1302&gt;0), SUMIF(MAYPAY1,Employees8[[#Headers],[#Data],[HELPER COLUMN]],Table8[[#All],[Invoice Value]]), "")</f>
        <v>#N/A</v>
      </c>
      <c r="N1302" s="78" t="e">
        <f t="shared" si="118"/>
        <v>#N/A</v>
      </c>
      <c r="O1302" s="79"/>
    </row>
    <row r="1303" spans="2:15" ht="18.75" customHeight="1" x14ac:dyDescent="0.35">
      <c r="B1303" s="67" t="e">
        <f t="shared" si="119"/>
        <v>#N/A</v>
      </c>
      <c r="C1303" s="40"/>
      <c r="D1303" s="40"/>
      <c r="E1303" s="40"/>
      <c r="F1303" s="74"/>
      <c r="G1303" s="74"/>
      <c r="H1303" s="64" t="e">
        <f>VLOOKUP(E1303, 'CODES FOR CLOSING TYPE'!$A$1:$C$28, 2,0)</f>
        <v>#N/A</v>
      </c>
      <c r="I1303" s="75" t="str">
        <f t="shared" si="116"/>
        <v>DUP</v>
      </c>
      <c r="J1303" s="75" t="e">
        <f t="shared" si="115"/>
        <v>#N/A</v>
      </c>
      <c r="K1303" s="76" t="e">
        <f t="shared" si="117"/>
        <v>#N/A</v>
      </c>
      <c r="L1303" s="81">
        <f ca="1">SUMIF(MAYPAY1, Employees8[HELPER COLUMN],Table8[[#All],[Invoice Value]])</f>
        <v>0</v>
      </c>
      <c r="M1303" s="77" t="e">
        <f ca="1">IF(AND(K1303="PAY", L1303&gt;0), SUMIF(MAYPAY1,Employees8[[#Headers],[#Data],[HELPER COLUMN]],Table8[[#All],[Invoice Value]]), "")</f>
        <v>#N/A</v>
      </c>
      <c r="N1303" s="78" t="e">
        <f t="shared" si="118"/>
        <v>#N/A</v>
      </c>
      <c r="O1303" s="79"/>
    </row>
    <row r="1304" spans="2:15" ht="18.75" customHeight="1" x14ac:dyDescent="0.35">
      <c r="B1304" s="67" t="e">
        <f t="shared" si="119"/>
        <v>#N/A</v>
      </c>
      <c r="C1304" s="40"/>
      <c r="D1304" s="40"/>
      <c r="E1304" s="40"/>
      <c r="F1304" s="74"/>
      <c r="G1304" s="74"/>
      <c r="H1304" s="64" t="e">
        <f>VLOOKUP(E1304, 'CODES FOR CLOSING TYPE'!$A$1:$C$28, 2,0)</f>
        <v>#N/A</v>
      </c>
      <c r="I1304" s="75" t="str">
        <f t="shared" si="116"/>
        <v>DUP</v>
      </c>
      <c r="J1304" s="75" t="e">
        <f t="shared" si="115"/>
        <v>#N/A</v>
      </c>
      <c r="K1304" s="76" t="e">
        <f t="shared" si="117"/>
        <v>#N/A</v>
      </c>
      <c r="L1304" s="81">
        <f ca="1">SUMIF(MAYPAY1, Employees8[HELPER COLUMN],Table8[[#All],[Invoice Value]])</f>
        <v>0</v>
      </c>
      <c r="M1304" s="77" t="e">
        <f ca="1">IF(AND(K1304="PAY", L1304&gt;0), SUMIF(MAYPAY1,Employees8[[#Headers],[#Data],[HELPER COLUMN]],Table8[[#All],[Invoice Value]]), "")</f>
        <v>#N/A</v>
      </c>
      <c r="N1304" s="78" t="e">
        <f t="shared" si="118"/>
        <v>#N/A</v>
      </c>
      <c r="O1304" s="79"/>
    </row>
    <row r="1305" spans="2:15" ht="18.75" customHeight="1" x14ac:dyDescent="0.35">
      <c r="B1305" s="67" t="e">
        <f t="shared" si="119"/>
        <v>#N/A</v>
      </c>
      <c r="C1305" s="40"/>
      <c r="D1305" s="40"/>
      <c r="E1305" s="40"/>
      <c r="F1305" s="74"/>
      <c r="G1305" s="74"/>
      <c r="H1305" s="64" t="e">
        <f>VLOOKUP(E1305, 'CODES FOR CLOSING TYPE'!$A$1:$C$28, 2,0)</f>
        <v>#N/A</v>
      </c>
      <c r="I1305" s="75" t="str">
        <f t="shared" si="116"/>
        <v>DUP</v>
      </c>
      <c r="J1305" s="75" t="e">
        <f t="shared" si="115"/>
        <v>#N/A</v>
      </c>
      <c r="K1305" s="76" t="e">
        <f t="shared" si="117"/>
        <v>#N/A</v>
      </c>
      <c r="L1305" s="81">
        <f ca="1">SUMIF(MAYPAY1, Employees8[HELPER COLUMN],Table8[[#All],[Invoice Value]])</f>
        <v>0</v>
      </c>
      <c r="M1305" s="77" t="e">
        <f ca="1">IF(AND(K1305="PAY", L1305&gt;0), SUMIF(MAYPAY1,Employees8[[#Headers],[#Data],[HELPER COLUMN]],Table8[[#All],[Invoice Value]]), "")</f>
        <v>#N/A</v>
      </c>
      <c r="N1305" s="78" t="e">
        <f t="shared" si="118"/>
        <v>#N/A</v>
      </c>
      <c r="O1305" s="79"/>
    </row>
    <row r="1306" spans="2:15" ht="18.75" customHeight="1" x14ac:dyDescent="0.35">
      <c r="B1306" s="67" t="e">
        <f t="shared" si="119"/>
        <v>#N/A</v>
      </c>
      <c r="C1306" s="40"/>
      <c r="D1306" s="40"/>
      <c r="E1306" s="40"/>
      <c r="F1306" s="74"/>
      <c r="G1306" s="74"/>
      <c r="H1306" s="64" t="e">
        <f>VLOOKUP(E1306, 'CODES FOR CLOSING TYPE'!$A$1:$C$28, 2,0)</f>
        <v>#N/A</v>
      </c>
      <c r="I1306" s="75" t="str">
        <f t="shared" si="116"/>
        <v>DUP</v>
      </c>
      <c r="J1306" s="75" t="e">
        <f t="shared" si="115"/>
        <v>#N/A</v>
      </c>
      <c r="K1306" s="76" t="e">
        <f t="shared" si="117"/>
        <v>#N/A</v>
      </c>
      <c r="L1306" s="81">
        <f ca="1">SUMIF(MAYPAY1, Employees8[HELPER COLUMN],Table8[[#All],[Invoice Value]])</f>
        <v>0</v>
      </c>
      <c r="M1306" s="77" t="e">
        <f ca="1">IF(AND(K1306="PAY", L1306&gt;0), SUMIF(MAYPAY1,Employees8[[#Headers],[#Data],[HELPER COLUMN]],Table8[[#All],[Invoice Value]]), "")</f>
        <v>#N/A</v>
      </c>
      <c r="N1306" s="78" t="e">
        <f t="shared" si="118"/>
        <v>#N/A</v>
      </c>
      <c r="O1306" s="79"/>
    </row>
    <row r="1307" spans="2:15" ht="18.75" customHeight="1" x14ac:dyDescent="0.35">
      <c r="B1307" s="67" t="e">
        <f t="shared" si="119"/>
        <v>#N/A</v>
      </c>
      <c r="C1307" s="40"/>
      <c r="D1307" s="40"/>
      <c r="E1307" s="40"/>
      <c r="F1307" s="74"/>
      <c r="G1307" s="74"/>
      <c r="H1307" s="64" t="e">
        <f>VLOOKUP(E1307, 'CODES FOR CLOSING TYPE'!$A$1:$C$28, 2,0)</f>
        <v>#N/A</v>
      </c>
      <c r="I1307" s="75" t="str">
        <f t="shared" si="116"/>
        <v>DUP</v>
      </c>
      <c r="J1307" s="75" t="e">
        <f t="shared" si="115"/>
        <v>#N/A</v>
      </c>
      <c r="K1307" s="76" t="e">
        <f t="shared" si="117"/>
        <v>#N/A</v>
      </c>
      <c r="L1307" s="81">
        <f ca="1">SUMIF(MAYPAY1, Employees8[HELPER COLUMN],Table8[[#All],[Invoice Value]])</f>
        <v>0</v>
      </c>
      <c r="M1307" s="77" t="e">
        <f ca="1">IF(AND(K1307="PAY", L1307&gt;0), SUMIF(MAYPAY1,Employees8[[#Headers],[#Data],[HELPER COLUMN]],Table8[[#All],[Invoice Value]]), "")</f>
        <v>#N/A</v>
      </c>
      <c r="N1307" s="78" t="e">
        <f t="shared" si="118"/>
        <v>#N/A</v>
      </c>
      <c r="O1307" s="79"/>
    </row>
    <row r="1308" spans="2:15" ht="18.75" customHeight="1" x14ac:dyDescent="0.35">
      <c r="B1308" s="67" t="e">
        <f t="shared" si="119"/>
        <v>#N/A</v>
      </c>
      <c r="C1308" s="40"/>
      <c r="D1308" s="40"/>
      <c r="E1308" s="40"/>
      <c r="F1308" s="74"/>
      <c r="G1308" s="74"/>
      <c r="H1308" s="64" t="e">
        <f>VLOOKUP(E1308, 'CODES FOR CLOSING TYPE'!$A$1:$C$28, 2,0)</f>
        <v>#N/A</v>
      </c>
      <c r="I1308" s="75" t="str">
        <f t="shared" si="116"/>
        <v>DUP</v>
      </c>
      <c r="J1308" s="75" t="e">
        <f t="shared" si="115"/>
        <v>#N/A</v>
      </c>
      <c r="K1308" s="76" t="e">
        <f t="shared" si="117"/>
        <v>#N/A</v>
      </c>
      <c r="L1308" s="81">
        <f ca="1">SUMIF(MAYPAY1, Employees8[HELPER COLUMN],Table8[[#All],[Invoice Value]])</f>
        <v>0</v>
      </c>
      <c r="M1308" s="77" t="e">
        <f ca="1">IF(AND(K1308="PAY", L1308&gt;0), SUMIF(MAYPAY1,Employees8[[#Headers],[#Data],[HELPER COLUMN]],Table8[[#All],[Invoice Value]]), "")</f>
        <v>#N/A</v>
      </c>
      <c r="N1308" s="78" t="e">
        <f t="shared" si="118"/>
        <v>#N/A</v>
      </c>
      <c r="O1308" s="79"/>
    </row>
    <row r="1309" spans="2:15" ht="18.75" customHeight="1" x14ac:dyDescent="0.35">
      <c r="B1309" s="67" t="e">
        <f t="shared" si="119"/>
        <v>#N/A</v>
      </c>
      <c r="C1309" s="40"/>
      <c r="D1309" s="40"/>
      <c r="E1309" s="40"/>
      <c r="F1309" s="74"/>
      <c r="G1309" s="74"/>
      <c r="H1309" s="64" t="e">
        <f>VLOOKUP(E1309, 'CODES FOR CLOSING TYPE'!$A$1:$C$28, 2,0)</f>
        <v>#N/A</v>
      </c>
      <c r="I1309" s="75" t="str">
        <f t="shared" si="116"/>
        <v>DUP</v>
      </c>
      <c r="J1309" s="75" t="e">
        <f t="shared" si="115"/>
        <v>#N/A</v>
      </c>
      <c r="K1309" s="76" t="e">
        <f t="shared" si="117"/>
        <v>#N/A</v>
      </c>
      <c r="L1309" s="81">
        <f ca="1">SUMIF(MAYPAY1, Employees8[HELPER COLUMN],Table8[[#All],[Invoice Value]])</f>
        <v>0</v>
      </c>
      <c r="M1309" s="77" t="e">
        <f ca="1">IF(AND(K1309="PAY", L1309&gt;0), SUMIF(MAYPAY1,Employees8[[#Headers],[#Data],[HELPER COLUMN]],Table8[[#All],[Invoice Value]]), "")</f>
        <v>#N/A</v>
      </c>
      <c r="N1309" s="78" t="e">
        <f t="shared" si="118"/>
        <v>#N/A</v>
      </c>
      <c r="O1309" s="79"/>
    </row>
    <row r="1310" spans="2:15" ht="18.75" customHeight="1" x14ac:dyDescent="0.35">
      <c r="B1310" s="67" t="e">
        <f t="shared" si="119"/>
        <v>#N/A</v>
      </c>
      <c r="C1310" s="40"/>
      <c r="D1310" s="40"/>
      <c r="E1310" s="40"/>
      <c r="F1310" s="74"/>
      <c r="G1310" s="74"/>
      <c r="H1310" s="64" t="e">
        <f>VLOOKUP(E1310, 'CODES FOR CLOSING TYPE'!$A$1:$C$28, 2,0)</f>
        <v>#N/A</v>
      </c>
      <c r="I1310" s="75" t="str">
        <f t="shared" si="116"/>
        <v>DUP</v>
      </c>
      <c r="J1310" s="75" t="e">
        <f t="shared" si="115"/>
        <v>#N/A</v>
      </c>
      <c r="K1310" s="76" t="e">
        <f t="shared" si="117"/>
        <v>#N/A</v>
      </c>
      <c r="L1310" s="81">
        <f ca="1">SUMIF(MAYPAY1, Employees8[HELPER COLUMN],Table8[[#All],[Invoice Value]])</f>
        <v>0</v>
      </c>
      <c r="M1310" s="77" t="e">
        <f ca="1">IF(AND(K1310="PAY", L1310&gt;0), SUMIF(MAYPAY1,Employees8[[#Headers],[#Data],[HELPER COLUMN]],Table8[[#All],[Invoice Value]]), "")</f>
        <v>#N/A</v>
      </c>
      <c r="N1310" s="78" t="e">
        <f t="shared" si="118"/>
        <v>#N/A</v>
      </c>
      <c r="O1310" s="79"/>
    </row>
    <row r="1311" spans="2:15" ht="18.75" customHeight="1" x14ac:dyDescent="0.35">
      <c r="B1311" s="67" t="e">
        <f t="shared" si="119"/>
        <v>#N/A</v>
      </c>
      <c r="C1311" s="40"/>
      <c r="D1311" s="40"/>
      <c r="E1311" s="40"/>
      <c r="F1311" s="74"/>
      <c r="G1311" s="74"/>
      <c r="H1311" s="64" t="e">
        <f>VLOOKUP(E1311, 'CODES FOR CLOSING TYPE'!$A$1:$C$28, 2,0)</f>
        <v>#N/A</v>
      </c>
      <c r="I1311" s="75" t="str">
        <f t="shared" si="116"/>
        <v>DUP</v>
      </c>
      <c r="J1311" s="75" t="e">
        <f t="shared" si="115"/>
        <v>#N/A</v>
      </c>
      <c r="K1311" s="76" t="e">
        <f t="shared" si="117"/>
        <v>#N/A</v>
      </c>
      <c r="L1311" s="81">
        <f ca="1">SUMIF(MAYPAY1, Employees8[HELPER COLUMN],Table8[[#All],[Invoice Value]])</f>
        <v>0</v>
      </c>
      <c r="M1311" s="77" t="e">
        <f ca="1">IF(AND(K1311="PAY", L1311&gt;0), SUMIF(MAYPAY1,Employees8[[#Headers],[#Data],[HELPER COLUMN]],Table8[[#All],[Invoice Value]]), "")</f>
        <v>#N/A</v>
      </c>
      <c r="N1311" s="78" t="e">
        <f t="shared" si="118"/>
        <v>#N/A</v>
      </c>
      <c r="O1311" s="79"/>
    </row>
    <row r="1312" spans="2:15" ht="18.75" customHeight="1" x14ac:dyDescent="0.35">
      <c r="B1312" s="67" t="e">
        <f t="shared" si="119"/>
        <v>#N/A</v>
      </c>
      <c r="C1312" s="40"/>
      <c r="D1312" s="40"/>
      <c r="E1312" s="40"/>
      <c r="F1312" s="74"/>
      <c r="G1312" s="74"/>
      <c r="H1312" s="64" t="e">
        <f>VLOOKUP(E1312, 'CODES FOR CLOSING TYPE'!$A$1:$C$28, 2,0)</f>
        <v>#N/A</v>
      </c>
      <c r="I1312" s="75" t="str">
        <f t="shared" si="116"/>
        <v>DUP</v>
      </c>
      <c r="J1312" s="75" t="e">
        <f t="shared" si="115"/>
        <v>#N/A</v>
      </c>
      <c r="K1312" s="76" t="e">
        <f t="shared" si="117"/>
        <v>#N/A</v>
      </c>
      <c r="L1312" s="81">
        <f ca="1">SUMIF(MAYPAY1, Employees8[HELPER COLUMN],Table8[[#All],[Invoice Value]])</f>
        <v>0</v>
      </c>
      <c r="M1312" s="77" t="e">
        <f ca="1">IF(AND(K1312="PAY", L1312&gt;0), SUMIF(MAYPAY1,Employees8[[#Headers],[#Data],[HELPER COLUMN]],Table8[[#All],[Invoice Value]]), "")</f>
        <v>#N/A</v>
      </c>
      <c r="N1312" s="78" t="e">
        <f t="shared" si="118"/>
        <v>#N/A</v>
      </c>
      <c r="O1312" s="79"/>
    </row>
    <row r="1313" spans="2:15" ht="18.75" customHeight="1" x14ac:dyDescent="0.35">
      <c r="B1313" s="67" t="e">
        <f t="shared" si="119"/>
        <v>#N/A</v>
      </c>
      <c r="C1313" s="40"/>
      <c r="D1313" s="40"/>
      <c r="E1313" s="40"/>
      <c r="F1313" s="74"/>
      <c r="G1313" s="74"/>
      <c r="H1313" s="64" t="e">
        <f>VLOOKUP(E1313, 'CODES FOR CLOSING TYPE'!$A$1:$C$28, 2,0)</f>
        <v>#N/A</v>
      </c>
      <c r="I1313" s="75" t="str">
        <f t="shared" si="116"/>
        <v>DUP</v>
      </c>
      <c r="J1313" s="75" t="e">
        <f t="shared" si="115"/>
        <v>#N/A</v>
      </c>
      <c r="K1313" s="76" t="e">
        <f t="shared" si="117"/>
        <v>#N/A</v>
      </c>
      <c r="L1313" s="81">
        <f ca="1">SUMIF(MAYPAY1, Employees8[HELPER COLUMN],Table8[[#All],[Invoice Value]])</f>
        <v>0</v>
      </c>
      <c r="M1313" s="77" t="e">
        <f ca="1">IF(AND(K1313="PAY", L1313&gt;0), SUMIF(MAYPAY1,Employees8[[#Headers],[#Data],[HELPER COLUMN]],Table8[[#All],[Invoice Value]]), "")</f>
        <v>#N/A</v>
      </c>
      <c r="N1313" s="78" t="e">
        <f t="shared" si="118"/>
        <v>#N/A</v>
      </c>
      <c r="O1313" s="79"/>
    </row>
    <row r="1314" spans="2:15" ht="18.75" customHeight="1" x14ac:dyDescent="0.35">
      <c r="B1314" s="67" t="e">
        <f t="shared" si="119"/>
        <v>#N/A</v>
      </c>
      <c r="C1314" s="40"/>
      <c r="D1314" s="40"/>
      <c r="E1314" s="40"/>
      <c r="F1314" s="74"/>
      <c r="G1314" s="74"/>
      <c r="H1314" s="64" t="e">
        <f>VLOOKUP(E1314, 'CODES FOR CLOSING TYPE'!$A$1:$C$28, 2,0)</f>
        <v>#N/A</v>
      </c>
      <c r="I1314" s="75" t="str">
        <f t="shared" si="116"/>
        <v>DUP</v>
      </c>
      <c r="J1314" s="75" t="e">
        <f t="shared" si="115"/>
        <v>#N/A</v>
      </c>
      <c r="K1314" s="76" t="e">
        <f t="shared" si="117"/>
        <v>#N/A</v>
      </c>
      <c r="L1314" s="81">
        <f ca="1">SUMIF(MAYPAY1, Employees8[HELPER COLUMN],Table8[[#All],[Invoice Value]])</f>
        <v>0</v>
      </c>
      <c r="M1314" s="77" t="e">
        <f ca="1">IF(AND(K1314="PAY", L1314&gt;0), SUMIF(MAYPAY1,Employees8[[#Headers],[#Data],[HELPER COLUMN]],Table8[[#All],[Invoice Value]]), "")</f>
        <v>#N/A</v>
      </c>
      <c r="N1314" s="78" t="e">
        <f t="shared" si="118"/>
        <v>#N/A</v>
      </c>
      <c r="O1314" s="79"/>
    </row>
    <row r="1315" spans="2:15" ht="18.75" customHeight="1" x14ac:dyDescent="0.35">
      <c r="B1315" s="67" t="e">
        <f t="shared" si="119"/>
        <v>#N/A</v>
      </c>
      <c r="C1315" s="40"/>
      <c r="D1315" s="40"/>
      <c r="E1315" s="40"/>
      <c r="F1315" s="74"/>
      <c r="G1315" s="74"/>
      <c r="H1315" s="64" t="e">
        <f>VLOOKUP(E1315, 'CODES FOR CLOSING TYPE'!$A$1:$C$28, 2,0)</f>
        <v>#N/A</v>
      </c>
      <c r="I1315" s="75" t="str">
        <f t="shared" si="116"/>
        <v>DUP</v>
      </c>
      <c r="J1315" s="75" t="e">
        <f t="shared" si="115"/>
        <v>#N/A</v>
      </c>
      <c r="K1315" s="76" t="e">
        <f t="shared" si="117"/>
        <v>#N/A</v>
      </c>
      <c r="L1315" s="81">
        <f ca="1">SUMIF(MAYPAY1, Employees8[HELPER COLUMN],Table8[[#All],[Invoice Value]])</f>
        <v>0</v>
      </c>
      <c r="M1315" s="77" t="e">
        <f ca="1">IF(AND(K1315="PAY", L1315&gt;0), SUMIF(MAYPAY1,Employees8[[#Headers],[#Data],[HELPER COLUMN]],Table8[[#All],[Invoice Value]]), "")</f>
        <v>#N/A</v>
      </c>
      <c r="N1315" s="78" t="e">
        <f t="shared" si="118"/>
        <v>#N/A</v>
      </c>
      <c r="O1315" s="79"/>
    </row>
    <row r="1316" spans="2:15" ht="18.75" customHeight="1" x14ac:dyDescent="0.35">
      <c r="B1316" s="67" t="e">
        <f t="shared" si="119"/>
        <v>#N/A</v>
      </c>
      <c r="C1316" s="40"/>
      <c r="D1316" s="40"/>
      <c r="E1316" s="40"/>
      <c r="F1316" s="74"/>
      <c r="G1316" s="74"/>
      <c r="H1316" s="64" t="e">
        <f>VLOOKUP(E1316, 'CODES FOR CLOSING TYPE'!$A$1:$C$28, 2,0)</f>
        <v>#N/A</v>
      </c>
      <c r="I1316" s="75" t="str">
        <f t="shared" si="116"/>
        <v>DUP</v>
      </c>
      <c r="J1316" s="75" t="e">
        <f t="shared" si="115"/>
        <v>#N/A</v>
      </c>
      <c r="K1316" s="76" t="e">
        <f t="shared" si="117"/>
        <v>#N/A</v>
      </c>
      <c r="L1316" s="81">
        <f ca="1">SUMIF(MAYPAY1, Employees8[HELPER COLUMN],Table8[[#All],[Invoice Value]])</f>
        <v>0</v>
      </c>
      <c r="M1316" s="77" t="e">
        <f ca="1">IF(AND(K1316="PAY", L1316&gt;0), SUMIF(MAYPAY1,Employees8[[#Headers],[#Data],[HELPER COLUMN]],Table8[[#All],[Invoice Value]]), "")</f>
        <v>#N/A</v>
      </c>
      <c r="N1316" s="78" t="e">
        <f t="shared" si="118"/>
        <v>#N/A</v>
      </c>
      <c r="O1316" s="79"/>
    </row>
    <row r="1317" spans="2:15" ht="18.75" customHeight="1" x14ac:dyDescent="0.35">
      <c r="B1317" s="67" t="e">
        <f t="shared" si="119"/>
        <v>#N/A</v>
      </c>
      <c r="C1317" s="40"/>
      <c r="D1317" s="40"/>
      <c r="E1317" s="40"/>
      <c r="F1317" s="74"/>
      <c r="G1317" s="74"/>
      <c r="H1317" s="64" t="e">
        <f>VLOOKUP(E1317, 'CODES FOR CLOSING TYPE'!$A$1:$C$28, 2,0)</f>
        <v>#N/A</v>
      </c>
      <c r="I1317" s="75" t="str">
        <f t="shared" si="116"/>
        <v>DUP</v>
      </c>
      <c r="J1317" s="75" t="e">
        <f t="shared" si="115"/>
        <v>#N/A</v>
      </c>
      <c r="K1317" s="76" t="e">
        <f t="shared" si="117"/>
        <v>#N/A</v>
      </c>
      <c r="L1317" s="81">
        <f ca="1">SUMIF(MAYPAY1, Employees8[HELPER COLUMN],Table8[[#All],[Invoice Value]])</f>
        <v>0</v>
      </c>
      <c r="M1317" s="77" t="e">
        <f ca="1">IF(AND(K1317="PAY", L1317&gt;0), SUMIF(MAYPAY1,Employees8[[#Headers],[#Data],[HELPER COLUMN]],Table8[[#All],[Invoice Value]]), "")</f>
        <v>#N/A</v>
      </c>
      <c r="N1317" s="78" t="e">
        <f t="shared" si="118"/>
        <v>#N/A</v>
      </c>
      <c r="O1317" s="79"/>
    </row>
    <row r="1318" spans="2:15" ht="18.75" customHeight="1" x14ac:dyDescent="0.35">
      <c r="B1318" s="67" t="e">
        <f t="shared" si="119"/>
        <v>#N/A</v>
      </c>
      <c r="C1318" s="40"/>
      <c r="D1318" s="40"/>
      <c r="E1318" s="40"/>
      <c r="F1318" s="74"/>
      <c r="G1318" s="74"/>
      <c r="H1318" s="64" t="e">
        <f>VLOOKUP(E1318, 'CODES FOR CLOSING TYPE'!$A$1:$C$28, 2,0)</f>
        <v>#N/A</v>
      </c>
      <c r="I1318" s="75" t="str">
        <f t="shared" si="116"/>
        <v>DUP</v>
      </c>
      <c r="J1318" s="75" t="e">
        <f t="shared" si="115"/>
        <v>#N/A</v>
      </c>
      <c r="K1318" s="76" t="e">
        <f t="shared" si="117"/>
        <v>#N/A</v>
      </c>
      <c r="L1318" s="81">
        <f ca="1">SUMIF(MAYPAY1, Employees8[HELPER COLUMN],Table8[[#All],[Invoice Value]])</f>
        <v>0</v>
      </c>
      <c r="M1318" s="77" t="e">
        <f ca="1">IF(AND(K1318="PAY", L1318&gt;0), SUMIF(MAYPAY1,Employees8[[#Headers],[#Data],[HELPER COLUMN]],Table8[[#All],[Invoice Value]]), "")</f>
        <v>#N/A</v>
      </c>
      <c r="N1318" s="78" t="e">
        <f t="shared" si="118"/>
        <v>#N/A</v>
      </c>
      <c r="O1318" s="79"/>
    </row>
    <row r="1319" spans="2:15" ht="18.75" customHeight="1" x14ac:dyDescent="0.35">
      <c r="B1319" s="67" t="e">
        <f t="shared" si="119"/>
        <v>#N/A</v>
      </c>
      <c r="C1319" s="40"/>
      <c r="D1319" s="40"/>
      <c r="E1319" s="40"/>
      <c r="F1319" s="74"/>
      <c r="G1319" s="74"/>
      <c r="H1319" s="64" t="e">
        <f>VLOOKUP(E1319, 'CODES FOR CLOSING TYPE'!$A$1:$C$28, 2,0)</f>
        <v>#N/A</v>
      </c>
      <c r="I1319" s="75" t="str">
        <f t="shared" si="116"/>
        <v>DUP</v>
      </c>
      <c r="J1319" s="75" t="e">
        <f t="shared" si="115"/>
        <v>#N/A</v>
      </c>
      <c r="K1319" s="76" t="e">
        <f t="shared" si="117"/>
        <v>#N/A</v>
      </c>
      <c r="L1319" s="81">
        <f ca="1">SUMIF(MAYPAY1, Employees8[HELPER COLUMN],Table8[[#All],[Invoice Value]])</f>
        <v>0</v>
      </c>
      <c r="M1319" s="77" t="e">
        <f ca="1">IF(AND(K1319="PAY", L1319&gt;0), SUMIF(MAYPAY1,Employees8[[#Headers],[#Data],[HELPER COLUMN]],Table8[[#All],[Invoice Value]]), "")</f>
        <v>#N/A</v>
      </c>
      <c r="N1319" s="78" t="e">
        <f t="shared" si="118"/>
        <v>#N/A</v>
      </c>
      <c r="O1319" s="79"/>
    </row>
    <row r="1320" spans="2:15" ht="18.75" customHeight="1" x14ac:dyDescent="0.35">
      <c r="B1320" s="67" t="e">
        <f t="shared" si="119"/>
        <v>#N/A</v>
      </c>
      <c r="C1320" s="40"/>
      <c r="D1320" s="40"/>
      <c r="E1320" s="40"/>
      <c r="F1320" s="74"/>
      <c r="G1320" s="74"/>
      <c r="H1320" s="64" t="e">
        <f>VLOOKUP(E1320, 'CODES FOR CLOSING TYPE'!$A$1:$C$28, 2,0)</f>
        <v>#N/A</v>
      </c>
      <c r="I1320" s="75" t="str">
        <f t="shared" si="116"/>
        <v>DUP</v>
      </c>
      <c r="J1320" s="75" t="e">
        <f t="shared" si="115"/>
        <v>#N/A</v>
      </c>
      <c r="K1320" s="76" t="e">
        <f t="shared" si="117"/>
        <v>#N/A</v>
      </c>
      <c r="L1320" s="81">
        <f ca="1">SUMIF(MAYPAY1, Employees8[HELPER COLUMN],Table8[[#All],[Invoice Value]])</f>
        <v>0</v>
      </c>
      <c r="M1320" s="77" t="e">
        <f ca="1">IF(AND(K1320="PAY", L1320&gt;0), SUMIF(MAYPAY1,Employees8[[#Headers],[#Data],[HELPER COLUMN]],Table8[[#All],[Invoice Value]]), "")</f>
        <v>#N/A</v>
      </c>
      <c r="N1320" s="78" t="e">
        <f t="shared" si="118"/>
        <v>#N/A</v>
      </c>
      <c r="O1320" s="79"/>
    </row>
    <row r="1321" spans="2:15" ht="18.75" customHeight="1" x14ac:dyDescent="0.35">
      <c r="B1321" s="67" t="e">
        <f t="shared" si="119"/>
        <v>#N/A</v>
      </c>
      <c r="C1321" s="40"/>
      <c r="D1321" s="40"/>
      <c r="E1321" s="40"/>
      <c r="F1321" s="74"/>
      <c r="G1321" s="74"/>
      <c r="H1321" s="64" t="e">
        <f>VLOOKUP(E1321, 'CODES FOR CLOSING TYPE'!$A$1:$C$28, 2,0)</f>
        <v>#N/A</v>
      </c>
      <c r="I1321" s="75" t="str">
        <f t="shared" si="116"/>
        <v>DUP</v>
      </c>
      <c r="J1321" s="75" t="e">
        <f t="shared" si="115"/>
        <v>#N/A</v>
      </c>
      <c r="K1321" s="76" t="e">
        <f t="shared" si="117"/>
        <v>#N/A</v>
      </c>
      <c r="L1321" s="81">
        <f ca="1">SUMIF(MAYPAY1, Employees8[HELPER COLUMN],Table8[[#All],[Invoice Value]])</f>
        <v>0</v>
      </c>
      <c r="M1321" s="77" t="e">
        <f ca="1">IF(AND(K1321="PAY", L1321&gt;0), SUMIF(MAYPAY1,Employees8[[#Headers],[#Data],[HELPER COLUMN]],Table8[[#All],[Invoice Value]]), "")</f>
        <v>#N/A</v>
      </c>
      <c r="N1321" s="78" t="e">
        <f t="shared" si="118"/>
        <v>#N/A</v>
      </c>
      <c r="O1321" s="79"/>
    </row>
    <row r="1322" spans="2:15" ht="18.75" customHeight="1" x14ac:dyDescent="0.35">
      <c r="B1322" s="67" t="e">
        <f t="shared" si="119"/>
        <v>#N/A</v>
      </c>
      <c r="C1322" s="40"/>
      <c r="D1322" s="40"/>
      <c r="E1322" s="40"/>
      <c r="F1322" s="74"/>
      <c r="G1322" s="74"/>
      <c r="H1322" s="64" t="e">
        <f>VLOOKUP(E1322, 'CODES FOR CLOSING TYPE'!$A$1:$C$28, 2,0)</f>
        <v>#N/A</v>
      </c>
      <c r="I1322" s="75" t="str">
        <f t="shared" si="116"/>
        <v>DUP</v>
      </c>
      <c r="J1322" s="75" t="e">
        <f t="shared" si="115"/>
        <v>#N/A</v>
      </c>
      <c r="K1322" s="76" t="e">
        <f t="shared" si="117"/>
        <v>#N/A</v>
      </c>
      <c r="L1322" s="81">
        <f ca="1">SUMIF(MAYPAY1, Employees8[HELPER COLUMN],Table8[[#All],[Invoice Value]])</f>
        <v>0</v>
      </c>
      <c r="M1322" s="77" t="e">
        <f ca="1">IF(AND(K1322="PAY", L1322&gt;0), SUMIF(MAYPAY1,Employees8[[#Headers],[#Data],[HELPER COLUMN]],Table8[[#All],[Invoice Value]]), "")</f>
        <v>#N/A</v>
      </c>
      <c r="N1322" s="78" t="e">
        <f t="shared" si="118"/>
        <v>#N/A</v>
      </c>
      <c r="O1322" s="79"/>
    </row>
    <row r="1323" spans="2:15" ht="18.75" customHeight="1" x14ac:dyDescent="0.35">
      <c r="B1323" s="67" t="e">
        <f t="shared" si="119"/>
        <v>#N/A</v>
      </c>
      <c r="C1323" s="40"/>
      <c r="D1323" s="40"/>
      <c r="E1323" s="40"/>
      <c r="F1323" s="74"/>
      <c r="G1323" s="74"/>
      <c r="H1323" s="64" t="e">
        <f>VLOOKUP(E1323, 'CODES FOR CLOSING TYPE'!$A$1:$C$28, 2,0)</f>
        <v>#N/A</v>
      </c>
      <c r="I1323" s="75" t="str">
        <f t="shared" si="116"/>
        <v>DUP</v>
      </c>
      <c r="J1323" s="75" t="e">
        <f t="shared" si="115"/>
        <v>#N/A</v>
      </c>
      <c r="K1323" s="76" t="e">
        <f t="shared" si="117"/>
        <v>#N/A</v>
      </c>
      <c r="L1323" s="81">
        <f ca="1">SUMIF(MAYPAY1, Employees8[HELPER COLUMN],Table8[[#All],[Invoice Value]])</f>
        <v>0</v>
      </c>
      <c r="M1323" s="77" t="e">
        <f ca="1">IF(AND(K1323="PAY", L1323&gt;0), SUMIF(MAYPAY1,Employees8[[#Headers],[#Data],[HELPER COLUMN]],Table8[[#All],[Invoice Value]]), "")</f>
        <v>#N/A</v>
      </c>
      <c r="N1323" s="78" t="e">
        <f t="shared" si="118"/>
        <v>#N/A</v>
      </c>
      <c r="O1323" s="79"/>
    </row>
    <row r="1324" spans="2:15" ht="18.75" customHeight="1" x14ac:dyDescent="0.35">
      <c r="B1324" s="67" t="e">
        <f t="shared" si="119"/>
        <v>#N/A</v>
      </c>
      <c r="C1324" s="40"/>
      <c r="D1324" s="40"/>
      <c r="E1324" s="40"/>
      <c r="F1324" s="74"/>
      <c r="G1324" s="74"/>
      <c r="H1324" s="64" t="e">
        <f>VLOOKUP(E1324, 'CODES FOR CLOSING TYPE'!$A$1:$C$28, 2,0)</f>
        <v>#N/A</v>
      </c>
      <c r="I1324" s="75" t="str">
        <f t="shared" si="116"/>
        <v>DUP</v>
      </c>
      <c r="J1324" s="75" t="e">
        <f t="shared" si="115"/>
        <v>#N/A</v>
      </c>
      <c r="K1324" s="76" t="e">
        <f t="shared" si="117"/>
        <v>#N/A</v>
      </c>
      <c r="L1324" s="81">
        <f ca="1">SUMIF(MAYPAY1, Employees8[HELPER COLUMN],Table8[[#All],[Invoice Value]])</f>
        <v>0</v>
      </c>
      <c r="M1324" s="77" t="e">
        <f ca="1">IF(AND(K1324="PAY", L1324&gt;0), SUMIF(MAYPAY1,Employees8[[#Headers],[#Data],[HELPER COLUMN]],Table8[[#All],[Invoice Value]]), "")</f>
        <v>#N/A</v>
      </c>
      <c r="N1324" s="78" t="e">
        <f t="shared" si="118"/>
        <v>#N/A</v>
      </c>
      <c r="O1324" s="79"/>
    </row>
    <row r="1325" spans="2:15" ht="18.75" customHeight="1" x14ac:dyDescent="0.35">
      <c r="B1325" s="67" t="e">
        <f t="shared" si="119"/>
        <v>#N/A</v>
      </c>
      <c r="C1325" s="40"/>
      <c r="D1325" s="40"/>
      <c r="E1325" s="40"/>
      <c r="F1325" s="74"/>
      <c r="G1325" s="74"/>
      <c r="H1325" s="64" t="e">
        <f>VLOOKUP(E1325, 'CODES FOR CLOSING TYPE'!$A$1:$C$28, 2,0)</f>
        <v>#N/A</v>
      </c>
      <c r="I1325" s="75" t="str">
        <f t="shared" si="116"/>
        <v>DUP</v>
      </c>
      <c r="J1325" s="75" t="e">
        <f t="shared" si="115"/>
        <v>#N/A</v>
      </c>
      <c r="K1325" s="76" t="e">
        <f t="shared" si="117"/>
        <v>#N/A</v>
      </c>
      <c r="L1325" s="81">
        <f ca="1">SUMIF(MAYPAY1, Employees8[HELPER COLUMN],Table8[[#All],[Invoice Value]])</f>
        <v>0</v>
      </c>
      <c r="M1325" s="77" t="e">
        <f ca="1">IF(AND(K1325="PAY", L1325&gt;0), SUMIF(MAYPAY1,Employees8[[#Headers],[#Data],[HELPER COLUMN]],Table8[[#All],[Invoice Value]]), "")</f>
        <v>#N/A</v>
      </c>
      <c r="N1325" s="78" t="e">
        <f t="shared" si="118"/>
        <v>#N/A</v>
      </c>
      <c r="O1325" s="79"/>
    </row>
    <row r="1326" spans="2:15" ht="18.75" customHeight="1" x14ac:dyDescent="0.35">
      <c r="B1326" s="67" t="e">
        <f t="shared" si="119"/>
        <v>#N/A</v>
      </c>
      <c r="C1326" s="40"/>
      <c r="D1326" s="40"/>
      <c r="E1326" s="40"/>
      <c r="F1326" s="74"/>
      <c r="G1326" s="74"/>
      <c r="H1326" s="64" t="e">
        <f>VLOOKUP(E1326, 'CODES FOR CLOSING TYPE'!$A$1:$C$28, 2,0)</f>
        <v>#N/A</v>
      </c>
      <c r="I1326" s="75" t="str">
        <f t="shared" si="116"/>
        <v>DUP</v>
      </c>
      <c r="J1326" s="75" t="e">
        <f t="shared" si="115"/>
        <v>#N/A</v>
      </c>
      <c r="K1326" s="76" t="e">
        <f t="shared" si="117"/>
        <v>#N/A</v>
      </c>
      <c r="L1326" s="81">
        <f ca="1">SUMIF(MAYPAY1, Employees8[HELPER COLUMN],Table8[[#All],[Invoice Value]])</f>
        <v>0</v>
      </c>
      <c r="M1326" s="77" t="e">
        <f ca="1">IF(AND(K1326="PAY", L1326&gt;0), SUMIF(MAYPAY1,Employees8[[#Headers],[#Data],[HELPER COLUMN]],Table8[[#All],[Invoice Value]]), "")</f>
        <v>#N/A</v>
      </c>
      <c r="N1326" s="78" t="e">
        <f t="shared" si="118"/>
        <v>#N/A</v>
      </c>
      <c r="O1326" s="79"/>
    </row>
    <row r="1327" spans="2:15" ht="18.75" customHeight="1" x14ac:dyDescent="0.35">
      <c r="B1327" s="67" t="e">
        <f t="shared" si="119"/>
        <v>#N/A</v>
      </c>
      <c r="C1327" s="40"/>
      <c r="D1327" s="40"/>
      <c r="E1327" s="40"/>
      <c r="F1327" s="74"/>
      <c r="G1327" s="74"/>
      <c r="H1327" s="64" t="e">
        <f>VLOOKUP(E1327, 'CODES FOR CLOSING TYPE'!$A$1:$C$28, 2,0)</f>
        <v>#N/A</v>
      </c>
      <c r="I1327" s="75" t="str">
        <f t="shared" si="116"/>
        <v>DUP</v>
      </c>
      <c r="J1327" s="75" t="e">
        <f t="shared" si="115"/>
        <v>#N/A</v>
      </c>
      <c r="K1327" s="76" t="e">
        <f t="shared" si="117"/>
        <v>#N/A</v>
      </c>
      <c r="L1327" s="81">
        <f ca="1">SUMIF(MAYPAY1, Employees8[HELPER COLUMN],Table8[[#All],[Invoice Value]])</f>
        <v>0</v>
      </c>
      <c r="M1327" s="77" t="e">
        <f ca="1">IF(AND(K1327="PAY", L1327&gt;0), SUMIF(MAYPAY1,Employees8[[#Headers],[#Data],[HELPER COLUMN]],Table8[[#All],[Invoice Value]]), "")</f>
        <v>#N/A</v>
      </c>
      <c r="N1327" s="78" t="e">
        <f t="shared" si="118"/>
        <v>#N/A</v>
      </c>
      <c r="O1327" s="79"/>
    </row>
    <row r="1328" spans="2:15" ht="18.75" customHeight="1" x14ac:dyDescent="0.35">
      <c r="B1328" s="67" t="e">
        <f t="shared" si="119"/>
        <v>#N/A</v>
      </c>
      <c r="C1328" s="40"/>
      <c r="D1328" s="40"/>
      <c r="E1328" s="40"/>
      <c r="F1328" s="74"/>
      <c r="G1328" s="74"/>
      <c r="H1328" s="64" t="e">
        <f>VLOOKUP(E1328, 'CODES FOR CLOSING TYPE'!$A$1:$C$28, 2,0)</f>
        <v>#N/A</v>
      </c>
      <c r="I1328" s="75" t="str">
        <f t="shared" si="116"/>
        <v>DUP</v>
      </c>
      <c r="J1328" s="75" t="e">
        <f t="shared" si="115"/>
        <v>#N/A</v>
      </c>
      <c r="K1328" s="76" t="e">
        <f t="shared" si="117"/>
        <v>#N/A</v>
      </c>
      <c r="L1328" s="81">
        <f ca="1">SUMIF(MAYPAY1, Employees8[HELPER COLUMN],Table8[[#All],[Invoice Value]])</f>
        <v>0</v>
      </c>
      <c r="M1328" s="77" t="e">
        <f ca="1">IF(AND(K1328="PAY", L1328&gt;0), SUMIF(MAYPAY1,Employees8[[#Headers],[#Data],[HELPER COLUMN]],Table8[[#All],[Invoice Value]]), "")</f>
        <v>#N/A</v>
      </c>
      <c r="N1328" s="78" t="e">
        <f t="shared" si="118"/>
        <v>#N/A</v>
      </c>
      <c r="O1328" s="79"/>
    </row>
    <row r="1329" spans="2:15" ht="18.75" customHeight="1" x14ac:dyDescent="0.35">
      <c r="B1329" s="67" t="e">
        <f t="shared" si="119"/>
        <v>#N/A</v>
      </c>
      <c r="C1329" s="40"/>
      <c r="D1329" s="40"/>
      <c r="E1329" s="40"/>
      <c r="F1329" s="74"/>
      <c r="G1329" s="74"/>
      <c r="H1329" s="64" t="e">
        <f>VLOOKUP(E1329, 'CODES FOR CLOSING TYPE'!$A$1:$C$28, 2,0)</f>
        <v>#N/A</v>
      </c>
      <c r="I1329" s="75" t="str">
        <f t="shared" si="116"/>
        <v>DUP</v>
      </c>
      <c r="J1329" s="75" t="e">
        <f t="shared" si="115"/>
        <v>#N/A</v>
      </c>
      <c r="K1329" s="76" t="e">
        <f t="shared" si="117"/>
        <v>#N/A</v>
      </c>
      <c r="L1329" s="81">
        <f ca="1">SUMIF(MAYPAY1, Employees8[HELPER COLUMN],Table8[[#All],[Invoice Value]])</f>
        <v>0</v>
      </c>
      <c r="M1329" s="77" t="e">
        <f ca="1">IF(AND(K1329="PAY", L1329&gt;0), SUMIF(MAYPAY1,Employees8[[#Headers],[#Data],[HELPER COLUMN]],Table8[[#All],[Invoice Value]]), "")</f>
        <v>#N/A</v>
      </c>
      <c r="N1329" s="78" t="e">
        <f t="shared" si="118"/>
        <v>#N/A</v>
      </c>
      <c r="O1329" s="79"/>
    </row>
    <row r="1330" spans="2:15" ht="18.75" customHeight="1" x14ac:dyDescent="0.35">
      <c r="B1330" s="67" t="e">
        <f t="shared" si="119"/>
        <v>#N/A</v>
      </c>
      <c r="C1330" s="40"/>
      <c r="D1330" s="40"/>
      <c r="E1330" s="40"/>
      <c r="F1330" s="74"/>
      <c r="G1330" s="74"/>
      <c r="H1330" s="64" t="e">
        <f>VLOOKUP(E1330, 'CODES FOR CLOSING TYPE'!$A$1:$C$28, 2,0)</f>
        <v>#N/A</v>
      </c>
      <c r="I1330" s="75" t="str">
        <f t="shared" si="116"/>
        <v>DUP</v>
      </c>
      <c r="J1330" s="75" t="e">
        <f t="shared" si="115"/>
        <v>#N/A</v>
      </c>
      <c r="K1330" s="76" t="e">
        <f t="shared" si="117"/>
        <v>#N/A</v>
      </c>
      <c r="L1330" s="81">
        <f ca="1">SUMIF(MAYPAY1, Employees8[HELPER COLUMN],Table8[[#All],[Invoice Value]])</f>
        <v>0</v>
      </c>
      <c r="M1330" s="77" t="e">
        <f ca="1">IF(AND(K1330="PAY", L1330&gt;0), SUMIF(MAYPAY1,Employees8[[#Headers],[#Data],[HELPER COLUMN]],Table8[[#All],[Invoice Value]]), "")</f>
        <v>#N/A</v>
      </c>
      <c r="N1330" s="78" t="e">
        <f t="shared" si="118"/>
        <v>#N/A</v>
      </c>
      <c r="O1330" s="79"/>
    </row>
    <row r="1331" spans="2:15" ht="18.75" customHeight="1" x14ac:dyDescent="0.35">
      <c r="B1331" s="67" t="e">
        <f t="shared" si="119"/>
        <v>#N/A</v>
      </c>
      <c r="C1331" s="40"/>
      <c r="D1331" s="40"/>
      <c r="E1331" s="40"/>
      <c r="F1331" s="74"/>
      <c r="G1331" s="74"/>
      <c r="H1331" s="64" t="e">
        <f>VLOOKUP(E1331, 'CODES FOR CLOSING TYPE'!$A$1:$C$28, 2,0)</f>
        <v>#N/A</v>
      </c>
      <c r="I1331" s="75" t="str">
        <f t="shared" si="116"/>
        <v>DUP</v>
      </c>
      <c r="J1331" s="75" t="e">
        <f t="shared" si="115"/>
        <v>#N/A</v>
      </c>
      <c r="K1331" s="76" t="e">
        <f t="shared" si="117"/>
        <v>#N/A</v>
      </c>
      <c r="L1331" s="81">
        <f ca="1">SUMIF(MAYPAY1, Employees8[HELPER COLUMN],Table8[[#All],[Invoice Value]])</f>
        <v>0</v>
      </c>
      <c r="M1331" s="77" t="e">
        <f ca="1">IF(AND(K1331="PAY", L1331&gt;0), SUMIF(MAYPAY1,Employees8[[#Headers],[#Data],[HELPER COLUMN]],Table8[[#All],[Invoice Value]]), "")</f>
        <v>#N/A</v>
      </c>
      <c r="N1331" s="78" t="e">
        <f t="shared" si="118"/>
        <v>#N/A</v>
      </c>
      <c r="O1331" s="79"/>
    </row>
    <row r="1332" spans="2:15" ht="18.75" customHeight="1" x14ac:dyDescent="0.35">
      <c r="B1332" s="67" t="e">
        <f t="shared" si="119"/>
        <v>#N/A</v>
      </c>
      <c r="C1332" s="40"/>
      <c r="D1332" s="40"/>
      <c r="E1332" s="40"/>
      <c r="F1332" s="74"/>
      <c r="G1332" s="74"/>
      <c r="H1332" s="64" t="e">
        <f>VLOOKUP(E1332, 'CODES FOR CLOSING TYPE'!$A$1:$C$28, 2,0)</f>
        <v>#N/A</v>
      </c>
      <c r="I1332" s="75" t="str">
        <f t="shared" si="116"/>
        <v>DUP</v>
      </c>
      <c r="J1332" s="75" t="e">
        <f t="shared" si="115"/>
        <v>#N/A</v>
      </c>
      <c r="K1332" s="76" t="e">
        <f t="shared" si="117"/>
        <v>#N/A</v>
      </c>
      <c r="L1332" s="81">
        <f ca="1">SUMIF(MAYPAY1, Employees8[HELPER COLUMN],Table8[[#All],[Invoice Value]])</f>
        <v>0</v>
      </c>
      <c r="M1332" s="77" t="e">
        <f ca="1">IF(AND(K1332="PAY", L1332&gt;0), SUMIF(MAYPAY1,Employees8[[#Headers],[#Data],[HELPER COLUMN]],Table8[[#All],[Invoice Value]]), "")</f>
        <v>#N/A</v>
      </c>
      <c r="N1332" s="78" t="e">
        <f t="shared" si="118"/>
        <v>#N/A</v>
      </c>
      <c r="O1332" s="79"/>
    </row>
    <row r="1333" spans="2:15" ht="18.75" customHeight="1" x14ac:dyDescent="0.35">
      <c r="B1333" s="67" t="e">
        <f t="shared" si="119"/>
        <v>#N/A</v>
      </c>
      <c r="C1333" s="40"/>
      <c r="D1333" s="40"/>
      <c r="E1333" s="40"/>
      <c r="F1333" s="74"/>
      <c r="G1333" s="74"/>
      <c r="H1333" s="64" t="e">
        <f>VLOOKUP(E1333, 'CODES FOR CLOSING TYPE'!$A$1:$C$28, 2,0)</f>
        <v>#N/A</v>
      </c>
      <c r="I1333" s="75" t="str">
        <f t="shared" si="116"/>
        <v>DUP</v>
      </c>
      <c r="J1333" s="75" t="e">
        <f t="shared" si="115"/>
        <v>#N/A</v>
      </c>
      <c r="K1333" s="76" t="e">
        <f t="shared" si="117"/>
        <v>#N/A</v>
      </c>
      <c r="L1333" s="81">
        <f ca="1">SUMIF(MAYPAY1, Employees8[HELPER COLUMN],Table8[[#All],[Invoice Value]])</f>
        <v>0</v>
      </c>
      <c r="M1333" s="77" t="e">
        <f ca="1">IF(AND(K1333="PAY", L1333&gt;0), SUMIF(MAYPAY1,Employees8[[#Headers],[#Data],[HELPER COLUMN]],Table8[[#All],[Invoice Value]]), "")</f>
        <v>#N/A</v>
      </c>
      <c r="N1333" s="78" t="e">
        <f t="shared" si="118"/>
        <v>#N/A</v>
      </c>
      <c r="O1333" s="79"/>
    </row>
    <row r="1334" spans="2:15" ht="18.75" customHeight="1" x14ac:dyDescent="0.35">
      <c r="B1334" s="67" t="e">
        <f t="shared" si="119"/>
        <v>#N/A</v>
      </c>
      <c r="C1334" s="40"/>
      <c r="D1334" s="40"/>
      <c r="E1334" s="40"/>
      <c r="F1334" s="74"/>
      <c r="G1334" s="74"/>
      <c r="H1334" s="64" t="e">
        <f>VLOOKUP(E1334, 'CODES FOR CLOSING TYPE'!$A$1:$C$28, 2,0)</f>
        <v>#N/A</v>
      </c>
      <c r="I1334" s="75" t="str">
        <f t="shared" si="116"/>
        <v>DUP</v>
      </c>
      <c r="J1334" s="75" t="e">
        <f t="shared" si="115"/>
        <v>#N/A</v>
      </c>
      <c r="K1334" s="76" t="e">
        <f t="shared" si="117"/>
        <v>#N/A</v>
      </c>
      <c r="L1334" s="81">
        <f ca="1">SUMIF(MAYPAY1, Employees8[HELPER COLUMN],Table8[[#All],[Invoice Value]])</f>
        <v>0</v>
      </c>
      <c r="M1334" s="77" t="e">
        <f ca="1">IF(AND(K1334="PAY", L1334&gt;0), SUMIF(MAYPAY1,Employees8[[#Headers],[#Data],[HELPER COLUMN]],Table8[[#All],[Invoice Value]]), "")</f>
        <v>#N/A</v>
      </c>
      <c r="N1334" s="78" t="e">
        <f t="shared" si="118"/>
        <v>#N/A</v>
      </c>
      <c r="O1334" s="79"/>
    </row>
    <row r="1335" spans="2:15" ht="18.75" customHeight="1" x14ac:dyDescent="0.35">
      <c r="B1335" s="67" t="e">
        <f t="shared" si="119"/>
        <v>#N/A</v>
      </c>
      <c r="C1335" s="40"/>
      <c r="D1335" s="40"/>
      <c r="E1335" s="40"/>
      <c r="F1335" s="74"/>
      <c r="G1335" s="74"/>
      <c r="H1335" s="64" t="e">
        <f>VLOOKUP(E1335, 'CODES FOR CLOSING TYPE'!$A$1:$C$28, 2,0)</f>
        <v>#N/A</v>
      </c>
      <c r="I1335" s="75" t="str">
        <f t="shared" si="116"/>
        <v>DUP</v>
      </c>
      <c r="J1335" s="75" t="e">
        <f t="shared" si="115"/>
        <v>#N/A</v>
      </c>
      <c r="K1335" s="76" t="e">
        <f t="shared" si="117"/>
        <v>#N/A</v>
      </c>
      <c r="L1335" s="81">
        <f ca="1">SUMIF(MAYPAY1, Employees8[HELPER COLUMN],Table8[[#All],[Invoice Value]])</f>
        <v>0</v>
      </c>
      <c r="M1335" s="77" t="e">
        <f ca="1">IF(AND(K1335="PAY", L1335&gt;0), SUMIF(MAYPAY1,Employees8[[#Headers],[#Data],[HELPER COLUMN]],Table8[[#All],[Invoice Value]]), "")</f>
        <v>#N/A</v>
      </c>
      <c r="N1335" s="78" t="e">
        <f t="shared" si="118"/>
        <v>#N/A</v>
      </c>
      <c r="O1335" s="79"/>
    </row>
    <row r="1336" spans="2:15" ht="18.75" customHeight="1" x14ac:dyDescent="0.35">
      <c r="B1336" s="67" t="e">
        <f t="shared" si="119"/>
        <v>#N/A</v>
      </c>
      <c r="C1336" s="40"/>
      <c r="D1336" s="40"/>
      <c r="E1336" s="40"/>
      <c r="F1336" s="74"/>
      <c r="G1336" s="74"/>
      <c r="H1336" s="64" t="e">
        <f>VLOOKUP(E1336, 'CODES FOR CLOSING TYPE'!$A$1:$C$28, 2,0)</f>
        <v>#N/A</v>
      </c>
      <c r="I1336" s="75" t="str">
        <f t="shared" si="116"/>
        <v>DUP</v>
      </c>
      <c r="J1336" s="75" t="e">
        <f t="shared" si="115"/>
        <v>#N/A</v>
      </c>
      <c r="K1336" s="76" t="e">
        <f t="shared" si="117"/>
        <v>#N/A</v>
      </c>
      <c r="L1336" s="81">
        <f ca="1">SUMIF(MAYPAY1, Employees8[HELPER COLUMN],Table8[[#All],[Invoice Value]])</f>
        <v>0</v>
      </c>
      <c r="M1336" s="77" t="e">
        <f ca="1">IF(AND(K1336="PAY", L1336&gt;0), SUMIF(MAYPAY1,Employees8[[#Headers],[#Data],[HELPER COLUMN]],Table8[[#All],[Invoice Value]]), "")</f>
        <v>#N/A</v>
      </c>
      <c r="N1336" s="78" t="e">
        <f t="shared" si="118"/>
        <v>#N/A</v>
      </c>
      <c r="O1336" s="79"/>
    </row>
    <row r="1337" spans="2:15" ht="18.75" customHeight="1" x14ac:dyDescent="0.35">
      <c r="B1337" s="67" t="e">
        <f t="shared" si="119"/>
        <v>#N/A</v>
      </c>
      <c r="C1337" s="40"/>
      <c r="D1337" s="40"/>
      <c r="E1337" s="40"/>
      <c r="F1337" s="74"/>
      <c r="G1337" s="74"/>
      <c r="H1337" s="64" t="e">
        <f>VLOOKUP(E1337, 'CODES FOR CLOSING TYPE'!$A$1:$C$28, 2,0)</f>
        <v>#N/A</v>
      </c>
      <c r="I1337" s="75" t="str">
        <f t="shared" si="116"/>
        <v>DUP</v>
      </c>
      <c r="J1337" s="75" t="e">
        <f t="shared" si="115"/>
        <v>#N/A</v>
      </c>
      <c r="K1337" s="76" t="e">
        <f t="shared" si="117"/>
        <v>#N/A</v>
      </c>
      <c r="L1337" s="81">
        <f ca="1">SUMIF(MAYPAY1, Employees8[HELPER COLUMN],Table8[[#All],[Invoice Value]])</f>
        <v>0</v>
      </c>
      <c r="M1337" s="77" t="e">
        <f ca="1">IF(AND(K1337="PAY", L1337&gt;0), SUMIF(MAYPAY1,Employees8[[#Headers],[#Data],[HELPER COLUMN]],Table8[[#All],[Invoice Value]]), "")</f>
        <v>#N/A</v>
      </c>
      <c r="N1337" s="78" t="e">
        <f t="shared" si="118"/>
        <v>#N/A</v>
      </c>
      <c r="O1337" s="79"/>
    </row>
    <row r="1338" spans="2:15" ht="18.75" customHeight="1" x14ac:dyDescent="0.35">
      <c r="B1338" s="67" t="e">
        <f t="shared" si="119"/>
        <v>#N/A</v>
      </c>
      <c r="C1338" s="40"/>
      <c r="D1338" s="40"/>
      <c r="E1338" s="40"/>
      <c r="F1338" s="74"/>
      <c r="G1338" s="74"/>
      <c r="H1338" s="64" t="e">
        <f>VLOOKUP(E1338, 'CODES FOR CLOSING TYPE'!$A$1:$C$28, 2,0)</f>
        <v>#N/A</v>
      </c>
      <c r="I1338" s="75" t="str">
        <f t="shared" si="116"/>
        <v>DUP</v>
      </c>
      <c r="J1338" s="75" t="e">
        <f t="shared" si="115"/>
        <v>#N/A</v>
      </c>
      <c r="K1338" s="76" t="e">
        <f t="shared" si="117"/>
        <v>#N/A</v>
      </c>
      <c r="L1338" s="81">
        <f ca="1">SUMIF(MAYPAY1, Employees8[HELPER COLUMN],Table8[[#All],[Invoice Value]])</f>
        <v>0</v>
      </c>
      <c r="M1338" s="77" t="e">
        <f ca="1">IF(AND(K1338="PAY", L1338&gt;0), SUMIF(MAYPAY1,Employees8[[#Headers],[#Data],[HELPER COLUMN]],Table8[[#All],[Invoice Value]]), "")</f>
        <v>#N/A</v>
      </c>
      <c r="N1338" s="78" t="e">
        <f t="shared" si="118"/>
        <v>#N/A</v>
      </c>
      <c r="O1338" s="79"/>
    </row>
    <row r="1339" spans="2:15" ht="18.75" customHeight="1" x14ac:dyDescent="0.35">
      <c r="B1339" s="67" t="e">
        <f t="shared" si="119"/>
        <v>#N/A</v>
      </c>
      <c r="C1339" s="40"/>
      <c r="D1339" s="40"/>
      <c r="E1339" s="40"/>
      <c r="F1339" s="74"/>
      <c r="G1339" s="74"/>
      <c r="H1339" s="64" t="e">
        <f>VLOOKUP(E1339, 'CODES FOR CLOSING TYPE'!$A$1:$C$28, 2,0)</f>
        <v>#N/A</v>
      </c>
      <c r="I1339" s="75" t="str">
        <f t="shared" si="116"/>
        <v>DUP</v>
      </c>
      <c r="J1339" s="75" t="e">
        <f t="shared" si="115"/>
        <v>#N/A</v>
      </c>
      <c r="K1339" s="76" t="e">
        <f t="shared" si="117"/>
        <v>#N/A</v>
      </c>
      <c r="L1339" s="81">
        <f ca="1">SUMIF(MAYPAY1, Employees8[HELPER COLUMN],Table8[[#All],[Invoice Value]])</f>
        <v>0</v>
      </c>
      <c r="M1339" s="77" t="e">
        <f ca="1">IF(AND(K1339="PAY", L1339&gt;0), SUMIF(MAYPAY1,Employees8[[#Headers],[#Data],[HELPER COLUMN]],Table8[[#All],[Invoice Value]]), "")</f>
        <v>#N/A</v>
      </c>
      <c r="N1339" s="78" t="e">
        <f t="shared" si="118"/>
        <v>#N/A</v>
      </c>
      <c r="O1339" s="79"/>
    </row>
    <row r="1340" spans="2:15" ht="18.75" customHeight="1" x14ac:dyDescent="0.35">
      <c r="B1340" s="67" t="e">
        <f t="shared" si="119"/>
        <v>#N/A</v>
      </c>
      <c r="C1340" s="40"/>
      <c r="D1340" s="40"/>
      <c r="E1340" s="40"/>
      <c r="F1340" s="74"/>
      <c r="G1340" s="74"/>
      <c r="H1340" s="64" t="e">
        <f>VLOOKUP(E1340, 'CODES FOR CLOSING TYPE'!$A$1:$C$28, 2,0)</f>
        <v>#N/A</v>
      </c>
      <c r="I1340" s="75" t="str">
        <f t="shared" si="116"/>
        <v>DUP</v>
      </c>
      <c r="J1340" s="75" t="e">
        <f t="shared" ref="J1340:J1403" si="120">SUMPRODUCT(--(H1340=BUILDCODES))&gt;0</f>
        <v>#N/A</v>
      </c>
      <c r="K1340" s="76" t="e">
        <f t="shared" si="117"/>
        <v>#N/A</v>
      </c>
      <c r="L1340" s="81">
        <f ca="1">SUMIF(MAYPAY1, Employees8[HELPER COLUMN],Table8[[#All],[Invoice Value]])</f>
        <v>0</v>
      </c>
      <c r="M1340" s="77" t="e">
        <f ca="1">IF(AND(K1340="PAY", L1340&gt;0), SUMIF(MAYPAY1,Employees8[[#Headers],[#Data],[HELPER COLUMN]],Table8[[#All],[Invoice Value]]), "")</f>
        <v>#N/A</v>
      </c>
      <c r="N1340" s="78" t="e">
        <f t="shared" si="118"/>
        <v>#N/A</v>
      </c>
      <c r="O1340" s="79"/>
    </row>
    <row r="1341" spans="2:15" ht="18.75" customHeight="1" x14ac:dyDescent="0.35">
      <c r="B1341" s="67" t="e">
        <f t="shared" si="119"/>
        <v>#N/A</v>
      </c>
      <c r="C1341" s="40"/>
      <c r="D1341" s="40"/>
      <c r="E1341" s="40"/>
      <c r="F1341" s="74"/>
      <c r="G1341" s="74"/>
      <c r="H1341" s="64" t="e">
        <f>VLOOKUP(E1341, 'CODES FOR CLOSING TYPE'!$A$1:$C$28, 2,0)</f>
        <v>#N/A</v>
      </c>
      <c r="I1341" s="75" t="str">
        <f t="shared" si="116"/>
        <v>DUP</v>
      </c>
      <c r="J1341" s="75" t="e">
        <f t="shared" si="120"/>
        <v>#N/A</v>
      </c>
      <c r="K1341" s="76" t="e">
        <f t="shared" si="117"/>
        <v>#N/A</v>
      </c>
      <c r="L1341" s="81">
        <f ca="1">SUMIF(MAYPAY1, Employees8[HELPER COLUMN],Table8[[#All],[Invoice Value]])</f>
        <v>0</v>
      </c>
      <c r="M1341" s="77" t="e">
        <f ca="1">IF(AND(K1341="PAY", L1341&gt;0), SUMIF(MAYPAY1,Employees8[[#Headers],[#Data],[HELPER COLUMN]],Table8[[#All],[Invoice Value]]), "")</f>
        <v>#N/A</v>
      </c>
      <c r="N1341" s="78" t="e">
        <f t="shared" si="118"/>
        <v>#N/A</v>
      </c>
      <c r="O1341" s="79"/>
    </row>
    <row r="1342" spans="2:15" ht="18.75" customHeight="1" x14ac:dyDescent="0.35">
      <c r="B1342" s="67" t="e">
        <f t="shared" si="119"/>
        <v>#N/A</v>
      </c>
      <c r="C1342" s="40"/>
      <c r="D1342" s="40"/>
      <c r="E1342" s="40"/>
      <c r="F1342" s="74"/>
      <c r="G1342" s="74"/>
      <c r="H1342" s="64" t="e">
        <f>VLOOKUP(E1342, 'CODES FOR CLOSING TYPE'!$A$1:$C$28, 2,0)</f>
        <v>#N/A</v>
      </c>
      <c r="I1342" s="75" t="str">
        <f t="shared" si="116"/>
        <v>DUP</v>
      </c>
      <c r="J1342" s="75" t="e">
        <f t="shared" si="120"/>
        <v>#N/A</v>
      </c>
      <c r="K1342" s="76" t="e">
        <f t="shared" si="117"/>
        <v>#N/A</v>
      </c>
      <c r="L1342" s="81">
        <f ca="1">SUMIF(MAYPAY1, Employees8[HELPER COLUMN],Table8[[#All],[Invoice Value]])</f>
        <v>0</v>
      </c>
      <c r="M1342" s="77" t="e">
        <f ca="1">IF(AND(K1342="PAY", L1342&gt;0), SUMIF(MAYPAY1,Employees8[[#Headers],[#Data],[HELPER COLUMN]],Table8[[#All],[Invoice Value]]), "")</f>
        <v>#N/A</v>
      </c>
      <c r="N1342" s="78" t="e">
        <f t="shared" si="118"/>
        <v>#N/A</v>
      </c>
      <c r="O1342" s="79"/>
    </row>
    <row r="1343" spans="2:15" ht="18.75" customHeight="1" x14ac:dyDescent="0.35">
      <c r="B1343" s="67" t="e">
        <f t="shared" si="119"/>
        <v>#N/A</v>
      </c>
      <c r="C1343" s="40"/>
      <c r="D1343" s="40"/>
      <c r="E1343" s="40"/>
      <c r="F1343" s="74"/>
      <c r="G1343" s="74"/>
      <c r="H1343" s="64" t="e">
        <f>VLOOKUP(E1343, 'CODES FOR CLOSING TYPE'!$A$1:$C$28, 2,0)</f>
        <v>#N/A</v>
      </c>
      <c r="I1343" s="75" t="str">
        <f t="shared" si="116"/>
        <v>DUP</v>
      </c>
      <c r="J1343" s="75" t="e">
        <f t="shared" si="120"/>
        <v>#N/A</v>
      </c>
      <c r="K1343" s="76" t="e">
        <f t="shared" si="117"/>
        <v>#N/A</v>
      </c>
      <c r="L1343" s="81">
        <f ca="1">SUMIF(MAYPAY1, Employees8[HELPER COLUMN],Table8[[#All],[Invoice Value]])</f>
        <v>0</v>
      </c>
      <c r="M1343" s="77" t="e">
        <f ca="1">IF(AND(K1343="PAY", L1343&gt;0), SUMIF(MAYPAY1,Employees8[[#Headers],[#Data],[HELPER COLUMN]],Table8[[#All],[Invoice Value]]), "")</f>
        <v>#N/A</v>
      </c>
      <c r="N1343" s="78" t="e">
        <f t="shared" si="118"/>
        <v>#N/A</v>
      </c>
      <c r="O1343" s="79"/>
    </row>
    <row r="1344" spans="2:15" ht="18.75" customHeight="1" x14ac:dyDescent="0.35">
      <c r="B1344" s="67" t="e">
        <f t="shared" si="119"/>
        <v>#N/A</v>
      </c>
      <c r="C1344" s="40"/>
      <c r="D1344" s="40"/>
      <c r="E1344" s="40"/>
      <c r="F1344" s="74"/>
      <c r="G1344" s="74"/>
      <c r="H1344" s="64" t="e">
        <f>VLOOKUP(E1344, 'CODES FOR CLOSING TYPE'!$A$1:$C$28, 2,0)</f>
        <v>#N/A</v>
      </c>
      <c r="I1344" s="75" t="str">
        <f t="shared" si="116"/>
        <v>DUP</v>
      </c>
      <c r="J1344" s="75" t="e">
        <f t="shared" si="120"/>
        <v>#N/A</v>
      </c>
      <c r="K1344" s="76" t="e">
        <f t="shared" si="117"/>
        <v>#N/A</v>
      </c>
      <c r="L1344" s="81">
        <f ca="1">SUMIF(MAYPAY1, Employees8[HELPER COLUMN],Table8[[#All],[Invoice Value]])</f>
        <v>0</v>
      </c>
      <c r="M1344" s="77" t="e">
        <f ca="1">IF(AND(K1344="PAY", L1344&gt;0), SUMIF(MAYPAY1,Employees8[[#Headers],[#Data],[HELPER COLUMN]],Table8[[#All],[Invoice Value]]), "")</f>
        <v>#N/A</v>
      </c>
      <c r="N1344" s="78" t="e">
        <f t="shared" si="118"/>
        <v>#N/A</v>
      </c>
      <c r="O1344" s="79"/>
    </row>
    <row r="1345" spans="2:15" ht="18.75" customHeight="1" x14ac:dyDescent="0.35">
      <c r="B1345" s="67" t="e">
        <f t="shared" si="119"/>
        <v>#N/A</v>
      </c>
      <c r="C1345" s="40"/>
      <c r="D1345" s="40"/>
      <c r="E1345" s="40"/>
      <c r="F1345" s="74"/>
      <c r="G1345" s="74"/>
      <c r="H1345" s="64" t="e">
        <f>VLOOKUP(E1345, 'CODES FOR CLOSING TYPE'!$A$1:$C$28, 2,0)</f>
        <v>#N/A</v>
      </c>
      <c r="I1345" s="75" t="str">
        <f t="shared" si="116"/>
        <v>DUP</v>
      </c>
      <c r="J1345" s="75" t="e">
        <f t="shared" si="120"/>
        <v>#N/A</v>
      </c>
      <c r="K1345" s="76" t="e">
        <f t="shared" si="117"/>
        <v>#N/A</v>
      </c>
      <c r="L1345" s="81">
        <f ca="1">SUMIF(MAYPAY1, Employees8[HELPER COLUMN],Table8[[#All],[Invoice Value]])</f>
        <v>0</v>
      </c>
      <c r="M1345" s="77" t="e">
        <f ca="1">IF(AND(K1345="PAY", L1345&gt;0), SUMIF(MAYPAY1,Employees8[[#Headers],[#Data],[HELPER COLUMN]],Table8[[#All],[Invoice Value]]), "")</f>
        <v>#N/A</v>
      </c>
      <c r="N1345" s="78" t="e">
        <f t="shared" si="118"/>
        <v>#N/A</v>
      </c>
      <c r="O1345" s="79"/>
    </row>
    <row r="1346" spans="2:15" ht="18.75" customHeight="1" x14ac:dyDescent="0.35">
      <c r="B1346" s="67" t="e">
        <f t="shared" si="119"/>
        <v>#N/A</v>
      </c>
      <c r="C1346" s="40"/>
      <c r="D1346" s="40"/>
      <c r="E1346" s="40"/>
      <c r="F1346" s="74"/>
      <c r="G1346" s="74"/>
      <c r="H1346" s="64" t="e">
        <f>VLOOKUP(E1346, 'CODES FOR CLOSING TYPE'!$A$1:$C$28, 2,0)</f>
        <v>#N/A</v>
      </c>
      <c r="I1346" s="75" t="str">
        <f t="shared" si="116"/>
        <v>DUP</v>
      </c>
      <c r="J1346" s="75" t="e">
        <f t="shared" si="120"/>
        <v>#N/A</v>
      </c>
      <c r="K1346" s="76" t="e">
        <f t="shared" si="117"/>
        <v>#N/A</v>
      </c>
      <c r="L1346" s="81">
        <f ca="1">SUMIF(MAYPAY1, Employees8[HELPER COLUMN],Table8[[#All],[Invoice Value]])</f>
        <v>0</v>
      </c>
      <c r="M1346" s="77" t="e">
        <f ca="1">IF(AND(K1346="PAY", L1346&gt;0), SUMIF(MAYPAY1,Employees8[[#Headers],[#Data],[HELPER COLUMN]],Table8[[#All],[Invoice Value]]), "")</f>
        <v>#N/A</v>
      </c>
      <c r="N1346" s="78" t="e">
        <f t="shared" si="118"/>
        <v>#N/A</v>
      </c>
      <c r="O1346" s="79"/>
    </row>
    <row r="1347" spans="2:15" ht="18.75" customHeight="1" x14ac:dyDescent="0.35">
      <c r="B1347" s="67" t="e">
        <f t="shared" si="119"/>
        <v>#N/A</v>
      </c>
      <c r="C1347" s="40"/>
      <c r="D1347" s="40"/>
      <c r="E1347" s="40"/>
      <c r="F1347" s="74"/>
      <c r="G1347" s="74"/>
      <c r="H1347" s="64" t="e">
        <f>VLOOKUP(E1347, 'CODES FOR CLOSING TYPE'!$A$1:$C$28, 2,0)</f>
        <v>#N/A</v>
      </c>
      <c r="I1347" s="75" t="str">
        <f t="shared" si="116"/>
        <v>DUP</v>
      </c>
      <c r="J1347" s="75" t="e">
        <f t="shared" si="120"/>
        <v>#N/A</v>
      </c>
      <c r="K1347" s="76" t="e">
        <f t="shared" si="117"/>
        <v>#N/A</v>
      </c>
      <c r="L1347" s="81">
        <f ca="1">SUMIF(MAYPAY1, Employees8[HELPER COLUMN],Table8[[#All],[Invoice Value]])</f>
        <v>0</v>
      </c>
      <c r="M1347" s="77" t="e">
        <f ca="1">IF(AND(K1347="PAY", L1347&gt;0), SUMIF(MAYPAY1,Employees8[[#Headers],[#Data],[HELPER COLUMN]],Table8[[#All],[Invoice Value]]), "")</f>
        <v>#N/A</v>
      </c>
      <c r="N1347" s="78" t="e">
        <f t="shared" si="118"/>
        <v>#N/A</v>
      </c>
      <c r="O1347" s="79"/>
    </row>
    <row r="1348" spans="2:15" ht="18.75" customHeight="1" x14ac:dyDescent="0.35">
      <c r="B1348" s="67" t="e">
        <f t="shared" si="119"/>
        <v>#N/A</v>
      </c>
      <c r="C1348" s="40"/>
      <c r="D1348" s="40"/>
      <c r="E1348" s="40"/>
      <c r="F1348" s="74"/>
      <c r="G1348" s="74"/>
      <c r="H1348" s="64" t="e">
        <f>VLOOKUP(E1348, 'CODES FOR CLOSING TYPE'!$A$1:$C$28, 2,0)</f>
        <v>#N/A</v>
      </c>
      <c r="I1348" s="75" t="str">
        <f t="shared" ref="I1348:I1411" si="121">IF(COUNTIF(B$4:B$1640, B1348&amp;"C")&gt;0, "DUP", "UNIQUE")</f>
        <v>DUP</v>
      </c>
      <c r="J1348" s="75" t="e">
        <f t="shared" si="120"/>
        <v>#N/A</v>
      </c>
      <c r="K1348" s="76" t="e">
        <f t="shared" si="117"/>
        <v>#N/A</v>
      </c>
      <c r="L1348" s="81">
        <f ca="1">SUMIF(MAYPAY1, Employees8[HELPER COLUMN],Table8[[#All],[Invoice Value]])</f>
        <v>0</v>
      </c>
      <c r="M1348" s="77" t="e">
        <f ca="1">IF(AND(K1348="PAY", L1348&gt;0), SUMIF(MAYPAY1,Employees8[[#Headers],[#Data],[HELPER COLUMN]],Table8[[#All],[Invoice Value]]), "")</f>
        <v>#N/A</v>
      </c>
      <c r="N1348" s="78" t="e">
        <f t="shared" si="118"/>
        <v>#N/A</v>
      </c>
      <c r="O1348" s="79"/>
    </row>
    <row r="1349" spans="2:15" ht="18.75" customHeight="1" x14ac:dyDescent="0.35">
      <c r="B1349" s="67" t="e">
        <f t="shared" si="119"/>
        <v>#N/A</v>
      </c>
      <c r="C1349" s="40"/>
      <c r="D1349" s="40"/>
      <c r="E1349" s="40"/>
      <c r="F1349" s="74"/>
      <c r="G1349" s="74"/>
      <c r="H1349" s="64" t="e">
        <f>VLOOKUP(E1349, 'CODES FOR CLOSING TYPE'!$A$1:$C$28, 2,0)</f>
        <v>#N/A</v>
      </c>
      <c r="I1349" s="75" t="str">
        <f t="shared" si="121"/>
        <v>DUP</v>
      </c>
      <c r="J1349" s="75" t="e">
        <f t="shared" si="120"/>
        <v>#N/A</v>
      </c>
      <c r="K1349" s="76" t="e">
        <f t="shared" si="117"/>
        <v>#N/A</v>
      </c>
      <c r="L1349" s="81">
        <f ca="1">SUMIF(MAYPAY1, Employees8[HELPER COLUMN],Table8[[#All],[Invoice Value]])</f>
        <v>0</v>
      </c>
      <c r="M1349" s="77" t="e">
        <f ca="1">IF(AND(K1349="PAY", L1349&gt;0), SUMIF(MAYPAY1,Employees8[[#Headers],[#Data],[HELPER COLUMN]],Table8[[#All],[Invoice Value]]), "")</f>
        <v>#N/A</v>
      </c>
      <c r="N1349" s="78" t="e">
        <f t="shared" si="118"/>
        <v>#N/A</v>
      </c>
      <c r="O1349" s="79"/>
    </row>
    <row r="1350" spans="2:15" ht="18.75" customHeight="1" x14ac:dyDescent="0.35">
      <c r="B1350" s="67" t="e">
        <f t="shared" si="119"/>
        <v>#N/A</v>
      </c>
      <c r="C1350" s="40"/>
      <c r="D1350" s="40"/>
      <c r="E1350" s="40"/>
      <c r="F1350" s="74"/>
      <c r="G1350" s="74"/>
      <c r="H1350" s="64" t="e">
        <f>VLOOKUP(E1350, 'CODES FOR CLOSING TYPE'!$A$1:$C$28, 2,0)</f>
        <v>#N/A</v>
      </c>
      <c r="I1350" s="75" t="str">
        <f t="shared" si="121"/>
        <v>DUP</v>
      </c>
      <c r="J1350" s="75" t="e">
        <f t="shared" si="120"/>
        <v>#N/A</v>
      </c>
      <c r="K1350" s="76" t="e">
        <f t="shared" si="117"/>
        <v>#N/A</v>
      </c>
      <c r="L1350" s="81">
        <f ca="1">SUMIF(MAYPAY1, Employees8[HELPER COLUMN],Table8[[#All],[Invoice Value]])</f>
        <v>0</v>
      </c>
      <c r="M1350" s="77" t="e">
        <f ca="1">IF(AND(K1350="PAY", L1350&gt;0), SUMIF(MAYPAY1,Employees8[[#Headers],[#Data],[HELPER COLUMN]],Table8[[#All],[Invoice Value]]), "")</f>
        <v>#N/A</v>
      </c>
      <c r="N1350" s="78" t="e">
        <f t="shared" si="118"/>
        <v>#N/A</v>
      </c>
      <c r="O1350" s="79"/>
    </row>
    <row r="1351" spans="2:15" ht="18.75" customHeight="1" x14ac:dyDescent="0.35">
      <c r="B1351" s="67" t="e">
        <f t="shared" si="119"/>
        <v>#N/A</v>
      </c>
      <c r="C1351" s="40"/>
      <c r="D1351" s="40"/>
      <c r="E1351" s="40"/>
      <c r="F1351" s="74"/>
      <c r="G1351" s="74"/>
      <c r="H1351" s="64" t="e">
        <f>VLOOKUP(E1351, 'CODES FOR CLOSING TYPE'!$A$1:$C$28, 2,0)</f>
        <v>#N/A</v>
      </c>
      <c r="I1351" s="75" t="str">
        <f t="shared" si="121"/>
        <v>DUP</v>
      </c>
      <c r="J1351" s="75" t="e">
        <f t="shared" si="120"/>
        <v>#N/A</v>
      </c>
      <c r="K1351" s="76" t="e">
        <f t="shared" si="117"/>
        <v>#N/A</v>
      </c>
      <c r="L1351" s="81">
        <f ca="1">SUMIF(MAYPAY1, Employees8[HELPER COLUMN],Table8[[#All],[Invoice Value]])</f>
        <v>0</v>
      </c>
      <c r="M1351" s="77" t="e">
        <f ca="1">IF(AND(K1351="PAY", L1351&gt;0), SUMIF(MAYPAY1,Employees8[[#Headers],[#Data],[HELPER COLUMN]],Table8[[#All],[Invoice Value]]), "")</f>
        <v>#N/A</v>
      </c>
      <c r="N1351" s="78" t="e">
        <f t="shared" si="118"/>
        <v>#N/A</v>
      </c>
      <c r="O1351" s="79"/>
    </row>
    <row r="1352" spans="2:15" ht="18.75" customHeight="1" x14ac:dyDescent="0.35">
      <c r="B1352" s="67" t="e">
        <f t="shared" si="119"/>
        <v>#N/A</v>
      </c>
      <c r="C1352" s="40"/>
      <c r="D1352" s="40"/>
      <c r="E1352" s="40"/>
      <c r="F1352" s="74"/>
      <c r="G1352" s="74"/>
      <c r="H1352" s="64" t="e">
        <f>VLOOKUP(E1352, 'CODES FOR CLOSING TYPE'!$A$1:$C$28, 2,0)</f>
        <v>#N/A</v>
      </c>
      <c r="I1352" s="75" t="str">
        <f t="shared" si="121"/>
        <v>DUP</v>
      </c>
      <c r="J1352" s="75" t="e">
        <f t="shared" si="120"/>
        <v>#N/A</v>
      </c>
      <c r="K1352" s="76" t="e">
        <f t="shared" ref="K1352:K1415" si="122">IF(AND(I1352="DUP", J1352=TRUE),"NO","PAY")</f>
        <v>#N/A</v>
      </c>
      <c r="L1352" s="81">
        <f ca="1">SUMIF(MAYPAY1, Employees8[HELPER COLUMN],Table8[[#All],[Invoice Value]])</f>
        <v>0</v>
      </c>
      <c r="M1352" s="77" t="e">
        <f ca="1">IF(AND(K1352="PAY", L1352&gt;0), SUMIF(MAYPAY1,Employees8[[#Headers],[#Data],[HELPER COLUMN]],Table8[[#All],[Invoice Value]]), "")</f>
        <v>#N/A</v>
      </c>
      <c r="N1352" s="78" t="e">
        <f t="shared" ref="N1352:N1415" si="123">IF(H1352="NGA Outside Boundary Remediation/Build", "OSB", IF(K1352="NO", "NEGLECT", IF(AND(K1352="PAY",L1352=0), "NOT PAID", "PAID")))</f>
        <v>#N/A</v>
      </c>
      <c r="O1352" s="79"/>
    </row>
    <row r="1353" spans="2:15" ht="18.75" customHeight="1" x14ac:dyDescent="0.35">
      <c r="B1353" s="67" t="e">
        <f t="shared" si="119"/>
        <v>#N/A</v>
      </c>
      <c r="C1353" s="40"/>
      <c r="D1353" s="40"/>
      <c r="E1353" s="40"/>
      <c r="F1353" s="74"/>
      <c r="G1353" s="74"/>
      <c r="H1353" s="64" t="e">
        <f>VLOOKUP(E1353, 'CODES FOR CLOSING TYPE'!$A$1:$C$28, 2,0)</f>
        <v>#N/A</v>
      </c>
      <c r="I1353" s="75" t="str">
        <f t="shared" si="121"/>
        <v>DUP</v>
      </c>
      <c r="J1353" s="75" t="e">
        <f t="shared" si="120"/>
        <v>#N/A</v>
      </c>
      <c r="K1353" s="76" t="e">
        <f t="shared" si="122"/>
        <v>#N/A</v>
      </c>
      <c r="L1353" s="81">
        <f ca="1">SUMIF(MAYPAY1, Employees8[HELPER COLUMN],Table8[[#All],[Invoice Value]])</f>
        <v>0</v>
      </c>
      <c r="M1353" s="77" t="e">
        <f ca="1">IF(AND(K1353="PAY", L1353&gt;0), SUMIF(MAYPAY1,Employees8[[#Headers],[#Data],[HELPER COLUMN]],Table8[[#All],[Invoice Value]]), "")</f>
        <v>#N/A</v>
      </c>
      <c r="N1353" s="78" t="e">
        <f t="shared" si="123"/>
        <v>#N/A</v>
      </c>
      <c r="O1353" s="79"/>
    </row>
    <row r="1354" spans="2:15" ht="18.75" customHeight="1" x14ac:dyDescent="0.35">
      <c r="B1354" s="67" t="e">
        <f t="shared" si="119"/>
        <v>#N/A</v>
      </c>
      <c r="C1354" s="40"/>
      <c r="D1354" s="40"/>
      <c r="E1354" s="40"/>
      <c r="F1354" s="74"/>
      <c r="G1354" s="74"/>
      <c r="H1354" s="64" t="e">
        <f>VLOOKUP(E1354, 'CODES FOR CLOSING TYPE'!$A$1:$C$28, 2,0)</f>
        <v>#N/A</v>
      </c>
      <c r="I1354" s="75" t="str">
        <f t="shared" si="121"/>
        <v>DUP</v>
      </c>
      <c r="J1354" s="75" t="e">
        <f t="shared" si="120"/>
        <v>#N/A</v>
      </c>
      <c r="K1354" s="76" t="e">
        <f t="shared" si="122"/>
        <v>#N/A</v>
      </c>
      <c r="L1354" s="81">
        <f ca="1">SUMIF(MAYPAY1, Employees8[HELPER COLUMN],Table8[[#All],[Invoice Value]])</f>
        <v>0</v>
      </c>
      <c r="M1354" s="77" t="e">
        <f ca="1">IF(AND(K1354="PAY", L1354&gt;0), SUMIF(MAYPAY1,Employees8[[#Headers],[#Data],[HELPER COLUMN]],Table8[[#All],[Invoice Value]]), "")</f>
        <v>#N/A</v>
      </c>
      <c r="N1354" s="78" t="e">
        <f t="shared" si="123"/>
        <v>#N/A</v>
      </c>
      <c r="O1354" s="79"/>
    </row>
    <row r="1355" spans="2:15" ht="18.75" customHeight="1" x14ac:dyDescent="0.35">
      <c r="B1355" s="67" t="e">
        <f t="shared" si="119"/>
        <v>#N/A</v>
      </c>
      <c r="C1355" s="40"/>
      <c r="D1355" s="40"/>
      <c r="E1355" s="40"/>
      <c r="F1355" s="74"/>
      <c r="G1355" s="74"/>
      <c r="H1355" s="64" t="e">
        <f>VLOOKUP(E1355, 'CODES FOR CLOSING TYPE'!$A$1:$C$28, 2,0)</f>
        <v>#N/A</v>
      </c>
      <c r="I1355" s="75" t="str">
        <f t="shared" si="121"/>
        <v>DUP</v>
      </c>
      <c r="J1355" s="75" t="e">
        <f t="shared" si="120"/>
        <v>#N/A</v>
      </c>
      <c r="K1355" s="76" t="e">
        <f t="shared" si="122"/>
        <v>#N/A</v>
      </c>
      <c r="L1355" s="81">
        <f ca="1">SUMIF(MAYPAY1, Employees8[HELPER COLUMN],Table8[[#All],[Invoice Value]])</f>
        <v>0</v>
      </c>
      <c r="M1355" s="77" t="e">
        <f ca="1">IF(AND(K1355="PAY", L1355&gt;0), SUMIF(MAYPAY1,Employees8[[#Headers],[#Data],[HELPER COLUMN]],Table8[[#All],[Invoice Value]]), "")</f>
        <v>#N/A</v>
      </c>
      <c r="N1355" s="78" t="e">
        <f t="shared" si="123"/>
        <v>#N/A</v>
      </c>
      <c r="O1355" s="79"/>
    </row>
    <row r="1356" spans="2:15" ht="18.75" customHeight="1" x14ac:dyDescent="0.35">
      <c r="B1356" s="67" t="e">
        <f t="shared" ref="B1356:B1419" si="124">CONCATENATE(C1356, H1356)</f>
        <v>#N/A</v>
      </c>
      <c r="C1356" s="40"/>
      <c r="D1356" s="40"/>
      <c r="E1356" s="40"/>
      <c r="F1356" s="74"/>
      <c r="G1356" s="74"/>
      <c r="H1356" s="64" t="e">
        <f>VLOOKUP(E1356, 'CODES FOR CLOSING TYPE'!$A$1:$C$28, 2,0)</f>
        <v>#N/A</v>
      </c>
      <c r="I1356" s="75" t="str">
        <f t="shared" si="121"/>
        <v>DUP</v>
      </c>
      <c r="J1356" s="75" t="e">
        <f t="shared" si="120"/>
        <v>#N/A</v>
      </c>
      <c r="K1356" s="76" t="e">
        <f t="shared" si="122"/>
        <v>#N/A</v>
      </c>
      <c r="L1356" s="81">
        <f ca="1">SUMIF(MAYPAY1, Employees8[HELPER COLUMN],Table8[[#All],[Invoice Value]])</f>
        <v>0</v>
      </c>
      <c r="M1356" s="77" t="e">
        <f ca="1">IF(AND(K1356="PAY", L1356&gt;0), SUMIF(MAYPAY1,Employees8[[#Headers],[#Data],[HELPER COLUMN]],Table8[[#All],[Invoice Value]]), "")</f>
        <v>#N/A</v>
      </c>
      <c r="N1356" s="78" t="e">
        <f t="shared" si="123"/>
        <v>#N/A</v>
      </c>
      <c r="O1356" s="79"/>
    </row>
    <row r="1357" spans="2:15" ht="18.75" customHeight="1" x14ac:dyDescent="0.35">
      <c r="B1357" s="67" t="e">
        <f t="shared" si="124"/>
        <v>#N/A</v>
      </c>
      <c r="C1357" s="40"/>
      <c r="D1357" s="40"/>
      <c r="E1357" s="40"/>
      <c r="F1357" s="74"/>
      <c r="G1357" s="74"/>
      <c r="H1357" s="64" t="e">
        <f>VLOOKUP(E1357, 'CODES FOR CLOSING TYPE'!$A$1:$C$28, 2,0)</f>
        <v>#N/A</v>
      </c>
      <c r="I1357" s="75" t="str">
        <f t="shared" si="121"/>
        <v>DUP</v>
      </c>
      <c r="J1357" s="75" t="e">
        <f t="shared" si="120"/>
        <v>#N/A</v>
      </c>
      <c r="K1357" s="76" t="e">
        <f t="shared" si="122"/>
        <v>#N/A</v>
      </c>
      <c r="L1357" s="81">
        <f ca="1">SUMIF(MAYPAY1, Employees8[HELPER COLUMN],Table8[[#All],[Invoice Value]])</f>
        <v>0</v>
      </c>
      <c r="M1357" s="77" t="e">
        <f ca="1">IF(AND(K1357="PAY", L1357&gt;0), SUMIF(MAYPAY1,Employees8[[#Headers],[#Data],[HELPER COLUMN]],Table8[[#All],[Invoice Value]]), "")</f>
        <v>#N/A</v>
      </c>
      <c r="N1357" s="78" t="e">
        <f t="shared" si="123"/>
        <v>#N/A</v>
      </c>
      <c r="O1357" s="79"/>
    </row>
    <row r="1358" spans="2:15" ht="18.75" customHeight="1" x14ac:dyDescent="0.35">
      <c r="B1358" s="67" t="e">
        <f t="shared" si="124"/>
        <v>#N/A</v>
      </c>
      <c r="C1358" s="40"/>
      <c r="D1358" s="40"/>
      <c r="E1358" s="40"/>
      <c r="F1358" s="74"/>
      <c r="G1358" s="74"/>
      <c r="H1358" s="64" t="e">
        <f>VLOOKUP(E1358, 'CODES FOR CLOSING TYPE'!$A$1:$C$28, 2,0)</f>
        <v>#N/A</v>
      </c>
      <c r="I1358" s="75" t="str">
        <f t="shared" si="121"/>
        <v>DUP</v>
      </c>
      <c r="J1358" s="75" t="e">
        <f t="shared" si="120"/>
        <v>#N/A</v>
      </c>
      <c r="K1358" s="76" t="e">
        <f t="shared" si="122"/>
        <v>#N/A</v>
      </c>
      <c r="L1358" s="81">
        <f ca="1">SUMIF(MAYPAY1, Employees8[HELPER COLUMN],Table8[[#All],[Invoice Value]])</f>
        <v>0</v>
      </c>
      <c r="M1358" s="77" t="e">
        <f ca="1">IF(AND(K1358="PAY", L1358&gt;0), SUMIF(MAYPAY1,Employees8[[#Headers],[#Data],[HELPER COLUMN]],Table8[[#All],[Invoice Value]]), "")</f>
        <v>#N/A</v>
      </c>
      <c r="N1358" s="78" t="e">
        <f t="shared" si="123"/>
        <v>#N/A</v>
      </c>
      <c r="O1358" s="79"/>
    </row>
    <row r="1359" spans="2:15" ht="18.75" customHeight="1" x14ac:dyDescent="0.35">
      <c r="B1359" s="67" t="e">
        <f t="shared" si="124"/>
        <v>#N/A</v>
      </c>
      <c r="C1359" s="40"/>
      <c r="D1359" s="40"/>
      <c r="E1359" s="40"/>
      <c r="F1359" s="74"/>
      <c r="G1359" s="74"/>
      <c r="H1359" s="64" t="e">
        <f>VLOOKUP(E1359, 'CODES FOR CLOSING TYPE'!$A$1:$C$28, 2,0)</f>
        <v>#N/A</v>
      </c>
      <c r="I1359" s="75" t="str">
        <f t="shared" si="121"/>
        <v>DUP</v>
      </c>
      <c r="J1359" s="75" t="e">
        <f t="shared" si="120"/>
        <v>#N/A</v>
      </c>
      <c r="K1359" s="76" t="e">
        <f t="shared" si="122"/>
        <v>#N/A</v>
      </c>
      <c r="L1359" s="81">
        <f ca="1">SUMIF(MAYPAY1, Employees8[HELPER COLUMN],Table8[[#All],[Invoice Value]])</f>
        <v>0</v>
      </c>
      <c r="M1359" s="77" t="e">
        <f ca="1">IF(AND(K1359="PAY", L1359&gt;0), SUMIF(MAYPAY1,Employees8[[#Headers],[#Data],[HELPER COLUMN]],Table8[[#All],[Invoice Value]]), "")</f>
        <v>#N/A</v>
      </c>
      <c r="N1359" s="78" t="e">
        <f t="shared" si="123"/>
        <v>#N/A</v>
      </c>
      <c r="O1359" s="79"/>
    </row>
    <row r="1360" spans="2:15" ht="18.75" customHeight="1" x14ac:dyDescent="0.35">
      <c r="B1360" s="67" t="e">
        <f t="shared" si="124"/>
        <v>#N/A</v>
      </c>
      <c r="C1360" s="40"/>
      <c r="D1360" s="40"/>
      <c r="E1360" s="40"/>
      <c r="F1360" s="74"/>
      <c r="G1360" s="74"/>
      <c r="H1360" s="64" t="e">
        <f>VLOOKUP(E1360, 'CODES FOR CLOSING TYPE'!$A$1:$C$28, 2,0)</f>
        <v>#N/A</v>
      </c>
      <c r="I1360" s="75" t="str">
        <f t="shared" si="121"/>
        <v>DUP</v>
      </c>
      <c r="J1360" s="75" t="e">
        <f t="shared" si="120"/>
        <v>#N/A</v>
      </c>
      <c r="K1360" s="76" t="e">
        <f t="shared" si="122"/>
        <v>#N/A</v>
      </c>
      <c r="L1360" s="81">
        <f ca="1">SUMIF(MAYPAY1, Employees8[HELPER COLUMN],Table8[[#All],[Invoice Value]])</f>
        <v>0</v>
      </c>
      <c r="M1360" s="77" t="e">
        <f ca="1">IF(AND(K1360="PAY", L1360&gt;0), SUMIF(MAYPAY1,Employees8[[#Headers],[#Data],[HELPER COLUMN]],Table8[[#All],[Invoice Value]]), "")</f>
        <v>#N/A</v>
      </c>
      <c r="N1360" s="78" t="e">
        <f t="shared" si="123"/>
        <v>#N/A</v>
      </c>
      <c r="O1360" s="79"/>
    </row>
    <row r="1361" spans="2:15" ht="18.75" customHeight="1" x14ac:dyDescent="0.35">
      <c r="B1361" s="67" t="e">
        <f t="shared" si="124"/>
        <v>#N/A</v>
      </c>
      <c r="C1361" s="40"/>
      <c r="D1361" s="40"/>
      <c r="E1361" s="40"/>
      <c r="F1361" s="74"/>
      <c r="G1361" s="74"/>
      <c r="H1361" s="64" t="e">
        <f>VLOOKUP(E1361, 'CODES FOR CLOSING TYPE'!$A$1:$C$28, 2,0)</f>
        <v>#N/A</v>
      </c>
      <c r="I1361" s="75" t="str">
        <f t="shared" si="121"/>
        <v>DUP</v>
      </c>
      <c r="J1361" s="75" t="e">
        <f t="shared" si="120"/>
        <v>#N/A</v>
      </c>
      <c r="K1361" s="76" t="e">
        <f t="shared" si="122"/>
        <v>#N/A</v>
      </c>
      <c r="L1361" s="81">
        <f ca="1">SUMIF(MAYPAY1, Employees8[HELPER COLUMN],Table8[[#All],[Invoice Value]])</f>
        <v>0</v>
      </c>
      <c r="M1361" s="77" t="e">
        <f ca="1">IF(AND(K1361="PAY", L1361&gt;0), SUMIF(MAYPAY1,Employees8[[#Headers],[#Data],[HELPER COLUMN]],Table8[[#All],[Invoice Value]]), "")</f>
        <v>#N/A</v>
      </c>
      <c r="N1361" s="78" t="e">
        <f t="shared" si="123"/>
        <v>#N/A</v>
      </c>
      <c r="O1361" s="79"/>
    </row>
    <row r="1362" spans="2:15" ht="18.75" customHeight="1" x14ac:dyDescent="0.35">
      <c r="B1362" s="67" t="e">
        <f t="shared" si="124"/>
        <v>#N/A</v>
      </c>
      <c r="C1362" s="40"/>
      <c r="D1362" s="40"/>
      <c r="E1362" s="40"/>
      <c r="F1362" s="74"/>
      <c r="G1362" s="74"/>
      <c r="H1362" s="64" t="e">
        <f>VLOOKUP(E1362, 'CODES FOR CLOSING TYPE'!$A$1:$C$28, 2,0)</f>
        <v>#N/A</v>
      </c>
      <c r="I1362" s="75" t="str">
        <f t="shared" si="121"/>
        <v>DUP</v>
      </c>
      <c r="J1362" s="75" t="e">
        <f t="shared" si="120"/>
        <v>#N/A</v>
      </c>
      <c r="K1362" s="76" t="e">
        <f t="shared" si="122"/>
        <v>#N/A</v>
      </c>
      <c r="L1362" s="81">
        <f ca="1">SUMIF(MAYPAY1, Employees8[HELPER COLUMN],Table8[[#All],[Invoice Value]])</f>
        <v>0</v>
      </c>
      <c r="M1362" s="77" t="e">
        <f ca="1">IF(AND(K1362="PAY", L1362&gt;0), SUMIF(MAYPAY1,Employees8[[#Headers],[#Data],[HELPER COLUMN]],Table8[[#All],[Invoice Value]]), "")</f>
        <v>#N/A</v>
      </c>
      <c r="N1362" s="78" t="e">
        <f t="shared" si="123"/>
        <v>#N/A</v>
      </c>
      <c r="O1362" s="79"/>
    </row>
    <row r="1363" spans="2:15" ht="18.75" customHeight="1" x14ac:dyDescent="0.35">
      <c r="B1363" s="67" t="e">
        <f t="shared" si="124"/>
        <v>#N/A</v>
      </c>
      <c r="C1363" s="40"/>
      <c r="D1363" s="40"/>
      <c r="E1363" s="40"/>
      <c r="F1363" s="74"/>
      <c r="G1363" s="74"/>
      <c r="H1363" s="64" t="e">
        <f>VLOOKUP(E1363, 'CODES FOR CLOSING TYPE'!$A$1:$C$28, 2,0)</f>
        <v>#N/A</v>
      </c>
      <c r="I1363" s="75" t="str">
        <f t="shared" si="121"/>
        <v>DUP</v>
      </c>
      <c r="J1363" s="75" t="e">
        <f t="shared" si="120"/>
        <v>#N/A</v>
      </c>
      <c r="K1363" s="76" t="e">
        <f t="shared" si="122"/>
        <v>#N/A</v>
      </c>
      <c r="L1363" s="81">
        <f ca="1">SUMIF(MAYPAY1, Employees8[HELPER COLUMN],Table8[[#All],[Invoice Value]])</f>
        <v>0</v>
      </c>
      <c r="M1363" s="77" t="e">
        <f ca="1">IF(AND(K1363="PAY", L1363&gt;0), SUMIF(MAYPAY1,Employees8[[#Headers],[#Data],[HELPER COLUMN]],Table8[[#All],[Invoice Value]]), "")</f>
        <v>#N/A</v>
      </c>
      <c r="N1363" s="78" t="e">
        <f t="shared" si="123"/>
        <v>#N/A</v>
      </c>
      <c r="O1363" s="79"/>
    </row>
    <row r="1364" spans="2:15" ht="18.75" customHeight="1" x14ac:dyDescent="0.35">
      <c r="B1364" s="67" t="e">
        <f t="shared" si="124"/>
        <v>#N/A</v>
      </c>
      <c r="C1364" s="40"/>
      <c r="D1364" s="40"/>
      <c r="E1364" s="40"/>
      <c r="F1364" s="74"/>
      <c r="G1364" s="74"/>
      <c r="H1364" s="64" t="e">
        <f>VLOOKUP(E1364, 'CODES FOR CLOSING TYPE'!$A$1:$C$28, 2,0)</f>
        <v>#N/A</v>
      </c>
      <c r="I1364" s="75" t="str">
        <f t="shared" si="121"/>
        <v>DUP</v>
      </c>
      <c r="J1364" s="75" t="e">
        <f t="shared" si="120"/>
        <v>#N/A</v>
      </c>
      <c r="K1364" s="76" t="e">
        <f t="shared" si="122"/>
        <v>#N/A</v>
      </c>
      <c r="L1364" s="81">
        <f ca="1">SUMIF(MAYPAY1, Employees8[HELPER COLUMN],Table8[[#All],[Invoice Value]])</f>
        <v>0</v>
      </c>
      <c r="M1364" s="77" t="e">
        <f ca="1">IF(AND(K1364="PAY", L1364&gt;0), SUMIF(MAYPAY1,Employees8[[#Headers],[#Data],[HELPER COLUMN]],Table8[[#All],[Invoice Value]]), "")</f>
        <v>#N/A</v>
      </c>
      <c r="N1364" s="78" t="e">
        <f t="shared" si="123"/>
        <v>#N/A</v>
      </c>
      <c r="O1364" s="79"/>
    </row>
    <row r="1365" spans="2:15" ht="18.75" customHeight="1" x14ac:dyDescent="0.35">
      <c r="B1365" s="67" t="e">
        <f t="shared" si="124"/>
        <v>#N/A</v>
      </c>
      <c r="C1365" s="40"/>
      <c r="D1365" s="40"/>
      <c r="E1365" s="40"/>
      <c r="F1365" s="74"/>
      <c r="G1365" s="74"/>
      <c r="H1365" s="64" t="e">
        <f>VLOOKUP(E1365, 'CODES FOR CLOSING TYPE'!$A$1:$C$28, 2,0)</f>
        <v>#N/A</v>
      </c>
      <c r="I1365" s="75" t="str">
        <f t="shared" si="121"/>
        <v>DUP</v>
      </c>
      <c r="J1365" s="75" t="e">
        <f t="shared" si="120"/>
        <v>#N/A</v>
      </c>
      <c r="K1365" s="76" t="e">
        <f t="shared" si="122"/>
        <v>#N/A</v>
      </c>
      <c r="L1365" s="81">
        <f ca="1">SUMIF(MAYPAY1, Employees8[HELPER COLUMN],Table8[[#All],[Invoice Value]])</f>
        <v>0</v>
      </c>
      <c r="M1365" s="77" t="e">
        <f ca="1">IF(AND(K1365="PAY", L1365&gt;0), SUMIF(MAYPAY1,Employees8[[#Headers],[#Data],[HELPER COLUMN]],Table8[[#All],[Invoice Value]]), "")</f>
        <v>#N/A</v>
      </c>
      <c r="N1365" s="78" t="e">
        <f t="shared" si="123"/>
        <v>#N/A</v>
      </c>
      <c r="O1365" s="79"/>
    </row>
    <row r="1366" spans="2:15" ht="18.75" customHeight="1" x14ac:dyDescent="0.35">
      <c r="B1366" s="67" t="e">
        <f t="shared" si="124"/>
        <v>#N/A</v>
      </c>
      <c r="C1366" s="40"/>
      <c r="D1366" s="40"/>
      <c r="E1366" s="40"/>
      <c r="F1366" s="74"/>
      <c r="G1366" s="74"/>
      <c r="H1366" s="64" t="e">
        <f>VLOOKUP(E1366, 'CODES FOR CLOSING TYPE'!$A$1:$C$28, 2,0)</f>
        <v>#N/A</v>
      </c>
      <c r="I1366" s="75" t="str">
        <f t="shared" si="121"/>
        <v>DUP</v>
      </c>
      <c r="J1366" s="75" t="e">
        <f t="shared" si="120"/>
        <v>#N/A</v>
      </c>
      <c r="K1366" s="76" t="e">
        <f t="shared" si="122"/>
        <v>#N/A</v>
      </c>
      <c r="L1366" s="81">
        <f ca="1">SUMIF(MAYPAY1, Employees8[HELPER COLUMN],Table8[[#All],[Invoice Value]])</f>
        <v>0</v>
      </c>
      <c r="M1366" s="77" t="e">
        <f ca="1">IF(AND(K1366="PAY", L1366&gt;0), SUMIF(MAYPAY1,Employees8[[#Headers],[#Data],[HELPER COLUMN]],Table8[[#All],[Invoice Value]]), "")</f>
        <v>#N/A</v>
      </c>
      <c r="N1366" s="78" t="e">
        <f t="shared" si="123"/>
        <v>#N/A</v>
      </c>
      <c r="O1366" s="79"/>
    </row>
    <row r="1367" spans="2:15" ht="18.75" customHeight="1" x14ac:dyDescent="0.35">
      <c r="B1367" s="67" t="e">
        <f t="shared" si="124"/>
        <v>#N/A</v>
      </c>
      <c r="C1367" s="40"/>
      <c r="D1367" s="40"/>
      <c r="E1367" s="40"/>
      <c r="F1367" s="74"/>
      <c r="G1367" s="74"/>
      <c r="H1367" s="64" t="e">
        <f>VLOOKUP(E1367, 'CODES FOR CLOSING TYPE'!$A$1:$C$28, 2,0)</f>
        <v>#N/A</v>
      </c>
      <c r="I1367" s="75" t="str">
        <f t="shared" si="121"/>
        <v>DUP</v>
      </c>
      <c r="J1367" s="75" t="e">
        <f t="shared" si="120"/>
        <v>#N/A</v>
      </c>
      <c r="K1367" s="76" t="e">
        <f t="shared" si="122"/>
        <v>#N/A</v>
      </c>
      <c r="L1367" s="81">
        <f ca="1">SUMIF(MAYPAY1, Employees8[HELPER COLUMN],Table8[[#All],[Invoice Value]])</f>
        <v>0</v>
      </c>
      <c r="M1367" s="77" t="e">
        <f ca="1">IF(AND(K1367="PAY", L1367&gt;0), SUMIF(MAYPAY1,Employees8[[#Headers],[#Data],[HELPER COLUMN]],Table8[[#All],[Invoice Value]]), "")</f>
        <v>#N/A</v>
      </c>
      <c r="N1367" s="78" t="e">
        <f t="shared" si="123"/>
        <v>#N/A</v>
      </c>
      <c r="O1367" s="79"/>
    </row>
    <row r="1368" spans="2:15" ht="18.75" customHeight="1" x14ac:dyDescent="0.35">
      <c r="B1368" s="67" t="e">
        <f t="shared" si="124"/>
        <v>#N/A</v>
      </c>
      <c r="C1368" s="40"/>
      <c r="D1368" s="40"/>
      <c r="E1368" s="40"/>
      <c r="F1368" s="74"/>
      <c r="G1368" s="74"/>
      <c r="H1368" s="64" t="e">
        <f>VLOOKUP(E1368, 'CODES FOR CLOSING TYPE'!$A$1:$C$28, 2,0)</f>
        <v>#N/A</v>
      </c>
      <c r="I1368" s="75" t="str">
        <f t="shared" si="121"/>
        <v>DUP</v>
      </c>
      <c r="J1368" s="75" t="e">
        <f t="shared" si="120"/>
        <v>#N/A</v>
      </c>
      <c r="K1368" s="76" t="e">
        <f t="shared" si="122"/>
        <v>#N/A</v>
      </c>
      <c r="L1368" s="81">
        <f ca="1">SUMIF(MAYPAY1, Employees8[HELPER COLUMN],Table8[[#All],[Invoice Value]])</f>
        <v>0</v>
      </c>
      <c r="M1368" s="77" t="e">
        <f ca="1">IF(AND(K1368="PAY", L1368&gt;0), SUMIF(MAYPAY1,Employees8[[#Headers],[#Data],[HELPER COLUMN]],Table8[[#All],[Invoice Value]]), "")</f>
        <v>#N/A</v>
      </c>
      <c r="N1368" s="78" t="e">
        <f t="shared" si="123"/>
        <v>#N/A</v>
      </c>
      <c r="O1368" s="79"/>
    </row>
    <row r="1369" spans="2:15" ht="18.75" customHeight="1" x14ac:dyDescent="0.35">
      <c r="B1369" s="67" t="e">
        <f t="shared" si="124"/>
        <v>#N/A</v>
      </c>
      <c r="C1369" s="40"/>
      <c r="D1369" s="40"/>
      <c r="E1369" s="40"/>
      <c r="F1369" s="74"/>
      <c r="G1369" s="74"/>
      <c r="H1369" s="64" t="e">
        <f>VLOOKUP(E1369, 'CODES FOR CLOSING TYPE'!$A$1:$C$28, 2,0)</f>
        <v>#N/A</v>
      </c>
      <c r="I1369" s="75" t="str">
        <f t="shared" si="121"/>
        <v>DUP</v>
      </c>
      <c r="J1369" s="75" t="e">
        <f t="shared" si="120"/>
        <v>#N/A</v>
      </c>
      <c r="K1369" s="76" t="e">
        <f t="shared" si="122"/>
        <v>#N/A</v>
      </c>
      <c r="L1369" s="81">
        <f ca="1">SUMIF(MAYPAY1, Employees8[HELPER COLUMN],Table8[[#All],[Invoice Value]])</f>
        <v>0</v>
      </c>
      <c r="M1369" s="77" t="e">
        <f ca="1">IF(AND(K1369="PAY", L1369&gt;0), SUMIF(MAYPAY1,Employees8[[#Headers],[#Data],[HELPER COLUMN]],Table8[[#All],[Invoice Value]]), "")</f>
        <v>#N/A</v>
      </c>
      <c r="N1369" s="78" t="e">
        <f t="shared" si="123"/>
        <v>#N/A</v>
      </c>
      <c r="O1369" s="79"/>
    </row>
    <row r="1370" spans="2:15" ht="18.75" customHeight="1" x14ac:dyDescent="0.35">
      <c r="B1370" s="67" t="e">
        <f t="shared" si="124"/>
        <v>#N/A</v>
      </c>
      <c r="C1370" s="40"/>
      <c r="D1370" s="40"/>
      <c r="E1370" s="40"/>
      <c r="F1370" s="74"/>
      <c r="G1370" s="74"/>
      <c r="H1370" s="64" t="e">
        <f>VLOOKUP(E1370, 'CODES FOR CLOSING TYPE'!$A$1:$C$28, 2,0)</f>
        <v>#N/A</v>
      </c>
      <c r="I1370" s="75" t="str">
        <f t="shared" si="121"/>
        <v>DUP</v>
      </c>
      <c r="J1370" s="75" t="e">
        <f t="shared" si="120"/>
        <v>#N/A</v>
      </c>
      <c r="K1370" s="76" t="e">
        <f t="shared" si="122"/>
        <v>#N/A</v>
      </c>
      <c r="L1370" s="81">
        <f ca="1">SUMIF(MAYPAY1, Employees8[HELPER COLUMN],Table8[[#All],[Invoice Value]])</f>
        <v>0</v>
      </c>
      <c r="M1370" s="77" t="e">
        <f ca="1">IF(AND(K1370="PAY", L1370&gt;0), SUMIF(MAYPAY1,Employees8[[#Headers],[#Data],[HELPER COLUMN]],Table8[[#All],[Invoice Value]]), "")</f>
        <v>#N/A</v>
      </c>
      <c r="N1370" s="78" t="e">
        <f t="shared" si="123"/>
        <v>#N/A</v>
      </c>
      <c r="O1370" s="79"/>
    </row>
    <row r="1371" spans="2:15" ht="18.75" customHeight="1" x14ac:dyDescent="0.35">
      <c r="B1371" s="67" t="e">
        <f t="shared" si="124"/>
        <v>#N/A</v>
      </c>
      <c r="C1371" s="40"/>
      <c r="D1371" s="40"/>
      <c r="E1371" s="40"/>
      <c r="F1371" s="74"/>
      <c r="G1371" s="74"/>
      <c r="H1371" s="64" t="e">
        <f>VLOOKUP(E1371, 'CODES FOR CLOSING TYPE'!$A$1:$C$28, 2,0)</f>
        <v>#N/A</v>
      </c>
      <c r="I1371" s="75" t="str">
        <f t="shared" si="121"/>
        <v>DUP</v>
      </c>
      <c r="J1371" s="75" t="e">
        <f t="shared" si="120"/>
        <v>#N/A</v>
      </c>
      <c r="K1371" s="76" t="e">
        <f t="shared" si="122"/>
        <v>#N/A</v>
      </c>
      <c r="L1371" s="81">
        <f ca="1">SUMIF(MAYPAY1, Employees8[HELPER COLUMN],Table8[[#All],[Invoice Value]])</f>
        <v>0</v>
      </c>
      <c r="M1371" s="77" t="e">
        <f ca="1">IF(AND(K1371="PAY", L1371&gt;0), SUMIF(MAYPAY1,Employees8[[#Headers],[#Data],[HELPER COLUMN]],Table8[[#All],[Invoice Value]]), "")</f>
        <v>#N/A</v>
      </c>
      <c r="N1371" s="78" t="e">
        <f t="shared" si="123"/>
        <v>#N/A</v>
      </c>
      <c r="O1371" s="79"/>
    </row>
    <row r="1372" spans="2:15" ht="18.75" customHeight="1" x14ac:dyDescent="0.35">
      <c r="B1372" s="67" t="e">
        <f t="shared" si="124"/>
        <v>#N/A</v>
      </c>
      <c r="C1372" s="40"/>
      <c r="D1372" s="40"/>
      <c r="E1372" s="40"/>
      <c r="F1372" s="74"/>
      <c r="G1372" s="74"/>
      <c r="H1372" s="64" t="e">
        <f>VLOOKUP(E1372, 'CODES FOR CLOSING TYPE'!$A$1:$C$28, 2,0)</f>
        <v>#N/A</v>
      </c>
      <c r="I1372" s="75" t="str">
        <f t="shared" si="121"/>
        <v>DUP</v>
      </c>
      <c r="J1372" s="75" t="e">
        <f t="shared" si="120"/>
        <v>#N/A</v>
      </c>
      <c r="K1372" s="76" t="e">
        <f t="shared" si="122"/>
        <v>#N/A</v>
      </c>
      <c r="L1372" s="81">
        <f ca="1">SUMIF(MAYPAY1, Employees8[HELPER COLUMN],Table8[[#All],[Invoice Value]])</f>
        <v>0</v>
      </c>
      <c r="M1372" s="77" t="e">
        <f ca="1">IF(AND(K1372="PAY", L1372&gt;0), SUMIF(MAYPAY1,Employees8[[#Headers],[#Data],[HELPER COLUMN]],Table8[[#All],[Invoice Value]]), "")</f>
        <v>#N/A</v>
      </c>
      <c r="N1372" s="78" t="e">
        <f t="shared" si="123"/>
        <v>#N/A</v>
      </c>
      <c r="O1372" s="79"/>
    </row>
    <row r="1373" spans="2:15" ht="18.75" customHeight="1" x14ac:dyDescent="0.35">
      <c r="B1373" s="67" t="e">
        <f t="shared" si="124"/>
        <v>#N/A</v>
      </c>
      <c r="C1373" s="40"/>
      <c r="D1373" s="40"/>
      <c r="E1373" s="40"/>
      <c r="F1373" s="74"/>
      <c r="G1373" s="74"/>
      <c r="H1373" s="64" t="e">
        <f>VLOOKUP(E1373, 'CODES FOR CLOSING TYPE'!$A$1:$C$28, 2,0)</f>
        <v>#N/A</v>
      </c>
      <c r="I1373" s="75" t="str">
        <f t="shared" si="121"/>
        <v>DUP</v>
      </c>
      <c r="J1373" s="75" t="e">
        <f t="shared" si="120"/>
        <v>#N/A</v>
      </c>
      <c r="K1373" s="76" t="e">
        <f t="shared" si="122"/>
        <v>#N/A</v>
      </c>
      <c r="L1373" s="81">
        <f ca="1">SUMIF(MAYPAY1, Employees8[HELPER COLUMN],Table8[[#All],[Invoice Value]])</f>
        <v>0</v>
      </c>
      <c r="M1373" s="77" t="e">
        <f ca="1">IF(AND(K1373="PAY", L1373&gt;0), SUMIF(MAYPAY1,Employees8[[#Headers],[#Data],[HELPER COLUMN]],Table8[[#All],[Invoice Value]]), "")</f>
        <v>#N/A</v>
      </c>
      <c r="N1373" s="78" t="e">
        <f t="shared" si="123"/>
        <v>#N/A</v>
      </c>
      <c r="O1373" s="79"/>
    </row>
    <row r="1374" spans="2:15" ht="18.75" customHeight="1" x14ac:dyDescent="0.35">
      <c r="B1374" s="67" t="e">
        <f t="shared" si="124"/>
        <v>#N/A</v>
      </c>
      <c r="C1374" s="40"/>
      <c r="D1374" s="40"/>
      <c r="E1374" s="40"/>
      <c r="F1374" s="74"/>
      <c r="G1374" s="74"/>
      <c r="H1374" s="64" t="e">
        <f>VLOOKUP(E1374, 'CODES FOR CLOSING TYPE'!$A$1:$C$28, 2,0)</f>
        <v>#N/A</v>
      </c>
      <c r="I1374" s="75" t="str">
        <f t="shared" si="121"/>
        <v>DUP</v>
      </c>
      <c r="J1374" s="75" t="e">
        <f t="shared" si="120"/>
        <v>#N/A</v>
      </c>
      <c r="K1374" s="76" t="e">
        <f t="shared" si="122"/>
        <v>#N/A</v>
      </c>
      <c r="L1374" s="81">
        <f ca="1">SUMIF(MAYPAY1, Employees8[HELPER COLUMN],Table8[[#All],[Invoice Value]])</f>
        <v>0</v>
      </c>
      <c r="M1374" s="77" t="e">
        <f ca="1">IF(AND(K1374="PAY", L1374&gt;0), SUMIF(MAYPAY1,Employees8[[#Headers],[#Data],[HELPER COLUMN]],Table8[[#All],[Invoice Value]]), "")</f>
        <v>#N/A</v>
      </c>
      <c r="N1374" s="78" t="e">
        <f t="shared" si="123"/>
        <v>#N/A</v>
      </c>
      <c r="O1374" s="79"/>
    </row>
    <row r="1375" spans="2:15" ht="18.75" customHeight="1" x14ac:dyDescent="0.35">
      <c r="B1375" s="67" t="e">
        <f t="shared" si="124"/>
        <v>#N/A</v>
      </c>
      <c r="C1375" s="40"/>
      <c r="D1375" s="40"/>
      <c r="E1375" s="40"/>
      <c r="F1375" s="74"/>
      <c r="G1375" s="74"/>
      <c r="H1375" s="64" t="e">
        <f>VLOOKUP(E1375, 'CODES FOR CLOSING TYPE'!$A$1:$C$28, 2,0)</f>
        <v>#N/A</v>
      </c>
      <c r="I1375" s="75" t="str">
        <f t="shared" si="121"/>
        <v>DUP</v>
      </c>
      <c r="J1375" s="75" t="e">
        <f t="shared" si="120"/>
        <v>#N/A</v>
      </c>
      <c r="K1375" s="76" t="e">
        <f t="shared" si="122"/>
        <v>#N/A</v>
      </c>
      <c r="L1375" s="81">
        <f ca="1">SUMIF(MAYPAY1, Employees8[HELPER COLUMN],Table8[[#All],[Invoice Value]])</f>
        <v>0</v>
      </c>
      <c r="M1375" s="77" t="e">
        <f ca="1">IF(AND(K1375="PAY", L1375&gt;0), SUMIF(MAYPAY1,Employees8[[#Headers],[#Data],[HELPER COLUMN]],Table8[[#All],[Invoice Value]]), "")</f>
        <v>#N/A</v>
      </c>
      <c r="N1375" s="78" t="e">
        <f t="shared" si="123"/>
        <v>#N/A</v>
      </c>
      <c r="O1375" s="79"/>
    </row>
    <row r="1376" spans="2:15" ht="18.75" customHeight="1" x14ac:dyDescent="0.35">
      <c r="B1376" s="67" t="e">
        <f t="shared" si="124"/>
        <v>#N/A</v>
      </c>
      <c r="C1376" s="40"/>
      <c r="D1376" s="40"/>
      <c r="E1376" s="40"/>
      <c r="F1376" s="74"/>
      <c r="G1376" s="74"/>
      <c r="H1376" s="64" t="e">
        <f>VLOOKUP(E1376, 'CODES FOR CLOSING TYPE'!$A$1:$C$28, 2,0)</f>
        <v>#N/A</v>
      </c>
      <c r="I1376" s="75" t="str">
        <f t="shared" si="121"/>
        <v>DUP</v>
      </c>
      <c r="J1376" s="75" t="e">
        <f t="shared" si="120"/>
        <v>#N/A</v>
      </c>
      <c r="K1376" s="76" t="e">
        <f t="shared" si="122"/>
        <v>#N/A</v>
      </c>
      <c r="L1376" s="81">
        <f ca="1">SUMIF(MAYPAY1, Employees8[HELPER COLUMN],Table8[[#All],[Invoice Value]])</f>
        <v>0</v>
      </c>
      <c r="M1376" s="77" t="e">
        <f ca="1">IF(AND(K1376="PAY", L1376&gt;0), SUMIF(MAYPAY1,Employees8[[#Headers],[#Data],[HELPER COLUMN]],Table8[[#All],[Invoice Value]]), "")</f>
        <v>#N/A</v>
      </c>
      <c r="N1376" s="78" t="e">
        <f t="shared" si="123"/>
        <v>#N/A</v>
      </c>
      <c r="O1376" s="79"/>
    </row>
    <row r="1377" spans="2:15" ht="18.75" customHeight="1" x14ac:dyDescent="0.35">
      <c r="B1377" s="67" t="e">
        <f t="shared" si="124"/>
        <v>#N/A</v>
      </c>
      <c r="C1377" s="40"/>
      <c r="D1377" s="40"/>
      <c r="E1377" s="40"/>
      <c r="F1377" s="74"/>
      <c r="G1377" s="74"/>
      <c r="H1377" s="64" t="e">
        <f>VLOOKUP(E1377, 'CODES FOR CLOSING TYPE'!$A$1:$C$28, 2,0)</f>
        <v>#N/A</v>
      </c>
      <c r="I1377" s="75" t="str">
        <f t="shared" si="121"/>
        <v>DUP</v>
      </c>
      <c r="J1377" s="75" t="e">
        <f t="shared" si="120"/>
        <v>#N/A</v>
      </c>
      <c r="K1377" s="76" t="e">
        <f t="shared" si="122"/>
        <v>#N/A</v>
      </c>
      <c r="L1377" s="81">
        <f ca="1">SUMIF(MAYPAY1, Employees8[HELPER COLUMN],Table8[[#All],[Invoice Value]])</f>
        <v>0</v>
      </c>
      <c r="M1377" s="77" t="e">
        <f ca="1">IF(AND(K1377="PAY", L1377&gt;0), SUMIF(MAYPAY1,Employees8[[#Headers],[#Data],[HELPER COLUMN]],Table8[[#All],[Invoice Value]]), "")</f>
        <v>#N/A</v>
      </c>
      <c r="N1377" s="78" t="e">
        <f t="shared" si="123"/>
        <v>#N/A</v>
      </c>
      <c r="O1377" s="79"/>
    </row>
    <row r="1378" spans="2:15" ht="18.75" customHeight="1" x14ac:dyDescent="0.35">
      <c r="B1378" s="67" t="e">
        <f t="shared" si="124"/>
        <v>#N/A</v>
      </c>
      <c r="C1378" s="40"/>
      <c r="D1378" s="40"/>
      <c r="E1378" s="40"/>
      <c r="F1378" s="74"/>
      <c r="G1378" s="74"/>
      <c r="H1378" s="64" t="e">
        <f>VLOOKUP(E1378, 'CODES FOR CLOSING TYPE'!$A$1:$C$28, 2,0)</f>
        <v>#N/A</v>
      </c>
      <c r="I1378" s="75" t="str">
        <f t="shared" si="121"/>
        <v>DUP</v>
      </c>
      <c r="J1378" s="75" t="e">
        <f t="shared" si="120"/>
        <v>#N/A</v>
      </c>
      <c r="K1378" s="76" t="e">
        <f t="shared" si="122"/>
        <v>#N/A</v>
      </c>
      <c r="L1378" s="81">
        <f ca="1">SUMIF(MAYPAY1, Employees8[HELPER COLUMN],Table8[[#All],[Invoice Value]])</f>
        <v>0</v>
      </c>
      <c r="M1378" s="77" t="e">
        <f ca="1">IF(AND(K1378="PAY", L1378&gt;0), SUMIF(MAYPAY1,Employees8[[#Headers],[#Data],[HELPER COLUMN]],Table8[[#All],[Invoice Value]]), "")</f>
        <v>#N/A</v>
      </c>
      <c r="N1378" s="78" t="e">
        <f t="shared" si="123"/>
        <v>#N/A</v>
      </c>
      <c r="O1378" s="79"/>
    </row>
    <row r="1379" spans="2:15" ht="18.75" customHeight="1" x14ac:dyDescent="0.35">
      <c r="B1379" s="67" t="e">
        <f t="shared" si="124"/>
        <v>#N/A</v>
      </c>
      <c r="C1379" s="40"/>
      <c r="D1379" s="40"/>
      <c r="E1379" s="40"/>
      <c r="F1379" s="74"/>
      <c r="G1379" s="74"/>
      <c r="H1379" s="64" t="e">
        <f>VLOOKUP(E1379, 'CODES FOR CLOSING TYPE'!$A$1:$C$28, 2,0)</f>
        <v>#N/A</v>
      </c>
      <c r="I1379" s="75" t="str">
        <f t="shared" si="121"/>
        <v>DUP</v>
      </c>
      <c r="J1379" s="75" t="e">
        <f t="shared" si="120"/>
        <v>#N/A</v>
      </c>
      <c r="K1379" s="76" t="e">
        <f t="shared" si="122"/>
        <v>#N/A</v>
      </c>
      <c r="L1379" s="81">
        <f ca="1">SUMIF(MAYPAY1, Employees8[HELPER COLUMN],Table8[[#All],[Invoice Value]])</f>
        <v>0</v>
      </c>
      <c r="M1379" s="77" t="e">
        <f ca="1">IF(AND(K1379="PAY", L1379&gt;0), SUMIF(MAYPAY1,Employees8[[#Headers],[#Data],[HELPER COLUMN]],Table8[[#All],[Invoice Value]]), "")</f>
        <v>#N/A</v>
      </c>
      <c r="N1379" s="78" t="e">
        <f t="shared" si="123"/>
        <v>#N/A</v>
      </c>
      <c r="O1379" s="79"/>
    </row>
    <row r="1380" spans="2:15" ht="18.75" customHeight="1" x14ac:dyDescent="0.35">
      <c r="B1380" s="67" t="e">
        <f t="shared" si="124"/>
        <v>#N/A</v>
      </c>
      <c r="C1380" s="40"/>
      <c r="D1380" s="40"/>
      <c r="E1380" s="40"/>
      <c r="F1380" s="74"/>
      <c r="G1380" s="74"/>
      <c r="H1380" s="64" t="e">
        <f>VLOOKUP(E1380, 'CODES FOR CLOSING TYPE'!$A$1:$C$28, 2,0)</f>
        <v>#N/A</v>
      </c>
      <c r="I1380" s="75" t="str">
        <f t="shared" si="121"/>
        <v>DUP</v>
      </c>
      <c r="J1380" s="75" t="e">
        <f t="shared" si="120"/>
        <v>#N/A</v>
      </c>
      <c r="K1380" s="76" t="e">
        <f t="shared" si="122"/>
        <v>#N/A</v>
      </c>
      <c r="L1380" s="81">
        <f ca="1">SUMIF(MAYPAY1, Employees8[HELPER COLUMN],Table8[[#All],[Invoice Value]])</f>
        <v>0</v>
      </c>
      <c r="M1380" s="77" t="e">
        <f ca="1">IF(AND(K1380="PAY", L1380&gt;0), SUMIF(MAYPAY1,Employees8[[#Headers],[#Data],[HELPER COLUMN]],Table8[[#All],[Invoice Value]]), "")</f>
        <v>#N/A</v>
      </c>
      <c r="N1380" s="78" t="e">
        <f t="shared" si="123"/>
        <v>#N/A</v>
      </c>
      <c r="O1380" s="79"/>
    </row>
    <row r="1381" spans="2:15" ht="18.75" customHeight="1" x14ac:dyDescent="0.35">
      <c r="B1381" s="67" t="e">
        <f t="shared" si="124"/>
        <v>#N/A</v>
      </c>
      <c r="C1381" s="40"/>
      <c r="D1381" s="40"/>
      <c r="E1381" s="40"/>
      <c r="F1381" s="74"/>
      <c r="G1381" s="74"/>
      <c r="H1381" s="64" t="e">
        <f>VLOOKUP(E1381, 'CODES FOR CLOSING TYPE'!$A$1:$C$28, 2,0)</f>
        <v>#N/A</v>
      </c>
      <c r="I1381" s="75" t="str">
        <f t="shared" si="121"/>
        <v>DUP</v>
      </c>
      <c r="J1381" s="75" t="e">
        <f t="shared" si="120"/>
        <v>#N/A</v>
      </c>
      <c r="K1381" s="76" t="e">
        <f t="shared" si="122"/>
        <v>#N/A</v>
      </c>
      <c r="L1381" s="81">
        <f ca="1">SUMIF(MAYPAY1, Employees8[HELPER COLUMN],Table8[[#All],[Invoice Value]])</f>
        <v>0</v>
      </c>
      <c r="M1381" s="77" t="e">
        <f ca="1">IF(AND(K1381="PAY", L1381&gt;0), SUMIF(MAYPAY1,Employees8[[#Headers],[#Data],[HELPER COLUMN]],Table8[[#All],[Invoice Value]]), "")</f>
        <v>#N/A</v>
      </c>
      <c r="N1381" s="78" t="e">
        <f t="shared" si="123"/>
        <v>#N/A</v>
      </c>
      <c r="O1381" s="79"/>
    </row>
    <row r="1382" spans="2:15" ht="18.75" customHeight="1" x14ac:dyDescent="0.35">
      <c r="B1382" s="67" t="e">
        <f t="shared" si="124"/>
        <v>#N/A</v>
      </c>
      <c r="C1382" s="40"/>
      <c r="D1382" s="40"/>
      <c r="E1382" s="40"/>
      <c r="F1382" s="74"/>
      <c r="G1382" s="74"/>
      <c r="H1382" s="64" t="e">
        <f>VLOOKUP(E1382, 'CODES FOR CLOSING TYPE'!$A$1:$C$28, 2,0)</f>
        <v>#N/A</v>
      </c>
      <c r="I1382" s="75" t="str">
        <f t="shared" si="121"/>
        <v>DUP</v>
      </c>
      <c r="J1382" s="75" t="e">
        <f t="shared" si="120"/>
        <v>#N/A</v>
      </c>
      <c r="K1382" s="76" t="e">
        <f t="shared" si="122"/>
        <v>#N/A</v>
      </c>
      <c r="L1382" s="81">
        <f ca="1">SUMIF(MAYPAY1, Employees8[HELPER COLUMN],Table8[[#All],[Invoice Value]])</f>
        <v>0</v>
      </c>
      <c r="M1382" s="77" t="e">
        <f ca="1">IF(AND(K1382="PAY", L1382&gt;0), SUMIF(MAYPAY1,Employees8[[#Headers],[#Data],[HELPER COLUMN]],Table8[[#All],[Invoice Value]]), "")</f>
        <v>#N/A</v>
      </c>
      <c r="N1382" s="78" t="e">
        <f t="shared" si="123"/>
        <v>#N/A</v>
      </c>
      <c r="O1382" s="79"/>
    </row>
    <row r="1383" spans="2:15" ht="18.75" customHeight="1" x14ac:dyDescent="0.35">
      <c r="B1383" s="67" t="e">
        <f t="shared" si="124"/>
        <v>#N/A</v>
      </c>
      <c r="C1383" s="40"/>
      <c r="D1383" s="40"/>
      <c r="E1383" s="40"/>
      <c r="F1383" s="74"/>
      <c r="G1383" s="74"/>
      <c r="H1383" s="64" t="e">
        <f>VLOOKUP(E1383, 'CODES FOR CLOSING TYPE'!$A$1:$C$28, 2,0)</f>
        <v>#N/A</v>
      </c>
      <c r="I1383" s="75" t="str">
        <f t="shared" si="121"/>
        <v>DUP</v>
      </c>
      <c r="J1383" s="75" t="e">
        <f t="shared" si="120"/>
        <v>#N/A</v>
      </c>
      <c r="K1383" s="76" t="e">
        <f t="shared" si="122"/>
        <v>#N/A</v>
      </c>
      <c r="L1383" s="81">
        <f ca="1">SUMIF(MAYPAY1, Employees8[HELPER COLUMN],Table8[[#All],[Invoice Value]])</f>
        <v>0</v>
      </c>
      <c r="M1383" s="77" t="e">
        <f ca="1">IF(AND(K1383="PAY", L1383&gt;0), SUMIF(MAYPAY1,Employees8[[#Headers],[#Data],[HELPER COLUMN]],Table8[[#All],[Invoice Value]]), "")</f>
        <v>#N/A</v>
      </c>
      <c r="N1383" s="78" t="e">
        <f t="shared" si="123"/>
        <v>#N/A</v>
      </c>
      <c r="O1383" s="79"/>
    </row>
    <row r="1384" spans="2:15" ht="18.75" customHeight="1" x14ac:dyDescent="0.35">
      <c r="B1384" s="67" t="e">
        <f t="shared" si="124"/>
        <v>#N/A</v>
      </c>
      <c r="C1384" s="40"/>
      <c r="D1384" s="40"/>
      <c r="E1384" s="40"/>
      <c r="F1384" s="74"/>
      <c r="G1384" s="74"/>
      <c r="H1384" s="64" t="e">
        <f>VLOOKUP(E1384, 'CODES FOR CLOSING TYPE'!$A$1:$C$28, 2,0)</f>
        <v>#N/A</v>
      </c>
      <c r="I1384" s="75" t="str">
        <f t="shared" si="121"/>
        <v>DUP</v>
      </c>
      <c r="J1384" s="75" t="e">
        <f t="shared" si="120"/>
        <v>#N/A</v>
      </c>
      <c r="K1384" s="76" t="e">
        <f t="shared" si="122"/>
        <v>#N/A</v>
      </c>
      <c r="L1384" s="81">
        <f ca="1">SUMIF(MAYPAY1, Employees8[HELPER COLUMN],Table8[[#All],[Invoice Value]])</f>
        <v>0</v>
      </c>
      <c r="M1384" s="77" t="e">
        <f ca="1">IF(AND(K1384="PAY", L1384&gt;0), SUMIF(MAYPAY1,Employees8[[#Headers],[#Data],[HELPER COLUMN]],Table8[[#All],[Invoice Value]]), "")</f>
        <v>#N/A</v>
      </c>
      <c r="N1384" s="78" t="e">
        <f t="shared" si="123"/>
        <v>#N/A</v>
      </c>
      <c r="O1384" s="79"/>
    </row>
    <row r="1385" spans="2:15" ht="18.75" customHeight="1" x14ac:dyDescent="0.35">
      <c r="B1385" s="67" t="e">
        <f t="shared" si="124"/>
        <v>#N/A</v>
      </c>
      <c r="C1385" s="40"/>
      <c r="D1385" s="40"/>
      <c r="E1385" s="40"/>
      <c r="F1385" s="74"/>
      <c r="G1385" s="74"/>
      <c r="H1385" s="64" t="e">
        <f>VLOOKUP(E1385, 'CODES FOR CLOSING TYPE'!$A$1:$C$28, 2,0)</f>
        <v>#N/A</v>
      </c>
      <c r="I1385" s="75" t="str">
        <f t="shared" si="121"/>
        <v>DUP</v>
      </c>
      <c r="J1385" s="75" t="e">
        <f t="shared" si="120"/>
        <v>#N/A</v>
      </c>
      <c r="K1385" s="76" t="e">
        <f t="shared" si="122"/>
        <v>#N/A</v>
      </c>
      <c r="L1385" s="81">
        <f ca="1">SUMIF(MAYPAY1, Employees8[HELPER COLUMN],Table8[[#All],[Invoice Value]])</f>
        <v>0</v>
      </c>
      <c r="M1385" s="77" t="e">
        <f ca="1">IF(AND(K1385="PAY", L1385&gt;0), SUMIF(MAYPAY1,Employees8[[#Headers],[#Data],[HELPER COLUMN]],Table8[[#All],[Invoice Value]]), "")</f>
        <v>#N/A</v>
      </c>
      <c r="N1385" s="78" t="e">
        <f t="shared" si="123"/>
        <v>#N/A</v>
      </c>
      <c r="O1385" s="79"/>
    </row>
    <row r="1386" spans="2:15" ht="18.75" customHeight="1" x14ac:dyDescent="0.35">
      <c r="B1386" s="67" t="e">
        <f t="shared" si="124"/>
        <v>#N/A</v>
      </c>
      <c r="C1386" s="40"/>
      <c r="D1386" s="40"/>
      <c r="E1386" s="40"/>
      <c r="F1386" s="74"/>
      <c r="G1386" s="74"/>
      <c r="H1386" s="64" t="e">
        <f>VLOOKUP(E1386, 'CODES FOR CLOSING TYPE'!$A$1:$C$28, 2,0)</f>
        <v>#N/A</v>
      </c>
      <c r="I1386" s="75" t="str">
        <f t="shared" si="121"/>
        <v>DUP</v>
      </c>
      <c r="J1386" s="75" t="e">
        <f t="shared" si="120"/>
        <v>#N/A</v>
      </c>
      <c r="K1386" s="76" t="e">
        <f t="shared" si="122"/>
        <v>#N/A</v>
      </c>
      <c r="L1386" s="81">
        <f ca="1">SUMIF(MAYPAY1, Employees8[HELPER COLUMN],Table8[[#All],[Invoice Value]])</f>
        <v>0</v>
      </c>
      <c r="M1386" s="77" t="e">
        <f ca="1">IF(AND(K1386="PAY", L1386&gt;0), SUMIF(MAYPAY1,Employees8[[#Headers],[#Data],[HELPER COLUMN]],Table8[[#All],[Invoice Value]]), "")</f>
        <v>#N/A</v>
      </c>
      <c r="N1386" s="78" t="e">
        <f t="shared" si="123"/>
        <v>#N/A</v>
      </c>
      <c r="O1386" s="79"/>
    </row>
    <row r="1387" spans="2:15" ht="18.75" customHeight="1" x14ac:dyDescent="0.35">
      <c r="B1387" s="67" t="e">
        <f t="shared" si="124"/>
        <v>#N/A</v>
      </c>
      <c r="C1387" s="40"/>
      <c r="D1387" s="40"/>
      <c r="E1387" s="40"/>
      <c r="F1387" s="74"/>
      <c r="G1387" s="74"/>
      <c r="H1387" s="64" t="e">
        <f>VLOOKUP(E1387, 'CODES FOR CLOSING TYPE'!$A$1:$C$28, 2,0)</f>
        <v>#N/A</v>
      </c>
      <c r="I1387" s="75" t="str">
        <f t="shared" si="121"/>
        <v>DUP</v>
      </c>
      <c r="J1387" s="75" t="e">
        <f t="shared" si="120"/>
        <v>#N/A</v>
      </c>
      <c r="K1387" s="76" t="e">
        <f t="shared" si="122"/>
        <v>#N/A</v>
      </c>
      <c r="L1387" s="81">
        <f ca="1">SUMIF(MAYPAY1, Employees8[HELPER COLUMN],Table8[[#All],[Invoice Value]])</f>
        <v>0</v>
      </c>
      <c r="M1387" s="77" t="e">
        <f ca="1">IF(AND(K1387="PAY", L1387&gt;0), SUMIF(MAYPAY1,Employees8[[#Headers],[#Data],[HELPER COLUMN]],Table8[[#All],[Invoice Value]]), "")</f>
        <v>#N/A</v>
      </c>
      <c r="N1387" s="78" t="e">
        <f t="shared" si="123"/>
        <v>#N/A</v>
      </c>
      <c r="O1387" s="79"/>
    </row>
    <row r="1388" spans="2:15" ht="18.75" customHeight="1" x14ac:dyDescent="0.35">
      <c r="B1388" s="67" t="e">
        <f t="shared" si="124"/>
        <v>#N/A</v>
      </c>
      <c r="C1388" s="40"/>
      <c r="D1388" s="40"/>
      <c r="E1388" s="40"/>
      <c r="F1388" s="74"/>
      <c r="G1388" s="74"/>
      <c r="H1388" s="64" t="e">
        <f>VLOOKUP(E1388, 'CODES FOR CLOSING TYPE'!$A$1:$C$28, 2,0)</f>
        <v>#N/A</v>
      </c>
      <c r="I1388" s="75" t="str">
        <f t="shared" si="121"/>
        <v>DUP</v>
      </c>
      <c r="J1388" s="75" t="e">
        <f t="shared" si="120"/>
        <v>#N/A</v>
      </c>
      <c r="K1388" s="76" t="e">
        <f t="shared" si="122"/>
        <v>#N/A</v>
      </c>
      <c r="L1388" s="81">
        <f ca="1">SUMIF(MAYPAY1, Employees8[HELPER COLUMN],Table8[[#All],[Invoice Value]])</f>
        <v>0</v>
      </c>
      <c r="M1388" s="77" t="e">
        <f ca="1">IF(AND(K1388="PAY", L1388&gt;0), SUMIF(MAYPAY1,Employees8[[#Headers],[#Data],[HELPER COLUMN]],Table8[[#All],[Invoice Value]]), "")</f>
        <v>#N/A</v>
      </c>
      <c r="N1388" s="78" t="e">
        <f t="shared" si="123"/>
        <v>#N/A</v>
      </c>
      <c r="O1388" s="79"/>
    </row>
    <row r="1389" spans="2:15" ht="18.75" customHeight="1" x14ac:dyDescent="0.35">
      <c r="B1389" s="67" t="e">
        <f t="shared" si="124"/>
        <v>#N/A</v>
      </c>
      <c r="C1389" s="40"/>
      <c r="D1389" s="40"/>
      <c r="E1389" s="40"/>
      <c r="F1389" s="74"/>
      <c r="G1389" s="74"/>
      <c r="H1389" s="64" t="e">
        <f>VLOOKUP(E1389, 'CODES FOR CLOSING TYPE'!$A$1:$C$28, 2,0)</f>
        <v>#N/A</v>
      </c>
      <c r="I1389" s="75" t="str">
        <f t="shared" si="121"/>
        <v>DUP</v>
      </c>
      <c r="J1389" s="75" t="e">
        <f t="shared" si="120"/>
        <v>#N/A</v>
      </c>
      <c r="K1389" s="76" t="e">
        <f t="shared" si="122"/>
        <v>#N/A</v>
      </c>
      <c r="L1389" s="81">
        <f ca="1">SUMIF(MAYPAY1, Employees8[HELPER COLUMN],Table8[[#All],[Invoice Value]])</f>
        <v>0</v>
      </c>
      <c r="M1389" s="77" t="e">
        <f ca="1">IF(AND(K1389="PAY", L1389&gt;0), SUMIF(MAYPAY1,Employees8[[#Headers],[#Data],[HELPER COLUMN]],Table8[[#All],[Invoice Value]]), "")</f>
        <v>#N/A</v>
      </c>
      <c r="N1389" s="78" t="e">
        <f t="shared" si="123"/>
        <v>#N/A</v>
      </c>
      <c r="O1389" s="79"/>
    </row>
    <row r="1390" spans="2:15" ht="18.75" customHeight="1" x14ac:dyDescent="0.35">
      <c r="B1390" s="67" t="e">
        <f t="shared" si="124"/>
        <v>#N/A</v>
      </c>
      <c r="C1390" s="40"/>
      <c r="D1390" s="40"/>
      <c r="E1390" s="40"/>
      <c r="F1390" s="74"/>
      <c r="G1390" s="74"/>
      <c r="H1390" s="64" t="e">
        <f>VLOOKUP(E1390, 'CODES FOR CLOSING TYPE'!$A$1:$C$28, 2,0)</f>
        <v>#N/A</v>
      </c>
      <c r="I1390" s="75" t="str">
        <f t="shared" si="121"/>
        <v>DUP</v>
      </c>
      <c r="J1390" s="75" t="e">
        <f t="shared" si="120"/>
        <v>#N/A</v>
      </c>
      <c r="K1390" s="76" t="e">
        <f t="shared" si="122"/>
        <v>#N/A</v>
      </c>
      <c r="L1390" s="81">
        <f ca="1">SUMIF(MAYPAY1, Employees8[HELPER COLUMN],Table8[[#All],[Invoice Value]])</f>
        <v>0</v>
      </c>
      <c r="M1390" s="77" t="e">
        <f ca="1">IF(AND(K1390="PAY", L1390&gt;0), SUMIF(MAYPAY1,Employees8[[#Headers],[#Data],[HELPER COLUMN]],Table8[[#All],[Invoice Value]]), "")</f>
        <v>#N/A</v>
      </c>
      <c r="N1390" s="78" t="e">
        <f t="shared" si="123"/>
        <v>#N/A</v>
      </c>
      <c r="O1390" s="79"/>
    </row>
    <row r="1391" spans="2:15" ht="18.75" customHeight="1" x14ac:dyDescent="0.35">
      <c r="B1391" s="67" t="e">
        <f t="shared" si="124"/>
        <v>#N/A</v>
      </c>
      <c r="C1391" s="40"/>
      <c r="D1391" s="40"/>
      <c r="E1391" s="40"/>
      <c r="F1391" s="74"/>
      <c r="G1391" s="74"/>
      <c r="H1391" s="64" t="e">
        <f>VLOOKUP(E1391, 'CODES FOR CLOSING TYPE'!$A$1:$C$28, 2,0)</f>
        <v>#N/A</v>
      </c>
      <c r="I1391" s="75" t="str">
        <f t="shared" si="121"/>
        <v>DUP</v>
      </c>
      <c r="J1391" s="75" t="e">
        <f t="shared" si="120"/>
        <v>#N/A</v>
      </c>
      <c r="K1391" s="76" t="e">
        <f t="shared" si="122"/>
        <v>#N/A</v>
      </c>
      <c r="L1391" s="81">
        <f ca="1">SUMIF(MAYPAY1, Employees8[HELPER COLUMN],Table8[[#All],[Invoice Value]])</f>
        <v>0</v>
      </c>
      <c r="M1391" s="77" t="e">
        <f ca="1">IF(AND(K1391="PAY", L1391&gt;0), SUMIF(MAYPAY1,Employees8[[#Headers],[#Data],[HELPER COLUMN]],Table8[[#All],[Invoice Value]]), "")</f>
        <v>#N/A</v>
      </c>
      <c r="N1391" s="78" t="e">
        <f t="shared" si="123"/>
        <v>#N/A</v>
      </c>
      <c r="O1391" s="79"/>
    </row>
    <row r="1392" spans="2:15" ht="18.75" customHeight="1" x14ac:dyDescent="0.35">
      <c r="B1392" s="67" t="e">
        <f t="shared" si="124"/>
        <v>#N/A</v>
      </c>
      <c r="C1392" s="40"/>
      <c r="D1392" s="40"/>
      <c r="E1392" s="40"/>
      <c r="F1392" s="74"/>
      <c r="G1392" s="74"/>
      <c r="H1392" s="64" t="e">
        <f>VLOOKUP(E1392, 'CODES FOR CLOSING TYPE'!$A$1:$C$28, 2,0)</f>
        <v>#N/A</v>
      </c>
      <c r="I1392" s="75" t="str">
        <f t="shared" si="121"/>
        <v>DUP</v>
      </c>
      <c r="J1392" s="75" t="e">
        <f t="shared" si="120"/>
        <v>#N/A</v>
      </c>
      <c r="K1392" s="76" t="e">
        <f t="shared" si="122"/>
        <v>#N/A</v>
      </c>
      <c r="L1392" s="81">
        <f ca="1">SUMIF(MAYPAY1, Employees8[HELPER COLUMN],Table8[[#All],[Invoice Value]])</f>
        <v>0</v>
      </c>
      <c r="M1392" s="77" t="e">
        <f ca="1">IF(AND(K1392="PAY", L1392&gt;0), SUMIF(MAYPAY1,Employees8[[#Headers],[#Data],[HELPER COLUMN]],Table8[[#All],[Invoice Value]]), "")</f>
        <v>#N/A</v>
      </c>
      <c r="N1392" s="78" t="e">
        <f t="shared" si="123"/>
        <v>#N/A</v>
      </c>
      <c r="O1392" s="79"/>
    </row>
    <row r="1393" spans="2:15" ht="18.75" customHeight="1" x14ac:dyDescent="0.35">
      <c r="B1393" s="67" t="e">
        <f t="shared" si="124"/>
        <v>#N/A</v>
      </c>
      <c r="C1393" s="40"/>
      <c r="D1393" s="40"/>
      <c r="E1393" s="40"/>
      <c r="F1393" s="74"/>
      <c r="G1393" s="74"/>
      <c r="H1393" s="64" t="e">
        <f>VLOOKUP(E1393, 'CODES FOR CLOSING TYPE'!$A$1:$C$28, 2,0)</f>
        <v>#N/A</v>
      </c>
      <c r="I1393" s="75" t="str">
        <f t="shared" si="121"/>
        <v>DUP</v>
      </c>
      <c r="J1393" s="75" t="e">
        <f t="shared" si="120"/>
        <v>#N/A</v>
      </c>
      <c r="K1393" s="76" t="e">
        <f t="shared" si="122"/>
        <v>#N/A</v>
      </c>
      <c r="L1393" s="81">
        <f ca="1">SUMIF(MAYPAY1, Employees8[HELPER COLUMN],Table8[[#All],[Invoice Value]])</f>
        <v>0</v>
      </c>
      <c r="M1393" s="77" t="e">
        <f ca="1">IF(AND(K1393="PAY", L1393&gt;0), SUMIF(MAYPAY1,Employees8[[#Headers],[#Data],[HELPER COLUMN]],Table8[[#All],[Invoice Value]]), "")</f>
        <v>#N/A</v>
      </c>
      <c r="N1393" s="78" t="e">
        <f t="shared" si="123"/>
        <v>#N/A</v>
      </c>
      <c r="O1393" s="79"/>
    </row>
    <row r="1394" spans="2:15" ht="18.75" customHeight="1" x14ac:dyDescent="0.35">
      <c r="B1394" s="67" t="e">
        <f t="shared" si="124"/>
        <v>#N/A</v>
      </c>
      <c r="C1394" s="40"/>
      <c r="D1394" s="40"/>
      <c r="E1394" s="40"/>
      <c r="F1394" s="74"/>
      <c r="G1394" s="74"/>
      <c r="H1394" s="64" t="e">
        <f>VLOOKUP(E1394, 'CODES FOR CLOSING TYPE'!$A$1:$C$28, 2,0)</f>
        <v>#N/A</v>
      </c>
      <c r="I1394" s="75" t="str">
        <f t="shared" si="121"/>
        <v>DUP</v>
      </c>
      <c r="J1394" s="75" t="e">
        <f t="shared" si="120"/>
        <v>#N/A</v>
      </c>
      <c r="K1394" s="76" t="e">
        <f t="shared" si="122"/>
        <v>#N/A</v>
      </c>
      <c r="L1394" s="81">
        <f ca="1">SUMIF(MAYPAY1, Employees8[HELPER COLUMN],Table8[[#All],[Invoice Value]])</f>
        <v>0</v>
      </c>
      <c r="M1394" s="77" t="e">
        <f ca="1">IF(AND(K1394="PAY", L1394&gt;0), SUMIF(MAYPAY1,Employees8[[#Headers],[#Data],[HELPER COLUMN]],Table8[[#All],[Invoice Value]]), "")</f>
        <v>#N/A</v>
      </c>
      <c r="N1394" s="78" t="e">
        <f t="shared" si="123"/>
        <v>#N/A</v>
      </c>
      <c r="O1394" s="79"/>
    </row>
    <row r="1395" spans="2:15" ht="18.75" customHeight="1" x14ac:dyDescent="0.35">
      <c r="B1395" s="67" t="e">
        <f t="shared" si="124"/>
        <v>#N/A</v>
      </c>
      <c r="C1395" s="40"/>
      <c r="D1395" s="40"/>
      <c r="E1395" s="40"/>
      <c r="F1395" s="74"/>
      <c r="G1395" s="74"/>
      <c r="H1395" s="64" t="e">
        <f>VLOOKUP(E1395, 'CODES FOR CLOSING TYPE'!$A$1:$C$28, 2,0)</f>
        <v>#N/A</v>
      </c>
      <c r="I1395" s="75" t="str">
        <f t="shared" si="121"/>
        <v>DUP</v>
      </c>
      <c r="J1395" s="75" t="e">
        <f t="shared" si="120"/>
        <v>#N/A</v>
      </c>
      <c r="K1395" s="76" t="e">
        <f t="shared" si="122"/>
        <v>#N/A</v>
      </c>
      <c r="L1395" s="81">
        <f ca="1">SUMIF(MAYPAY1, Employees8[HELPER COLUMN],Table8[[#All],[Invoice Value]])</f>
        <v>0</v>
      </c>
      <c r="M1395" s="77" t="e">
        <f ca="1">IF(AND(K1395="PAY", L1395&gt;0), SUMIF(MAYPAY1,Employees8[[#Headers],[#Data],[HELPER COLUMN]],Table8[[#All],[Invoice Value]]), "")</f>
        <v>#N/A</v>
      </c>
      <c r="N1395" s="78" t="e">
        <f t="shared" si="123"/>
        <v>#N/A</v>
      </c>
      <c r="O1395" s="79"/>
    </row>
    <row r="1396" spans="2:15" ht="18.75" customHeight="1" x14ac:dyDescent="0.35">
      <c r="B1396" s="67" t="e">
        <f t="shared" si="124"/>
        <v>#N/A</v>
      </c>
      <c r="C1396" s="40"/>
      <c r="D1396" s="40"/>
      <c r="E1396" s="40"/>
      <c r="F1396" s="74"/>
      <c r="G1396" s="74"/>
      <c r="H1396" s="64" t="e">
        <f>VLOOKUP(E1396, 'CODES FOR CLOSING TYPE'!$A$1:$C$28, 2,0)</f>
        <v>#N/A</v>
      </c>
      <c r="I1396" s="75" t="str">
        <f t="shared" si="121"/>
        <v>DUP</v>
      </c>
      <c r="J1396" s="75" t="e">
        <f t="shared" si="120"/>
        <v>#N/A</v>
      </c>
      <c r="K1396" s="76" t="e">
        <f t="shared" si="122"/>
        <v>#N/A</v>
      </c>
      <c r="L1396" s="81">
        <f ca="1">SUMIF(MAYPAY1, Employees8[HELPER COLUMN],Table8[[#All],[Invoice Value]])</f>
        <v>0</v>
      </c>
      <c r="M1396" s="77" t="e">
        <f ca="1">IF(AND(K1396="PAY", L1396&gt;0), SUMIF(MAYPAY1,Employees8[[#Headers],[#Data],[HELPER COLUMN]],Table8[[#All],[Invoice Value]]), "")</f>
        <v>#N/A</v>
      </c>
      <c r="N1396" s="78" t="e">
        <f t="shared" si="123"/>
        <v>#N/A</v>
      </c>
      <c r="O1396" s="79"/>
    </row>
    <row r="1397" spans="2:15" ht="18.75" customHeight="1" x14ac:dyDescent="0.35">
      <c r="B1397" s="67" t="e">
        <f t="shared" si="124"/>
        <v>#N/A</v>
      </c>
      <c r="C1397" s="40"/>
      <c r="D1397" s="40"/>
      <c r="E1397" s="40"/>
      <c r="F1397" s="74"/>
      <c r="G1397" s="74"/>
      <c r="H1397" s="64" t="e">
        <f>VLOOKUP(E1397, 'CODES FOR CLOSING TYPE'!$A$1:$C$28, 2,0)</f>
        <v>#N/A</v>
      </c>
      <c r="I1397" s="75" t="str">
        <f t="shared" si="121"/>
        <v>DUP</v>
      </c>
      <c r="J1397" s="75" t="e">
        <f t="shared" si="120"/>
        <v>#N/A</v>
      </c>
      <c r="K1397" s="76" t="e">
        <f t="shared" si="122"/>
        <v>#N/A</v>
      </c>
      <c r="L1397" s="81">
        <f ca="1">SUMIF(MAYPAY1, Employees8[HELPER COLUMN],Table8[[#All],[Invoice Value]])</f>
        <v>0</v>
      </c>
      <c r="M1397" s="77" t="e">
        <f ca="1">IF(AND(K1397="PAY", L1397&gt;0), SUMIF(MAYPAY1,Employees8[[#Headers],[#Data],[HELPER COLUMN]],Table8[[#All],[Invoice Value]]), "")</f>
        <v>#N/A</v>
      </c>
      <c r="N1397" s="78" t="e">
        <f t="shared" si="123"/>
        <v>#N/A</v>
      </c>
      <c r="O1397" s="79"/>
    </row>
    <row r="1398" spans="2:15" ht="18.75" customHeight="1" x14ac:dyDescent="0.35">
      <c r="B1398" s="67" t="e">
        <f t="shared" si="124"/>
        <v>#N/A</v>
      </c>
      <c r="C1398" s="40"/>
      <c r="D1398" s="40"/>
      <c r="E1398" s="40"/>
      <c r="F1398" s="74"/>
      <c r="G1398" s="74"/>
      <c r="H1398" s="64" t="e">
        <f>VLOOKUP(E1398, 'CODES FOR CLOSING TYPE'!$A$1:$C$28, 2,0)</f>
        <v>#N/A</v>
      </c>
      <c r="I1398" s="75" t="str">
        <f t="shared" si="121"/>
        <v>DUP</v>
      </c>
      <c r="J1398" s="75" t="e">
        <f t="shared" si="120"/>
        <v>#N/A</v>
      </c>
      <c r="K1398" s="76" t="e">
        <f t="shared" si="122"/>
        <v>#N/A</v>
      </c>
      <c r="L1398" s="81">
        <f ca="1">SUMIF(MAYPAY1, Employees8[HELPER COLUMN],Table8[[#All],[Invoice Value]])</f>
        <v>0</v>
      </c>
      <c r="M1398" s="77" t="e">
        <f ca="1">IF(AND(K1398="PAY", L1398&gt;0), SUMIF(MAYPAY1,Employees8[[#Headers],[#Data],[HELPER COLUMN]],Table8[[#All],[Invoice Value]]), "")</f>
        <v>#N/A</v>
      </c>
      <c r="N1398" s="78" t="e">
        <f t="shared" si="123"/>
        <v>#N/A</v>
      </c>
      <c r="O1398" s="79"/>
    </row>
    <row r="1399" spans="2:15" ht="18.75" customHeight="1" x14ac:dyDescent="0.35">
      <c r="B1399" s="67" t="e">
        <f t="shared" si="124"/>
        <v>#N/A</v>
      </c>
      <c r="C1399" s="40"/>
      <c r="D1399" s="40"/>
      <c r="E1399" s="40"/>
      <c r="F1399" s="74"/>
      <c r="G1399" s="74"/>
      <c r="H1399" s="64" t="e">
        <f>VLOOKUP(E1399, 'CODES FOR CLOSING TYPE'!$A$1:$C$28, 2,0)</f>
        <v>#N/A</v>
      </c>
      <c r="I1399" s="75" t="str">
        <f t="shared" si="121"/>
        <v>DUP</v>
      </c>
      <c r="J1399" s="75" t="e">
        <f t="shared" si="120"/>
        <v>#N/A</v>
      </c>
      <c r="K1399" s="76" t="e">
        <f t="shared" si="122"/>
        <v>#N/A</v>
      </c>
      <c r="L1399" s="81">
        <f ca="1">SUMIF(MAYPAY1, Employees8[HELPER COLUMN],Table8[[#All],[Invoice Value]])</f>
        <v>0</v>
      </c>
      <c r="M1399" s="77" t="e">
        <f ca="1">IF(AND(K1399="PAY", L1399&gt;0), SUMIF(MAYPAY1,Employees8[[#Headers],[#Data],[HELPER COLUMN]],Table8[[#All],[Invoice Value]]), "")</f>
        <v>#N/A</v>
      </c>
      <c r="N1399" s="78" t="e">
        <f t="shared" si="123"/>
        <v>#N/A</v>
      </c>
      <c r="O1399" s="79"/>
    </row>
    <row r="1400" spans="2:15" ht="18.75" customHeight="1" x14ac:dyDescent="0.35">
      <c r="B1400" s="67" t="e">
        <f t="shared" si="124"/>
        <v>#N/A</v>
      </c>
      <c r="C1400" s="40"/>
      <c r="D1400" s="40"/>
      <c r="E1400" s="40"/>
      <c r="F1400" s="74"/>
      <c r="G1400" s="74"/>
      <c r="H1400" s="64" t="e">
        <f>VLOOKUP(E1400, 'CODES FOR CLOSING TYPE'!$A$1:$C$28, 2,0)</f>
        <v>#N/A</v>
      </c>
      <c r="I1400" s="75" t="str">
        <f t="shared" si="121"/>
        <v>DUP</v>
      </c>
      <c r="J1400" s="75" t="e">
        <f t="shared" si="120"/>
        <v>#N/A</v>
      </c>
      <c r="K1400" s="76" t="e">
        <f t="shared" si="122"/>
        <v>#N/A</v>
      </c>
      <c r="L1400" s="81">
        <f ca="1">SUMIF(MAYPAY1, Employees8[HELPER COLUMN],Table8[[#All],[Invoice Value]])</f>
        <v>0</v>
      </c>
      <c r="M1400" s="77" t="e">
        <f ca="1">IF(AND(K1400="PAY", L1400&gt;0), SUMIF(MAYPAY1,Employees8[[#Headers],[#Data],[HELPER COLUMN]],Table8[[#All],[Invoice Value]]), "")</f>
        <v>#N/A</v>
      </c>
      <c r="N1400" s="78" t="e">
        <f t="shared" si="123"/>
        <v>#N/A</v>
      </c>
      <c r="O1400" s="79"/>
    </row>
    <row r="1401" spans="2:15" ht="18.75" customHeight="1" x14ac:dyDescent="0.35">
      <c r="B1401" s="67" t="e">
        <f t="shared" si="124"/>
        <v>#N/A</v>
      </c>
      <c r="C1401" s="40"/>
      <c r="D1401" s="40"/>
      <c r="E1401" s="40"/>
      <c r="F1401" s="74"/>
      <c r="G1401" s="74"/>
      <c r="H1401" s="64" t="e">
        <f>VLOOKUP(E1401, 'CODES FOR CLOSING TYPE'!$A$1:$C$28, 2,0)</f>
        <v>#N/A</v>
      </c>
      <c r="I1401" s="75" t="str">
        <f t="shared" si="121"/>
        <v>DUP</v>
      </c>
      <c r="J1401" s="75" t="e">
        <f t="shared" si="120"/>
        <v>#N/A</v>
      </c>
      <c r="K1401" s="76" t="e">
        <f t="shared" si="122"/>
        <v>#N/A</v>
      </c>
      <c r="L1401" s="81">
        <f ca="1">SUMIF(MAYPAY1, Employees8[HELPER COLUMN],Table8[[#All],[Invoice Value]])</f>
        <v>0</v>
      </c>
      <c r="M1401" s="77" t="e">
        <f ca="1">IF(AND(K1401="PAY", L1401&gt;0), SUMIF(MAYPAY1,Employees8[[#Headers],[#Data],[HELPER COLUMN]],Table8[[#All],[Invoice Value]]), "")</f>
        <v>#N/A</v>
      </c>
      <c r="N1401" s="78" t="e">
        <f t="shared" si="123"/>
        <v>#N/A</v>
      </c>
      <c r="O1401" s="79"/>
    </row>
    <row r="1402" spans="2:15" ht="18.75" customHeight="1" x14ac:dyDescent="0.35">
      <c r="B1402" s="67" t="e">
        <f t="shared" si="124"/>
        <v>#N/A</v>
      </c>
      <c r="C1402" s="40"/>
      <c r="D1402" s="40"/>
      <c r="E1402" s="40"/>
      <c r="F1402" s="74"/>
      <c r="G1402" s="74"/>
      <c r="H1402" s="64" t="e">
        <f>VLOOKUP(E1402, 'CODES FOR CLOSING TYPE'!$A$1:$C$28, 2,0)</f>
        <v>#N/A</v>
      </c>
      <c r="I1402" s="75" t="str">
        <f t="shared" si="121"/>
        <v>DUP</v>
      </c>
      <c r="J1402" s="75" t="e">
        <f t="shared" si="120"/>
        <v>#N/A</v>
      </c>
      <c r="K1402" s="76" t="e">
        <f t="shared" si="122"/>
        <v>#N/A</v>
      </c>
      <c r="L1402" s="81">
        <f ca="1">SUMIF(MAYPAY1, Employees8[HELPER COLUMN],Table8[[#All],[Invoice Value]])</f>
        <v>0</v>
      </c>
      <c r="M1402" s="77" t="e">
        <f ca="1">IF(AND(K1402="PAY", L1402&gt;0), SUMIF(MAYPAY1,Employees8[[#Headers],[#Data],[HELPER COLUMN]],Table8[[#All],[Invoice Value]]), "")</f>
        <v>#N/A</v>
      </c>
      <c r="N1402" s="78" t="e">
        <f t="shared" si="123"/>
        <v>#N/A</v>
      </c>
      <c r="O1402" s="79"/>
    </row>
    <row r="1403" spans="2:15" ht="18.75" customHeight="1" x14ac:dyDescent="0.35">
      <c r="B1403" s="67" t="e">
        <f t="shared" si="124"/>
        <v>#N/A</v>
      </c>
      <c r="C1403" s="40"/>
      <c r="D1403" s="40"/>
      <c r="E1403" s="40"/>
      <c r="F1403" s="74"/>
      <c r="G1403" s="74"/>
      <c r="H1403" s="64" t="e">
        <f>VLOOKUP(E1403, 'CODES FOR CLOSING TYPE'!$A$1:$C$28, 2,0)</f>
        <v>#N/A</v>
      </c>
      <c r="I1403" s="75" t="str">
        <f t="shared" si="121"/>
        <v>DUP</v>
      </c>
      <c r="J1403" s="75" t="e">
        <f t="shared" si="120"/>
        <v>#N/A</v>
      </c>
      <c r="K1403" s="76" t="e">
        <f t="shared" si="122"/>
        <v>#N/A</v>
      </c>
      <c r="L1403" s="81">
        <f ca="1">SUMIF(MAYPAY1, Employees8[HELPER COLUMN],Table8[[#All],[Invoice Value]])</f>
        <v>0</v>
      </c>
      <c r="M1403" s="77" t="e">
        <f ca="1">IF(AND(K1403="PAY", L1403&gt;0), SUMIF(MAYPAY1,Employees8[[#Headers],[#Data],[HELPER COLUMN]],Table8[[#All],[Invoice Value]]), "")</f>
        <v>#N/A</v>
      </c>
      <c r="N1403" s="78" t="e">
        <f t="shared" si="123"/>
        <v>#N/A</v>
      </c>
      <c r="O1403" s="79"/>
    </row>
    <row r="1404" spans="2:15" ht="18.75" customHeight="1" x14ac:dyDescent="0.35">
      <c r="B1404" s="67" t="e">
        <f t="shared" si="124"/>
        <v>#N/A</v>
      </c>
      <c r="C1404" s="40"/>
      <c r="D1404" s="40"/>
      <c r="E1404" s="40"/>
      <c r="F1404" s="74"/>
      <c r="G1404" s="74"/>
      <c r="H1404" s="64" t="e">
        <f>VLOOKUP(E1404, 'CODES FOR CLOSING TYPE'!$A$1:$C$28, 2,0)</f>
        <v>#N/A</v>
      </c>
      <c r="I1404" s="75" t="str">
        <f t="shared" si="121"/>
        <v>DUP</v>
      </c>
      <c r="J1404" s="75" t="e">
        <f t="shared" ref="J1404:J1467" si="125">SUMPRODUCT(--(H1404=BUILDCODES))&gt;0</f>
        <v>#N/A</v>
      </c>
      <c r="K1404" s="76" t="e">
        <f t="shared" si="122"/>
        <v>#N/A</v>
      </c>
      <c r="L1404" s="81">
        <f ca="1">SUMIF(MAYPAY1, Employees8[HELPER COLUMN],Table8[[#All],[Invoice Value]])</f>
        <v>0</v>
      </c>
      <c r="M1404" s="77" t="e">
        <f ca="1">IF(AND(K1404="PAY", L1404&gt;0), SUMIF(MAYPAY1,Employees8[[#Headers],[#Data],[HELPER COLUMN]],Table8[[#All],[Invoice Value]]), "")</f>
        <v>#N/A</v>
      </c>
      <c r="N1404" s="78" t="e">
        <f t="shared" si="123"/>
        <v>#N/A</v>
      </c>
      <c r="O1404" s="79"/>
    </row>
    <row r="1405" spans="2:15" ht="18.75" customHeight="1" x14ac:dyDescent="0.35">
      <c r="B1405" s="67" t="e">
        <f t="shared" si="124"/>
        <v>#N/A</v>
      </c>
      <c r="C1405" s="40"/>
      <c r="D1405" s="40"/>
      <c r="E1405" s="40"/>
      <c r="F1405" s="74"/>
      <c r="G1405" s="74"/>
      <c r="H1405" s="64" t="e">
        <f>VLOOKUP(E1405, 'CODES FOR CLOSING TYPE'!$A$1:$C$28, 2,0)</f>
        <v>#N/A</v>
      </c>
      <c r="I1405" s="75" t="str">
        <f t="shared" si="121"/>
        <v>DUP</v>
      </c>
      <c r="J1405" s="75" t="e">
        <f t="shared" si="125"/>
        <v>#N/A</v>
      </c>
      <c r="K1405" s="76" t="e">
        <f t="shared" si="122"/>
        <v>#N/A</v>
      </c>
      <c r="L1405" s="81">
        <f ca="1">SUMIF(MAYPAY1, Employees8[HELPER COLUMN],Table8[[#All],[Invoice Value]])</f>
        <v>0</v>
      </c>
      <c r="M1405" s="77" t="e">
        <f ca="1">IF(AND(K1405="PAY", L1405&gt;0), SUMIF(MAYPAY1,Employees8[[#Headers],[#Data],[HELPER COLUMN]],Table8[[#All],[Invoice Value]]), "")</f>
        <v>#N/A</v>
      </c>
      <c r="N1405" s="78" t="e">
        <f t="shared" si="123"/>
        <v>#N/A</v>
      </c>
      <c r="O1405" s="79"/>
    </row>
    <row r="1406" spans="2:15" ht="18.75" customHeight="1" x14ac:dyDescent="0.35">
      <c r="B1406" s="67" t="e">
        <f t="shared" si="124"/>
        <v>#N/A</v>
      </c>
      <c r="C1406" s="40"/>
      <c r="D1406" s="40"/>
      <c r="E1406" s="40"/>
      <c r="F1406" s="74"/>
      <c r="G1406" s="74"/>
      <c r="H1406" s="64" t="e">
        <f>VLOOKUP(E1406, 'CODES FOR CLOSING TYPE'!$A$1:$C$28, 2,0)</f>
        <v>#N/A</v>
      </c>
      <c r="I1406" s="75" t="str">
        <f t="shared" si="121"/>
        <v>DUP</v>
      </c>
      <c r="J1406" s="75" t="e">
        <f t="shared" si="125"/>
        <v>#N/A</v>
      </c>
      <c r="K1406" s="76" t="e">
        <f t="shared" si="122"/>
        <v>#N/A</v>
      </c>
      <c r="L1406" s="81">
        <f ca="1">SUMIF(MAYPAY1, Employees8[HELPER COLUMN],Table8[[#All],[Invoice Value]])</f>
        <v>0</v>
      </c>
      <c r="M1406" s="77" t="e">
        <f ca="1">IF(AND(K1406="PAY", L1406&gt;0), SUMIF(MAYPAY1,Employees8[[#Headers],[#Data],[HELPER COLUMN]],Table8[[#All],[Invoice Value]]), "")</f>
        <v>#N/A</v>
      </c>
      <c r="N1406" s="78" t="e">
        <f t="shared" si="123"/>
        <v>#N/A</v>
      </c>
      <c r="O1406" s="79"/>
    </row>
    <row r="1407" spans="2:15" ht="18.75" customHeight="1" x14ac:dyDescent="0.35">
      <c r="B1407" s="67" t="e">
        <f t="shared" si="124"/>
        <v>#N/A</v>
      </c>
      <c r="C1407" s="40"/>
      <c r="D1407" s="40"/>
      <c r="E1407" s="40"/>
      <c r="F1407" s="74"/>
      <c r="G1407" s="74"/>
      <c r="H1407" s="64" t="e">
        <f>VLOOKUP(E1407, 'CODES FOR CLOSING TYPE'!$A$1:$C$28, 2,0)</f>
        <v>#N/A</v>
      </c>
      <c r="I1407" s="75" t="str">
        <f t="shared" si="121"/>
        <v>DUP</v>
      </c>
      <c r="J1407" s="75" t="e">
        <f t="shared" si="125"/>
        <v>#N/A</v>
      </c>
      <c r="K1407" s="76" t="e">
        <f t="shared" si="122"/>
        <v>#N/A</v>
      </c>
      <c r="L1407" s="81">
        <f ca="1">SUMIF(MAYPAY1, Employees8[HELPER COLUMN],Table8[[#All],[Invoice Value]])</f>
        <v>0</v>
      </c>
      <c r="M1407" s="77" t="e">
        <f ca="1">IF(AND(K1407="PAY", L1407&gt;0), SUMIF(MAYPAY1,Employees8[[#Headers],[#Data],[HELPER COLUMN]],Table8[[#All],[Invoice Value]]), "")</f>
        <v>#N/A</v>
      </c>
      <c r="N1407" s="78" t="e">
        <f t="shared" si="123"/>
        <v>#N/A</v>
      </c>
      <c r="O1407" s="79"/>
    </row>
    <row r="1408" spans="2:15" ht="18.75" customHeight="1" x14ac:dyDescent="0.35">
      <c r="B1408" s="67" t="e">
        <f t="shared" si="124"/>
        <v>#N/A</v>
      </c>
      <c r="C1408" s="40"/>
      <c r="D1408" s="40"/>
      <c r="E1408" s="40"/>
      <c r="F1408" s="74"/>
      <c r="G1408" s="74"/>
      <c r="H1408" s="64" t="e">
        <f>VLOOKUP(E1408, 'CODES FOR CLOSING TYPE'!$A$1:$C$28, 2,0)</f>
        <v>#N/A</v>
      </c>
      <c r="I1408" s="75" t="str">
        <f t="shared" si="121"/>
        <v>DUP</v>
      </c>
      <c r="J1408" s="75" t="e">
        <f t="shared" si="125"/>
        <v>#N/A</v>
      </c>
      <c r="K1408" s="76" t="e">
        <f t="shared" si="122"/>
        <v>#N/A</v>
      </c>
      <c r="L1408" s="81">
        <f ca="1">SUMIF(MAYPAY1, Employees8[HELPER COLUMN],Table8[[#All],[Invoice Value]])</f>
        <v>0</v>
      </c>
      <c r="M1408" s="77" t="e">
        <f ca="1">IF(AND(K1408="PAY", L1408&gt;0), SUMIF(MAYPAY1,Employees8[[#Headers],[#Data],[HELPER COLUMN]],Table8[[#All],[Invoice Value]]), "")</f>
        <v>#N/A</v>
      </c>
      <c r="N1408" s="78" t="e">
        <f t="shared" si="123"/>
        <v>#N/A</v>
      </c>
      <c r="O1408" s="79"/>
    </row>
    <row r="1409" spans="2:15" ht="18.75" customHeight="1" x14ac:dyDescent="0.35">
      <c r="B1409" s="67" t="e">
        <f t="shared" si="124"/>
        <v>#N/A</v>
      </c>
      <c r="C1409" s="40"/>
      <c r="D1409" s="40"/>
      <c r="E1409" s="40"/>
      <c r="F1409" s="74"/>
      <c r="G1409" s="74"/>
      <c r="H1409" s="64" t="e">
        <f>VLOOKUP(E1409, 'CODES FOR CLOSING TYPE'!$A$1:$C$28, 2,0)</f>
        <v>#N/A</v>
      </c>
      <c r="I1409" s="75" t="str">
        <f t="shared" si="121"/>
        <v>DUP</v>
      </c>
      <c r="J1409" s="75" t="e">
        <f t="shared" si="125"/>
        <v>#N/A</v>
      </c>
      <c r="K1409" s="76" t="e">
        <f t="shared" si="122"/>
        <v>#N/A</v>
      </c>
      <c r="L1409" s="81">
        <f ca="1">SUMIF(MAYPAY1, Employees8[HELPER COLUMN],Table8[[#All],[Invoice Value]])</f>
        <v>0</v>
      </c>
      <c r="M1409" s="77" t="e">
        <f ca="1">IF(AND(K1409="PAY", L1409&gt;0), SUMIF(MAYPAY1,Employees8[[#Headers],[#Data],[HELPER COLUMN]],Table8[[#All],[Invoice Value]]), "")</f>
        <v>#N/A</v>
      </c>
      <c r="N1409" s="78" t="e">
        <f t="shared" si="123"/>
        <v>#N/A</v>
      </c>
      <c r="O1409" s="79"/>
    </row>
    <row r="1410" spans="2:15" ht="18.75" customHeight="1" x14ac:dyDescent="0.35">
      <c r="B1410" s="67" t="e">
        <f t="shared" si="124"/>
        <v>#N/A</v>
      </c>
      <c r="C1410" s="40"/>
      <c r="D1410" s="40"/>
      <c r="E1410" s="40"/>
      <c r="F1410" s="74"/>
      <c r="G1410" s="74"/>
      <c r="H1410" s="64" t="e">
        <f>VLOOKUP(E1410, 'CODES FOR CLOSING TYPE'!$A$1:$C$28, 2,0)</f>
        <v>#N/A</v>
      </c>
      <c r="I1410" s="75" t="str">
        <f t="shared" si="121"/>
        <v>DUP</v>
      </c>
      <c r="J1410" s="75" t="e">
        <f t="shared" si="125"/>
        <v>#N/A</v>
      </c>
      <c r="K1410" s="76" t="e">
        <f t="shared" si="122"/>
        <v>#N/A</v>
      </c>
      <c r="L1410" s="81">
        <f ca="1">SUMIF(MAYPAY1, Employees8[HELPER COLUMN],Table8[[#All],[Invoice Value]])</f>
        <v>0</v>
      </c>
      <c r="M1410" s="77" t="e">
        <f ca="1">IF(AND(K1410="PAY", L1410&gt;0), SUMIF(MAYPAY1,Employees8[[#Headers],[#Data],[HELPER COLUMN]],Table8[[#All],[Invoice Value]]), "")</f>
        <v>#N/A</v>
      </c>
      <c r="N1410" s="78" t="e">
        <f t="shared" si="123"/>
        <v>#N/A</v>
      </c>
      <c r="O1410" s="79"/>
    </row>
    <row r="1411" spans="2:15" ht="18.75" customHeight="1" x14ac:dyDescent="0.35">
      <c r="B1411" s="67" t="e">
        <f t="shared" si="124"/>
        <v>#N/A</v>
      </c>
      <c r="C1411" s="40"/>
      <c r="D1411" s="40"/>
      <c r="E1411" s="40"/>
      <c r="F1411" s="74"/>
      <c r="G1411" s="74"/>
      <c r="H1411" s="64" t="e">
        <f>VLOOKUP(E1411, 'CODES FOR CLOSING TYPE'!$A$1:$C$28, 2,0)</f>
        <v>#N/A</v>
      </c>
      <c r="I1411" s="75" t="str">
        <f t="shared" si="121"/>
        <v>DUP</v>
      </c>
      <c r="J1411" s="75" t="e">
        <f t="shared" si="125"/>
        <v>#N/A</v>
      </c>
      <c r="K1411" s="76" t="e">
        <f t="shared" si="122"/>
        <v>#N/A</v>
      </c>
      <c r="L1411" s="81">
        <f ca="1">SUMIF(MAYPAY1, Employees8[HELPER COLUMN],Table8[[#All],[Invoice Value]])</f>
        <v>0</v>
      </c>
      <c r="M1411" s="77" t="e">
        <f ca="1">IF(AND(K1411="PAY", L1411&gt;0), SUMIF(MAYPAY1,Employees8[[#Headers],[#Data],[HELPER COLUMN]],Table8[[#All],[Invoice Value]]), "")</f>
        <v>#N/A</v>
      </c>
      <c r="N1411" s="78" t="e">
        <f t="shared" si="123"/>
        <v>#N/A</v>
      </c>
      <c r="O1411" s="79"/>
    </row>
    <row r="1412" spans="2:15" ht="18.75" customHeight="1" x14ac:dyDescent="0.35">
      <c r="B1412" s="67" t="e">
        <f t="shared" si="124"/>
        <v>#N/A</v>
      </c>
      <c r="C1412" s="40"/>
      <c r="D1412" s="40"/>
      <c r="E1412" s="40"/>
      <c r="F1412" s="74"/>
      <c r="G1412" s="74"/>
      <c r="H1412" s="64" t="e">
        <f>VLOOKUP(E1412, 'CODES FOR CLOSING TYPE'!$A$1:$C$28, 2,0)</f>
        <v>#N/A</v>
      </c>
      <c r="I1412" s="75" t="str">
        <f t="shared" ref="I1412:I1475" si="126">IF(COUNTIF(B$4:B$1640, B1412&amp;"C")&gt;0, "DUP", "UNIQUE")</f>
        <v>DUP</v>
      </c>
      <c r="J1412" s="75" t="e">
        <f t="shared" si="125"/>
        <v>#N/A</v>
      </c>
      <c r="K1412" s="76" t="e">
        <f t="shared" si="122"/>
        <v>#N/A</v>
      </c>
      <c r="L1412" s="81">
        <f ca="1">SUMIF(MAYPAY1, Employees8[HELPER COLUMN],Table8[[#All],[Invoice Value]])</f>
        <v>0</v>
      </c>
      <c r="M1412" s="77" t="e">
        <f ca="1">IF(AND(K1412="PAY", L1412&gt;0), SUMIF(MAYPAY1,Employees8[[#Headers],[#Data],[HELPER COLUMN]],Table8[[#All],[Invoice Value]]), "")</f>
        <v>#N/A</v>
      </c>
      <c r="N1412" s="78" t="e">
        <f t="shared" si="123"/>
        <v>#N/A</v>
      </c>
      <c r="O1412" s="79"/>
    </row>
    <row r="1413" spans="2:15" ht="18.75" customHeight="1" x14ac:dyDescent="0.35">
      <c r="B1413" s="67" t="e">
        <f t="shared" si="124"/>
        <v>#N/A</v>
      </c>
      <c r="C1413" s="40"/>
      <c r="D1413" s="40"/>
      <c r="E1413" s="40"/>
      <c r="F1413" s="74"/>
      <c r="G1413" s="74"/>
      <c r="H1413" s="64" t="e">
        <f>VLOOKUP(E1413, 'CODES FOR CLOSING TYPE'!$A$1:$C$28, 2,0)</f>
        <v>#N/A</v>
      </c>
      <c r="I1413" s="75" t="str">
        <f t="shared" si="126"/>
        <v>DUP</v>
      </c>
      <c r="J1413" s="75" t="e">
        <f t="shared" si="125"/>
        <v>#N/A</v>
      </c>
      <c r="K1413" s="76" t="e">
        <f t="shared" si="122"/>
        <v>#N/A</v>
      </c>
      <c r="L1413" s="81">
        <f ca="1">SUMIF(MAYPAY1, Employees8[HELPER COLUMN],Table8[[#All],[Invoice Value]])</f>
        <v>0</v>
      </c>
      <c r="M1413" s="77" t="e">
        <f ca="1">IF(AND(K1413="PAY", L1413&gt;0), SUMIF(MAYPAY1,Employees8[[#Headers],[#Data],[HELPER COLUMN]],Table8[[#All],[Invoice Value]]), "")</f>
        <v>#N/A</v>
      </c>
      <c r="N1413" s="78" t="e">
        <f t="shared" si="123"/>
        <v>#N/A</v>
      </c>
      <c r="O1413" s="79"/>
    </row>
    <row r="1414" spans="2:15" ht="18.75" customHeight="1" x14ac:dyDescent="0.35">
      <c r="B1414" s="67" t="e">
        <f t="shared" si="124"/>
        <v>#N/A</v>
      </c>
      <c r="C1414" s="40"/>
      <c r="D1414" s="40"/>
      <c r="E1414" s="40"/>
      <c r="F1414" s="74"/>
      <c r="G1414" s="74"/>
      <c r="H1414" s="64" t="e">
        <f>VLOOKUP(E1414, 'CODES FOR CLOSING TYPE'!$A$1:$C$28, 2,0)</f>
        <v>#N/A</v>
      </c>
      <c r="I1414" s="75" t="str">
        <f t="shared" si="126"/>
        <v>DUP</v>
      </c>
      <c r="J1414" s="75" t="e">
        <f t="shared" si="125"/>
        <v>#N/A</v>
      </c>
      <c r="K1414" s="76" t="e">
        <f t="shared" si="122"/>
        <v>#N/A</v>
      </c>
      <c r="L1414" s="81">
        <f ca="1">SUMIF(MAYPAY1, Employees8[HELPER COLUMN],Table8[[#All],[Invoice Value]])</f>
        <v>0</v>
      </c>
      <c r="M1414" s="77" t="e">
        <f ca="1">IF(AND(K1414="PAY", L1414&gt;0), SUMIF(MAYPAY1,Employees8[[#Headers],[#Data],[HELPER COLUMN]],Table8[[#All],[Invoice Value]]), "")</f>
        <v>#N/A</v>
      </c>
      <c r="N1414" s="78" t="e">
        <f t="shared" si="123"/>
        <v>#N/A</v>
      </c>
      <c r="O1414" s="79"/>
    </row>
    <row r="1415" spans="2:15" ht="18.75" customHeight="1" x14ac:dyDescent="0.35">
      <c r="B1415" s="67" t="e">
        <f t="shared" si="124"/>
        <v>#N/A</v>
      </c>
      <c r="C1415" s="40"/>
      <c r="D1415" s="40"/>
      <c r="E1415" s="40"/>
      <c r="F1415" s="74"/>
      <c r="G1415" s="74"/>
      <c r="H1415" s="64" t="e">
        <f>VLOOKUP(E1415, 'CODES FOR CLOSING TYPE'!$A$1:$C$28, 2,0)</f>
        <v>#N/A</v>
      </c>
      <c r="I1415" s="75" t="str">
        <f t="shared" si="126"/>
        <v>DUP</v>
      </c>
      <c r="J1415" s="75" t="e">
        <f t="shared" si="125"/>
        <v>#N/A</v>
      </c>
      <c r="K1415" s="76" t="e">
        <f t="shared" si="122"/>
        <v>#N/A</v>
      </c>
      <c r="L1415" s="81">
        <f ca="1">SUMIF(MAYPAY1, Employees8[HELPER COLUMN],Table8[[#All],[Invoice Value]])</f>
        <v>0</v>
      </c>
      <c r="M1415" s="77" t="e">
        <f ca="1">IF(AND(K1415="PAY", L1415&gt;0), SUMIF(MAYPAY1,Employees8[[#Headers],[#Data],[HELPER COLUMN]],Table8[[#All],[Invoice Value]]), "")</f>
        <v>#N/A</v>
      </c>
      <c r="N1415" s="78" t="e">
        <f t="shared" si="123"/>
        <v>#N/A</v>
      </c>
      <c r="O1415" s="79"/>
    </row>
    <row r="1416" spans="2:15" ht="18.75" customHeight="1" x14ac:dyDescent="0.35">
      <c r="B1416" s="67" t="e">
        <f t="shared" si="124"/>
        <v>#N/A</v>
      </c>
      <c r="C1416" s="40"/>
      <c r="D1416" s="40"/>
      <c r="E1416" s="40"/>
      <c r="F1416" s="74"/>
      <c r="G1416" s="74"/>
      <c r="H1416" s="64" t="e">
        <f>VLOOKUP(E1416, 'CODES FOR CLOSING TYPE'!$A$1:$C$28, 2,0)</f>
        <v>#N/A</v>
      </c>
      <c r="I1416" s="75" t="str">
        <f t="shared" si="126"/>
        <v>DUP</v>
      </c>
      <c r="J1416" s="75" t="e">
        <f t="shared" si="125"/>
        <v>#N/A</v>
      </c>
      <c r="K1416" s="76" t="e">
        <f t="shared" ref="K1416:K1479" si="127">IF(AND(I1416="DUP", J1416=TRUE),"NO","PAY")</f>
        <v>#N/A</v>
      </c>
      <c r="L1416" s="81">
        <f ca="1">SUMIF(MAYPAY1, Employees8[HELPER COLUMN],Table8[[#All],[Invoice Value]])</f>
        <v>0</v>
      </c>
      <c r="M1416" s="77" t="e">
        <f ca="1">IF(AND(K1416="PAY", L1416&gt;0), SUMIF(MAYPAY1,Employees8[[#Headers],[#Data],[HELPER COLUMN]],Table8[[#All],[Invoice Value]]), "")</f>
        <v>#N/A</v>
      </c>
      <c r="N1416" s="78" t="e">
        <f t="shared" ref="N1416:N1479" si="128">IF(H1416="NGA Outside Boundary Remediation/Build", "OSB", IF(K1416="NO", "NEGLECT", IF(AND(K1416="PAY",L1416=0), "NOT PAID", "PAID")))</f>
        <v>#N/A</v>
      </c>
      <c r="O1416" s="79"/>
    </row>
    <row r="1417" spans="2:15" ht="18.75" customHeight="1" x14ac:dyDescent="0.35">
      <c r="B1417" s="67" t="e">
        <f t="shared" si="124"/>
        <v>#N/A</v>
      </c>
      <c r="C1417" s="40"/>
      <c r="D1417" s="40"/>
      <c r="E1417" s="40"/>
      <c r="F1417" s="74"/>
      <c r="G1417" s="74"/>
      <c r="H1417" s="64" t="e">
        <f>VLOOKUP(E1417, 'CODES FOR CLOSING TYPE'!$A$1:$C$28, 2,0)</f>
        <v>#N/A</v>
      </c>
      <c r="I1417" s="75" t="str">
        <f t="shared" si="126"/>
        <v>DUP</v>
      </c>
      <c r="J1417" s="75" t="e">
        <f t="shared" si="125"/>
        <v>#N/A</v>
      </c>
      <c r="K1417" s="76" t="e">
        <f t="shared" si="127"/>
        <v>#N/A</v>
      </c>
      <c r="L1417" s="81">
        <f ca="1">SUMIF(MAYPAY1, Employees8[HELPER COLUMN],Table8[[#All],[Invoice Value]])</f>
        <v>0</v>
      </c>
      <c r="M1417" s="77" t="e">
        <f ca="1">IF(AND(K1417="PAY", L1417&gt;0), SUMIF(MAYPAY1,Employees8[[#Headers],[#Data],[HELPER COLUMN]],Table8[[#All],[Invoice Value]]), "")</f>
        <v>#N/A</v>
      </c>
      <c r="N1417" s="78" t="e">
        <f t="shared" si="128"/>
        <v>#N/A</v>
      </c>
      <c r="O1417" s="79"/>
    </row>
    <row r="1418" spans="2:15" ht="18.75" customHeight="1" x14ac:dyDescent="0.35">
      <c r="B1418" s="67" t="e">
        <f t="shared" si="124"/>
        <v>#N/A</v>
      </c>
      <c r="C1418" s="40"/>
      <c r="D1418" s="40"/>
      <c r="E1418" s="40"/>
      <c r="F1418" s="74"/>
      <c r="G1418" s="74"/>
      <c r="H1418" s="64" t="e">
        <f>VLOOKUP(E1418, 'CODES FOR CLOSING TYPE'!$A$1:$C$28, 2,0)</f>
        <v>#N/A</v>
      </c>
      <c r="I1418" s="75" t="str">
        <f t="shared" si="126"/>
        <v>DUP</v>
      </c>
      <c r="J1418" s="75" t="e">
        <f t="shared" si="125"/>
        <v>#N/A</v>
      </c>
      <c r="K1418" s="76" t="e">
        <f t="shared" si="127"/>
        <v>#N/A</v>
      </c>
      <c r="L1418" s="81">
        <f ca="1">SUMIF(MAYPAY1, Employees8[HELPER COLUMN],Table8[[#All],[Invoice Value]])</f>
        <v>0</v>
      </c>
      <c r="M1418" s="77" t="e">
        <f ca="1">IF(AND(K1418="PAY", L1418&gt;0), SUMIF(MAYPAY1,Employees8[[#Headers],[#Data],[HELPER COLUMN]],Table8[[#All],[Invoice Value]]), "")</f>
        <v>#N/A</v>
      </c>
      <c r="N1418" s="78" t="e">
        <f t="shared" si="128"/>
        <v>#N/A</v>
      </c>
      <c r="O1418" s="79"/>
    </row>
    <row r="1419" spans="2:15" ht="18.75" customHeight="1" x14ac:dyDescent="0.35">
      <c r="B1419" s="67" t="e">
        <f t="shared" si="124"/>
        <v>#N/A</v>
      </c>
      <c r="C1419" s="40"/>
      <c r="D1419" s="40"/>
      <c r="E1419" s="40"/>
      <c r="F1419" s="74"/>
      <c r="G1419" s="74"/>
      <c r="H1419" s="64" t="e">
        <f>VLOOKUP(E1419, 'CODES FOR CLOSING TYPE'!$A$1:$C$28, 2,0)</f>
        <v>#N/A</v>
      </c>
      <c r="I1419" s="75" t="str">
        <f t="shared" si="126"/>
        <v>DUP</v>
      </c>
      <c r="J1419" s="75" t="e">
        <f t="shared" si="125"/>
        <v>#N/A</v>
      </c>
      <c r="K1419" s="76" t="e">
        <f t="shared" si="127"/>
        <v>#N/A</v>
      </c>
      <c r="L1419" s="81">
        <f ca="1">SUMIF(MAYPAY1, Employees8[HELPER COLUMN],Table8[[#All],[Invoice Value]])</f>
        <v>0</v>
      </c>
      <c r="M1419" s="77" t="e">
        <f ca="1">IF(AND(K1419="PAY", L1419&gt;0), SUMIF(MAYPAY1,Employees8[[#Headers],[#Data],[HELPER COLUMN]],Table8[[#All],[Invoice Value]]), "")</f>
        <v>#N/A</v>
      </c>
      <c r="N1419" s="78" t="e">
        <f t="shared" si="128"/>
        <v>#N/A</v>
      </c>
      <c r="O1419" s="79"/>
    </row>
    <row r="1420" spans="2:15" ht="18.75" customHeight="1" x14ac:dyDescent="0.35">
      <c r="B1420" s="67" t="e">
        <f t="shared" ref="B1420:B1483" si="129">CONCATENATE(C1420, H1420)</f>
        <v>#N/A</v>
      </c>
      <c r="C1420" s="40"/>
      <c r="D1420" s="40"/>
      <c r="E1420" s="40"/>
      <c r="F1420" s="74"/>
      <c r="G1420" s="74"/>
      <c r="H1420" s="64" t="e">
        <f>VLOOKUP(E1420, 'CODES FOR CLOSING TYPE'!$A$1:$C$28, 2,0)</f>
        <v>#N/A</v>
      </c>
      <c r="I1420" s="75" t="str">
        <f t="shared" si="126"/>
        <v>DUP</v>
      </c>
      <c r="J1420" s="75" t="e">
        <f t="shared" si="125"/>
        <v>#N/A</v>
      </c>
      <c r="K1420" s="76" t="e">
        <f t="shared" si="127"/>
        <v>#N/A</v>
      </c>
      <c r="L1420" s="81">
        <f ca="1">SUMIF(MAYPAY1, Employees8[HELPER COLUMN],Table8[[#All],[Invoice Value]])</f>
        <v>0</v>
      </c>
      <c r="M1420" s="77" t="e">
        <f ca="1">IF(AND(K1420="PAY", L1420&gt;0), SUMIF(MAYPAY1,Employees8[[#Headers],[#Data],[HELPER COLUMN]],Table8[[#All],[Invoice Value]]), "")</f>
        <v>#N/A</v>
      </c>
      <c r="N1420" s="78" t="e">
        <f t="shared" si="128"/>
        <v>#N/A</v>
      </c>
      <c r="O1420" s="79"/>
    </row>
    <row r="1421" spans="2:15" ht="18.75" customHeight="1" x14ac:dyDescent="0.35">
      <c r="B1421" s="67" t="e">
        <f t="shared" si="129"/>
        <v>#N/A</v>
      </c>
      <c r="C1421" s="40"/>
      <c r="D1421" s="40"/>
      <c r="E1421" s="40"/>
      <c r="F1421" s="74"/>
      <c r="G1421" s="74"/>
      <c r="H1421" s="64" t="e">
        <f>VLOOKUP(E1421, 'CODES FOR CLOSING TYPE'!$A$1:$C$28, 2,0)</f>
        <v>#N/A</v>
      </c>
      <c r="I1421" s="75" t="str">
        <f t="shared" si="126"/>
        <v>DUP</v>
      </c>
      <c r="J1421" s="75" t="e">
        <f t="shared" si="125"/>
        <v>#N/A</v>
      </c>
      <c r="K1421" s="76" t="e">
        <f t="shared" si="127"/>
        <v>#N/A</v>
      </c>
      <c r="L1421" s="81">
        <f ca="1">SUMIF(MAYPAY1, Employees8[HELPER COLUMN],Table8[[#All],[Invoice Value]])</f>
        <v>0</v>
      </c>
      <c r="M1421" s="77" t="e">
        <f ca="1">IF(AND(K1421="PAY", L1421&gt;0), SUMIF(MAYPAY1,Employees8[[#Headers],[#Data],[HELPER COLUMN]],Table8[[#All],[Invoice Value]]), "")</f>
        <v>#N/A</v>
      </c>
      <c r="N1421" s="78" t="e">
        <f t="shared" si="128"/>
        <v>#N/A</v>
      </c>
      <c r="O1421" s="79"/>
    </row>
    <row r="1422" spans="2:15" ht="18.75" customHeight="1" x14ac:dyDescent="0.35">
      <c r="B1422" s="67" t="e">
        <f t="shared" si="129"/>
        <v>#N/A</v>
      </c>
      <c r="C1422" s="40"/>
      <c r="D1422" s="40"/>
      <c r="E1422" s="40"/>
      <c r="F1422" s="74"/>
      <c r="G1422" s="74"/>
      <c r="H1422" s="64" t="e">
        <f>VLOOKUP(E1422, 'CODES FOR CLOSING TYPE'!$A$1:$C$28, 2,0)</f>
        <v>#N/A</v>
      </c>
      <c r="I1422" s="75" t="str">
        <f t="shared" si="126"/>
        <v>DUP</v>
      </c>
      <c r="J1422" s="75" t="e">
        <f t="shared" si="125"/>
        <v>#N/A</v>
      </c>
      <c r="K1422" s="76" t="e">
        <f t="shared" si="127"/>
        <v>#N/A</v>
      </c>
      <c r="L1422" s="81">
        <f ca="1">SUMIF(MAYPAY1, Employees8[HELPER COLUMN],Table8[[#All],[Invoice Value]])</f>
        <v>0</v>
      </c>
      <c r="M1422" s="77" t="e">
        <f ca="1">IF(AND(K1422="PAY", L1422&gt;0), SUMIF(MAYPAY1,Employees8[[#Headers],[#Data],[HELPER COLUMN]],Table8[[#All],[Invoice Value]]), "")</f>
        <v>#N/A</v>
      </c>
      <c r="N1422" s="78" t="e">
        <f t="shared" si="128"/>
        <v>#N/A</v>
      </c>
      <c r="O1422" s="79"/>
    </row>
    <row r="1423" spans="2:15" ht="18.75" customHeight="1" x14ac:dyDescent="0.35">
      <c r="B1423" s="67" t="e">
        <f t="shared" si="129"/>
        <v>#N/A</v>
      </c>
      <c r="C1423" s="40"/>
      <c r="D1423" s="40"/>
      <c r="E1423" s="40"/>
      <c r="F1423" s="74"/>
      <c r="G1423" s="74"/>
      <c r="H1423" s="64" t="e">
        <f>VLOOKUP(E1423, 'CODES FOR CLOSING TYPE'!$A$1:$C$28, 2,0)</f>
        <v>#N/A</v>
      </c>
      <c r="I1423" s="75" t="str">
        <f t="shared" si="126"/>
        <v>DUP</v>
      </c>
      <c r="J1423" s="75" t="e">
        <f t="shared" si="125"/>
        <v>#N/A</v>
      </c>
      <c r="K1423" s="76" t="e">
        <f t="shared" si="127"/>
        <v>#N/A</v>
      </c>
      <c r="L1423" s="81">
        <f ca="1">SUMIF(MAYPAY1, Employees8[HELPER COLUMN],Table8[[#All],[Invoice Value]])</f>
        <v>0</v>
      </c>
      <c r="M1423" s="77" t="e">
        <f ca="1">IF(AND(K1423="PAY", L1423&gt;0), SUMIF(MAYPAY1,Employees8[[#Headers],[#Data],[HELPER COLUMN]],Table8[[#All],[Invoice Value]]), "")</f>
        <v>#N/A</v>
      </c>
      <c r="N1423" s="78" t="e">
        <f t="shared" si="128"/>
        <v>#N/A</v>
      </c>
      <c r="O1423" s="79"/>
    </row>
    <row r="1424" spans="2:15" ht="18.75" customHeight="1" x14ac:dyDescent="0.35">
      <c r="B1424" s="67" t="e">
        <f t="shared" si="129"/>
        <v>#N/A</v>
      </c>
      <c r="C1424" s="40"/>
      <c r="D1424" s="40"/>
      <c r="E1424" s="40"/>
      <c r="F1424" s="74"/>
      <c r="G1424" s="74"/>
      <c r="H1424" s="64" t="e">
        <f>VLOOKUP(E1424, 'CODES FOR CLOSING TYPE'!$A$1:$C$28, 2,0)</f>
        <v>#N/A</v>
      </c>
      <c r="I1424" s="75" t="str">
        <f t="shared" si="126"/>
        <v>DUP</v>
      </c>
      <c r="J1424" s="75" t="e">
        <f t="shared" si="125"/>
        <v>#N/A</v>
      </c>
      <c r="K1424" s="76" t="e">
        <f t="shared" si="127"/>
        <v>#N/A</v>
      </c>
      <c r="L1424" s="81">
        <f ca="1">SUMIF(MAYPAY1, Employees8[HELPER COLUMN],Table8[[#All],[Invoice Value]])</f>
        <v>0</v>
      </c>
      <c r="M1424" s="77" t="e">
        <f ca="1">IF(AND(K1424="PAY", L1424&gt;0), SUMIF(MAYPAY1,Employees8[[#Headers],[#Data],[HELPER COLUMN]],Table8[[#All],[Invoice Value]]), "")</f>
        <v>#N/A</v>
      </c>
      <c r="N1424" s="78" t="e">
        <f t="shared" si="128"/>
        <v>#N/A</v>
      </c>
      <c r="O1424" s="79"/>
    </row>
    <row r="1425" spans="2:15" ht="18.75" customHeight="1" x14ac:dyDescent="0.35">
      <c r="B1425" s="67" t="e">
        <f t="shared" si="129"/>
        <v>#N/A</v>
      </c>
      <c r="C1425" s="40"/>
      <c r="D1425" s="40"/>
      <c r="E1425" s="40"/>
      <c r="F1425" s="74"/>
      <c r="G1425" s="74"/>
      <c r="H1425" s="64" t="e">
        <f>VLOOKUP(E1425, 'CODES FOR CLOSING TYPE'!$A$1:$C$28, 2,0)</f>
        <v>#N/A</v>
      </c>
      <c r="I1425" s="75" t="str">
        <f t="shared" si="126"/>
        <v>DUP</v>
      </c>
      <c r="J1425" s="75" t="e">
        <f t="shared" si="125"/>
        <v>#N/A</v>
      </c>
      <c r="K1425" s="76" t="e">
        <f t="shared" si="127"/>
        <v>#N/A</v>
      </c>
      <c r="L1425" s="81">
        <f ca="1">SUMIF(MAYPAY1, Employees8[HELPER COLUMN],Table8[[#All],[Invoice Value]])</f>
        <v>0</v>
      </c>
      <c r="M1425" s="77" t="e">
        <f ca="1">IF(AND(K1425="PAY", L1425&gt;0), SUMIF(MAYPAY1,Employees8[[#Headers],[#Data],[HELPER COLUMN]],Table8[[#All],[Invoice Value]]), "")</f>
        <v>#N/A</v>
      </c>
      <c r="N1425" s="78" t="e">
        <f t="shared" si="128"/>
        <v>#N/A</v>
      </c>
      <c r="O1425" s="79"/>
    </row>
    <row r="1426" spans="2:15" ht="18.75" customHeight="1" x14ac:dyDescent="0.35">
      <c r="B1426" s="67" t="e">
        <f t="shared" si="129"/>
        <v>#N/A</v>
      </c>
      <c r="C1426" s="40"/>
      <c r="D1426" s="40"/>
      <c r="E1426" s="40"/>
      <c r="F1426" s="74"/>
      <c r="G1426" s="74"/>
      <c r="H1426" s="64" t="e">
        <f>VLOOKUP(E1426, 'CODES FOR CLOSING TYPE'!$A$1:$C$28, 2,0)</f>
        <v>#N/A</v>
      </c>
      <c r="I1426" s="75" t="str">
        <f t="shared" si="126"/>
        <v>DUP</v>
      </c>
      <c r="J1426" s="75" t="e">
        <f t="shared" si="125"/>
        <v>#N/A</v>
      </c>
      <c r="K1426" s="76" t="e">
        <f t="shared" si="127"/>
        <v>#N/A</v>
      </c>
      <c r="L1426" s="81">
        <f ca="1">SUMIF(MAYPAY1, Employees8[HELPER COLUMN],Table8[[#All],[Invoice Value]])</f>
        <v>0</v>
      </c>
      <c r="M1426" s="77" t="e">
        <f ca="1">IF(AND(K1426="PAY", L1426&gt;0), SUMIF(MAYPAY1,Employees8[[#Headers],[#Data],[HELPER COLUMN]],Table8[[#All],[Invoice Value]]), "")</f>
        <v>#N/A</v>
      </c>
      <c r="N1426" s="78" t="e">
        <f t="shared" si="128"/>
        <v>#N/A</v>
      </c>
      <c r="O1426" s="79"/>
    </row>
    <row r="1427" spans="2:15" ht="18.75" customHeight="1" x14ac:dyDescent="0.35">
      <c r="B1427" s="67" t="e">
        <f t="shared" si="129"/>
        <v>#N/A</v>
      </c>
      <c r="C1427" s="40"/>
      <c r="D1427" s="40"/>
      <c r="E1427" s="40"/>
      <c r="F1427" s="74"/>
      <c r="G1427" s="74"/>
      <c r="H1427" s="64" t="e">
        <f>VLOOKUP(E1427, 'CODES FOR CLOSING TYPE'!$A$1:$C$28, 2,0)</f>
        <v>#N/A</v>
      </c>
      <c r="I1427" s="75" t="str">
        <f t="shared" si="126"/>
        <v>DUP</v>
      </c>
      <c r="J1427" s="75" t="e">
        <f t="shared" si="125"/>
        <v>#N/A</v>
      </c>
      <c r="K1427" s="76" t="e">
        <f t="shared" si="127"/>
        <v>#N/A</v>
      </c>
      <c r="L1427" s="81">
        <f ca="1">SUMIF(MAYPAY1, Employees8[HELPER COLUMN],Table8[[#All],[Invoice Value]])</f>
        <v>0</v>
      </c>
      <c r="M1427" s="77" t="e">
        <f ca="1">IF(AND(K1427="PAY", L1427&gt;0), SUMIF(MAYPAY1,Employees8[[#Headers],[#Data],[HELPER COLUMN]],Table8[[#All],[Invoice Value]]), "")</f>
        <v>#N/A</v>
      </c>
      <c r="N1427" s="78" t="e">
        <f t="shared" si="128"/>
        <v>#N/A</v>
      </c>
      <c r="O1427" s="79"/>
    </row>
    <row r="1428" spans="2:15" ht="18.75" customHeight="1" x14ac:dyDescent="0.35">
      <c r="B1428" s="67" t="e">
        <f t="shared" si="129"/>
        <v>#N/A</v>
      </c>
      <c r="C1428" s="40"/>
      <c r="D1428" s="40"/>
      <c r="E1428" s="40"/>
      <c r="F1428" s="74"/>
      <c r="G1428" s="74"/>
      <c r="H1428" s="64" t="e">
        <f>VLOOKUP(E1428, 'CODES FOR CLOSING TYPE'!$A$1:$C$28, 2,0)</f>
        <v>#N/A</v>
      </c>
      <c r="I1428" s="75" t="str">
        <f t="shared" si="126"/>
        <v>DUP</v>
      </c>
      <c r="J1428" s="75" t="e">
        <f t="shared" si="125"/>
        <v>#N/A</v>
      </c>
      <c r="K1428" s="76" t="e">
        <f t="shared" si="127"/>
        <v>#N/A</v>
      </c>
      <c r="L1428" s="81">
        <f ca="1">SUMIF(MAYPAY1, Employees8[HELPER COLUMN],Table8[[#All],[Invoice Value]])</f>
        <v>0</v>
      </c>
      <c r="M1428" s="77" t="e">
        <f ca="1">IF(AND(K1428="PAY", L1428&gt;0), SUMIF(MAYPAY1,Employees8[[#Headers],[#Data],[HELPER COLUMN]],Table8[[#All],[Invoice Value]]), "")</f>
        <v>#N/A</v>
      </c>
      <c r="N1428" s="78" t="e">
        <f t="shared" si="128"/>
        <v>#N/A</v>
      </c>
      <c r="O1428" s="79"/>
    </row>
    <row r="1429" spans="2:15" ht="18.75" customHeight="1" x14ac:dyDescent="0.35">
      <c r="B1429" s="67" t="e">
        <f t="shared" si="129"/>
        <v>#N/A</v>
      </c>
      <c r="C1429" s="40"/>
      <c r="D1429" s="40"/>
      <c r="E1429" s="40"/>
      <c r="F1429" s="74"/>
      <c r="G1429" s="74"/>
      <c r="H1429" s="64" t="e">
        <f>VLOOKUP(E1429, 'CODES FOR CLOSING TYPE'!$A$1:$C$28, 2,0)</f>
        <v>#N/A</v>
      </c>
      <c r="I1429" s="75" t="str">
        <f t="shared" si="126"/>
        <v>DUP</v>
      </c>
      <c r="J1429" s="75" t="e">
        <f t="shared" si="125"/>
        <v>#N/A</v>
      </c>
      <c r="K1429" s="76" t="e">
        <f t="shared" si="127"/>
        <v>#N/A</v>
      </c>
      <c r="L1429" s="81">
        <f ca="1">SUMIF(MAYPAY1, Employees8[HELPER COLUMN],Table8[[#All],[Invoice Value]])</f>
        <v>0</v>
      </c>
      <c r="M1429" s="77" t="e">
        <f ca="1">IF(AND(K1429="PAY", L1429&gt;0), SUMIF(MAYPAY1,Employees8[[#Headers],[#Data],[HELPER COLUMN]],Table8[[#All],[Invoice Value]]), "")</f>
        <v>#N/A</v>
      </c>
      <c r="N1429" s="78" t="e">
        <f t="shared" si="128"/>
        <v>#N/A</v>
      </c>
      <c r="O1429" s="79"/>
    </row>
    <row r="1430" spans="2:15" ht="18.75" customHeight="1" x14ac:dyDescent="0.35">
      <c r="B1430" s="67" t="e">
        <f t="shared" si="129"/>
        <v>#N/A</v>
      </c>
      <c r="C1430" s="40"/>
      <c r="D1430" s="40"/>
      <c r="E1430" s="40"/>
      <c r="F1430" s="74"/>
      <c r="G1430" s="74"/>
      <c r="H1430" s="64" t="e">
        <f>VLOOKUP(E1430, 'CODES FOR CLOSING TYPE'!$A$1:$C$28, 2,0)</f>
        <v>#N/A</v>
      </c>
      <c r="I1430" s="75" t="str">
        <f t="shared" si="126"/>
        <v>DUP</v>
      </c>
      <c r="J1430" s="75" t="e">
        <f t="shared" si="125"/>
        <v>#N/A</v>
      </c>
      <c r="K1430" s="76" t="e">
        <f t="shared" si="127"/>
        <v>#N/A</v>
      </c>
      <c r="L1430" s="81">
        <f ca="1">SUMIF(MAYPAY1, Employees8[HELPER COLUMN],Table8[[#All],[Invoice Value]])</f>
        <v>0</v>
      </c>
      <c r="M1430" s="77" t="e">
        <f ca="1">IF(AND(K1430="PAY", L1430&gt;0), SUMIF(MAYPAY1,Employees8[[#Headers],[#Data],[HELPER COLUMN]],Table8[[#All],[Invoice Value]]), "")</f>
        <v>#N/A</v>
      </c>
      <c r="N1430" s="78" t="e">
        <f t="shared" si="128"/>
        <v>#N/A</v>
      </c>
      <c r="O1430" s="79"/>
    </row>
    <row r="1431" spans="2:15" ht="18.75" customHeight="1" x14ac:dyDescent="0.35">
      <c r="B1431" s="67" t="e">
        <f t="shared" si="129"/>
        <v>#N/A</v>
      </c>
      <c r="C1431" s="40"/>
      <c r="D1431" s="40"/>
      <c r="E1431" s="40"/>
      <c r="F1431" s="74"/>
      <c r="G1431" s="74"/>
      <c r="H1431" s="64" t="e">
        <f>VLOOKUP(E1431, 'CODES FOR CLOSING TYPE'!$A$1:$C$28, 2,0)</f>
        <v>#N/A</v>
      </c>
      <c r="I1431" s="75" t="str">
        <f t="shared" si="126"/>
        <v>DUP</v>
      </c>
      <c r="J1431" s="75" t="e">
        <f t="shared" si="125"/>
        <v>#N/A</v>
      </c>
      <c r="K1431" s="76" t="e">
        <f t="shared" si="127"/>
        <v>#N/A</v>
      </c>
      <c r="L1431" s="81">
        <f ca="1">SUMIF(MAYPAY1, Employees8[HELPER COLUMN],Table8[[#All],[Invoice Value]])</f>
        <v>0</v>
      </c>
      <c r="M1431" s="77" t="e">
        <f ca="1">IF(AND(K1431="PAY", L1431&gt;0), SUMIF(MAYPAY1,Employees8[[#Headers],[#Data],[HELPER COLUMN]],Table8[[#All],[Invoice Value]]), "")</f>
        <v>#N/A</v>
      </c>
      <c r="N1431" s="78" t="e">
        <f t="shared" si="128"/>
        <v>#N/A</v>
      </c>
      <c r="O1431" s="79"/>
    </row>
    <row r="1432" spans="2:15" ht="18.75" customHeight="1" x14ac:dyDescent="0.35">
      <c r="B1432" s="67" t="e">
        <f t="shared" si="129"/>
        <v>#N/A</v>
      </c>
      <c r="C1432" s="40"/>
      <c r="D1432" s="40"/>
      <c r="E1432" s="40"/>
      <c r="F1432" s="74"/>
      <c r="G1432" s="74"/>
      <c r="H1432" s="64" t="e">
        <f>VLOOKUP(E1432, 'CODES FOR CLOSING TYPE'!$A$1:$C$28, 2,0)</f>
        <v>#N/A</v>
      </c>
      <c r="I1432" s="75" t="str">
        <f t="shared" si="126"/>
        <v>DUP</v>
      </c>
      <c r="J1432" s="75" t="e">
        <f t="shared" si="125"/>
        <v>#N/A</v>
      </c>
      <c r="K1432" s="76" t="e">
        <f t="shared" si="127"/>
        <v>#N/A</v>
      </c>
      <c r="L1432" s="81">
        <f ca="1">SUMIF(MAYPAY1, Employees8[HELPER COLUMN],Table8[[#All],[Invoice Value]])</f>
        <v>0</v>
      </c>
      <c r="M1432" s="77" t="e">
        <f ca="1">IF(AND(K1432="PAY", L1432&gt;0), SUMIF(MAYPAY1,Employees8[[#Headers],[#Data],[HELPER COLUMN]],Table8[[#All],[Invoice Value]]), "")</f>
        <v>#N/A</v>
      </c>
      <c r="N1432" s="78" t="e">
        <f t="shared" si="128"/>
        <v>#N/A</v>
      </c>
      <c r="O1432" s="79"/>
    </row>
    <row r="1433" spans="2:15" ht="18.75" customHeight="1" x14ac:dyDescent="0.35">
      <c r="B1433" s="67" t="e">
        <f t="shared" si="129"/>
        <v>#N/A</v>
      </c>
      <c r="C1433" s="40"/>
      <c r="D1433" s="40"/>
      <c r="E1433" s="40"/>
      <c r="F1433" s="74"/>
      <c r="G1433" s="74"/>
      <c r="H1433" s="64" t="e">
        <f>VLOOKUP(E1433, 'CODES FOR CLOSING TYPE'!$A$1:$C$28, 2,0)</f>
        <v>#N/A</v>
      </c>
      <c r="I1433" s="75" t="str">
        <f t="shared" si="126"/>
        <v>DUP</v>
      </c>
      <c r="J1433" s="75" t="e">
        <f t="shared" si="125"/>
        <v>#N/A</v>
      </c>
      <c r="K1433" s="76" t="e">
        <f t="shared" si="127"/>
        <v>#N/A</v>
      </c>
      <c r="L1433" s="81">
        <f ca="1">SUMIF(MAYPAY1, Employees8[HELPER COLUMN],Table8[[#All],[Invoice Value]])</f>
        <v>0</v>
      </c>
      <c r="M1433" s="77" t="e">
        <f ca="1">IF(AND(K1433="PAY", L1433&gt;0), SUMIF(MAYPAY1,Employees8[[#Headers],[#Data],[HELPER COLUMN]],Table8[[#All],[Invoice Value]]), "")</f>
        <v>#N/A</v>
      </c>
      <c r="N1433" s="78" t="e">
        <f t="shared" si="128"/>
        <v>#N/A</v>
      </c>
      <c r="O1433" s="79"/>
    </row>
    <row r="1434" spans="2:15" ht="18.75" customHeight="1" x14ac:dyDescent="0.35">
      <c r="B1434" s="67" t="e">
        <f t="shared" si="129"/>
        <v>#N/A</v>
      </c>
      <c r="C1434" s="40"/>
      <c r="D1434" s="40"/>
      <c r="E1434" s="40"/>
      <c r="F1434" s="74"/>
      <c r="G1434" s="74"/>
      <c r="H1434" s="64" t="e">
        <f>VLOOKUP(E1434, 'CODES FOR CLOSING TYPE'!$A$1:$C$28, 2,0)</f>
        <v>#N/A</v>
      </c>
      <c r="I1434" s="75" t="str">
        <f t="shared" si="126"/>
        <v>DUP</v>
      </c>
      <c r="J1434" s="75" t="e">
        <f t="shared" si="125"/>
        <v>#N/A</v>
      </c>
      <c r="K1434" s="76" t="e">
        <f t="shared" si="127"/>
        <v>#N/A</v>
      </c>
      <c r="L1434" s="81">
        <f ca="1">SUMIF(MAYPAY1, Employees8[HELPER COLUMN],Table8[[#All],[Invoice Value]])</f>
        <v>0</v>
      </c>
      <c r="M1434" s="77" t="e">
        <f ca="1">IF(AND(K1434="PAY", L1434&gt;0), SUMIF(MAYPAY1,Employees8[[#Headers],[#Data],[HELPER COLUMN]],Table8[[#All],[Invoice Value]]), "")</f>
        <v>#N/A</v>
      </c>
      <c r="N1434" s="78" t="e">
        <f t="shared" si="128"/>
        <v>#N/A</v>
      </c>
      <c r="O1434" s="79"/>
    </row>
    <row r="1435" spans="2:15" ht="18.75" customHeight="1" x14ac:dyDescent="0.35">
      <c r="B1435" s="67" t="e">
        <f t="shared" si="129"/>
        <v>#N/A</v>
      </c>
      <c r="C1435" s="40"/>
      <c r="D1435" s="40"/>
      <c r="E1435" s="40"/>
      <c r="F1435" s="74"/>
      <c r="G1435" s="74"/>
      <c r="H1435" s="64" t="e">
        <f>VLOOKUP(E1435, 'CODES FOR CLOSING TYPE'!$A$1:$C$28, 2,0)</f>
        <v>#N/A</v>
      </c>
      <c r="I1435" s="75" t="str">
        <f t="shared" si="126"/>
        <v>DUP</v>
      </c>
      <c r="J1435" s="75" t="e">
        <f t="shared" si="125"/>
        <v>#N/A</v>
      </c>
      <c r="K1435" s="76" t="e">
        <f t="shared" si="127"/>
        <v>#N/A</v>
      </c>
      <c r="L1435" s="81">
        <f ca="1">SUMIF(MAYPAY1, Employees8[HELPER COLUMN],Table8[[#All],[Invoice Value]])</f>
        <v>0</v>
      </c>
      <c r="M1435" s="77" t="e">
        <f ca="1">IF(AND(K1435="PAY", L1435&gt;0), SUMIF(MAYPAY1,Employees8[[#Headers],[#Data],[HELPER COLUMN]],Table8[[#All],[Invoice Value]]), "")</f>
        <v>#N/A</v>
      </c>
      <c r="N1435" s="78" t="e">
        <f t="shared" si="128"/>
        <v>#N/A</v>
      </c>
      <c r="O1435" s="79"/>
    </row>
    <row r="1436" spans="2:15" ht="18.75" customHeight="1" x14ac:dyDescent="0.35">
      <c r="B1436" s="67" t="e">
        <f t="shared" si="129"/>
        <v>#N/A</v>
      </c>
      <c r="C1436" s="40"/>
      <c r="D1436" s="40"/>
      <c r="E1436" s="40"/>
      <c r="F1436" s="74"/>
      <c r="G1436" s="74"/>
      <c r="H1436" s="64" t="e">
        <f>VLOOKUP(E1436, 'CODES FOR CLOSING TYPE'!$A$1:$C$28, 2,0)</f>
        <v>#N/A</v>
      </c>
      <c r="I1436" s="75" t="str">
        <f t="shared" si="126"/>
        <v>DUP</v>
      </c>
      <c r="J1436" s="75" t="e">
        <f t="shared" si="125"/>
        <v>#N/A</v>
      </c>
      <c r="K1436" s="76" t="e">
        <f t="shared" si="127"/>
        <v>#N/A</v>
      </c>
      <c r="L1436" s="81">
        <f ca="1">SUMIF(MAYPAY1, Employees8[HELPER COLUMN],Table8[[#All],[Invoice Value]])</f>
        <v>0</v>
      </c>
      <c r="M1436" s="77" t="e">
        <f ca="1">IF(AND(K1436="PAY", L1436&gt;0), SUMIF(MAYPAY1,Employees8[[#Headers],[#Data],[HELPER COLUMN]],Table8[[#All],[Invoice Value]]), "")</f>
        <v>#N/A</v>
      </c>
      <c r="N1436" s="78" t="e">
        <f t="shared" si="128"/>
        <v>#N/A</v>
      </c>
      <c r="O1436" s="79"/>
    </row>
    <row r="1437" spans="2:15" ht="18.75" customHeight="1" x14ac:dyDescent="0.35">
      <c r="B1437" s="67" t="e">
        <f t="shared" si="129"/>
        <v>#N/A</v>
      </c>
      <c r="C1437" s="40"/>
      <c r="D1437" s="40"/>
      <c r="E1437" s="40"/>
      <c r="F1437" s="74"/>
      <c r="G1437" s="74"/>
      <c r="H1437" s="64" t="e">
        <f>VLOOKUP(E1437, 'CODES FOR CLOSING TYPE'!$A$1:$C$28, 2,0)</f>
        <v>#N/A</v>
      </c>
      <c r="I1437" s="75" t="str">
        <f t="shared" si="126"/>
        <v>DUP</v>
      </c>
      <c r="J1437" s="75" t="e">
        <f t="shared" si="125"/>
        <v>#N/A</v>
      </c>
      <c r="K1437" s="76" t="e">
        <f t="shared" si="127"/>
        <v>#N/A</v>
      </c>
      <c r="L1437" s="81">
        <f ca="1">SUMIF(MAYPAY1, Employees8[HELPER COLUMN],Table8[[#All],[Invoice Value]])</f>
        <v>0</v>
      </c>
      <c r="M1437" s="77" t="e">
        <f ca="1">IF(AND(K1437="PAY", L1437&gt;0), SUMIF(MAYPAY1,Employees8[[#Headers],[#Data],[HELPER COLUMN]],Table8[[#All],[Invoice Value]]), "")</f>
        <v>#N/A</v>
      </c>
      <c r="N1437" s="78" t="e">
        <f t="shared" si="128"/>
        <v>#N/A</v>
      </c>
      <c r="O1437" s="79"/>
    </row>
    <row r="1438" spans="2:15" ht="18.75" customHeight="1" x14ac:dyDescent="0.35">
      <c r="B1438" s="67" t="e">
        <f t="shared" si="129"/>
        <v>#N/A</v>
      </c>
      <c r="C1438" s="40"/>
      <c r="D1438" s="40"/>
      <c r="E1438" s="40"/>
      <c r="F1438" s="74"/>
      <c r="G1438" s="74"/>
      <c r="H1438" s="64" t="e">
        <f>VLOOKUP(E1438, 'CODES FOR CLOSING TYPE'!$A$1:$C$28, 2,0)</f>
        <v>#N/A</v>
      </c>
      <c r="I1438" s="75" t="str">
        <f t="shared" si="126"/>
        <v>DUP</v>
      </c>
      <c r="J1438" s="75" t="e">
        <f t="shared" si="125"/>
        <v>#N/A</v>
      </c>
      <c r="K1438" s="76" t="e">
        <f t="shared" si="127"/>
        <v>#N/A</v>
      </c>
      <c r="L1438" s="81">
        <f ca="1">SUMIF(MAYPAY1, Employees8[HELPER COLUMN],Table8[[#All],[Invoice Value]])</f>
        <v>0</v>
      </c>
      <c r="M1438" s="77" t="e">
        <f ca="1">IF(AND(K1438="PAY", L1438&gt;0), SUMIF(MAYPAY1,Employees8[[#Headers],[#Data],[HELPER COLUMN]],Table8[[#All],[Invoice Value]]), "")</f>
        <v>#N/A</v>
      </c>
      <c r="N1438" s="78" t="e">
        <f t="shared" si="128"/>
        <v>#N/A</v>
      </c>
      <c r="O1438" s="79"/>
    </row>
    <row r="1439" spans="2:15" ht="18.75" customHeight="1" x14ac:dyDescent="0.35">
      <c r="B1439" s="67" t="e">
        <f t="shared" si="129"/>
        <v>#N/A</v>
      </c>
      <c r="C1439" s="40"/>
      <c r="D1439" s="40"/>
      <c r="E1439" s="40"/>
      <c r="F1439" s="74"/>
      <c r="G1439" s="74"/>
      <c r="H1439" s="64" t="e">
        <f>VLOOKUP(E1439, 'CODES FOR CLOSING TYPE'!$A$1:$C$28, 2,0)</f>
        <v>#N/A</v>
      </c>
      <c r="I1439" s="75" t="str">
        <f t="shared" si="126"/>
        <v>DUP</v>
      </c>
      <c r="J1439" s="75" t="e">
        <f t="shared" si="125"/>
        <v>#N/A</v>
      </c>
      <c r="K1439" s="76" t="e">
        <f t="shared" si="127"/>
        <v>#N/A</v>
      </c>
      <c r="L1439" s="81">
        <f ca="1">SUMIF(MAYPAY1, Employees8[HELPER COLUMN],Table8[[#All],[Invoice Value]])</f>
        <v>0</v>
      </c>
      <c r="M1439" s="77" t="e">
        <f ca="1">IF(AND(K1439="PAY", L1439&gt;0), SUMIF(MAYPAY1,Employees8[[#Headers],[#Data],[HELPER COLUMN]],Table8[[#All],[Invoice Value]]), "")</f>
        <v>#N/A</v>
      </c>
      <c r="N1439" s="78" t="e">
        <f t="shared" si="128"/>
        <v>#N/A</v>
      </c>
      <c r="O1439" s="79"/>
    </row>
    <row r="1440" spans="2:15" ht="18.75" customHeight="1" x14ac:dyDescent="0.35">
      <c r="B1440" s="67" t="e">
        <f t="shared" si="129"/>
        <v>#N/A</v>
      </c>
      <c r="C1440" s="40"/>
      <c r="D1440" s="40"/>
      <c r="E1440" s="40"/>
      <c r="F1440" s="74"/>
      <c r="G1440" s="74"/>
      <c r="H1440" s="64" t="e">
        <f>VLOOKUP(E1440, 'CODES FOR CLOSING TYPE'!$A$1:$C$28, 2,0)</f>
        <v>#N/A</v>
      </c>
      <c r="I1440" s="75" t="str">
        <f t="shared" si="126"/>
        <v>DUP</v>
      </c>
      <c r="J1440" s="75" t="e">
        <f t="shared" si="125"/>
        <v>#N/A</v>
      </c>
      <c r="K1440" s="76" t="e">
        <f t="shared" si="127"/>
        <v>#N/A</v>
      </c>
      <c r="L1440" s="81">
        <f ca="1">SUMIF(MAYPAY1, Employees8[HELPER COLUMN],Table8[[#All],[Invoice Value]])</f>
        <v>0</v>
      </c>
      <c r="M1440" s="77" t="e">
        <f ca="1">IF(AND(K1440="PAY", L1440&gt;0), SUMIF(MAYPAY1,Employees8[[#Headers],[#Data],[HELPER COLUMN]],Table8[[#All],[Invoice Value]]), "")</f>
        <v>#N/A</v>
      </c>
      <c r="N1440" s="78" t="e">
        <f t="shared" si="128"/>
        <v>#N/A</v>
      </c>
      <c r="O1440" s="79"/>
    </row>
    <row r="1441" spans="2:15" ht="18.75" customHeight="1" x14ac:dyDescent="0.35">
      <c r="B1441" s="67" t="e">
        <f t="shared" si="129"/>
        <v>#N/A</v>
      </c>
      <c r="C1441" s="40"/>
      <c r="D1441" s="40"/>
      <c r="E1441" s="40"/>
      <c r="F1441" s="74"/>
      <c r="G1441" s="74"/>
      <c r="H1441" s="64" t="e">
        <f>VLOOKUP(E1441, 'CODES FOR CLOSING TYPE'!$A$1:$C$28, 2,0)</f>
        <v>#N/A</v>
      </c>
      <c r="I1441" s="75" t="str">
        <f t="shared" si="126"/>
        <v>DUP</v>
      </c>
      <c r="J1441" s="75" t="e">
        <f t="shared" si="125"/>
        <v>#N/A</v>
      </c>
      <c r="K1441" s="76" t="e">
        <f t="shared" si="127"/>
        <v>#N/A</v>
      </c>
      <c r="L1441" s="81">
        <f ca="1">SUMIF(MAYPAY1, Employees8[HELPER COLUMN],Table8[[#All],[Invoice Value]])</f>
        <v>0</v>
      </c>
      <c r="M1441" s="77" t="e">
        <f ca="1">IF(AND(K1441="PAY", L1441&gt;0), SUMIF(MAYPAY1,Employees8[[#Headers],[#Data],[HELPER COLUMN]],Table8[[#All],[Invoice Value]]), "")</f>
        <v>#N/A</v>
      </c>
      <c r="N1441" s="78" t="e">
        <f t="shared" si="128"/>
        <v>#N/A</v>
      </c>
      <c r="O1441" s="79"/>
    </row>
    <row r="1442" spans="2:15" ht="18.75" customHeight="1" x14ac:dyDescent="0.35">
      <c r="B1442" s="67" t="e">
        <f t="shared" si="129"/>
        <v>#N/A</v>
      </c>
      <c r="C1442" s="40"/>
      <c r="D1442" s="40"/>
      <c r="E1442" s="40"/>
      <c r="F1442" s="74"/>
      <c r="G1442" s="74"/>
      <c r="H1442" s="64" t="e">
        <f>VLOOKUP(E1442, 'CODES FOR CLOSING TYPE'!$A$1:$C$28, 2,0)</f>
        <v>#N/A</v>
      </c>
      <c r="I1442" s="75" t="str">
        <f t="shared" si="126"/>
        <v>DUP</v>
      </c>
      <c r="J1442" s="75" t="e">
        <f t="shared" si="125"/>
        <v>#N/A</v>
      </c>
      <c r="K1442" s="76" t="e">
        <f t="shared" si="127"/>
        <v>#N/A</v>
      </c>
      <c r="L1442" s="81">
        <f ca="1">SUMIF(MAYPAY1, Employees8[HELPER COLUMN],Table8[[#All],[Invoice Value]])</f>
        <v>0</v>
      </c>
      <c r="M1442" s="77" t="e">
        <f ca="1">IF(AND(K1442="PAY", L1442&gt;0), SUMIF(MAYPAY1,Employees8[[#Headers],[#Data],[HELPER COLUMN]],Table8[[#All],[Invoice Value]]), "")</f>
        <v>#N/A</v>
      </c>
      <c r="N1442" s="78" t="e">
        <f t="shared" si="128"/>
        <v>#N/A</v>
      </c>
      <c r="O1442" s="79"/>
    </row>
    <row r="1443" spans="2:15" ht="18.75" customHeight="1" x14ac:dyDescent="0.35">
      <c r="B1443" s="67" t="e">
        <f t="shared" si="129"/>
        <v>#N/A</v>
      </c>
      <c r="C1443" s="40"/>
      <c r="D1443" s="40"/>
      <c r="E1443" s="40"/>
      <c r="F1443" s="74"/>
      <c r="G1443" s="74"/>
      <c r="H1443" s="64" t="e">
        <f>VLOOKUP(E1443, 'CODES FOR CLOSING TYPE'!$A$1:$C$28, 2,0)</f>
        <v>#N/A</v>
      </c>
      <c r="I1443" s="75" t="str">
        <f t="shared" si="126"/>
        <v>DUP</v>
      </c>
      <c r="J1443" s="75" t="e">
        <f t="shared" si="125"/>
        <v>#N/A</v>
      </c>
      <c r="K1443" s="76" t="e">
        <f t="shared" si="127"/>
        <v>#N/A</v>
      </c>
      <c r="L1443" s="81">
        <f ca="1">SUMIF(MAYPAY1, Employees8[HELPER COLUMN],Table8[[#All],[Invoice Value]])</f>
        <v>0</v>
      </c>
      <c r="M1443" s="77" t="e">
        <f ca="1">IF(AND(K1443="PAY", L1443&gt;0), SUMIF(MAYPAY1,Employees8[[#Headers],[#Data],[HELPER COLUMN]],Table8[[#All],[Invoice Value]]), "")</f>
        <v>#N/A</v>
      </c>
      <c r="N1443" s="78" t="e">
        <f t="shared" si="128"/>
        <v>#N/A</v>
      </c>
      <c r="O1443" s="79"/>
    </row>
    <row r="1444" spans="2:15" ht="18.75" customHeight="1" x14ac:dyDescent="0.35">
      <c r="B1444" s="67" t="e">
        <f t="shared" si="129"/>
        <v>#N/A</v>
      </c>
      <c r="C1444" s="40"/>
      <c r="D1444" s="40"/>
      <c r="E1444" s="40"/>
      <c r="F1444" s="74"/>
      <c r="G1444" s="74"/>
      <c r="H1444" s="64" t="e">
        <f>VLOOKUP(E1444, 'CODES FOR CLOSING TYPE'!$A$1:$C$28, 2,0)</f>
        <v>#N/A</v>
      </c>
      <c r="I1444" s="75" t="str">
        <f t="shared" si="126"/>
        <v>DUP</v>
      </c>
      <c r="J1444" s="75" t="e">
        <f t="shared" si="125"/>
        <v>#N/A</v>
      </c>
      <c r="K1444" s="76" t="e">
        <f t="shared" si="127"/>
        <v>#N/A</v>
      </c>
      <c r="L1444" s="81">
        <f ca="1">SUMIF(MAYPAY1, Employees8[HELPER COLUMN],Table8[[#All],[Invoice Value]])</f>
        <v>0</v>
      </c>
      <c r="M1444" s="77" t="e">
        <f ca="1">IF(AND(K1444="PAY", L1444&gt;0), SUMIF(MAYPAY1,Employees8[[#Headers],[#Data],[HELPER COLUMN]],Table8[[#All],[Invoice Value]]), "")</f>
        <v>#N/A</v>
      </c>
      <c r="N1444" s="78" t="e">
        <f t="shared" si="128"/>
        <v>#N/A</v>
      </c>
      <c r="O1444" s="79"/>
    </row>
    <row r="1445" spans="2:15" ht="18.75" customHeight="1" x14ac:dyDescent="0.35">
      <c r="B1445" s="67" t="e">
        <f t="shared" si="129"/>
        <v>#N/A</v>
      </c>
      <c r="C1445" s="40"/>
      <c r="D1445" s="40"/>
      <c r="E1445" s="40"/>
      <c r="F1445" s="74"/>
      <c r="G1445" s="74"/>
      <c r="H1445" s="64" t="e">
        <f>VLOOKUP(E1445, 'CODES FOR CLOSING TYPE'!$A$1:$C$28, 2,0)</f>
        <v>#N/A</v>
      </c>
      <c r="I1445" s="75" t="str">
        <f t="shared" si="126"/>
        <v>DUP</v>
      </c>
      <c r="J1445" s="75" t="e">
        <f t="shared" si="125"/>
        <v>#N/A</v>
      </c>
      <c r="K1445" s="76" t="e">
        <f t="shared" si="127"/>
        <v>#N/A</v>
      </c>
      <c r="L1445" s="81">
        <f ca="1">SUMIF(MAYPAY1, Employees8[HELPER COLUMN],Table8[[#All],[Invoice Value]])</f>
        <v>0</v>
      </c>
      <c r="M1445" s="77" t="e">
        <f ca="1">IF(AND(K1445="PAY", L1445&gt;0), SUMIF(MAYPAY1,Employees8[[#Headers],[#Data],[HELPER COLUMN]],Table8[[#All],[Invoice Value]]), "")</f>
        <v>#N/A</v>
      </c>
      <c r="N1445" s="78" t="e">
        <f t="shared" si="128"/>
        <v>#N/A</v>
      </c>
      <c r="O1445" s="79"/>
    </row>
    <row r="1446" spans="2:15" ht="18.75" customHeight="1" x14ac:dyDescent="0.35">
      <c r="B1446" s="67" t="e">
        <f t="shared" si="129"/>
        <v>#N/A</v>
      </c>
      <c r="C1446" s="40"/>
      <c r="D1446" s="40"/>
      <c r="E1446" s="40"/>
      <c r="F1446" s="74"/>
      <c r="G1446" s="74"/>
      <c r="H1446" s="64" t="e">
        <f>VLOOKUP(E1446, 'CODES FOR CLOSING TYPE'!$A$1:$C$28, 2,0)</f>
        <v>#N/A</v>
      </c>
      <c r="I1446" s="75" t="str">
        <f t="shared" si="126"/>
        <v>DUP</v>
      </c>
      <c r="J1446" s="75" t="e">
        <f t="shared" si="125"/>
        <v>#N/A</v>
      </c>
      <c r="K1446" s="76" t="e">
        <f t="shared" si="127"/>
        <v>#N/A</v>
      </c>
      <c r="L1446" s="81">
        <f ca="1">SUMIF(MAYPAY1, Employees8[HELPER COLUMN],Table8[[#All],[Invoice Value]])</f>
        <v>0</v>
      </c>
      <c r="M1446" s="77" t="e">
        <f ca="1">IF(AND(K1446="PAY", L1446&gt;0), SUMIF(MAYPAY1,Employees8[[#Headers],[#Data],[HELPER COLUMN]],Table8[[#All],[Invoice Value]]), "")</f>
        <v>#N/A</v>
      </c>
      <c r="N1446" s="78" t="e">
        <f t="shared" si="128"/>
        <v>#N/A</v>
      </c>
      <c r="O1446" s="79"/>
    </row>
    <row r="1447" spans="2:15" ht="18.75" customHeight="1" x14ac:dyDescent="0.35">
      <c r="B1447" s="67" t="e">
        <f t="shared" si="129"/>
        <v>#N/A</v>
      </c>
      <c r="C1447" s="40"/>
      <c r="D1447" s="40"/>
      <c r="E1447" s="40"/>
      <c r="F1447" s="74"/>
      <c r="G1447" s="74"/>
      <c r="H1447" s="64" t="e">
        <f>VLOOKUP(E1447, 'CODES FOR CLOSING TYPE'!$A$1:$C$28, 2,0)</f>
        <v>#N/A</v>
      </c>
      <c r="I1447" s="75" t="str">
        <f t="shared" si="126"/>
        <v>DUP</v>
      </c>
      <c r="J1447" s="75" t="e">
        <f t="shared" si="125"/>
        <v>#N/A</v>
      </c>
      <c r="K1447" s="76" t="e">
        <f t="shared" si="127"/>
        <v>#N/A</v>
      </c>
      <c r="L1447" s="81">
        <f ca="1">SUMIF(MAYPAY1, Employees8[HELPER COLUMN],Table8[[#All],[Invoice Value]])</f>
        <v>0</v>
      </c>
      <c r="M1447" s="77" t="e">
        <f ca="1">IF(AND(K1447="PAY", L1447&gt;0), SUMIF(MAYPAY1,Employees8[[#Headers],[#Data],[HELPER COLUMN]],Table8[[#All],[Invoice Value]]), "")</f>
        <v>#N/A</v>
      </c>
      <c r="N1447" s="78" t="e">
        <f t="shared" si="128"/>
        <v>#N/A</v>
      </c>
      <c r="O1447" s="79"/>
    </row>
    <row r="1448" spans="2:15" ht="18.75" customHeight="1" x14ac:dyDescent="0.35">
      <c r="B1448" s="67" t="e">
        <f t="shared" si="129"/>
        <v>#N/A</v>
      </c>
      <c r="C1448" s="40"/>
      <c r="D1448" s="40"/>
      <c r="E1448" s="40"/>
      <c r="F1448" s="74"/>
      <c r="G1448" s="74"/>
      <c r="H1448" s="64" t="e">
        <f>VLOOKUP(E1448, 'CODES FOR CLOSING TYPE'!$A$1:$C$28, 2,0)</f>
        <v>#N/A</v>
      </c>
      <c r="I1448" s="75" t="str">
        <f t="shared" si="126"/>
        <v>DUP</v>
      </c>
      <c r="J1448" s="75" t="e">
        <f t="shared" si="125"/>
        <v>#N/A</v>
      </c>
      <c r="K1448" s="76" t="e">
        <f t="shared" si="127"/>
        <v>#N/A</v>
      </c>
      <c r="L1448" s="81">
        <f ca="1">SUMIF(MAYPAY1, Employees8[HELPER COLUMN],Table8[[#All],[Invoice Value]])</f>
        <v>0</v>
      </c>
      <c r="M1448" s="77" t="e">
        <f ca="1">IF(AND(K1448="PAY", L1448&gt;0), SUMIF(MAYPAY1,Employees8[[#Headers],[#Data],[HELPER COLUMN]],Table8[[#All],[Invoice Value]]), "")</f>
        <v>#N/A</v>
      </c>
      <c r="N1448" s="78" t="e">
        <f t="shared" si="128"/>
        <v>#N/A</v>
      </c>
      <c r="O1448" s="79"/>
    </row>
    <row r="1449" spans="2:15" ht="18.75" customHeight="1" x14ac:dyDescent="0.35">
      <c r="B1449" s="67" t="e">
        <f t="shared" si="129"/>
        <v>#N/A</v>
      </c>
      <c r="C1449" s="40"/>
      <c r="D1449" s="40"/>
      <c r="E1449" s="40"/>
      <c r="F1449" s="74"/>
      <c r="G1449" s="74"/>
      <c r="H1449" s="64" t="e">
        <f>VLOOKUP(E1449, 'CODES FOR CLOSING TYPE'!$A$1:$C$28, 2,0)</f>
        <v>#N/A</v>
      </c>
      <c r="I1449" s="75" t="str">
        <f t="shared" si="126"/>
        <v>DUP</v>
      </c>
      <c r="J1449" s="75" t="e">
        <f t="shared" si="125"/>
        <v>#N/A</v>
      </c>
      <c r="K1449" s="76" t="e">
        <f t="shared" si="127"/>
        <v>#N/A</v>
      </c>
      <c r="L1449" s="81">
        <f ca="1">SUMIF(MAYPAY1, Employees8[HELPER COLUMN],Table8[[#All],[Invoice Value]])</f>
        <v>0</v>
      </c>
      <c r="M1449" s="77" t="e">
        <f ca="1">IF(AND(K1449="PAY", L1449&gt;0), SUMIF(MAYPAY1,Employees8[[#Headers],[#Data],[HELPER COLUMN]],Table8[[#All],[Invoice Value]]), "")</f>
        <v>#N/A</v>
      </c>
      <c r="N1449" s="78" t="e">
        <f t="shared" si="128"/>
        <v>#N/A</v>
      </c>
      <c r="O1449" s="79"/>
    </row>
    <row r="1450" spans="2:15" ht="18.75" customHeight="1" x14ac:dyDescent="0.35">
      <c r="B1450" s="67" t="e">
        <f t="shared" si="129"/>
        <v>#N/A</v>
      </c>
      <c r="C1450" s="40"/>
      <c r="D1450" s="40"/>
      <c r="E1450" s="40"/>
      <c r="F1450" s="74"/>
      <c r="G1450" s="74"/>
      <c r="H1450" s="64" t="e">
        <f>VLOOKUP(E1450, 'CODES FOR CLOSING TYPE'!$A$1:$C$28, 2,0)</f>
        <v>#N/A</v>
      </c>
      <c r="I1450" s="75" t="str">
        <f t="shared" si="126"/>
        <v>DUP</v>
      </c>
      <c r="J1450" s="75" t="e">
        <f t="shared" si="125"/>
        <v>#N/A</v>
      </c>
      <c r="K1450" s="76" t="e">
        <f t="shared" si="127"/>
        <v>#N/A</v>
      </c>
      <c r="L1450" s="81">
        <f ca="1">SUMIF(MAYPAY1, Employees8[HELPER COLUMN],Table8[[#All],[Invoice Value]])</f>
        <v>0</v>
      </c>
      <c r="M1450" s="77" t="e">
        <f ca="1">IF(AND(K1450="PAY", L1450&gt;0), SUMIF(MAYPAY1,Employees8[[#Headers],[#Data],[HELPER COLUMN]],Table8[[#All],[Invoice Value]]), "")</f>
        <v>#N/A</v>
      </c>
      <c r="N1450" s="78" t="e">
        <f t="shared" si="128"/>
        <v>#N/A</v>
      </c>
      <c r="O1450" s="79"/>
    </row>
    <row r="1451" spans="2:15" ht="18.75" customHeight="1" x14ac:dyDescent="0.35">
      <c r="B1451" s="67" t="e">
        <f t="shared" si="129"/>
        <v>#N/A</v>
      </c>
      <c r="C1451" s="40"/>
      <c r="D1451" s="40"/>
      <c r="E1451" s="40"/>
      <c r="F1451" s="74"/>
      <c r="G1451" s="74"/>
      <c r="H1451" s="64" t="e">
        <f>VLOOKUP(E1451, 'CODES FOR CLOSING TYPE'!$A$1:$C$28, 2,0)</f>
        <v>#N/A</v>
      </c>
      <c r="I1451" s="75" t="str">
        <f t="shared" si="126"/>
        <v>DUP</v>
      </c>
      <c r="J1451" s="75" t="e">
        <f t="shared" si="125"/>
        <v>#N/A</v>
      </c>
      <c r="K1451" s="76" t="e">
        <f t="shared" si="127"/>
        <v>#N/A</v>
      </c>
      <c r="L1451" s="81">
        <f ca="1">SUMIF(MAYPAY1, Employees8[HELPER COLUMN],Table8[[#All],[Invoice Value]])</f>
        <v>0</v>
      </c>
      <c r="M1451" s="77" t="e">
        <f ca="1">IF(AND(K1451="PAY", L1451&gt;0), SUMIF(MAYPAY1,Employees8[[#Headers],[#Data],[HELPER COLUMN]],Table8[[#All],[Invoice Value]]), "")</f>
        <v>#N/A</v>
      </c>
      <c r="N1451" s="78" t="e">
        <f t="shared" si="128"/>
        <v>#N/A</v>
      </c>
      <c r="O1451" s="79"/>
    </row>
    <row r="1452" spans="2:15" ht="18.75" customHeight="1" x14ac:dyDescent="0.35">
      <c r="B1452" s="67" t="e">
        <f t="shared" si="129"/>
        <v>#N/A</v>
      </c>
      <c r="C1452" s="40"/>
      <c r="D1452" s="40"/>
      <c r="E1452" s="40"/>
      <c r="F1452" s="74"/>
      <c r="G1452" s="74"/>
      <c r="H1452" s="64" t="e">
        <f>VLOOKUP(E1452, 'CODES FOR CLOSING TYPE'!$A$1:$C$28, 2,0)</f>
        <v>#N/A</v>
      </c>
      <c r="I1452" s="75" t="str">
        <f t="shared" si="126"/>
        <v>DUP</v>
      </c>
      <c r="J1452" s="75" t="e">
        <f t="shared" si="125"/>
        <v>#N/A</v>
      </c>
      <c r="K1452" s="76" t="e">
        <f t="shared" si="127"/>
        <v>#N/A</v>
      </c>
      <c r="L1452" s="81">
        <f ca="1">SUMIF(MAYPAY1, Employees8[HELPER COLUMN],Table8[[#All],[Invoice Value]])</f>
        <v>0</v>
      </c>
      <c r="M1452" s="77" t="e">
        <f ca="1">IF(AND(K1452="PAY", L1452&gt;0), SUMIF(MAYPAY1,Employees8[[#Headers],[#Data],[HELPER COLUMN]],Table8[[#All],[Invoice Value]]), "")</f>
        <v>#N/A</v>
      </c>
      <c r="N1452" s="78" t="e">
        <f t="shared" si="128"/>
        <v>#N/A</v>
      </c>
      <c r="O1452" s="79"/>
    </row>
    <row r="1453" spans="2:15" ht="18.75" customHeight="1" x14ac:dyDescent="0.35">
      <c r="B1453" s="67" t="e">
        <f t="shared" si="129"/>
        <v>#N/A</v>
      </c>
      <c r="C1453" s="40"/>
      <c r="D1453" s="40"/>
      <c r="E1453" s="40"/>
      <c r="F1453" s="74"/>
      <c r="G1453" s="74"/>
      <c r="H1453" s="64" t="e">
        <f>VLOOKUP(E1453, 'CODES FOR CLOSING TYPE'!$A$1:$C$28, 2,0)</f>
        <v>#N/A</v>
      </c>
      <c r="I1453" s="75" t="str">
        <f t="shared" si="126"/>
        <v>DUP</v>
      </c>
      <c r="J1453" s="75" t="e">
        <f t="shared" si="125"/>
        <v>#N/A</v>
      </c>
      <c r="K1453" s="76" t="e">
        <f t="shared" si="127"/>
        <v>#N/A</v>
      </c>
      <c r="L1453" s="81">
        <f ca="1">SUMIF(MAYPAY1, Employees8[HELPER COLUMN],Table8[[#All],[Invoice Value]])</f>
        <v>0</v>
      </c>
      <c r="M1453" s="77" t="e">
        <f ca="1">IF(AND(K1453="PAY", L1453&gt;0), SUMIF(MAYPAY1,Employees8[[#Headers],[#Data],[HELPER COLUMN]],Table8[[#All],[Invoice Value]]), "")</f>
        <v>#N/A</v>
      </c>
      <c r="N1453" s="78" t="e">
        <f t="shared" si="128"/>
        <v>#N/A</v>
      </c>
      <c r="O1453" s="79"/>
    </row>
    <row r="1454" spans="2:15" ht="18.75" customHeight="1" x14ac:dyDescent="0.35">
      <c r="B1454" s="67" t="e">
        <f t="shared" si="129"/>
        <v>#N/A</v>
      </c>
      <c r="C1454" s="40"/>
      <c r="D1454" s="40"/>
      <c r="E1454" s="40"/>
      <c r="F1454" s="74"/>
      <c r="G1454" s="74"/>
      <c r="H1454" s="64" t="e">
        <f>VLOOKUP(E1454, 'CODES FOR CLOSING TYPE'!$A$1:$C$28, 2,0)</f>
        <v>#N/A</v>
      </c>
      <c r="I1454" s="75" t="str">
        <f t="shared" si="126"/>
        <v>DUP</v>
      </c>
      <c r="J1454" s="75" t="e">
        <f t="shared" si="125"/>
        <v>#N/A</v>
      </c>
      <c r="K1454" s="76" t="e">
        <f t="shared" si="127"/>
        <v>#N/A</v>
      </c>
      <c r="L1454" s="81">
        <f ca="1">SUMIF(MAYPAY1, Employees8[HELPER COLUMN],Table8[[#All],[Invoice Value]])</f>
        <v>0</v>
      </c>
      <c r="M1454" s="77" t="e">
        <f ca="1">IF(AND(K1454="PAY", L1454&gt;0), SUMIF(MAYPAY1,Employees8[[#Headers],[#Data],[HELPER COLUMN]],Table8[[#All],[Invoice Value]]), "")</f>
        <v>#N/A</v>
      </c>
      <c r="N1454" s="78" t="e">
        <f t="shared" si="128"/>
        <v>#N/A</v>
      </c>
      <c r="O1454" s="79"/>
    </row>
    <row r="1455" spans="2:15" ht="18.75" customHeight="1" x14ac:dyDescent="0.35">
      <c r="B1455" s="67" t="e">
        <f t="shared" si="129"/>
        <v>#N/A</v>
      </c>
      <c r="C1455" s="40"/>
      <c r="D1455" s="40"/>
      <c r="E1455" s="40"/>
      <c r="F1455" s="74"/>
      <c r="G1455" s="74"/>
      <c r="H1455" s="64" t="e">
        <f>VLOOKUP(E1455, 'CODES FOR CLOSING TYPE'!$A$1:$C$28, 2,0)</f>
        <v>#N/A</v>
      </c>
      <c r="I1455" s="75" t="str">
        <f t="shared" si="126"/>
        <v>DUP</v>
      </c>
      <c r="J1455" s="75" t="e">
        <f t="shared" si="125"/>
        <v>#N/A</v>
      </c>
      <c r="K1455" s="76" t="e">
        <f t="shared" si="127"/>
        <v>#N/A</v>
      </c>
      <c r="L1455" s="81">
        <f ca="1">SUMIF(MAYPAY1, Employees8[HELPER COLUMN],Table8[[#All],[Invoice Value]])</f>
        <v>0</v>
      </c>
      <c r="M1455" s="77" t="e">
        <f ca="1">IF(AND(K1455="PAY", L1455&gt;0), SUMIF(MAYPAY1,Employees8[[#Headers],[#Data],[HELPER COLUMN]],Table8[[#All],[Invoice Value]]), "")</f>
        <v>#N/A</v>
      </c>
      <c r="N1455" s="78" t="e">
        <f t="shared" si="128"/>
        <v>#N/A</v>
      </c>
      <c r="O1455" s="79"/>
    </row>
    <row r="1456" spans="2:15" ht="18.75" customHeight="1" x14ac:dyDescent="0.35">
      <c r="B1456" s="67" t="e">
        <f t="shared" si="129"/>
        <v>#N/A</v>
      </c>
      <c r="C1456" s="40"/>
      <c r="D1456" s="40"/>
      <c r="E1456" s="40"/>
      <c r="F1456" s="74"/>
      <c r="G1456" s="74"/>
      <c r="H1456" s="64" t="e">
        <f>VLOOKUP(E1456, 'CODES FOR CLOSING TYPE'!$A$1:$C$28, 2,0)</f>
        <v>#N/A</v>
      </c>
      <c r="I1456" s="75" t="str">
        <f t="shared" si="126"/>
        <v>DUP</v>
      </c>
      <c r="J1456" s="75" t="e">
        <f t="shared" si="125"/>
        <v>#N/A</v>
      </c>
      <c r="K1456" s="76" t="e">
        <f t="shared" si="127"/>
        <v>#N/A</v>
      </c>
      <c r="L1456" s="81">
        <f ca="1">SUMIF(MAYPAY1, Employees8[HELPER COLUMN],Table8[[#All],[Invoice Value]])</f>
        <v>0</v>
      </c>
      <c r="M1456" s="77" t="e">
        <f ca="1">IF(AND(K1456="PAY", L1456&gt;0), SUMIF(MAYPAY1,Employees8[[#Headers],[#Data],[HELPER COLUMN]],Table8[[#All],[Invoice Value]]), "")</f>
        <v>#N/A</v>
      </c>
      <c r="N1456" s="78" t="e">
        <f t="shared" si="128"/>
        <v>#N/A</v>
      </c>
      <c r="O1456" s="79"/>
    </row>
    <row r="1457" spans="2:15" ht="18.75" customHeight="1" x14ac:dyDescent="0.35">
      <c r="B1457" s="67" t="e">
        <f t="shared" si="129"/>
        <v>#N/A</v>
      </c>
      <c r="C1457" s="40"/>
      <c r="D1457" s="40"/>
      <c r="E1457" s="40"/>
      <c r="F1457" s="74"/>
      <c r="G1457" s="74"/>
      <c r="H1457" s="64" t="e">
        <f>VLOOKUP(E1457, 'CODES FOR CLOSING TYPE'!$A$1:$C$28, 2,0)</f>
        <v>#N/A</v>
      </c>
      <c r="I1457" s="75" t="str">
        <f t="shared" si="126"/>
        <v>DUP</v>
      </c>
      <c r="J1457" s="75" t="e">
        <f t="shared" si="125"/>
        <v>#N/A</v>
      </c>
      <c r="K1457" s="76" t="e">
        <f t="shared" si="127"/>
        <v>#N/A</v>
      </c>
      <c r="L1457" s="81">
        <f ca="1">SUMIF(MAYPAY1, Employees8[HELPER COLUMN],Table8[[#All],[Invoice Value]])</f>
        <v>0</v>
      </c>
      <c r="M1457" s="77" t="e">
        <f ca="1">IF(AND(K1457="PAY", L1457&gt;0), SUMIF(MAYPAY1,Employees8[[#Headers],[#Data],[HELPER COLUMN]],Table8[[#All],[Invoice Value]]), "")</f>
        <v>#N/A</v>
      </c>
      <c r="N1457" s="78" t="e">
        <f t="shared" si="128"/>
        <v>#N/A</v>
      </c>
      <c r="O1457" s="79"/>
    </row>
    <row r="1458" spans="2:15" ht="18.75" customHeight="1" x14ac:dyDescent="0.35">
      <c r="B1458" s="67" t="e">
        <f t="shared" si="129"/>
        <v>#N/A</v>
      </c>
      <c r="C1458" s="40"/>
      <c r="D1458" s="40"/>
      <c r="E1458" s="40"/>
      <c r="F1458" s="74"/>
      <c r="G1458" s="74"/>
      <c r="H1458" s="64" t="e">
        <f>VLOOKUP(E1458, 'CODES FOR CLOSING TYPE'!$A$1:$C$28, 2,0)</f>
        <v>#N/A</v>
      </c>
      <c r="I1458" s="75" t="str">
        <f t="shared" si="126"/>
        <v>DUP</v>
      </c>
      <c r="J1458" s="75" t="e">
        <f t="shared" si="125"/>
        <v>#N/A</v>
      </c>
      <c r="K1458" s="76" t="e">
        <f t="shared" si="127"/>
        <v>#N/A</v>
      </c>
      <c r="L1458" s="81">
        <f ca="1">SUMIF(MAYPAY1, Employees8[HELPER COLUMN],Table8[[#All],[Invoice Value]])</f>
        <v>0</v>
      </c>
      <c r="M1458" s="77" t="e">
        <f ca="1">IF(AND(K1458="PAY", L1458&gt;0), SUMIF(MAYPAY1,Employees8[[#Headers],[#Data],[HELPER COLUMN]],Table8[[#All],[Invoice Value]]), "")</f>
        <v>#N/A</v>
      </c>
      <c r="N1458" s="78" t="e">
        <f t="shared" si="128"/>
        <v>#N/A</v>
      </c>
      <c r="O1458" s="79"/>
    </row>
    <row r="1459" spans="2:15" ht="18.75" customHeight="1" x14ac:dyDescent="0.35">
      <c r="B1459" s="67" t="e">
        <f t="shared" si="129"/>
        <v>#N/A</v>
      </c>
      <c r="C1459" s="40"/>
      <c r="D1459" s="40"/>
      <c r="E1459" s="40"/>
      <c r="F1459" s="74"/>
      <c r="G1459" s="74"/>
      <c r="H1459" s="64" t="e">
        <f>VLOOKUP(E1459, 'CODES FOR CLOSING TYPE'!$A$1:$C$28, 2,0)</f>
        <v>#N/A</v>
      </c>
      <c r="I1459" s="75" t="str">
        <f t="shared" si="126"/>
        <v>DUP</v>
      </c>
      <c r="J1459" s="75" t="e">
        <f t="shared" si="125"/>
        <v>#N/A</v>
      </c>
      <c r="K1459" s="76" t="e">
        <f t="shared" si="127"/>
        <v>#N/A</v>
      </c>
      <c r="L1459" s="81">
        <f ca="1">SUMIF(MAYPAY1, Employees8[HELPER COLUMN],Table8[[#All],[Invoice Value]])</f>
        <v>0</v>
      </c>
      <c r="M1459" s="77" t="e">
        <f ca="1">IF(AND(K1459="PAY", L1459&gt;0), SUMIF(MAYPAY1,Employees8[[#Headers],[#Data],[HELPER COLUMN]],Table8[[#All],[Invoice Value]]), "")</f>
        <v>#N/A</v>
      </c>
      <c r="N1459" s="78" t="e">
        <f t="shared" si="128"/>
        <v>#N/A</v>
      </c>
      <c r="O1459" s="79"/>
    </row>
    <row r="1460" spans="2:15" ht="18.75" customHeight="1" x14ac:dyDescent="0.35">
      <c r="B1460" s="67" t="e">
        <f t="shared" si="129"/>
        <v>#N/A</v>
      </c>
      <c r="C1460" s="40"/>
      <c r="D1460" s="40"/>
      <c r="E1460" s="40"/>
      <c r="F1460" s="74"/>
      <c r="G1460" s="74"/>
      <c r="H1460" s="64" t="e">
        <f>VLOOKUP(E1460, 'CODES FOR CLOSING TYPE'!$A$1:$C$28, 2,0)</f>
        <v>#N/A</v>
      </c>
      <c r="I1460" s="75" t="str">
        <f t="shared" si="126"/>
        <v>DUP</v>
      </c>
      <c r="J1460" s="75" t="e">
        <f t="shared" si="125"/>
        <v>#N/A</v>
      </c>
      <c r="K1460" s="76" t="e">
        <f t="shared" si="127"/>
        <v>#N/A</v>
      </c>
      <c r="L1460" s="81">
        <f ca="1">SUMIF(MAYPAY1, Employees8[HELPER COLUMN],Table8[[#All],[Invoice Value]])</f>
        <v>0</v>
      </c>
      <c r="M1460" s="77" t="e">
        <f ca="1">IF(AND(K1460="PAY", L1460&gt;0), SUMIF(MAYPAY1,Employees8[[#Headers],[#Data],[HELPER COLUMN]],Table8[[#All],[Invoice Value]]), "")</f>
        <v>#N/A</v>
      </c>
      <c r="N1460" s="78" t="e">
        <f t="shared" si="128"/>
        <v>#N/A</v>
      </c>
      <c r="O1460" s="79"/>
    </row>
    <row r="1461" spans="2:15" ht="18.75" customHeight="1" x14ac:dyDescent="0.35">
      <c r="B1461" s="67" t="e">
        <f t="shared" si="129"/>
        <v>#N/A</v>
      </c>
      <c r="C1461" s="40"/>
      <c r="D1461" s="40"/>
      <c r="E1461" s="40"/>
      <c r="F1461" s="74"/>
      <c r="G1461" s="74"/>
      <c r="H1461" s="64" t="e">
        <f>VLOOKUP(E1461, 'CODES FOR CLOSING TYPE'!$A$1:$C$28, 2,0)</f>
        <v>#N/A</v>
      </c>
      <c r="I1461" s="75" t="str">
        <f t="shared" si="126"/>
        <v>DUP</v>
      </c>
      <c r="J1461" s="75" t="e">
        <f t="shared" si="125"/>
        <v>#N/A</v>
      </c>
      <c r="K1461" s="76" t="e">
        <f t="shared" si="127"/>
        <v>#N/A</v>
      </c>
      <c r="L1461" s="81">
        <f ca="1">SUMIF(MAYPAY1, Employees8[HELPER COLUMN],Table8[[#All],[Invoice Value]])</f>
        <v>0</v>
      </c>
      <c r="M1461" s="77" t="e">
        <f ca="1">IF(AND(K1461="PAY", L1461&gt;0), SUMIF(MAYPAY1,Employees8[[#Headers],[#Data],[HELPER COLUMN]],Table8[[#All],[Invoice Value]]), "")</f>
        <v>#N/A</v>
      </c>
      <c r="N1461" s="78" t="e">
        <f t="shared" si="128"/>
        <v>#N/A</v>
      </c>
      <c r="O1461" s="79"/>
    </row>
    <row r="1462" spans="2:15" ht="18.75" customHeight="1" x14ac:dyDescent="0.35">
      <c r="B1462" s="67" t="e">
        <f t="shared" si="129"/>
        <v>#N/A</v>
      </c>
      <c r="C1462" s="40"/>
      <c r="D1462" s="40"/>
      <c r="E1462" s="40"/>
      <c r="F1462" s="74"/>
      <c r="G1462" s="74"/>
      <c r="H1462" s="64" t="e">
        <f>VLOOKUP(E1462, 'CODES FOR CLOSING TYPE'!$A$1:$C$28, 2,0)</f>
        <v>#N/A</v>
      </c>
      <c r="I1462" s="75" t="str">
        <f t="shared" si="126"/>
        <v>DUP</v>
      </c>
      <c r="J1462" s="75" t="e">
        <f t="shared" si="125"/>
        <v>#N/A</v>
      </c>
      <c r="K1462" s="76" t="e">
        <f t="shared" si="127"/>
        <v>#N/A</v>
      </c>
      <c r="L1462" s="81">
        <f ca="1">SUMIF(MAYPAY1, Employees8[HELPER COLUMN],Table8[[#All],[Invoice Value]])</f>
        <v>0</v>
      </c>
      <c r="M1462" s="77" t="e">
        <f ca="1">IF(AND(K1462="PAY", L1462&gt;0), SUMIF(MAYPAY1,Employees8[[#Headers],[#Data],[HELPER COLUMN]],Table8[[#All],[Invoice Value]]), "")</f>
        <v>#N/A</v>
      </c>
      <c r="N1462" s="78" t="e">
        <f t="shared" si="128"/>
        <v>#N/A</v>
      </c>
      <c r="O1462" s="79"/>
    </row>
    <row r="1463" spans="2:15" ht="18.75" customHeight="1" x14ac:dyDescent="0.35">
      <c r="B1463" s="67" t="e">
        <f t="shared" si="129"/>
        <v>#N/A</v>
      </c>
      <c r="C1463" s="40"/>
      <c r="D1463" s="40"/>
      <c r="E1463" s="40"/>
      <c r="F1463" s="74"/>
      <c r="G1463" s="74"/>
      <c r="H1463" s="64" t="e">
        <f>VLOOKUP(E1463, 'CODES FOR CLOSING TYPE'!$A$1:$C$28, 2,0)</f>
        <v>#N/A</v>
      </c>
      <c r="I1463" s="75" t="str">
        <f t="shared" si="126"/>
        <v>DUP</v>
      </c>
      <c r="J1463" s="75" t="e">
        <f t="shared" si="125"/>
        <v>#N/A</v>
      </c>
      <c r="K1463" s="76" t="e">
        <f t="shared" si="127"/>
        <v>#N/A</v>
      </c>
      <c r="L1463" s="81">
        <f ca="1">SUMIF(MAYPAY1, Employees8[HELPER COLUMN],Table8[[#All],[Invoice Value]])</f>
        <v>0</v>
      </c>
      <c r="M1463" s="77" t="e">
        <f ca="1">IF(AND(K1463="PAY", L1463&gt;0), SUMIF(MAYPAY1,Employees8[[#Headers],[#Data],[HELPER COLUMN]],Table8[[#All],[Invoice Value]]), "")</f>
        <v>#N/A</v>
      </c>
      <c r="N1463" s="78" t="e">
        <f t="shared" si="128"/>
        <v>#N/A</v>
      </c>
      <c r="O1463" s="79"/>
    </row>
    <row r="1464" spans="2:15" ht="18.75" customHeight="1" x14ac:dyDescent="0.35">
      <c r="B1464" s="67" t="e">
        <f t="shared" si="129"/>
        <v>#N/A</v>
      </c>
      <c r="C1464" s="40"/>
      <c r="D1464" s="40"/>
      <c r="E1464" s="40"/>
      <c r="F1464" s="74"/>
      <c r="G1464" s="74"/>
      <c r="H1464" s="64" t="e">
        <f>VLOOKUP(E1464, 'CODES FOR CLOSING TYPE'!$A$1:$C$28, 2,0)</f>
        <v>#N/A</v>
      </c>
      <c r="I1464" s="75" t="str">
        <f t="shared" si="126"/>
        <v>DUP</v>
      </c>
      <c r="J1464" s="75" t="e">
        <f t="shared" si="125"/>
        <v>#N/A</v>
      </c>
      <c r="K1464" s="76" t="e">
        <f t="shared" si="127"/>
        <v>#N/A</v>
      </c>
      <c r="L1464" s="81">
        <f ca="1">SUMIF(MAYPAY1, Employees8[HELPER COLUMN],Table8[[#All],[Invoice Value]])</f>
        <v>0</v>
      </c>
      <c r="M1464" s="77" t="e">
        <f ca="1">IF(AND(K1464="PAY", L1464&gt;0), SUMIF(MAYPAY1,Employees8[[#Headers],[#Data],[HELPER COLUMN]],Table8[[#All],[Invoice Value]]), "")</f>
        <v>#N/A</v>
      </c>
      <c r="N1464" s="78" t="e">
        <f t="shared" si="128"/>
        <v>#N/A</v>
      </c>
      <c r="O1464" s="79"/>
    </row>
    <row r="1465" spans="2:15" ht="18.75" customHeight="1" x14ac:dyDescent="0.35">
      <c r="B1465" s="67" t="e">
        <f t="shared" si="129"/>
        <v>#N/A</v>
      </c>
      <c r="C1465" s="40"/>
      <c r="D1465" s="40"/>
      <c r="E1465" s="40"/>
      <c r="F1465" s="74"/>
      <c r="G1465" s="74"/>
      <c r="H1465" s="64" t="e">
        <f>VLOOKUP(E1465, 'CODES FOR CLOSING TYPE'!$A$1:$C$28, 2,0)</f>
        <v>#N/A</v>
      </c>
      <c r="I1465" s="75" t="str">
        <f t="shared" si="126"/>
        <v>DUP</v>
      </c>
      <c r="J1465" s="75" t="e">
        <f t="shared" si="125"/>
        <v>#N/A</v>
      </c>
      <c r="K1465" s="76" t="e">
        <f t="shared" si="127"/>
        <v>#N/A</v>
      </c>
      <c r="L1465" s="81">
        <f ca="1">SUMIF(MAYPAY1, Employees8[HELPER COLUMN],Table8[[#All],[Invoice Value]])</f>
        <v>0</v>
      </c>
      <c r="M1465" s="77" t="e">
        <f ca="1">IF(AND(K1465="PAY", L1465&gt;0), SUMIF(MAYPAY1,Employees8[[#Headers],[#Data],[HELPER COLUMN]],Table8[[#All],[Invoice Value]]), "")</f>
        <v>#N/A</v>
      </c>
      <c r="N1465" s="78" t="e">
        <f t="shared" si="128"/>
        <v>#N/A</v>
      </c>
      <c r="O1465" s="79"/>
    </row>
    <row r="1466" spans="2:15" ht="18.75" customHeight="1" x14ac:dyDescent="0.35">
      <c r="B1466" s="67" t="e">
        <f t="shared" si="129"/>
        <v>#N/A</v>
      </c>
      <c r="C1466" s="40"/>
      <c r="D1466" s="40"/>
      <c r="E1466" s="40"/>
      <c r="F1466" s="74"/>
      <c r="G1466" s="74"/>
      <c r="H1466" s="64" t="e">
        <f>VLOOKUP(E1466, 'CODES FOR CLOSING TYPE'!$A$1:$C$28, 2,0)</f>
        <v>#N/A</v>
      </c>
      <c r="I1466" s="75" t="str">
        <f t="shared" si="126"/>
        <v>DUP</v>
      </c>
      <c r="J1466" s="75" t="e">
        <f t="shared" si="125"/>
        <v>#N/A</v>
      </c>
      <c r="K1466" s="76" t="e">
        <f t="shared" si="127"/>
        <v>#N/A</v>
      </c>
      <c r="L1466" s="81">
        <f ca="1">SUMIF(MAYPAY1, Employees8[HELPER COLUMN],Table8[[#All],[Invoice Value]])</f>
        <v>0</v>
      </c>
      <c r="M1466" s="77" t="e">
        <f ca="1">IF(AND(K1466="PAY", L1466&gt;0), SUMIF(MAYPAY1,Employees8[[#Headers],[#Data],[HELPER COLUMN]],Table8[[#All],[Invoice Value]]), "")</f>
        <v>#N/A</v>
      </c>
      <c r="N1466" s="78" t="e">
        <f t="shared" si="128"/>
        <v>#N/A</v>
      </c>
      <c r="O1466" s="79"/>
    </row>
    <row r="1467" spans="2:15" ht="18.75" customHeight="1" x14ac:dyDescent="0.35">
      <c r="B1467" s="67" t="e">
        <f t="shared" si="129"/>
        <v>#N/A</v>
      </c>
      <c r="C1467" s="40"/>
      <c r="D1467" s="40"/>
      <c r="E1467" s="40"/>
      <c r="F1467" s="74"/>
      <c r="G1467" s="74"/>
      <c r="H1467" s="64" t="e">
        <f>VLOOKUP(E1467, 'CODES FOR CLOSING TYPE'!$A$1:$C$28, 2,0)</f>
        <v>#N/A</v>
      </c>
      <c r="I1467" s="75" t="str">
        <f t="shared" si="126"/>
        <v>DUP</v>
      </c>
      <c r="J1467" s="75" t="e">
        <f t="shared" si="125"/>
        <v>#N/A</v>
      </c>
      <c r="K1467" s="76" t="e">
        <f t="shared" si="127"/>
        <v>#N/A</v>
      </c>
      <c r="L1467" s="81">
        <f ca="1">SUMIF(MAYPAY1, Employees8[HELPER COLUMN],Table8[[#All],[Invoice Value]])</f>
        <v>0</v>
      </c>
      <c r="M1467" s="77" t="e">
        <f ca="1">IF(AND(K1467="PAY", L1467&gt;0), SUMIF(MAYPAY1,Employees8[[#Headers],[#Data],[HELPER COLUMN]],Table8[[#All],[Invoice Value]]), "")</f>
        <v>#N/A</v>
      </c>
      <c r="N1467" s="78" t="e">
        <f t="shared" si="128"/>
        <v>#N/A</v>
      </c>
      <c r="O1467" s="79"/>
    </row>
    <row r="1468" spans="2:15" ht="18.75" customHeight="1" x14ac:dyDescent="0.35">
      <c r="B1468" s="67" t="e">
        <f t="shared" si="129"/>
        <v>#N/A</v>
      </c>
      <c r="C1468" s="40"/>
      <c r="D1468" s="40"/>
      <c r="E1468" s="40"/>
      <c r="F1468" s="74"/>
      <c r="G1468" s="74"/>
      <c r="H1468" s="64" t="e">
        <f>VLOOKUP(E1468, 'CODES FOR CLOSING TYPE'!$A$1:$C$28, 2,0)</f>
        <v>#N/A</v>
      </c>
      <c r="I1468" s="75" t="str">
        <f t="shared" si="126"/>
        <v>DUP</v>
      </c>
      <c r="J1468" s="75" t="e">
        <f t="shared" ref="J1468:J1531" si="130">SUMPRODUCT(--(H1468=BUILDCODES))&gt;0</f>
        <v>#N/A</v>
      </c>
      <c r="K1468" s="76" t="e">
        <f t="shared" si="127"/>
        <v>#N/A</v>
      </c>
      <c r="L1468" s="81">
        <f ca="1">SUMIF(MAYPAY1, Employees8[HELPER COLUMN],Table8[[#All],[Invoice Value]])</f>
        <v>0</v>
      </c>
      <c r="M1468" s="77" t="e">
        <f ca="1">IF(AND(K1468="PAY", L1468&gt;0), SUMIF(MAYPAY1,Employees8[[#Headers],[#Data],[HELPER COLUMN]],Table8[[#All],[Invoice Value]]), "")</f>
        <v>#N/A</v>
      </c>
      <c r="N1468" s="78" t="e">
        <f t="shared" si="128"/>
        <v>#N/A</v>
      </c>
      <c r="O1468" s="79"/>
    </row>
    <row r="1469" spans="2:15" ht="18.75" customHeight="1" x14ac:dyDescent="0.35">
      <c r="B1469" s="67" t="e">
        <f t="shared" si="129"/>
        <v>#N/A</v>
      </c>
      <c r="C1469" s="40"/>
      <c r="D1469" s="40"/>
      <c r="E1469" s="40"/>
      <c r="F1469" s="74"/>
      <c r="G1469" s="74"/>
      <c r="H1469" s="64" t="e">
        <f>VLOOKUP(E1469, 'CODES FOR CLOSING TYPE'!$A$1:$C$28, 2,0)</f>
        <v>#N/A</v>
      </c>
      <c r="I1469" s="75" t="str">
        <f t="shared" si="126"/>
        <v>DUP</v>
      </c>
      <c r="J1469" s="75" t="e">
        <f t="shared" si="130"/>
        <v>#N/A</v>
      </c>
      <c r="K1469" s="76" t="e">
        <f t="shared" si="127"/>
        <v>#N/A</v>
      </c>
      <c r="L1469" s="81">
        <f ca="1">SUMIF(MAYPAY1, Employees8[HELPER COLUMN],Table8[[#All],[Invoice Value]])</f>
        <v>0</v>
      </c>
      <c r="M1469" s="77" t="e">
        <f ca="1">IF(AND(K1469="PAY", L1469&gt;0), SUMIF(MAYPAY1,Employees8[[#Headers],[#Data],[HELPER COLUMN]],Table8[[#All],[Invoice Value]]), "")</f>
        <v>#N/A</v>
      </c>
      <c r="N1469" s="78" t="e">
        <f t="shared" si="128"/>
        <v>#N/A</v>
      </c>
      <c r="O1469" s="79"/>
    </row>
    <row r="1470" spans="2:15" ht="18.75" customHeight="1" x14ac:dyDescent="0.35">
      <c r="B1470" s="67" t="e">
        <f t="shared" si="129"/>
        <v>#N/A</v>
      </c>
      <c r="C1470" s="40"/>
      <c r="D1470" s="40"/>
      <c r="E1470" s="40"/>
      <c r="F1470" s="74"/>
      <c r="G1470" s="74"/>
      <c r="H1470" s="64" t="e">
        <f>VLOOKUP(E1470, 'CODES FOR CLOSING TYPE'!$A$1:$C$28, 2,0)</f>
        <v>#N/A</v>
      </c>
      <c r="I1470" s="75" t="str">
        <f t="shared" si="126"/>
        <v>DUP</v>
      </c>
      <c r="J1470" s="75" t="e">
        <f t="shared" si="130"/>
        <v>#N/A</v>
      </c>
      <c r="K1470" s="76" t="e">
        <f t="shared" si="127"/>
        <v>#N/A</v>
      </c>
      <c r="L1470" s="81">
        <f ca="1">SUMIF(MAYPAY1, Employees8[HELPER COLUMN],Table8[[#All],[Invoice Value]])</f>
        <v>0</v>
      </c>
      <c r="M1470" s="77" t="e">
        <f ca="1">IF(AND(K1470="PAY", L1470&gt;0), SUMIF(MAYPAY1,Employees8[[#Headers],[#Data],[HELPER COLUMN]],Table8[[#All],[Invoice Value]]), "")</f>
        <v>#N/A</v>
      </c>
      <c r="N1470" s="78" t="e">
        <f t="shared" si="128"/>
        <v>#N/A</v>
      </c>
      <c r="O1470" s="79"/>
    </row>
    <row r="1471" spans="2:15" ht="18.75" customHeight="1" x14ac:dyDescent="0.35">
      <c r="B1471" s="67" t="e">
        <f t="shared" si="129"/>
        <v>#N/A</v>
      </c>
      <c r="C1471" s="40"/>
      <c r="D1471" s="40"/>
      <c r="E1471" s="40"/>
      <c r="F1471" s="74"/>
      <c r="G1471" s="74"/>
      <c r="H1471" s="64" t="e">
        <f>VLOOKUP(E1471, 'CODES FOR CLOSING TYPE'!$A$1:$C$28, 2,0)</f>
        <v>#N/A</v>
      </c>
      <c r="I1471" s="75" t="str">
        <f t="shared" si="126"/>
        <v>DUP</v>
      </c>
      <c r="J1471" s="75" t="e">
        <f t="shared" si="130"/>
        <v>#N/A</v>
      </c>
      <c r="K1471" s="76" t="e">
        <f t="shared" si="127"/>
        <v>#N/A</v>
      </c>
      <c r="L1471" s="81">
        <f ca="1">SUMIF(MAYPAY1, Employees8[HELPER COLUMN],Table8[[#All],[Invoice Value]])</f>
        <v>0</v>
      </c>
      <c r="M1471" s="77" t="e">
        <f ca="1">IF(AND(K1471="PAY", L1471&gt;0), SUMIF(MAYPAY1,Employees8[[#Headers],[#Data],[HELPER COLUMN]],Table8[[#All],[Invoice Value]]), "")</f>
        <v>#N/A</v>
      </c>
      <c r="N1471" s="78" t="e">
        <f t="shared" si="128"/>
        <v>#N/A</v>
      </c>
      <c r="O1471" s="79"/>
    </row>
    <row r="1472" spans="2:15" ht="18.75" customHeight="1" x14ac:dyDescent="0.35">
      <c r="B1472" s="67" t="e">
        <f t="shared" si="129"/>
        <v>#N/A</v>
      </c>
      <c r="C1472" s="40"/>
      <c r="D1472" s="40"/>
      <c r="E1472" s="40"/>
      <c r="F1472" s="74"/>
      <c r="G1472" s="74"/>
      <c r="H1472" s="64" t="e">
        <f>VLOOKUP(E1472, 'CODES FOR CLOSING TYPE'!$A$1:$C$28, 2,0)</f>
        <v>#N/A</v>
      </c>
      <c r="I1472" s="75" t="str">
        <f t="shared" si="126"/>
        <v>DUP</v>
      </c>
      <c r="J1472" s="75" t="e">
        <f t="shared" si="130"/>
        <v>#N/A</v>
      </c>
      <c r="K1472" s="76" t="e">
        <f t="shared" si="127"/>
        <v>#N/A</v>
      </c>
      <c r="L1472" s="81">
        <f ca="1">SUMIF(MAYPAY1, Employees8[HELPER COLUMN],Table8[[#All],[Invoice Value]])</f>
        <v>0</v>
      </c>
      <c r="M1472" s="77" t="e">
        <f ca="1">IF(AND(K1472="PAY", L1472&gt;0), SUMIF(MAYPAY1,Employees8[[#Headers],[#Data],[HELPER COLUMN]],Table8[[#All],[Invoice Value]]), "")</f>
        <v>#N/A</v>
      </c>
      <c r="N1472" s="78" t="e">
        <f t="shared" si="128"/>
        <v>#N/A</v>
      </c>
      <c r="O1472" s="79"/>
    </row>
    <row r="1473" spans="2:15" ht="18.75" customHeight="1" x14ac:dyDescent="0.35">
      <c r="B1473" s="67" t="e">
        <f t="shared" si="129"/>
        <v>#N/A</v>
      </c>
      <c r="C1473" s="40"/>
      <c r="D1473" s="40"/>
      <c r="E1473" s="40"/>
      <c r="F1473" s="74"/>
      <c r="G1473" s="74"/>
      <c r="H1473" s="64" t="e">
        <f>VLOOKUP(E1473, 'CODES FOR CLOSING TYPE'!$A$1:$C$28, 2,0)</f>
        <v>#N/A</v>
      </c>
      <c r="I1473" s="75" t="str">
        <f t="shared" si="126"/>
        <v>DUP</v>
      </c>
      <c r="J1473" s="75" t="e">
        <f t="shared" si="130"/>
        <v>#N/A</v>
      </c>
      <c r="K1473" s="76" t="e">
        <f t="shared" si="127"/>
        <v>#N/A</v>
      </c>
      <c r="L1473" s="81">
        <f ca="1">SUMIF(MAYPAY1, Employees8[HELPER COLUMN],Table8[[#All],[Invoice Value]])</f>
        <v>0</v>
      </c>
      <c r="M1473" s="77" t="e">
        <f ca="1">IF(AND(K1473="PAY", L1473&gt;0), SUMIF(MAYPAY1,Employees8[[#Headers],[#Data],[HELPER COLUMN]],Table8[[#All],[Invoice Value]]), "")</f>
        <v>#N/A</v>
      </c>
      <c r="N1473" s="78" t="e">
        <f t="shared" si="128"/>
        <v>#N/A</v>
      </c>
      <c r="O1473" s="79"/>
    </row>
    <row r="1474" spans="2:15" ht="18.75" customHeight="1" x14ac:dyDescent="0.35">
      <c r="B1474" s="67" t="e">
        <f t="shared" si="129"/>
        <v>#N/A</v>
      </c>
      <c r="C1474" s="40"/>
      <c r="D1474" s="40"/>
      <c r="E1474" s="40"/>
      <c r="F1474" s="74"/>
      <c r="G1474" s="74"/>
      <c r="H1474" s="64" t="e">
        <f>VLOOKUP(E1474, 'CODES FOR CLOSING TYPE'!$A$1:$C$28, 2,0)</f>
        <v>#N/A</v>
      </c>
      <c r="I1474" s="75" t="str">
        <f t="shared" si="126"/>
        <v>DUP</v>
      </c>
      <c r="J1474" s="75" t="e">
        <f t="shared" si="130"/>
        <v>#N/A</v>
      </c>
      <c r="K1474" s="76" t="e">
        <f t="shared" si="127"/>
        <v>#N/A</v>
      </c>
      <c r="L1474" s="81">
        <f ca="1">SUMIF(MAYPAY1, Employees8[HELPER COLUMN],Table8[[#All],[Invoice Value]])</f>
        <v>0</v>
      </c>
      <c r="M1474" s="77" t="e">
        <f ca="1">IF(AND(K1474="PAY", L1474&gt;0), SUMIF(MAYPAY1,Employees8[[#Headers],[#Data],[HELPER COLUMN]],Table8[[#All],[Invoice Value]]), "")</f>
        <v>#N/A</v>
      </c>
      <c r="N1474" s="78" t="e">
        <f t="shared" si="128"/>
        <v>#N/A</v>
      </c>
      <c r="O1474" s="79"/>
    </row>
    <row r="1475" spans="2:15" ht="18.75" customHeight="1" x14ac:dyDescent="0.35">
      <c r="B1475" s="67" t="e">
        <f t="shared" si="129"/>
        <v>#N/A</v>
      </c>
      <c r="C1475" s="40"/>
      <c r="D1475" s="40"/>
      <c r="E1475" s="40"/>
      <c r="F1475" s="74"/>
      <c r="G1475" s="74"/>
      <c r="H1475" s="64" t="e">
        <f>VLOOKUP(E1475, 'CODES FOR CLOSING TYPE'!$A$1:$C$28, 2,0)</f>
        <v>#N/A</v>
      </c>
      <c r="I1475" s="75" t="str">
        <f t="shared" si="126"/>
        <v>DUP</v>
      </c>
      <c r="J1475" s="75" t="e">
        <f t="shared" si="130"/>
        <v>#N/A</v>
      </c>
      <c r="K1475" s="76" t="e">
        <f t="shared" si="127"/>
        <v>#N/A</v>
      </c>
      <c r="L1475" s="81">
        <f ca="1">SUMIF(MAYPAY1, Employees8[HELPER COLUMN],Table8[[#All],[Invoice Value]])</f>
        <v>0</v>
      </c>
      <c r="M1475" s="77" t="e">
        <f ca="1">IF(AND(K1475="PAY", L1475&gt;0), SUMIF(MAYPAY1,Employees8[[#Headers],[#Data],[HELPER COLUMN]],Table8[[#All],[Invoice Value]]), "")</f>
        <v>#N/A</v>
      </c>
      <c r="N1475" s="78" t="e">
        <f t="shared" si="128"/>
        <v>#N/A</v>
      </c>
      <c r="O1475" s="79"/>
    </row>
    <row r="1476" spans="2:15" ht="18.75" customHeight="1" x14ac:dyDescent="0.35">
      <c r="B1476" s="67" t="e">
        <f t="shared" si="129"/>
        <v>#N/A</v>
      </c>
      <c r="C1476" s="40"/>
      <c r="D1476" s="40"/>
      <c r="E1476" s="40"/>
      <c r="F1476" s="74"/>
      <c r="G1476" s="74"/>
      <c r="H1476" s="64" t="e">
        <f>VLOOKUP(E1476, 'CODES FOR CLOSING TYPE'!$A$1:$C$28, 2,0)</f>
        <v>#N/A</v>
      </c>
      <c r="I1476" s="75" t="str">
        <f t="shared" ref="I1476:I1539" si="131">IF(COUNTIF(B$4:B$1640, B1476&amp;"C")&gt;0, "DUP", "UNIQUE")</f>
        <v>DUP</v>
      </c>
      <c r="J1476" s="75" t="e">
        <f t="shared" si="130"/>
        <v>#N/A</v>
      </c>
      <c r="K1476" s="76" t="e">
        <f t="shared" si="127"/>
        <v>#N/A</v>
      </c>
      <c r="L1476" s="81">
        <f ca="1">SUMIF(MAYPAY1, Employees8[HELPER COLUMN],Table8[[#All],[Invoice Value]])</f>
        <v>0</v>
      </c>
      <c r="M1476" s="77" t="e">
        <f ca="1">IF(AND(K1476="PAY", L1476&gt;0), SUMIF(MAYPAY1,Employees8[[#Headers],[#Data],[HELPER COLUMN]],Table8[[#All],[Invoice Value]]), "")</f>
        <v>#N/A</v>
      </c>
      <c r="N1476" s="78" t="e">
        <f t="shared" si="128"/>
        <v>#N/A</v>
      </c>
      <c r="O1476" s="79"/>
    </row>
    <row r="1477" spans="2:15" ht="18.75" customHeight="1" x14ac:dyDescent="0.35">
      <c r="B1477" s="67" t="e">
        <f t="shared" si="129"/>
        <v>#N/A</v>
      </c>
      <c r="C1477" s="40"/>
      <c r="D1477" s="40"/>
      <c r="E1477" s="40"/>
      <c r="F1477" s="74"/>
      <c r="G1477" s="74"/>
      <c r="H1477" s="64" t="e">
        <f>VLOOKUP(E1477, 'CODES FOR CLOSING TYPE'!$A$1:$C$28, 2,0)</f>
        <v>#N/A</v>
      </c>
      <c r="I1477" s="75" t="str">
        <f t="shared" si="131"/>
        <v>DUP</v>
      </c>
      <c r="J1477" s="75" t="e">
        <f t="shared" si="130"/>
        <v>#N/A</v>
      </c>
      <c r="K1477" s="76" t="e">
        <f t="shared" si="127"/>
        <v>#N/A</v>
      </c>
      <c r="L1477" s="81">
        <f ca="1">SUMIF(MAYPAY1, Employees8[HELPER COLUMN],Table8[[#All],[Invoice Value]])</f>
        <v>0</v>
      </c>
      <c r="M1477" s="77" t="e">
        <f ca="1">IF(AND(K1477="PAY", L1477&gt;0), SUMIF(MAYPAY1,Employees8[[#Headers],[#Data],[HELPER COLUMN]],Table8[[#All],[Invoice Value]]), "")</f>
        <v>#N/A</v>
      </c>
      <c r="N1477" s="78" t="e">
        <f t="shared" si="128"/>
        <v>#N/A</v>
      </c>
      <c r="O1477" s="79"/>
    </row>
    <row r="1478" spans="2:15" ht="18.75" customHeight="1" x14ac:dyDescent="0.35">
      <c r="B1478" s="67" t="e">
        <f t="shared" si="129"/>
        <v>#N/A</v>
      </c>
      <c r="C1478" s="40"/>
      <c r="D1478" s="40"/>
      <c r="E1478" s="40"/>
      <c r="F1478" s="74"/>
      <c r="G1478" s="74"/>
      <c r="H1478" s="64" t="e">
        <f>VLOOKUP(E1478, 'CODES FOR CLOSING TYPE'!$A$1:$C$28, 2,0)</f>
        <v>#N/A</v>
      </c>
      <c r="I1478" s="75" t="str">
        <f t="shared" si="131"/>
        <v>DUP</v>
      </c>
      <c r="J1478" s="75" t="e">
        <f t="shared" si="130"/>
        <v>#N/A</v>
      </c>
      <c r="K1478" s="76" t="e">
        <f t="shared" si="127"/>
        <v>#N/A</v>
      </c>
      <c r="L1478" s="81">
        <f ca="1">SUMIF(MAYPAY1, Employees8[HELPER COLUMN],Table8[[#All],[Invoice Value]])</f>
        <v>0</v>
      </c>
      <c r="M1478" s="77" t="e">
        <f ca="1">IF(AND(K1478="PAY", L1478&gt;0), SUMIF(MAYPAY1,Employees8[[#Headers],[#Data],[HELPER COLUMN]],Table8[[#All],[Invoice Value]]), "")</f>
        <v>#N/A</v>
      </c>
      <c r="N1478" s="78" t="e">
        <f t="shared" si="128"/>
        <v>#N/A</v>
      </c>
      <c r="O1478" s="79"/>
    </row>
    <row r="1479" spans="2:15" ht="18.75" customHeight="1" x14ac:dyDescent="0.35">
      <c r="B1479" s="67" t="e">
        <f t="shared" si="129"/>
        <v>#N/A</v>
      </c>
      <c r="C1479" s="40"/>
      <c r="D1479" s="40"/>
      <c r="E1479" s="40"/>
      <c r="F1479" s="74"/>
      <c r="G1479" s="74"/>
      <c r="H1479" s="64" t="e">
        <f>VLOOKUP(E1479, 'CODES FOR CLOSING TYPE'!$A$1:$C$28, 2,0)</f>
        <v>#N/A</v>
      </c>
      <c r="I1479" s="75" t="str">
        <f t="shared" si="131"/>
        <v>DUP</v>
      </c>
      <c r="J1479" s="75" t="e">
        <f t="shared" si="130"/>
        <v>#N/A</v>
      </c>
      <c r="K1479" s="76" t="e">
        <f t="shared" si="127"/>
        <v>#N/A</v>
      </c>
      <c r="L1479" s="81">
        <f ca="1">SUMIF(MAYPAY1, Employees8[HELPER COLUMN],Table8[[#All],[Invoice Value]])</f>
        <v>0</v>
      </c>
      <c r="M1479" s="77" t="e">
        <f ca="1">IF(AND(K1479="PAY", L1479&gt;0), SUMIF(MAYPAY1,Employees8[[#Headers],[#Data],[HELPER COLUMN]],Table8[[#All],[Invoice Value]]), "")</f>
        <v>#N/A</v>
      </c>
      <c r="N1479" s="78" t="e">
        <f t="shared" si="128"/>
        <v>#N/A</v>
      </c>
      <c r="O1479" s="79"/>
    </row>
    <row r="1480" spans="2:15" ht="18.75" customHeight="1" x14ac:dyDescent="0.35">
      <c r="B1480" s="67" t="e">
        <f t="shared" si="129"/>
        <v>#N/A</v>
      </c>
      <c r="C1480" s="40"/>
      <c r="D1480" s="40"/>
      <c r="E1480" s="40"/>
      <c r="F1480" s="74"/>
      <c r="G1480" s="74"/>
      <c r="H1480" s="64" t="e">
        <f>VLOOKUP(E1480, 'CODES FOR CLOSING TYPE'!$A$1:$C$28, 2,0)</f>
        <v>#N/A</v>
      </c>
      <c r="I1480" s="75" t="str">
        <f t="shared" si="131"/>
        <v>DUP</v>
      </c>
      <c r="J1480" s="75" t="e">
        <f t="shared" si="130"/>
        <v>#N/A</v>
      </c>
      <c r="K1480" s="76" t="e">
        <f t="shared" ref="K1480:K1543" si="132">IF(AND(I1480="DUP", J1480=TRUE),"NO","PAY")</f>
        <v>#N/A</v>
      </c>
      <c r="L1480" s="81">
        <f ca="1">SUMIF(MAYPAY1, Employees8[HELPER COLUMN],Table8[[#All],[Invoice Value]])</f>
        <v>0</v>
      </c>
      <c r="M1480" s="77" t="e">
        <f ca="1">IF(AND(K1480="PAY", L1480&gt;0), SUMIF(MAYPAY1,Employees8[[#Headers],[#Data],[HELPER COLUMN]],Table8[[#All],[Invoice Value]]), "")</f>
        <v>#N/A</v>
      </c>
      <c r="N1480" s="78" t="e">
        <f t="shared" ref="N1480:N1543" si="133">IF(H1480="NGA Outside Boundary Remediation/Build", "OSB", IF(K1480="NO", "NEGLECT", IF(AND(K1480="PAY",L1480=0), "NOT PAID", "PAID")))</f>
        <v>#N/A</v>
      </c>
      <c r="O1480" s="79"/>
    </row>
    <row r="1481" spans="2:15" ht="18.75" customHeight="1" x14ac:dyDescent="0.35">
      <c r="B1481" s="67" t="e">
        <f t="shared" si="129"/>
        <v>#N/A</v>
      </c>
      <c r="C1481" s="40"/>
      <c r="D1481" s="40"/>
      <c r="E1481" s="40"/>
      <c r="F1481" s="74"/>
      <c r="G1481" s="74"/>
      <c r="H1481" s="64" t="e">
        <f>VLOOKUP(E1481, 'CODES FOR CLOSING TYPE'!$A$1:$C$28, 2,0)</f>
        <v>#N/A</v>
      </c>
      <c r="I1481" s="75" t="str">
        <f t="shared" si="131"/>
        <v>DUP</v>
      </c>
      <c r="J1481" s="75" t="e">
        <f t="shared" si="130"/>
        <v>#N/A</v>
      </c>
      <c r="K1481" s="76" t="e">
        <f t="shared" si="132"/>
        <v>#N/A</v>
      </c>
      <c r="L1481" s="81">
        <f ca="1">SUMIF(MAYPAY1, Employees8[HELPER COLUMN],Table8[[#All],[Invoice Value]])</f>
        <v>0</v>
      </c>
      <c r="M1481" s="77" t="e">
        <f ca="1">IF(AND(K1481="PAY", L1481&gt;0), SUMIF(MAYPAY1,Employees8[[#Headers],[#Data],[HELPER COLUMN]],Table8[[#All],[Invoice Value]]), "")</f>
        <v>#N/A</v>
      </c>
      <c r="N1481" s="78" t="e">
        <f t="shared" si="133"/>
        <v>#N/A</v>
      </c>
      <c r="O1481" s="79"/>
    </row>
    <row r="1482" spans="2:15" ht="18.75" customHeight="1" x14ac:dyDescent="0.35">
      <c r="B1482" s="67" t="e">
        <f t="shared" si="129"/>
        <v>#N/A</v>
      </c>
      <c r="C1482" s="40"/>
      <c r="D1482" s="40"/>
      <c r="E1482" s="40"/>
      <c r="F1482" s="74"/>
      <c r="G1482" s="74"/>
      <c r="H1482" s="64" t="e">
        <f>VLOOKUP(E1482, 'CODES FOR CLOSING TYPE'!$A$1:$C$28, 2,0)</f>
        <v>#N/A</v>
      </c>
      <c r="I1482" s="75" t="str">
        <f t="shared" si="131"/>
        <v>DUP</v>
      </c>
      <c r="J1482" s="75" t="e">
        <f t="shared" si="130"/>
        <v>#N/A</v>
      </c>
      <c r="K1482" s="76" t="e">
        <f t="shared" si="132"/>
        <v>#N/A</v>
      </c>
      <c r="L1482" s="81">
        <f ca="1">SUMIF(MAYPAY1, Employees8[HELPER COLUMN],Table8[[#All],[Invoice Value]])</f>
        <v>0</v>
      </c>
      <c r="M1482" s="77" t="e">
        <f ca="1">IF(AND(K1482="PAY", L1482&gt;0), SUMIF(MAYPAY1,Employees8[[#Headers],[#Data],[HELPER COLUMN]],Table8[[#All],[Invoice Value]]), "")</f>
        <v>#N/A</v>
      </c>
      <c r="N1482" s="78" t="e">
        <f t="shared" si="133"/>
        <v>#N/A</v>
      </c>
      <c r="O1482" s="79"/>
    </row>
    <row r="1483" spans="2:15" ht="18.75" customHeight="1" x14ac:dyDescent="0.35">
      <c r="B1483" s="67" t="e">
        <f t="shared" si="129"/>
        <v>#N/A</v>
      </c>
      <c r="C1483" s="40"/>
      <c r="D1483" s="40"/>
      <c r="E1483" s="40"/>
      <c r="F1483" s="74"/>
      <c r="G1483" s="74"/>
      <c r="H1483" s="64" t="e">
        <f>VLOOKUP(E1483, 'CODES FOR CLOSING TYPE'!$A$1:$C$28, 2,0)</f>
        <v>#N/A</v>
      </c>
      <c r="I1483" s="75" t="str">
        <f t="shared" si="131"/>
        <v>DUP</v>
      </c>
      <c r="J1483" s="75" t="e">
        <f t="shared" si="130"/>
        <v>#N/A</v>
      </c>
      <c r="K1483" s="76" t="e">
        <f t="shared" si="132"/>
        <v>#N/A</v>
      </c>
      <c r="L1483" s="81">
        <f ca="1">SUMIF(MAYPAY1, Employees8[HELPER COLUMN],Table8[[#All],[Invoice Value]])</f>
        <v>0</v>
      </c>
      <c r="M1483" s="77" t="e">
        <f ca="1">IF(AND(K1483="PAY", L1483&gt;0), SUMIF(MAYPAY1,Employees8[[#Headers],[#Data],[HELPER COLUMN]],Table8[[#All],[Invoice Value]]), "")</f>
        <v>#N/A</v>
      </c>
      <c r="N1483" s="78" t="e">
        <f t="shared" si="133"/>
        <v>#N/A</v>
      </c>
      <c r="O1483" s="79"/>
    </row>
    <row r="1484" spans="2:15" ht="18.75" customHeight="1" x14ac:dyDescent="0.35">
      <c r="B1484" s="67" t="e">
        <f t="shared" ref="B1484:B1547" si="134">CONCATENATE(C1484, H1484)</f>
        <v>#N/A</v>
      </c>
      <c r="C1484" s="40"/>
      <c r="D1484" s="40"/>
      <c r="E1484" s="40"/>
      <c r="F1484" s="74"/>
      <c r="G1484" s="74"/>
      <c r="H1484" s="64" t="e">
        <f>VLOOKUP(E1484, 'CODES FOR CLOSING TYPE'!$A$1:$C$28, 2,0)</f>
        <v>#N/A</v>
      </c>
      <c r="I1484" s="75" t="str">
        <f t="shared" si="131"/>
        <v>DUP</v>
      </c>
      <c r="J1484" s="75" t="e">
        <f t="shared" si="130"/>
        <v>#N/A</v>
      </c>
      <c r="K1484" s="76" t="e">
        <f t="shared" si="132"/>
        <v>#N/A</v>
      </c>
      <c r="L1484" s="81">
        <f ca="1">SUMIF(MAYPAY1, Employees8[HELPER COLUMN],Table8[[#All],[Invoice Value]])</f>
        <v>0</v>
      </c>
      <c r="M1484" s="77" t="e">
        <f ca="1">IF(AND(K1484="PAY", L1484&gt;0), SUMIF(MAYPAY1,Employees8[[#Headers],[#Data],[HELPER COLUMN]],Table8[[#All],[Invoice Value]]), "")</f>
        <v>#N/A</v>
      </c>
      <c r="N1484" s="78" t="e">
        <f t="shared" si="133"/>
        <v>#N/A</v>
      </c>
      <c r="O1484" s="79"/>
    </row>
    <row r="1485" spans="2:15" ht="18.75" customHeight="1" x14ac:dyDescent="0.35">
      <c r="B1485" s="67" t="e">
        <f t="shared" si="134"/>
        <v>#N/A</v>
      </c>
      <c r="C1485" s="40"/>
      <c r="D1485" s="40"/>
      <c r="E1485" s="40"/>
      <c r="F1485" s="74"/>
      <c r="G1485" s="74"/>
      <c r="H1485" s="64" t="e">
        <f>VLOOKUP(E1485, 'CODES FOR CLOSING TYPE'!$A$1:$C$28, 2,0)</f>
        <v>#N/A</v>
      </c>
      <c r="I1485" s="75" t="str">
        <f t="shared" si="131"/>
        <v>DUP</v>
      </c>
      <c r="J1485" s="75" t="e">
        <f t="shared" si="130"/>
        <v>#N/A</v>
      </c>
      <c r="K1485" s="76" t="e">
        <f t="shared" si="132"/>
        <v>#N/A</v>
      </c>
      <c r="L1485" s="81">
        <f ca="1">SUMIF(MAYPAY1, Employees8[HELPER COLUMN],Table8[[#All],[Invoice Value]])</f>
        <v>0</v>
      </c>
      <c r="M1485" s="77" t="e">
        <f ca="1">IF(AND(K1485="PAY", L1485&gt;0), SUMIF(MAYPAY1,Employees8[[#Headers],[#Data],[HELPER COLUMN]],Table8[[#All],[Invoice Value]]), "")</f>
        <v>#N/A</v>
      </c>
      <c r="N1485" s="78" t="e">
        <f t="shared" si="133"/>
        <v>#N/A</v>
      </c>
      <c r="O1485" s="79"/>
    </row>
    <row r="1486" spans="2:15" ht="18.75" customHeight="1" x14ac:dyDescent="0.35">
      <c r="B1486" s="67" t="e">
        <f t="shared" si="134"/>
        <v>#N/A</v>
      </c>
      <c r="C1486" s="40"/>
      <c r="D1486" s="40"/>
      <c r="E1486" s="40"/>
      <c r="F1486" s="74"/>
      <c r="G1486" s="74"/>
      <c r="H1486" s="64" t="e">
        <f>VLOOKUP(E1486, 'CODES FOR CLOSING TYPE'!$A$1:$C$28, 2,0)</f>
        <v>#N/A</v>
      </c>
      <c r="I1486" s="75" t="str">
        <f t="shared" si="131"/>
        <v>DUP</v>
      </c>
      <c r="J1486" s="75" t="e">
        <f t="shared" si="130"/>
        <v>#N/A</v>
      </c>
      <c r="K1486" s="76" t="e">
        <f t="shared" si="132"/>
        <v>#N/A</v>
      </c>
      <c r="L1486" s="81">
        <f ca="1">SUMIF(MAYPAY1, Employees8[HELPER COLUMN],Table8[[#All],[Invoice Value]])</f>
        <v>0</v>
      </c>
      <c r="M1486" s="77" t="e">
        <f ca="1">IF(AND(K1486="PAY", L1486&gt;0), SUMIF(MAYPAY1,Employees8[[#Headers],[#Data],[HELPER COLUMN]],Table8[[#All],[Invoice Value]]), "")</f>
        <v>#N/A</v>
      </c>
      <c r="N1486" s="78" t="e">
        <f t="shared" si="133"/>
        <v>#N/A</v>
      </c>
      <c r="O1486" s="79"/>
    </row>
    <row r="1487" spans="2:15" ht="18.75" customHeight="1" x14ac:dyDescent="0.35">
      <c r="B1487" s="67" t="e">
        <f t="shared" si="134"/>
        <v>#N/A</v>
      </c>
      <c r="C1487" s="40"/>
      <c r="D1487" s="40"/>
      <c r="E1487" s="40"/>
      <c r="F1487" s="74"/>
      <c r="G1487" s="74"/>
      <c r="H1487" s="64" t="e">
        <f>VLOOKUP(E1487, 'CODES FOR CLOSING TYPE'!$A$1:$C$28, 2,0)</f>
        <v>#N/A</v>
      </c>
      <c r="I1487" s="75" t="str">
        <f t="shared" si="131"/>
        <v>DUP</v>
      </c>
      <c r="J1487" s="75" t="e">
        <f t="shared" si="130"/>
        <v>#N/A</v>
      </c>
      <c r="K1487" s="76" t="e">
        <f t="shared" si="132"/>
        <v>#N/A</v>
      </c>
      <c r="L1487" s="81">
        <f ca="1">SUMIF(MAYPAY1, Employees8[HELPER COLUMN],Table8[[#All],[Invoice Value]])</f>
        <v>0</v>
      </c>
      <c r="M1487" s="77" t="e">
        <f ca="1">IF(AND(K1487="PAY", L1487&gt;0), SUMIF(MAYPAY1,Employees8[[#Headers],[#Data],[HELPER COLUMN]],Table8[[#All],[Invoice Value]]), "")</f>
        <v>#N/A</v>
      </c>
      <c r="N1487" s="78" t="e">
        <f t="shared" si="133"/>
        <v>#N/A</v>
      </c>
      <c r="O1487" s="79"/>
    </row>
    <row r="1488" spans="2:15" ht="18.75" customHeight="1" x14ac:dyDescent="0.35">
      <c r="B1488" s="67" t="e">
        <f t="shared" si="134"/>
        <v>#N/A</v>
      </c>
      <c r="C1488" s="40"/>
      <c r="D1488" s="40"/>
      <c r="E1488" s="40"/>
      <c r="F1488" s="74"/>
      <c r="G1488" s="74"/>
      <c r="H1488" s="64" t="e">
        <f>VLOOKUP(E1488, 'CODES FOR CLOSING TYPE'!$A$1:$C$28, 2,0)</f>
        <v>#N/A</v>
      </c>
      <c r="I1488" s="75" t="str">
        <f t="shared" si="131"/>
        <v>DUP</v>
      </c>
      <c r="J1488" s="75" t="e">
        <f t="shared" si="130"/>
        <v>#N/A</v>
      </c>
      <c r="K1488" s="76" t="e">
        <f t="shared" si="132"/>
        <v>#N/A</v>
      </c>
      <c r="L1488" s="81">
        <f ca="1">SUMIF(MAYPAY1, Employees8[HELPER COLUMN],Table8[[#All],[Invoice Value]])</f>
        <v>0</v>
      </c>
      <c r="M1488" s="77" t="e">
        <f ca="1">IF(AND(K1488="PAY", L1488&gt;0), SUMIF(MAYPAY1,Employees8[[#Headers],[#Data],[HELPER COLUMN]],Table8[[#All],[Invoice Value]]), "")</f>
        <v>#N/A</v>
      </c>
      <c r="N1488" s="78" t="e">
        <f t="shared" si="133"/>
        <v>#N/A</v>
      </c>
      <c r="O1488" s="79"/>
    </row>
    <row r="1489" spans="2:15" ht="18.75" customHeight="1" x14ac:dyDescent="0.35">
      <c r="B1489" s="67" t="e">
        <f t="shared" si="134"/>
        <v>#N/A</v>
      </c>
      <c r="C1489" s="40"/>
      <c r="D1489" s="40"/>
      <c r="E1489" s="40"/>
      <c r="F1489" s="74"/>
      <c r="G1489" s="74"/>
      <c r="H1489" s="64" t="e">
        <f>VLOOKUP(E1489, 'CODES FOR CLOSING TYPE'!$A$1:$C$28, 2,0)</f>
        <v>#N/A</v>
      </c>
      <c r="I1489" s="75" t="str">
        <f t="shared" si="131"/>
        <v>DUP</v>
      </c>
      <c r="J1489" s="75" t="e">
        <f t="shared" si="130"/>
        <v>#N/A</v>
      </c>
      <c r="K1489" s="76" t="e">
        <f t="shared" si="132"/>
        <v>#N/A</v>
      </c>
      <c r="L1489" s="81">
        <f ca="1">SUMIF(MAYPAY1, Employees8[HELPER COLUMN],Table8[[#All],[Invoice Value]])</f>
        <v>0</v>
      </c>
      <c r="M1489" s="77" t="e">
        <f ca="1">IF(AND(K1489="PAY", L1489&gt;0), SUMIF(MAYPAY1,Employees8[[#Headers],[#Data],[HELPER COLUMN]],Table8[[#All],[Invoice Value]]), "")</f>
        <v>#N/A</v>
      </c>
      <c r="N1489" s="78" t="e">
        <f t="shared" si="133"/>
        <v>#N/A</v>
      </c>
      <c r="O1489" s="79"/>
    </row>
    <row r="1490" spans="2:15" ht="18.75" customHeight="1" x14ac:dyDescent="0.35">
      <c r="B1490" s="67" t="e">
        <f t="shared" si="134"/>
        <v>#N/A</v>
      </c>
      <c r="C1490" s="40"/>
      <c r="D1490" s="40"/>
      <c r="E1490" s="40"/>
      <c r="F1490" s="74"/>
      <c r="G1490" s="74"/>
      <c r="H1490" s="64" t="e">
        <f>VLOOKUP(E1490, 'CODES FOR CLOSING TYPE'!$A$1:$C$28, 2,0)</f>
        <v>#N/A</v>
      </c>
      <c r="I1490" s="75" t="str">
        <f t="shared" si="131"/>
        <v>DUP</v>
      </c>
      <c r="J1490" s="75" t="e">
        <f t="shared" si="130"/>
        <v>#N/A</v>
      </c>
      <c r="K1490" s="76" t="e">
        <f t="shared" si="132"/>
        <v>#N/A</v>
      </c>
      <c r="L1490" s="81">
        <f ca="1">SUMIF(MAYPAY1, Employees8[HELPER COLUMN],Table8[[#All],[Invoice Value]])</f>
        <v>0</v>
      </c>
      <c r="M1490" s="77" t="e">
        <f ca="1">IF(AND(K1490="PAY", L1490&gt;0), SUMIF(MAYPAY1,Employees8[[#Headers],[#Data],[HELPER COLUMN]],Table8[[#All],[Invoice Value]]), "")</f>
        <v>#N/A</v>
      </c>
      <c r="N1490" s="78" t="e">
        <f t="shared" si="133"/>
        <v>#N/A</v>
      </c>
      <c r="O1490" s="79"/>
    </row>
    <row r="1491" spans="2:15" ht="18.75" customHeight="1" x14ac:dyDescent="0.35">
      <c r="B1491" s="67" t="e">
        <f t="shared" si="134"/>
        <v>#N/A</v>
      </c>
      <c r="C1491" s="40"/>
      <c r="D1491" s="40"/>
      <c r="E1491" s="40"/>
      <c r="F1491" s="74"/>
      <c r="G1491" s="74"/>
      <c r="H1491" s="64" t="e">
        <f>VLOOKUP(E1491, 'CODES FOR CLOSING TYPE'!$A$1:$C$28, 2,0)</f>
        <v>#N/A</v>
      </c>
      <c r="I1491" s="75" t="str">
        <f t="shared" si="131"/>
        <v>DUP</v>
      </c>
      <c r="J1491" s="75" t="e">
        <f t="shared" si="130"/>
        <v>#N/A</v>
      </c>
      <c r="K1491" s="76" t="e">
        <f t="shared" si="132"/>
        <v>#N/A</v>
      </c>
      <c r="L1491" s="81">
        <f ca="1">SUMIF(MAYPAY1, Employees8[HELPER COLUMN],Table8[[#All],[Invoice Value]])</f>
        <v>0</v>
      </c>
      <c r="M1491" s="77" t="e">
        <f ca="1">IF(AND(K1491="PAY", L1491&gt;0), SUMIF(MAYPAY1,Employees8[[#Headers],[#Data],[HELPER COLUMN]],Table8[[#All],[Invoice Value]]), "")</f>
        <v>#N/A</v>
      </c>
      <c r="N1491" s="78" t="e">
        <f t="shared" si="133"/>
        <v>#N/A</v>
      </c>
      <c r="O1491" s="79"/>
    </row>
    <row r="1492" spans="2:15" ht="18.75" customHeight="1" x14ac:dyDescent="0.35">
      <c r="B1492" s="67" t="e">
        <f t="shared" si="134"/>
        <v>#N/A</v>
      </c>
      <c r="C1492" s="40"/>
      <c r="D1492" s="40"/>
      <c r="E1492" s="40"/>
      <c r="F1492" s="74"/>
      <c r="G1492" s="74"/>
      <c r="H1492" s="64" t="e">
        <f>VLOOKUP(E1492, 'CODES FOR CLOSING TYPE'!$A$1:$C$28, 2,0)</f>
        <v>#N/A</v>
      </c>
      <c r="I1492" s="75" t="str">
        <f t="shared" si="131"/>
        <v>DUP</v>
      </c>
      <c r="J1492" s="75" t="e">
        <f t="shared" si="130"/>
        <v>#N/A</v>
      </c>
      <c r="K1492" s="76" t="e">
        <f t="shared" si="132"/>
        <v>#N/A</v>
      </c>
      <c r="L1492" s="81">
        <f ca="1">SUMIF(MAYPAY1, Employees8[HELPER COLUMN],Table8[[#All],[Invoice Value]])</f>
        <v>0</v>
      </c>
      <c r="M1492" s="77" t="e">
        <f ca="1">IF(AND(K1492="PAY", L1492&gt;0), SUMIF(MAYPAY1,Employees8[[#Headers],[#Data],[HELPER COLUMN]],Table8[[#All],[Invoice Value]]), "")</f>
        <v>#N/A</v>
      </c>
      <c r="N1492" s="78" t="e">
        <f t="shared" si="133"/>
        <v>#N/A</v>
      </c>
      <c r="O1492" s="79"/>
    </row>
    <row r="1493" spans="2:15" ht="18.75" customHeight="1" x14ac:dyDescent="0.35">
      <c r="B1493" s="67" t="e">
        <f t="shared" si="134"/>
        <v>#N/A</v>
      </c>
      <c r="C1493" s="40"/>
      <c r="D1493" s="40"/>
      <c r="E1493" s="40"/>
      <c r="F1493" s="74"/>
      <c r="G1493" s="74"/>
      <c r="H1493" s="64" t="e">
        <f>VLOOKUP(E1493, 'CODES FOR CLOSING TYPE'!$A$1:$C$28, 2,0)</f>
        <v>#N/A</v>
      </c>
      <c r="I1493" s="75" t="str">
        <f t="shared" si="131"/>
        <v>DUP</v>
      </c>
      <c r="J1493" s="75" t="e">
        <f t="shared" si="130"/>
        <v>#N/A</v>
      </c>
      <c r="K1493" s="76" t="e">
        <f t="shared" si="132"/>
        <v>#N/A</v>
      </c>
      <c r="L1493" s="81">
        <f ca="1">SUMIF(MAYPAY1, Employees8[HELPER COLUMN],Table8[[#All],[Invoice Value]])</f>
        <v>0</v>
      </c>
      <c r="M1493" s="77" t="e">
        <f ca="1">IF(AND(K1493="PAY", L1493&gt;0), SUMIF(MAYPAY1,Employees8[[#Headers],[#Data],[HELPER COLUMN]],Table8[[#All],[Invoice Value]]), "")</f>
        <v>#N/A</v>
      </c>
      <c r="N1493" s="78" t="e">
        <f t="shared" si="133"/>
        <v>#N/A</v>
      </c>
      <c r="O1493" s="79"/>
    </row>
    <row r="1494" spans="2:15" ht="18.75" customHeight="1" x14ac:dyDescent="0.35">
      <c r="B1494" s="67" t="e">
        <f t="shared" si="134"/>
        <v>#N/A</v>
      </c>
      <c r="C1494" s="40"/>
      <c r="D1494" s="40"/>
      <c r="E1494" s="40"/>
      <c r="F1494" s="74"/>
      <c r="G1494" s="74"/>
      <c r="H1494" s="64" t="e">
        <f>VLOOKUP(E1494, 'CODES FOR CLOSING TYPE'!$A$1:$C$28, 2,0)</f>
        <v>#N/A</v>
      </c>
      <c r="I1494" s="75" t="str">
        <f t="shared" si="131"/>
        <v>DUP</v>
      </c>
      <c r="J1494" s="75" t="e">
        <f t="shared" si="130"/>
        <v>#N/A</v>
      </c>
      <c r="K1494" s="76" t="e">
        <f t="shared" si="132"/>
        <v>#N/A</v>
      </c>
      <c r="L1494" s="81">
        <f ca="1">SUMIF(MAYPAY1, Employees8[HELPER COLUMN],Table8[[#All],[Invoice Value]])</f>
        <v>0</v>
      </c>
      <c r="M1494" s="77" t="e">
        <f ca="1">IF(AND(K1494="PAY", L1494&gt;0), SUMIF(MAYPAY1,Employees8[[#Headers],[#Data],[HELPER COLUMN]],Table8[[#All],[Invoice Value]]), "")</f>
        <v>#N/A</v>
      </c>
      <c r="N1494" s="78" t="e">
        <f t="shared" si="133"/>
        <v>#N/A</v>
      </c>
      <c r="O1494" s="79"/>
    </row>
    <row r="1495" spans="2:15" ht="18.75" customHeight="1" x14ac:dyDescent="0.35">
      <c r="B1495" s="67" t="e">
        <f t="shared" si="134"/>
        <v>#N/A</v>
      </c>
      <c r="C1495" s="40"/>
      <c r="D1495" s="40"/>
      <c r="E1495" s="40"/>
      <c r="F1495" s="74"/>
      <c r="G1495" s="74"/>
      <c r="H1495" s="64" t="e">
        <f>VLOOKUP(E1495, 'CODES FOR CLOSING TYPE'!$A$1:$C$28, 2,0)</f>
        <v>#N/A</v>
      </c>
      <c r="I1495" s="75" t="str">
        <f t="shared" si="131"/>
        <v>DUP</v>
      </c>
      <c r="J1495" s="75" t="e">
        <f t="shared" si="130"/>
        <v>#N/A</v>
      </c>
      <c r="K1495" s="76" t="e">
        <f t="shared" si="132"/>
        <v>#N/A</v>
      </c>
      <c r="L1495" s="81">
        <f ca="1">SUMIF(MAYPAY1, Employees8[HELPER COLUMN],Table8[[#All],[Invoice Value]])</f>
        <v>0</v>
      </c>
      <c r="M1495" s="77" t="e">
        <f ca="1">IF(AND(K1495="PAY", L1495&gt;0), SUMIF(MAYPAY1,Employees8[[#Headers],[#Data],[HELPER COLUMN]],Table8[[#All],[Invoice Value]]), "")</f>
        <v>#N/A</v>
      </c>
      <c r="N1495" s="78" t="e">
        <f t="shared" si="133"/>
        <v>#N/A</v>
      </c>
      <c r="O1495" s="79"/>
    </row>
    <row r="1496" spans="2:15" ht="18.75" customHeight="1" x14ac:dyDescent="0.35">
      <c r="B1496" s="67" t="e">
        <f t="shared" si="134"/>
        <v>#N/A</v>
      </c>
      <c r="C1496" s="40"/>
      <c r="D1496" s="40"/>
      <c r="E1496" s="40"/>
      <c r="F1496" s="74"/>
      <c r="G1496" s="74"/>
      <c r="H1496" s="64" t="e">
        <f>VLOOKUP(E1496, 'CODES FOR CLOSING TYPE'!$A$1:$C$28, 2,0)</f>
        <v>#N/A</v>
      </c>
      <c r="I1496" s="75" t="str">
        <f t="shared" si="131"/>
        <v>DUP</v>
      </c>
      <c r="J1496" s="75" t="e">
        <f t="shared" si="130"/>
        <v>#N/A</v>
      </c>
      <c r="K1496" s="76" t="e">
        <f t="shared" si="132"/>
        <v>#N/A</v>
      </c>
      <c r="L1496" s="81">
        <f ca="1">SUMIF(MAYPAY1, Employees8[HELPER COLUMN],Table8[[#All],[Invoice Value]])</f>
        <v>0</v>
      </c>
      <c r="M1496" s="77" t="e">
        <f ca="1">IF(AND(K1496="PAY", L1496&gt;0), SUMIF(MAYPAY1,Employees8[[#Headers],[#Data],[HELPER COLUMN]],Table8[[#All],[Invoice Value]]), "")</f>
        <v>#N/A</v>
      </c>
      <c r="N1496" s="78" t="e">
        <f t="shared" si="133"/>
        <v>#N/A</v>
      </c>
      <c r="O1496" s="79"/>
    </row>
    <row r="1497" spans="2:15" ht="18.75" customHeight="1" x14ac:dyDescent="0.35">
      <c r="B1497" s="67" t="e">
        <f t="shared" si="134"/>
        <v>#N/A</v>
      </c>
      <c r="C1497" s="40"/>
      <c r="D1497" s="40"/>
      <c r="E1497" s="40"/>
      <c r="F1497" s="74"/>
      <c r="G1497" s="74"/>
      <c r="H1497" s="64" t="e">
        <f>VLOOKUP(E1497, 'CODES FOR CLOSING TYPE'!$A$1:$C$28, 2,0)</f>
        <v>#N/A</v>
      </c>
      <c r="I1497" s="75" t="str">
        <f t="shared" si="131"/>
        <v>DUP</v>
      </c>
      <c r="J1497" s="75" t="e">
        <f t="shared" si="130"/>
        <v>#N/A</v>
      </c>
      <c r="K1497" s="76" t="e">
        <f t="shared" si="132"/>
        <v>#N/A</v>
      </c>
      <c r="L1497" s="81">
        <f ca="1">SUMIF(MAYPAY1, Employees8[HELPER COLUMN],Table8[[#All],[Invoice Value]])</f>
        <v>0</v>
      </c>
      <c r="M1497" s="77" t="e">
        <f ca="1">IF(AND(K1497="PAY", L1497&gt;0), SUMIF(MAYPAY1,Employees8[[#Headers],[#Data],[HELPER COLUMN]],Table8[[#All],[Invoice Value]]), "")</f>
        <v>#N/A</v>
      </c>
      <c r="N1497" s="78" t="e">
        <f t="shared" si="133"/>
        <v>#N/A</v>
      </c>
      <c r="O1497" s="79"/>
    </row>
    <row r="1498" spans="2:15" ht="18.75" customHeight="1" x14ac:dyDescent="0.35">
      <c r="B1498" s="67" t="e">
        <f t="shared" si="134"/>
        <v>#N/A</v>
      </c>
      <c r="C1498" s="40"/>
      <c r="D1498" s="40"/>
      <c r="E1498" s="40"/>
      <c r="F1498" s="74"/>
      <c r="G1498" s="74"/>
      <c r="H1498" s="64" t="e">
        <f>VLOOKUP(E1498, 'CODES FOR CLOSING TYPE'!$A$1:$C$28, 2,0)</f>
        <v>#N/A</v>
      </c>
      <c r="I1498" s="75" t="str">
        <f t="shared" si="131"/>
        <v>DUP</v>
      </c>
      <c r="J1498" s="75" t="e">
        <f t="shared" si="130"/>
        <v>#N/A</v>
      </c>
      <c r="K1498" s="76" t="e">
        <f t="shared" si="132"/>
        <v>#N/A</v>
      </c>
      <c r="L1498" s="81">
        <f ca="1">SUMIF(MAYPAY1, Employees8[HELPER COLUMN],Table8[[#All],[Invoice Value]])</f>
        <v>0</v>
      </c>
      <c r="M1498" s="77" t="e">
        <f ca="1">IF(AND(K1498="PAY", L1498&gt;0), SUMIF(MAYPAY1,Employees8[[#Headers],[#Data],[HELPER COLUMN]],Table8[[#All],[Invoice Value]]), "")</f>
        <v>#N/A</v>
      </c>
      <c r="N1498" s="78" t="e">
        <f t="shared" si="133"/>
        <v>#N/A</v>
      </c>
      <c r="O1498" s="79"/>
    </row>
    <row r="1499" spans="2:15" ht="18.75" customHeight="1" x14ac:dyDescent="0.35">
      <c r="B1499" s="67" t="e">
        <f t="shared" si="134"/>
        <v>#N/A</v>
      </c>
      <c r="C1499" s="40"/>
      <c r="D1499" s="40"/>
      <c r="E1499" s="40"/>
      <c r="F1499" s="74"/>
      <c r="G1499" s="74"/>
      <c r="H1499" s="64" t="e">
        <f>VLOOKUP(E1499, 'CODES FOR CLOSING TYPE'!$A$1:$C$28, 2,0)</f>
        <v>#N/A</v>
      </c>
      <c r="I1499" s="75" t="str">
        <f t="shared" si="131"/>
        <v>DUP</v>
      </c>
      <c r="J1499" s="75" t="e">
        <f t="shared" si="130"/>
        <v>#N/A</v>
      </c>
      <c r="K1499" s="76" t="e">
        <f t="shared" si="132"/>
        <v>#N/A</v>
      </c>
      <c r="L1499" s="81">
        <f ca="1">SUMIF(MAYPAY1, Employees8[HELPER COLUMN],Table8[[#All],[Invoice Value]])</f>
        <v>0</v>
      </c>
      <c r="M1499" s="77" t="e">
        <f ca="1">IF(AND(K1499="PAY", L1499&gt;0), SUMIF(MAYPAY1,Employees8[[#Headers],[#Data],[HELPER COLUMN]],Table8[[#All],[Invoice Value]]), "")</f>
        <v>#N/A</v>
      </c>
      <c r="N1499" s="78" t="e">
        <f t="shared" si="133"/>
        <v>#N/A</v>
      </c>
      <c r="O1499" s="79"/>
    </row>
    <row r="1500" spans="2:15" ht="18.75" customHeight="1" x14ac:dyDescent="0.35">
      <c r="B1500" s="67" t="e">
        <f t="shared" si="134"/>
        <v>#N/A</v>
      </c>
      <c r="C1500" s="40"/>
      <c r="D1500" s="40"/>
      <c r="E1500" s="40"/>
      <c r="F1500" s="74"/>
      <c r="G1500" s="74"/>
      <c r="H1500" s="64" t="e">
        <f>VLOOKUP(E1500, 'CODES FOR CLOSING TYPE'!$A$1:$C$28, 2,0)</f>
        <v>#N/A</v>
      </c>
      <c r="I1500" s="75" t="str">
        <f t="shared" si="131"/>
        <v>DUP</v>
      </c>
      <c r="J1500" s="75" t="e">
        <f t="shared" si="130"/>
        <v>#N/A</v>
      </c>
      <c r="K1500" s="76" t="e">
        <f t="shared" si="132"/>
        <v>#N/A</v>
      </c>
      <c r="L1500" s="81">
        <f ca="1">SUMIF(MAYPAY1, Employees8[HELPER COLUMN],Table8[[#All],[Invoice Value]])</f>
        <v>0</v>
      </c>
      <c r="M1500" s="77" t="e">
        <f ca="1">IF(AND(K1500="PAY", L1500&gt;0), SUMIF(MAYPAY1,Employees8[[#Headers],[#Data],[HELPER COLUMN]],Table8[[#All],[Invoice Value]]), "")</f>
        <v>#N/A</v>
      </c>
      <c r="N1500" s="78" t="e">
        <f t="shared" si="133"/>
        <v>#N/A</v>
      </c>
      <c r="O1500" s="79"/>
    </row>
    <row r="1501" spans="2:15" ht="18.75" customHeight="1" x14ac:dyDescent="0.35">
      <c r="B1501" s="67" t="e">
        <f t="shared" si="134"/>
        <v>#N/A</v>
      </c>
      <c r="C1501" s="40"/>
      <c r="D1501" s="40"/>
      <c r="E1501" s="40"/>
      <c r="F1501" s="74"/>
      <c r="G1501" s="74"/>
      <c r="H1501" s="64" t="e">
        <f>VLOOKUP(E1501, 'CODES FOR CLOSING TYPE'!$A$1:$C$28, 2,0)</f>
        <v>#N/A</v>
      </c>
      <c r="I1501" s="75" t="str">
        <f t="shared" si="131"/>
        <v>DUP</v>
      </c>
      <c r="J1501" s="75" t="e">
        <f t="shared" si="130"/>
        <v>#N/A</v>
      </c>
      <c r="K1501" s="76" t="e">
        <f t="shared" si="132"/>
        <v>#N/A</v>
      </c>
      <c r="L1501" s="81">
        <f ca="1">SUMIF(MAYPAY1, Employees8[HELPER COLUMN],Table8[[#All],[Invoice Value]])</f>
        <v>0</v>
      </c>
      <c r="M1501" s="77" t="e">
        <f ca="1">IF(AND(K1501="PAY", L1501&gt;0), SUMIF(MAYPAY1,Employees8[[#Headers],[#Data],[HELPER COLUMN]],Table8[[#All],[Invoice Value]]), "")</f>
        <v>#N/A</v>
      </c>
      <c r="N1501" s="78" t="e">
        <f t="shared" si="133"/>
        <v>#N/A</v>
      </c>
      <c r="O1501" s="79"/>
    </row>
    <row r="1502" spans="2:15" ht="18.75" customHeight="1" x14ac:dyDescent="0.35">
      <c r="B1502" s="67" t="e">
        <f t="shared" si="134"/>
        <v>#N/A</v>
      </c>
      <c r="C1502" s="40"/>
      <c r="D1502" s="40"/>
      <c r="E1502" s="40"/>
      <c r="F1502" s="74"/>
      <c r="G1502" s="74"/>
      <c r="H1502" s="64" t="e">
        <f>VLOOKUP(E1502, 'CODES FOR CLOSING TYPE'!$A$1:$C$28, 2,0)</f>
        <v>#N/A</v>
      </c>
      <c r="I1502" s="75" t="str">
        <f t="shared" si="131"/>
        <v>DUP</v>
      </c>
      <c r="J1502" s="75" t="e">
        <f t="shared" si="130"/>
        <v>#N/A</v>
      </c>
      <c r="K1502" s="76" t="e">
        <f t="shared" si="132"/>
        <v>#N/A</v>
      </c>
      <c r="L1502" s="81">
        <f ca="1">SUMIF(MAYPAY1, Employees8[HELPER COLUMN],Table8[[#All],[Invoice Value]])</f>
        <v>0</v>
      </c>
      <c r="M1502" s="77" t="e">
        <f ca="1">IF(AND(K1502="PAY", L1502&gt;0), SUMIF(MAYPAY1,Employees8[[#Headers],[#Data],[HELPER COLUMN]],Table8[[#All],[Invoice Value]]), "")</f>
        <v>#N/A</v>
      </c>
      <c r="N1502" s="78" t="e">
        <f t="shared" si="133"/>
        <v>#N/A</v>
      </c>
      <c r="O1502" s="79"/>
    </row>
    <row r="1503" spans="2:15" ht="18.75" customHeight="1" x14ac:dyDescent="0.35">
      <c r="B1503" s="67" t="e">
        <f t="shared" si="134"/>
        <v>#N/A</v>
      </c>
      <c r="C1503" s="40"/>
      <c r="D1503" s="40"/>
      <c r="E1503" s="40"/>
      <c r="F1503" s="74"/>
      <c r="G1503" s="74"/>
      <c r="H1503" s="64" t="e">
        <f>VLOOKUP(E1503, 'CODES FOR CLOSING TYPE'!$A$1:$C$28, 2,0)</f>
        <v>#N/A</v>
      </c>
      <c r="I1503" s="75" t="str">
        <f t="shared" si="131"/>
        <v>DUP</v>
      </c>
      <c r="J1503" s="75" t="e">
        <f t="shared" si="130"/>
        <v>#N/A</v>
      </c>
      <c r="K1503" s="76" t="e">
        <f t="shared" si="132"/>
        <v>#N/A</v>
      </c>
      <c r="L1503" s="81">
        <f ca="1">SUMIF(MAYPAY1, Employees8[HELPER COLUMN],Table8[[#All],[Invoice Value]])</f>
        <v>0</v>
      </c>
      <c r="M1503" s="77" t="e">
        <f ca="1">IF(AND(K1503="PAY", L1503&gt;0), SUMIF(MAYPAY1,Employees8[[#Headers],[#Data],[HELPER COLUMN]],Table8[[#All],[Invoice Value]]), "")</f>
        <v>#N/A</v>
      </c>
      <c r="N1503" s="78" t="e">
        <f t="shared" si="133"/>
        <v>#N/A</v>
      </c>
      <c r="O1503" s="79"/>
    </row>
    <row r="1504" spans="2:15" ht="18.75" customHeight="1" x14ac:dyDescent="0.35">
      <c r="B1504" s="67" t="e">
        <f t="shared" si="134"/>
        <v>#N/A</v>
      </c>
      <c r="C1504" s="40"/>
      <c r="D1504" s="40"/>
      <c r="E1504" s="40"/>
      <c r="F1504" s="74"/>
      <c r="G1504" s="74"/>
      <c r="H1504" s="64" t="e">
        <f>VLOOKUP(E1504, 'CODES FOR CLOSING TYPE'!$A$1:$C$28, 2,0)</f>
        <v>#N/A</v>
      </c>
      <c r="I1504" s="75" t="str">
        <f t="shared" si="131"/>
        <v>DUP</v>
      </c>
      <c r="J1504" s="75" t="e">
        <f t="shared" si="130"/>
        <v>#N/A</v>
      </c>
      <c r="K1504" s="76" t="e">
        <f t="shared" si="132"/>
        <v>#N/A</v>
      </c>
      <c r="L1504" s="81">
        <f ca="1">SUMIF(MAYPAY1, Employees8[HELPER COLUMN],Table8[[#All],[Invoice Value]])</f>
        <v>0</v>
      </c>
      <c r="M1504" s="77" t="e">
        <f ca="1">IF(AND(K1504="PAY", L1504&gt;0), SUMIF(MAYPAY1,Employees8[[#Headers],[#Data],[HELPER COLUMN]],Table8[[#All],[Invoice Value]]), "")</f>
        <v>#N/A</v>
      </c>
      <c r="N1504" s="78" t="e">
        <f t="shared" si="133"/>
        <v>#N/A</v>
      </c>
      <c r="O1504" s="79"/>
    </row>
    <row r="1505" spans="2:15" ht="18.75" customHeight="1" x14ac:dyDescent="0.35">
      <c r="B1505" s="67" t="e">
        <f t="shared" si="134"/>
        <v>#N/A</v>
      </c>
      <c r="C1505" s="40"/>
      <c r="D1505" s="40"/>
      <c r="E1505" s="40"/>
      <c r="F1505" s="74"/>
      <c r="G1505" s="74"/>
      <c r="H1505" s="64" t="e">
        <f>VLOOKUP(E1505, 'CODES FOR CLOSING TYPE'!$A$1:$C$28, 2,0)</f>
        <v>#N/A</v>
      </c>
      <c r="I1505" s="75" t="str">
        <f t="shared" si="131"/>
        <v>DUP</v>
      </c>
      <c r="J1505" s="75" t="e">
        <f t="shared" si="130"/>
        <v>#N/A</v>
      </c>
      <c r="K1505" s="76" t="e">
        <f t="shared" si="132"/>
        <v>#N/A</v>
      </c>
      <c r="L1505" s="81">
        <f ca="1">SUMIF(MAYPAY1, Employees8[HELPER COLUMN],Table8[[#All],[Invoice Value]])</f>
        <v>0</v>
      </c>
      <c r="M1505" s="77" t="e">
        <f ca="1">IF(AND(K1505="PAY", L1505&gt;0), SUMIF(MAYPAY1,Employees8[[#Headers],[#Data],[HELPER COLUMN]],Table8[[#All],[Invoice Value]]), "")</f>
        <v>#N/A</v>
      </c>
      <c r="N1505" s="78" t="e">
        <f t="shared" si="133"/>
        <v>#N/A</v>
      </c>
      <c r="O1505" s="79"/>
    </row>
    <row r="1506" spans="2:15" ht="18.75" customHeight="1" x14ac:dyDescent="0.35">
      <c r="B1506" s="67" t="e">
        <f t="shared" si="134"/>
        <v>#N/A</v>
      </c>
      <c r="C1506" s="40"/>
      <c r="D1506" s="40"/>
      <c r="E1506" s="40"/>
      <c r="F1506" s="74"/>
      <c r="G1506" s="74"/>
      <c r="H1506" s="64" t="e">
        <f>VLOOKUP(E1506, 'CODES FOR CLOSING TYPE'!$A$1:$C$28, 2,0)</f>
        <v>#N/A</v>
      </c>
      <c r="I1506" s="75" t="str">
        <f t="shared" si="131"/>
        <v>DUP</v>
      </c>
      <c r="J1506" s="75" t="e">
        <f t="shared" si="130"/>
        <v>#N/A</v>
      </c>
      <c r="K1506" s="76" t="e">
        <f t="shared" si="132"/>
        <v>#N/A</v>
      </c>
      <c r="L1506" s="81">
        <f ca="1">SUMIF(MAYPAY1, Employees8[HELPER COLUMN],Table8[[#All],[Invoice Value]])</f>
        <v>0</v>
      </c>
      <c r="M1506" s="77" t="e">
        <f ca="1">IF(AND(K1506="PAY", L1506&gt;0), SUMIF(MAYPAY1,Employees8[[#Headers],[#Data],[HELPER COLUMN]],Table8[[#All],[Invoice Value]]), "")</f>
        <v>#N/A</v>
      </c>
      <c r="N1506" s="78" t="e">
        <f t="shared" si="133"/>
        <v>#N/A</v>
      </c>
      <c r="O1506" s="79"/>
    </row>
    <row r="1507" spans="2:15" ht="18.75" customHeight="1" x14ac:dyDescent="0.35">
      <c r="B1507" s="67" t="e">
        <f t="shared" si="134"/>
        <v>#N/A</v>
      </c>
      <c r="C1507" s="40"/>
      <c r="D1507" s="40"/>
      <c r="E1507" s="40"/>
      <c r="F1507" s="74"/>
      <c r="G1507" s="74"/>
      <c r="H1507" s="64" t="e">
        <f>VLOOKUP(E1507, 'CODES FOR CLOSING TYPE'!$A$1:$C$28, 2,0)</f>
        <v>#N/A</v>
      </c>
      <c r="I1507" s="75" t="str">
        <f t="shared" si="131"/>
        <v>DUP</v>
      </c>
      <c r="J1507" s="75" t="e">
        <f t="shared" si="130"/>
        <v>#N/A</v>
      </c>
      <c r="K1507" s="76" t="e">
        <f t="shared" si="132"/>
        <v>#N/A</v>
      </c>
      <c r="L1507" s="81">
        <f ca="1">SUMIF(MAYPAY1, Employees8[HELPER COLUMN],Table8[[#All],[Invoice Value]])</f>
        <v>0</v>
      </c>
      <c r="M1507" s="77" t="e">
        <f ca="1">IF(AND(K1507="PAY", L1507&gt;0), SUMIF(MAYPAY1,Employees8[[#Headers],[#Data],[HELPER COLUMN]],Table8[[#All],[Invoice Value]]), "")</f>
        <v>#N/A</v>
      </c>
      <c r="N1507" s="78" t="e">
        <f t="shared" si="133"/>
        <v>#N/A</v>
      </c>
      <c r="O1507" s="79"/>
    </row>
    <row r="1508" spans="2:15" ht="18.75" customHeight="1" x14ac:dyDescent="0.35">
      <c r="B1508" s="67" t="e">
        <f t="shared" si="134"/>
        <v>#N/A</v>
      </c>
      <c r="C1508" s="40"/>
      <c r="D1508" s="40"/>
      <c r="E1508" s="40"/>
      <c r="F1508" s="74"/>
      <c r="G1508" s="74"/>
      <c r="H1508" s="64" t="e">
        <f>VLOOKUP(E1508, 'CODES FOR CLOSING TYPE'!$A$1:$C$28, 2,0)</f>
        <v>#N/A</v>
      </c>
      <c r="I1508" s="75" t="str">
        <f t="shared" si="131"/>
        <v>DUP</v>
      </c>
      <c r="J1508" s="75" t="e">
        <f t="shared" si="130"/>
        <v>#N/A</v>
      </c>
      <c r="K1508" s="76" t="e">
        <f t="shared" si="132"/>
        <v>#N/A</v>
      </c>
      <c r="L1508" s="81">
        <f ca="1">SUMIF(MAYPAY1, Employees8[HELPER COLUMN],Table8[[#All],[Invoice Value]])</f>
        <v>0</v>
      </c>
      <c r="M1508" s="77" t="e">
        <f ca="1">IF(AND(K1508="PAY", L1508&gt;0), SUMIF(MAYPAY1,Employees8[[#Headers],[#Data],[HELPER COLUMN]],Table8[[#All],[Invoice Value]]), "")</f>
        <v>#N/A</v>
      </c>
      <c r="N1508" s="78" t="e">
        <f t="shared" si="133"/>
        <v>#N/A</v>
      </c>
      <c r="O1508" s="79"/>
    </row>
    <row r="1509" spans="2:15" ht="18.75" customHeight="1" x14ac:dyDescent="0.35">
      <c r="B1509" s="67" t="e">
        <f t="shared" si="134"/>
        <v>#N/A</v>
      </c>
      <c r="C1509" s="40"/>
      <c r="D1509" s="40"/>
      <c r="E1509" s="40"/>
      <c r="F1509" s="74"/>
      <c r="G1509" s="74"/>
      <c r="H1509" s="64" t="e">
        <f>VLOOKUP(E1509, 'CODES FOR CLOSING TYPE'!$A$1:$C$28, 2,0)</f>
        <v>#N/A</v>
      </c>
      <c r="I1509" s="75" t="str">
        <f t="shared" si="131"/>
        <v>DUP</v>
      </c>
      <c r="J1509" s="75" t="e">
        <f t="shared" si="130"/>
        <v>#N/A</v>
      </c>
      <c r="K1509" s="76" t="e">
        <f t="shared" si="132"/>
        <v>#N/A</v>
      </c>
      <c r="L1509" s="81">
        <f ca="1">SUMIF(MAYPAY1, Employees8[HELPER COLUMN],Table8[[#All],[Invoice Value]])</f>
        <v>0</v>
      </c>
      <c r="M1509" s="77" t="e">
        <f ca="1">IF(AND(K1509="PAY", L1509&gt;0), SUMIF(MAYPAY1,Employees8[[#Headers],[#Data],[HELPER COLUMN]],Table8[[#All],[Invoice Value]]), "")</f>
        <v>#N/A</v>
      </c>
      <c r="N1509" s="78" t="e">
        <f t="shared" si="133"/>
        <v>#N/A</v>
      </c>
      <c r="O1509" s="79"/>
    </row>
    <row r="1510" spans="2:15" ht="18.75" customHeight="1" x14ac:dyDescent="0.35">
      <c r="B1510" s="67" t="e">
        <f t="shared" si="134"/>
        <v>#N/A</v>
      </c>
      <c r="C1510" s="40"/>
      <c r="D1510" s="40"/>
      <c r="E1510" s="40"/>
      <c r="F1510" s="74"/>
      <c r="G1510" s="74"/>
      <c r="H1510" s="64" t="e">
        <f>VLOOKUP(E1510, 'CODES FOR CLOSING TYPE'!$A$1:$C$28, 2,0)</f>
        <v>#N/A</v>
      </c>
      <c r="I1510" s="75" t="str">
        <f t="shared" si="131"/>
        <v>DUP</v>
      </c>
      <c r="J1510" s="75" t="e">
        <f t="shared" si="130"/>
        <v>#N/A</v>
      </c>
      <c r="K1510" s="76" t="e">
        <f t="shared" si="132"/>
        <v>#N/A</v>
      </c>
      <c r="L1510" s="81">
        <f ca="1">SUMIF(MAYPAY1, Employees8[HELPER COLUMN],Table8[[#All],[Invoice Value]])</f>
        <v>0</v>
      </c>
      <c r="M1510" s="77" t="e">
        <f ca="1">IF(AND(K1510="PAY", L1510&gt;0), SUMIF(MAYPAY1,Employees8[[#Headers],[#Data],[HELPER COLUMN]],Table8[[#All],[Invoice Value]]), "")</f>
        <v>#N/A</v>
      </c>
      <c r="N1510" s="78" t="e">
        <f t="shared" si="133"/>
        <v>#N/A</v>
      </c>
      <c r="O1510" s="79"/>
    </row>
    <row r="1511" spans="2:15" ht="18.75" customHeight="1" x14ac:dyDescent="0.35">
      <c r="B1511" s="67" t="e">
        <f t="shared" si="134"/>
        <v>#N/A</v>
      </c>
      <c r="C1511" s="40"/>
      <c r="D1511" s="40"/>
      <c r="E1511" s="40"/>
      <c r="F1511" s="74"/>
      <c r="G1511" s="74"/>
      <c r="H1511" s="64" t="e">
        <f>VLOOKUP(E1511, 'CODES FOR CLOSING TYPE'!$A$1:$C$28, 2,0)</f>
        <v>#N/A</v>
      </c>
      <c r="I1511" s="75" t="str">
        <f t="shared" si="131"/>
        <v>DUP</v>
      </c>
      <c r="J1511" s="75" t="e">
        <f t="shared" si="130"/>
        <v>#N/A</v>
      </c>
      <c r="K1511" s="76" t="e">
        <f t="shared" si="132"/>
        <v>#N/A</v>
      </c>
      <c r="L1511" s="81">
        <f ca="1">SUMIF(MAYPAY1, Employees8[HELPER COLUMN],Table8[[#All],[Invoice Value]])</f>
        <v>0</v>
      </c>
      <c r="M1511" s="77" t="e">
        <f ca="1">IF(AND(K1511="PAY", L1511&gt;0), SUMIF(MAYPAY1,Employees8[[#Headers],[#Data],[HELPER COLUMN]],Table8[[#All],[Invoice Value]]), "")</f>
        <v>#N/A</v>
      </c>
      <c r="N1511" s="78" t="e">
        <f t="shared" si="133"/>
        <v>#N/A</v>
      </c>
      <c r="O1511" s="79"/>
    </row>
    <row r="1512" spans="2:15" ht="18.75" customHeight="1" x14ac:dyDescent="0.35">
      <c r="B1512" s="67" t="e">
        <f t="shared" si="134"/>
        <v>#N/A</v>
      </c>
      <c r="C1512" s="40"/>
      <c r="D1512" s="40"/>
      <c r="E1512" s="40"/>
      <c r="F1512" s="74"/>
      <c r="G1512" s="74"/>
      <c r="H1512" s="64" t="e">
        <f>VLOOKUP(E1512, 'CODES FOR CLOSING TYPE'!$A$1:$C$28, 2,0)</f>
        <v>#N/A</v>
      </c>
      <c r="I1512" s="75" t="str">
        <f t="shared" si="131"/>
        <v>DUP</v>
      </c>
      <c r="J1512" s="75" t="e">
        <f t="shared" si="130"/>
        <v>#N/A</v>
      </c>
      <c r="K1512" s="76" t="e">
        <f t="shared" si="132"/>
        <v>#N/A</v>
      </c>
      <c r="L1512" s="81">
        <f ca="1">SUMIF(MAYPAY1, Employees8[HELPER COLUMN],Table8[[#All],[Invoice Value]])</f>
        <v>0</v>
      </c>
      <c r="M1512" s="77" t="e">
        <f ca="1">IF(AND(K1512="PAY", L1512&gt;0), SUMIF(MAYPAY1,Employees8[[#Headers],[#Data],[HELPER COLUMN]],Table8[[#All],[Invoice Value]]), "")</f>
        <v>#N/A</v>
      </c>
      <c r="N1512" s="78" t="e">
        <f t="shared" si="133"/>
        <v>#N/A</v>
      </c>
      <c r="O1512" s="79"/>
    </row>
    <row r="1513" spans="2:15" ht="18.75" customHeight="1" x14ac:dyDescent="0.35">
      <c r="B1513" s="67" t="e">
        <f t="shared" si="134"/>
        <v>#N/A</v>
      </c>
      <c r="C1513" s="40"/>
      <c r="D1513" s="40"/>
      <c r="E1513" s="40"/>
      <c r="F1513" s="74"/>
      <c r="G1513" s="74"/>
      <c r="H1513" s="64" t="e">
        <f>VLOOKUP(E1513, 'CODES FOR CLOSING TYPE'!$A$1:$C$28, 2,0)</f>
        <v>#N/A</v>
      </c>
      <c r="I1513" s="75" t="str">
        <f t="shared" si="131"/>
        <v>DUP</v>
      </c>
      <c r="J1513" s="75" t="e">
        <f t="shared" si="130"/>
        <v>#N/A</v>
      </c>
      <c r="K1513" s="76" t="e">
        <f t="shared" si="132"/>
        <v>#N/A</v>
      </c>
      <c r="L1513" s="81">
        <f ca="1">SUMIF(MAYPAY1, Employees8[HELPER COLUMN],Table8[[#All],[Invoice Value]])</f>
        <v>0</v>
      </c>
      <c r="M1513" s="77" t="e">
        <f ca="1">IF(AND(K1513="PAY", L1513&gt;0), SUMIF(MAYPAY1,Employees8[[#Headers],[#Data],[HELPER COLUMN]],Table8[[#All],[Invoice Value]]), "")</f>
        <v>#N/A</v>
      </c>
      <c r="N1513" s="78" t="e">
        <f t="shared" si="133"/>
        <v>#N/A</v>
      </c>
      <c r="O1513" s="79"/>
    </row>
    <row r="1514" spans="2:15" ht="18.75" customHeight="1" x14ac:dyDescent="0.35">
      <c r="B1514" s="67" t="e">
        <f t="shared" si="134"/>
        <v>#N/A</v>
      </c>
      <c r="C1514" s="40"/>
      <c r="D1514" s="40"/>
      <c r="E1514" s="40"/>
      <c r="F1514" s="74"/>
      <c r="G1514" s="74"/>
      <c r="H1514" s="64" t="e">
        <f>VLOOKUP(E1514, 'CODES FOR CLOSING TYPE'!$A$1:$C$28, 2,0)</f>
        <v>#N/A</v>
      </c>
      <c r="I1514" s="75" t="str">
        <f t="shared" si="131"/>
        <v>DUP</v>
      </c>
      <c r="J1514" s="75" t="e">
        <f t="shared" si="130"/>
        <v>#N/A</v>
      </c>
      <c r="K1514" s="76" t="e">
        <f t="shared" si="132"/>
        <v>#N/A</v>
      </c>
      <c r="L1514" s="81">
        <f ca="1">SUMIF(MAYPAY1, Employees8[HELPER COLUMN],Table8[[#All],[Invoice Value]])</f>
        <v>0</v>
      </c>
      <c r="M1514" s="77" t="e">
        <f ca="1">IF(AND(K1514="PAY", L1514&gt;0), SUMIF(MAYPAY1,Employees8[[#Headers],[#Data],[HELPER COLUMN]],Table8[[#All],[Invoice Value]]), "")</f>
        <v>#N/A</v>
      </c>
      <c r="N1514" s="78" t="e">
        <f t="shared" si="133"/>
        <v>#N/A</v>
      </c>
      <c r="O1514" s="79"/>
    </row>
    <row r="1515" spans="2:15" ht="18.75" customHeight="1" x14ac:dyDescent="0.35">
      <c r="B1515" s="67" t="e">
        <f t="shared" si="134"/>
        <v>#N/A</v>
      </c>
      <c r="C1515" s="40"/>
      <c r="D1515" s="40"/>
      <c r="E1515" s="40"/>
      <c r="F1515" s="74"/>
      <c r="G1515" s="74"/>
      <c r="H1515" s="64" t="e">
        <f>VLOOKUP(E1515, 'CODES FOR CLOSING TYPE'!$A$1:$C$28, 2,0)</f>
        <v>#N/A</v>
      </c>
      <c r="I1515" s="75" t="str">
        <f t="shared" si="131"/>
        <v>DUP</v>
      </c>
      <c r="J1515" s="75" t="e">
        <f t="shared" si="130"/>
        <v>#N/A</v>
      </c>
      <c r="K1515" s="76" t="e">
        <f t="shared" si="132"/>
        <v>#N/A</v>
      </c>
      <c r="L1515" s="81">
        <f ca="1">SUMIF(MAYPAY1, Employees8[HELPER COLUMN],Table8[[#All],[Invoice Value]])</f>
        <v>0</v>
      </c>
      <c r="M1515" s="77" t="e">
        <f ca="1">IF(AND(K1515="PAY", L1515&gt;0), SUMIF(MAYPAY1,Employees8[[#Headers],[#Data],[HELPER COLUMN]],Table8[[#All],[Invoice Value]]), "")</f>
        <v>#N/A</v>
      </c>
      <c r="N1515" s="78" t="e">
        <f t="shared" si="133"/>
        <v>#N/A</v>
      </c>
      <c r="O1515" s="79"/>
    </row>
    <row r="1516" spans="2:15" ht="18.75" customHeight="1" x14ac:dyDescent="0.35">
      <c r="B1516" s="67" t="e">
        <f t="shared" si="134"/>
        <v>#N/A</v>
      </c>
      <c r="C1516" s="40"/>
      <c r="D1516" s="40"/>
      <c r="E1516" s="40"/>
      <c r="F1516" s="74"/>
      <c r="G1516" s="74"/>
      <c r="H1516" s="64" t="e">
        <f>VLOOKUP(E1516, 'CODES FOR CLOSING TYPE'!$A$1:$C$28, 2,0)</f>
        <v>#N/A</v>
      </c>
      <c r="I1516" s="75" t="str">
        <f t="shared" si="131"/>
        <v>DUP</v>
      </c>
      <c r="J1516" s="75" t="e">
        <f t="shared" si="130"/>
        <v>#N/A</v>
      </c>
      <c r="K1516" s="76" t="e">
        <f t="shared" si="132"/>
        <v>#N/A</v>
      </c>
      <c r="L1516" s="81">
        <f ca="1">SUMIF(MAYPAY1, Employees8[HELPER COLUMN],Table8[[#All],[Invoice Value]])</f>
        <v>0</v>
      </c>
      <c r="M1516" s="77" t="e">
        <f ca="1">IF(AND(K1516="PAY", L1516&gt;0), SUMIF(MAYPAY1,Employees8[[#Headers],[#Data],[HELPER COLUMN]],Table8[[#All],[Invoice Value]]), "")</f>
        <v>#N/A</v>
      </c>
      <c r="N1516" s="78" t="e">
        <f t="shared" si="133"/>
        <v>#N/A</v>
      </c>
      <c r="O1516" s="79"/>
    </row>
    <row r="1517" spans="2:15" ht="18.75" customHeight="1" x14ac:dyDescent="0.35">
      <c r="B1517" s="67" t="e">
        <f t="shared" si="134"/>
        <v>#N/A</v>
      </c>
      <c r="C1517" s="40"/>
      <c r="D1517" s="40"/>
      <c r="E1517" s="40"/>
      <c r="F1517" s="74"/>
      <c r="G1517" s="74"/>
      <c r="H1517" s="64" t="e">
        <f>VLOOKUP(E1517, 'CODES FOR CLOSING TYPE'!$A$1:$C$28, 2,0)</f>
        <v>#N/A</v>
      </c>
      <c r="I1517" s="75" t="str">
        <f t="shared" si="131"/>
        <v>DUP</v>
      </c>
      <c r="J1517" s="75" t="e">
        <f t="shared" si="130"/>
        <v>#N/A</v>
      </c>
      <c r="K1517" s="76" t="e">
        <f t="shared" si="132"/>
        <v>#N/A</v>
      </c>
      <c r="L1517" s="81">
        <f ca="1">SUMIF(MAYPAY1, Employees8[HELPER COLUMN],Table8[[#All],[Invoice Value]])</f>
        <v>0</v>
      </c>
      <c r="M1517" s="77" t="e">
        <f ca="1">IF(AND(K1517="PAY", L1517&gt;0), SUMIF(MAYPAY1,Employees8[[#Headers],[#Data],[HELPER COLUMN]],Table8[[#All],[Invoice Value]]), "")</f>
        <v>#N/A</v>
      </c>
      <c r="N1517" s="78" t="e">
        <f t="shared" si="133"/>
        <v>#N/A</v>
      </c>
      <c r="O1517" s="79"/>
    </row>
    <row r="1518" spans="2:15" ht="18.75" customHeight="1" x14ac:dyDescent="0.35">
      <c r="B1518" s="67" t="e">
        <f t="shared" si="134"/>
        <v>#N/A</v>
      </c>
      <c r="C1518" s="40"/>
      <c r="D1518" s="40"/>
      <c r="E1518" s="40"/>
      <c r="F1518" s="74"/>
      <c r="G1518" s="74"/>
      <c r="H1518" s="64" t="e">
        <f>VLOOKUP(E1518, 'CODES FOR CLOSING TYPE'!$A$1:$C$28, 2,0)</f>
        <v>#N/A</v>
      </c>
      <c r="I1518" s="75" t="str">
        <f t="shared" si="131"/>
        <v>DUP</v>
      </c>
      <c r="J1518" s="75" t="e">
        <f t="shared" si="130"/>
        <v>#N/A</v>
      </c>
      <c r="K1518" s="76" t="e">
        <f t="shared" si="132"/>
        <v>#N/A</v>
      </c>
      <c r="L1518" s="81">
        <f ca="1">SUMIF(MAYPAY1, Employees8[HELPER COLUMN],Table8[[#All],[Invoice Value]])</f>
        <v>0</v>
      </c>
      <c r="M1518" s="77" t="e">
        <f ca="1">IF(AND(K1518="PAY", L1518&gt;0), SUMIF(MAYPAY1,Employees8[[#Headers],[#Data],[HELPER COLUMN]],Table8[[#All],[Invoice Value]]), "")</f>
        <v>#N/A</v>
      </c>
      <c r="N1518" s="78" t="e">
        <f t="shared" si="133"/>
        <v>#N/A</v>
      </c>
      <c r="O1518" s="79"/>
    </row>
    <row r="1519" spans="2:15" ht="18.75" customHeight="1" x14ac:dyDescent="0.35">
      <c r="B1519" s="67" t="e">
        <f t="shared" si="134"/>
        <v>#N/A</v>
      </c>
      <c r="C1519" s="40"/>
      <c r="D1519" s="40"/>
      <c r="E1519" s="40"/>
      <c r="F1519" s="74"/>
      <c r="G1519" s="74"/>
      <c r="H1519" s="64" t="e">
        <f>VLOOKUP(E1519, 'CODES FOR CLOSING TYPE'!$A$1:$C$28, 2,0)</f>
        <v>#N/A</v>
      </c>
      <c r="I1519" s="75" t="str">
        <f t="shared" si="131"/>
        <v>DUP</v>
      </c>
      <c r="J1519" s="75" t="e">
        <f t="shared" si="130"/>
        <v>#N/A</v>
      </c>
      <c r="K1519" s="76" t="e">
        <f t="shared" si="132"/>
        <v>#N/A</v>
      </c>
      <c r="L1519" s="81">
        <f ca="1">SUMIF(MAYPAY1, Employees8[HELPER COLUMN],Table8[[#All],[Invoice Value]])</f>
        <v>0</v>
      </c>
      <c r="M1519" s="77" t="e">
        <f ca="1">IF(AND(K1519="PAY", L1519&gt;0), SUMIF(MAYPAY1,Employees8[[#Headers],[#Data],[HELPER COLUMN]],Table8[[#All],[Invoice Value]]), "")</f>
        <v>#N/A</v>
      </c>
      <c r="N1519" s="78" t="e">
        <f t="shared" si="133"/>
        <v>#N/A</v>
      </c>
      <c r="O1519" s="79"/>
    </row>
    <row r="1520" spans="2:15" ht="18.75" customHeight="1" x14ac:dyDescent="0.35">
      <c r="B1520" s="67" t="e">
        <f t="shared" si="134"/>
        <v>#N/A</v>
      </c>
      <c r="C1520" s="40"/>
      <c r="D1520" s="40"/>
      <c r="E1520" s="40"/>
      <c r="F1520" s="74"/>
      <c r="G1520" s="74"/>
      <c r="H1520" s="64" t="e">
        <f>VLOOKUP(E1520, 'CODES FOR CLOSING TYPE'!$A$1:$C$28, 2,0)</f>
        <v>#N/A</v>
      </c>
      <c r="I1520" s="75" t="str">
        <f t="shared" si="131"/>
        <v>DUP</v>
      </c>
      <c r="J1520" s="75" t="e">
        <f t="shared" si="130"/>
        <v>#N/A</v>
      </c>
      <c r="K1520" s="76" t="e">
        <f t="shared" si="132"/>
        <v>#N/A</v>
      </c>
      <c r="L1520" s="81">
        <f ca="1">SUMIF(MAYPAY1, Employees8[HELPER COLUMN],Table8[[#All],[Invoice Value]])</f>
        <v>0</v>
      </c>
      <c r="M1520" s="77" t="e">
        <f ca="1">IF(AND(K1520="PAY", L1520&gt;0), SUMIF(MAYPAY1,Employees8[[#Headers],[#Data],[HELPER COLUMN]],Table8[[#All],[Invoice Value]]), "")</f>
        <v>#N/A</v>
      </c>
      <c r="N1520" s="78" t="e">
        <f t="shared" si="133"/>
        <v>#N/A</v>
      </c>
      <c r="O1520" s="79"/>
    </row>
    <row r="1521" spans="2:15" ht="18.75" customHeight="1" x14ac:dyDescent="0.35">
      <c r="B1521" s="67" t="e">
        <f t="shared" si="134"/>
        <v>#N/A</v>
      </c>
      <c r="C1521" s="40"/>
      <c r="D1521" s="40"/>
      <c r="E1521" s="40"/>
      <c r="F1521" s="74"/>
      <c r="G1521" s="74"/>
      <c r="H1521" s="64" t="e">
        <f>VLOOKUP(E1521, 'CODES FOR CLOSING TYPE'!$A$1:$C$28, 2,0)</f>
        <v>#N/A</v>
      </c>
      <c r="I1521" s="75" t="str">
        <f t="shared" si="131"/>
        <v>DUP</v>
      </c>
      <c r="J1521" s="75" t="e">
        <f t="shared" si="130"/>
        <v>#N/A</v>
      </c>
      <c r="K1521" s="76" t="e">
        <f t="shared" si="132"/>
        <v>#N/A</v>
      </c>
      <c r="L1521" s="81">
        <f ca="1">SUMIF(MAYPAY1, Employees8[HELPER COLUMN],Table8[[#All],[Invoice Value]])</f>
        <v>0</v>
      </c>
      <c r="M1521" s="77" t="e">
        <f ca="1">IF(AND(K1521="PAY", L1521&gt;0), SUMIF(MAYPAY1,Employees8[[#Headers],[#Data],[HELPER COLUMN]],Table8[[#All],[Invoice Value]]), "")</f>
        <v>#N/A</v>
      </c>
      <c r="N1521" s="78" t="e">
        <f t="shared" si="133"/>
        <v>#N/A</v>
      </c>
      <c r="O1521" s="79"/>
    </row>
    <row r="1522" spans="2:15" ht="18.75" customHeight="1" x14ac:dyDescent="0.35">
      <c r="B1522" s="67" t="e">
        <f t="shared" si="134"/>
        <v>#N/A</v>
      </c>
      <c r="C1522" s="40"/>
      <c r="D1522" s="40"/>
      <c r="E1522" s="40"/>
      <c r="F1522" s="74"/>
      <c r="G1522" s="74"/>
      <c r="H1522" s="64" t="e">
        <f>VLOOKUP(E1522, 'CODES FOR CLOSING TYPE'!$A$1:$C$28, 2,0)</f>
        <v>#N/A</v>
      </c>
      <c r="I1522" s="75" t="str">
        <f t="shared" si="131"/>
        <v>DUP</v>
      </c>
      <c r="J1522" s="75" t="e">
        <f t="shared" si="130"/>
        <v>#N/A</v>
      </c>
      <c r="K1522" s="76" t="e">
        <f t="shared" si="132"/>
        <v>#N/A</v>
      </c>
      <c r="L1522" s="81">
        <f ca="1">SUMIF(MAYPAY1, Employees8[HELPER COLUMN],Table8[[#All],[Invoice Value]])</f>
        <v>0</v>
      </c>
      <c r="M1522" s="77" t="e">
        <f ca="1">IF(AND(K1522="PAY", L1522&gt;0), SUMIF(MAYPAY1,Employees8[[#Headers],[#Data],[HELPER COLUMN]],Table8[[#All],[Invoice Value]]), "")</f>
        <v>#N/A</v>
      </c>
      <c r="N1522" s="78" t="e">
        <f t="shared" si="133"/>
        <v>#N/A</v>
      </c>
      <c r="O1522" s="79"/>
    </row>
    <row r="1523" spans="2:15" ht="18.75" customHeight="1" x14ac:dyDescent="0.35">
      <c r="B1523" s="67" t="e">
        <f t="shared" si="134"/>
        <v>#N/A</v>
      </c>
      <c r="C1523" s="40"/>
      <c r="D1523" s="40"/>
      <c r="E1523" s="40"/>
      <c r="F1523" s="74"/>
      <c r="G1523" s="74"/>
      <c r="H1523" s="64" t="e">
        <f>VLOOKUP(E1523, 'CODES FOR CLOSING TYPE'!$A$1:$C$28, 2,0)</f>
        <v>#N/A</v>
      </c>
      <c r="I1523" s="75" t="str">
        <f t="shared" si="131"/>
        <v>DUP</v>
      </c>
      <c r="J1523" s="75" t="e">
        <f t="shared" si="130"/>
        <v>#N/A</v>
      </c>
      <c r="K1523" s="76" t="e">
        <f t="shared" si="132"/>
        <v>#N/A</v>
      </c>
      <c r="L1523" s="81">
        <f ca="1">SUMIF(MAYPAY1, Employees8[HELPER COLUMN],Table8[[#All],[Invoice Value]])</f>
        <v>0</v>
      </c>
      <c r="M1523" s="77" t="e">
        <f ca="1">IF(AND(K1523="PAY", L1523&gt;0), SUMIF(MAYPAY1,Employees8[[#Headers],[#Data],[HELPER COLUMN]],Table8[[#All],[Invoice Value]]), "")</f>
        <v>#N/A</v>
      </c>
      <c r="N1523" s="78" t="e">
        <f t="shared" si="133"/>
        <v>#N/A</v>
      </c>
      <c r="O1523" s="79"/>
    </row>
    <row r="1524" spans="2:15" ht="18.75" customHeight="1" x14ac:dyDescent="0.35">
      <c r="B1524" s="67" t="e">
        <f t="shared" si="134"/>
        <v>#N/A</v>
      </c>
      <c r="C1524" s="40"/>
      <c r="D1524" s="40"/>
      <c r="E1524" s="40"/>
      <c r="F1524" s="74"/>
      <c r="G1524" s="74"/>
      <c r="H1524" s="64" t="e">
        <f>VLOOKUP(E1524, 'CODES FOR CLOSING TYPE'!$A$1:$C$28, 2,0)</f>
        <v>#N/A</v>
      </c>
      <c r="I1524" s="75" t="str">
        <f t="shared" si="131"/>
        <v>DUP</v>
      </c>
      <c r="J1524" s="75" t="e">
        <f t="shared" si="130"/>
        <v>#N/A</v>
      </c>
      <c r="K1524" s="76" t="e">
        <f t="shared" si="132"/>
        <v>#N/A</v>
      </c>
      <c r="L1524" s="81">
        <f ca="1">SUMIF(MAYPAY1, Employees8[HELPER COLUMN],Table8[[#All],[Invoice Value]])</f>
        <v>0</v>
      </c>
      <c r="M1524" s="77" t="e">
        <f ca="1">IF(AND(K1524="PAY", L1524&gt;0), SUMIF(MAYPAY1,Employees8[[#Headers],[#Data],[HELPER COLUMN]],Table8[[#All],[Invoice Value]]), "")</f>
        <v>#N/A</v>
      </c>
      <c r="N1524" s="78" t="e">
        <f t="shared" si="133"/>
        <v>#N/A</v>
      </c>
      <c r="O1524" s="79"/>
    </row>
    <row r="1525" spans="2:15" ht="18.75" customHeight="1" x14ac:dyDescent="0.35">
      <c r="B1525" s="67" t="e">
        <f t="shared" si="134"/>
        <v>#N/A</v>
      </c>
      <c r="C1525" s="40"/>
      <c r="D1525" s="40"/>
      <c r="E1525" s="40"/>
      <c r="F1525" s="74"/>
      <c r="G1525" s="74"/>
      <c r="H1525" s="64" t="e">
        <f>VLOOKUP(E1525, 'CODES FOR CLOSING TYPE'!$A$1:$C$28, 2,0)</f>
        <v>#N/A</v>
      </c>
      <c r="I1525" s="75" t="str">
        <f t="shared" si="131"/>
        <v>DUP</v>
      </c>
      <c r="J1525" s="75" t="e">
        <f t="shared" si="130"/>
        <v>#N/A</v>
      </c>
      <c r="K1525" s="76" t="e">
        <f t="shared" si="132"/>
        <v>#N/A</v>
      </c>
      <c r="L1525" s="81">
        <f ca="1">SUMIF(MAYPAY1, Employees8[HELPER COLUMN],Table8[[#All],[Invoice Value]])</f>
        <v>0</v>
      </c>
      <c r="M1525" s="77" t="e">
        <f ca="1">IF(AND(K1525="PAY", L1525&gt;0), SUMIF(MAYPAY1,Employees8[[#Headers],[#Data],[HELPER COLUMN]],Table8[[#All],[Invoice Value]]), "")</f>
        <v>#N/A</v>
      </c>
      <c r="N1525" s="78" t="e">
        <f t="shared" si="133"/>
        <v>#N/A</v>
      </c>
      <c r="O1525" s="79"/>
    </row>
    <row r="1526" spans="2:15" ht="18.75" customHeight="1" x14ac:dyDescent="0.35">
      <c r="B1526" s="67" t="e">
        <f t="shared" si="134"/>
        <v>#N/A</v>
      </c>
      <c r="C1526" s="40"/>
      <c r="D1526" s="40"/>
      <c r="E1526" s="40"/>
      <c r="F1526" s="74"/>
      <c r="G1526" s="74"/>
      <c r="H1526" s="64" t="e">
        <f>VLOOKUP(E1526, 'CODES FOR CLOSING TYPE'!$A$1:$C$28, 2,0)</f>
        <v>#N/A</v>
      </c>
      <c r="I1526" s="75" t="str">
        <f t="shared" si="131"/>
        <v>DUP</v>
      </c>
      <c r="J1526" s="75" t="e">
        <f t="shared" si="130"/>
        <v>#N/A</v>
      </c>
      <c r="K1526" s="76" t="e">
        <f t="shared" si="132"/>
        <v>#N/A</v>
      </c>
      <c r="L1526" s="81">
        <f ca="1">SUMIF(MAYPAY1, Employees8[HELPER COLUMN],Table8[[#All],[Invoice Value]])</f>
        <v>0</v>
      </c>
      <c r="M1526" s="77" t="e">
        <f ca="1">IF(AND(K1526="PAY", L1526&gt;0), SUMIF(MAYPAY1,Employees8[[#Headers],[#Data],[HELPER COLUMN]],Table8[[#All],[Invoice Value]]), "")</f>
        <v>#N/A</v>
      </c>
      <c r="N1526" s="78" t="e">
        <f t="shared" si="133"/>
        <v>#N/A</v>
      </c>
      <c r="O1526" s="79"/>
    </row>
    <row r="1527" spans="2:15" ht="18.75" customHeight="1" x14ac:dyDescent="0.35">
      <c r="B1527" s="67" t="e">
        <f t="shared" si="134"/>
        <v>#N/A</v>
      </c>
      <c r="C1527" s="40"/>
      <c r="D1527" s="40"/>
      <c r="E1527" s="40"/>
      <c r="F1527" s="74"/>
      <c r="G1527" s="74"/>
      <c r="H1527" s="64" t="e">
        <f>VLOOKUP(E1527, 'CODES FOR CLOSING TYPE'!$A$1:$C$28, 2,0)</f>
        <v>#N/A</v>
      </c>
      <c r="I1527" s="75" t="str">
        <f t="shared" si="131"/>
        <v>DUP</v>
      </c>
      <c r="J1527" s="75" t="e">
        <f t="shared" si="130"/>
        <v>#N/A</v>
      </c>
      <c r="K1527" s="76" t="e">
        <f t="shared" si="132"/>
        <v>#N/A</v>
      </c>
      <c r="L1527" s="81">
        <f ca="1">SUMIF(MAYPAY1, Employees8[HELPER COLUMN],Table8[[#All],[Invoice Value]])</f>
        <v>0</v>
      </c>
      <c r="M1527" s="77" t="e">
        <f ca="1">IF(AND(K1527="PAY", L1527&gt;0), SUMIF(MAYPAY1,Employees8[[#Headers],[#Data],[HELPER COLUMN]],Table8[[#All],[Invoice Value]]), "")</f>
        <v>#N/A</v>
      </c>
      <c r="N1527" s="78" t="e">
        <f t="shared" si="133"/>
        <v>#N/A</v>
      </c>
      <c r="O1527" s="79"/>
    </row>
    <row r="1528" spans="2:15" ht="18.75" customHeight="1" x14ac:dyDescent="0.35">
      <c r="B1528" s="67" t="e">
        <f t="shared" si="134"/>
        <v>#N/A</v>
      </c>
      <c r="C1528" s="40"/>
      <c r="D1528" s="40"/>
      <c r="E1528" s="40"/>
      <c r="F1528" s="74"/>
      <c r="G1528" s="74"/>
      <c r="H1528" s="64" t="e">
        <f>VLOOKUP(E1528, 'CODES FOR CLOSING TYPE'!$A$1:$C$28, 2,0)</f>
        <v>#N/A</v>
      </c>
      <c r="I1528" s="75" t="str">
        <f t="shared" si="131"/>
        <v>DUP</v>
      </c>
      <c r="J1528" s="75" t="e">
        <f t="shared" si="130"/>
        <v>#N/A</v>
      </c>
      <c r="K1528" s="76" t="e">
        <f t="shared" si="132"/>
        <v>#N/A</v>
      </c>
      <c r="L1528" s="81">
        <f ca="1">SUMIF(MAYPAY1, Employees8[HELPER COLUMN],Table8[[#All],[Invoice Value]])</f>
        <v>0</v>
      </c>
      <c r="M1528" s="77" t="e">
        <f ca="1">IF(AND(K1528="PAY", L1528&gt;0), SUMIF(MAYPAY1,Employees8[[#Headers],[#Data],[HELPER COLUMN]],Table8[[#All],[Invoice Value]]), "")</f>
        <v>#N/A</v>
      </c>
      <c r="N1528" s="78" t="e">
        <f t="shared" si="133"/>
        <v>#N/A</v>
      </c>
      <c r="O1528" s="79"/>
    </row>
    <row r="1529" spans="2:15" ht="18.75" customHeight="1" x14ac:dyDescent="0.35">
      <c r="B1529" s="67" t="e">
        <f t="shared" si="134"/>
        <v>#N/A</v>
      </c>
      <c r="C1529" s="40"/>
      <c r="D1529" s="40"/>
      <c r="E1529" s="40"/>
      <c r="F1529" s="74"/>
      <c r="G1529" s="74"/>
      <c r="H1529" s="64" t="e">
        <f>VLOOKUP(E1529, 'CODES FOR CLOSING TYPE'!$A$1:$C$28, 2,0)</f>
        <v>#N/A</v>
      </c>
      <c r="I1529" s="75" t="str">
        <f t="shared" si="131"/>
        <v>DUP</v>
      </c>
      <c r="J1529" s="75" t="e">
        <f t="shared" si="130"/>
        <v>#N/A</v>
      </c>
      <c r="K1529" s="76" t="e">
        <f t="shared" si="132"/>
        <v>#N/A</v>
      </c>
      <c r="L1529" s="81">
        <f ca="1">SUMIF(MAYPAY1, Employees8[HELPER COLUMN],Table8[[#All],[Invoice Value]])</f>
        <v>0</v>
      </c>
      <c r="M1529" s="77" t="e">
        <f ca="1">IF(AND(K1529="PAY", L1529&gt;0), SUMIF(MAYPAY1,Employees8[[#Headers],[#Data],[HELPER COLUMN]],Table8[[#All],[Invoice Value]]), "")</f>
        <v>#N/A</v>
      </c>
      <c r="N1529" s="78" t="e">
        <f t="shared" si="133"/>
        <v>#N/A</v>
      </c>
      <c r="O1529" s="79"/>
    </row>
    <row r="1530" spans="2:15" ht="18.75" customHeight="1" x14ac:dyDescent="0.35">
      <c r="B1530" s="67" t="e">
        <f t="shared" si="134"/>
        <v>#N/A</v>
      </c>
      <c r="C1530" s="40"/>
      <c r="D1530" s="40"/>
      <c r="E1530" s="40"/>
      <c r="F1530" s="74"/>
      <c r="G1530" s="74"/>
      <c r="H1530" s="64" t="e">
        <f>VLOOKUP(E1530, 'CODES FOR CLOSING TYPE'!$A$1:$C$28, 2,0)</f>
        <v>#N/A</v>
      </c>
      <c r="I1530" s="75" t="str">
        <f t="shared" si="131"/>
        <v>DUP</v>
      </c>
      <c r="J1530" s="75" t="e">
        <f t="shared" si="130"/>
        <v>#N/A</v>
      </c>
      <c r="K1530" s="76" t="e">
        <f t="shared" si="132"/>
        <v>#N/A</v>
      </c>
      <c r="L1530" s="81">
        <f ca="1">SUMIF(MAYPAY1, Employees8[HELPER COLUMN],Table8[[#All],[Invoice Value]])</f>
        <v>0</v>
      </c>
      <c r="M1530" s="77" t="e">
        <f ca="1">IF(AND(K1530="PAY", L1530&gt;0), SUMIF(MAYPAY1,Employees8[[#Headers],[#Data],[HELPER COLUMN]],Table8[[#All],[Invoice Value]]), "")</f>
        <v>#N/A</v>
      </c>
      <c r="N1530" s="78" t="e">
        <f t="shared" si="133"/>
        <v>#N/A</v>
      </c>
      <c r="O1530" s="79"/>
    </row>
    <row r="1531" spans="2:15" ht="18.75" customHeight="1" x14ac:dyDescent="0.35">
      <c r="B1531" s="67" t="e">
        <f t="shared" si="134"/>
        <v>#N/A</v>
      </c>
      <c r="C1531" s="40"/>
      <c r="D1531" s="40"/>
      <c r="E1531" s="40"/>
      <c r="F1531" s="74"/>
      <c r="G1531" s="74"/>
      <c r="H1531" s="64" t="e">
        <f>VLOOKUP(E1531, 'CODES FOR CLOSING TYPE'!$A$1:$C$28, 2,0)</f>
        <v>#N/A</v>
      </c>
      <c r="I1531" s="75" t="str">
        <f t="shared" si="131"/>
        <v>DUP</v>
      </c>
      <c r="J1531" s="75" t="e">
        <f t="shared" si="130"/>
        <v>#N/A</v>
      </c>
      <c r="K1531" s="76" t="e">
        <f t="shared" si="132"/>
        <v>#N/A</v>
      </c>
      <c r="L1531" s="81">
        <f ca="1">SUMIF(MAYPAY1, Employees8[HELPER COLUMN],Table8[[#All],[Invoice Value]])</f>
        <v>0</v>
      </c>
      <c r="M1531" s="77" t="e">
        <f ca="1">IF(AND(K1531="PAY", L1531&gt;0), SUMIF(MAYPAY1,Employees8[[#Headers],[#Data],[HELPER COLUMN]],Table8[[#All],[Invoice Value]]), "")</f>
        <v>#N/A</v>
      </c>
      <c r="N1531" s="78" t="e">
        <f t="shared" si="133"/>
        <v>#N/A</v>
      </c>
      <c r="O1531" s="79"/>
    </row>
    <row r="1532" spans="2:15" ht="18.75" customHeight="1" x14ac:dyDescent="0.35">
      <c r="B1532" s="67" t="e">
        <f t="shared" si="134"/>
        <v>#N/A</v>
      </c>
      <c r="C1532" s="40"/>
      <c r="D1532" s="40"/>
      <c r="E1532" s="40"/>
      <c r="F1532" s="74"/>
      <c r="G1532" s="74"/>
      <c r="H1532" s="64" t="e">
        <f>VLOOKUP(E1532, 'CODES FOR CLOSING TYPE'!$A$1:$C$28, 2,0)</f>
        <v>#N/A</v>
      </c>
      <c r="I1532" s="75" t="str">
        <f t="shared" si="131"/>
        <v>DUP</v>
      </c>
      <c r="J1532" s="75" t="e">
        <f t="shared" ref="J1532:J1595" si="135">SUMPRODUCT(--(H1532=BUILDCODES))&gt;0</f>
        <v>#N/A</v>
      </c>
      <c r="K1532" s="76" t="e">
        <f t="shared" si="132"/>
        <v>#N/A</v>
      </c>
      <c r="L1532" s="81">
        <f ca="1">SUMIF(MAYPAY1, Employees8[HELPER COLUMN],Table8[[#All],[Invoice Value]])</f>
        <v>0</v>
      </c>
      <c r="M1532" s="77" t="e">
        <f ca="1">IF(AND(K1532="PAY", L1532&gt;0), SUMIF(MAYPAY1,Employees8[[#Headers],[#Data],[HELPER COLUMN]],Table8[[#All],[Invoice Value]]), "")</f>
        <v>#N/A</v>
      </c>
      <c r="N1532" s="78" t="e">
        <f t="shared" si="133"/>
        <v>#N/A</v>
      </c>
      <c r="O1532" s="79"/>
    </row>
    <row r="1533" spans="2:15" ht="18.75" customHeight="1" x14ac:dyDescent="0.35">
      <c r="B1533" s="67" t="e">
        <f t="shared" si="134"/>
        <v>#N/A</v>
      </c>
      <c r="C1533" s="40"/>
      <c r="D1533" s="40"/>
      <c r="E1533" s="40"/>
      <c r="F1533" s="74"/>
      <c r="G1533" s="74"/>
      <c r="H1533" s="64" t="e">
        <f>VLOOKUP(E1533, 'CODES FOR CLOSING TYPE'!$A$1:$C$28, 2,0)</f>
        <v>#N/A</v>
      </c>
      <c r="I1533" s="75" t="str">
        <f t="shared" si="131"/>
        <v>DUP</v>
      </c>
      <c r="J1533" s="75" t="e">
        <f t="shared" si="135"/>
        <v>#N/A</v>
      </c>
      <c r="K1533" s="76" t="e">
        <f t="shared" si="132"/>
        <v>#N/A</v>
      </c>
      <c r="L1533" s="81">
        <f ca="1">SUMIF(MAYPAY1, Employees8[HELPER COLUMN],Table8[[#All],[Invoice Value]])</f>
        <v>0</v>
      </c>
      <c r="M1533" s="77" t="e">
        <f ca="1">IF(AND(K1533="PAY", L1533&gt;0), SUMIF(MAYPAY1,Employees8[[#Headers],[#Data],[HELPER COLUMN]],Table8[[#All],[Invoice Value]]), "")</f>
        <v>#N/A</v>
      </c>
      <c r="N1533" s="78" t="e">
        <f t="shared" si="133"/>
        <v>#N/A</v>
      </c>
      <c r="O1533" s="79"/>
    </row>
    <row r="1534" spans="2:15" ht="18.75" customHeight="1" x14ac:dyDescent="0.35">
      <c r="B1534" s="67" t="e">
        <f t="shared" si="134"/>
        <v>#N/A</v>
      </c>
      <c r="C1534" s="40"/>
      <c r="D1534" s="40"/>
      <c r="E1534" s="40"/>
      <c r="F1534" s="74"/>
      <c r="G1534" s="74"/>
      <c r="H1534" s="64" t="e">
        <f>VLOOKUP(E1534, 'CODES FOR CLOSING TYPE'!$A$1:$C$28, 2,0)</f>
        <v>#N/A</v>
      </c>
      <c r="I1534" s="75" t="str">
        <f t="shared" si="131"/>
        <v>DUP</v>
      </c>
      <c r="J1534" s="75" t="e">
        <f t="shared" si="135"/>
        <v>#N/A</v>
      </c>
      <c r="K1534" s="76" t="e">
        <f t="shared" si="132"/>
        <v>#N/A</v>
      </c>
      <c r="L1534" s="81">
        <f ca="1">SUMIF(MAYPAY1, Employees8[HELPER COLUMN],Table8[[#All],[Invoice Value]])</f>
        <v>0</v>
      </c>
      <c r="M1534" s="77" t="e">
        <f ca="1">IF(AND(K1534="PAY", L1534&gt;0), SUMIF(MAYPAY1,Employees8[[#Headers],[#Data],[HELPER COLUMN]],Table8[[#All],[Invoice Value]]), "")</f>
        <v>#N/A</v>
      </c>
      <c r="N1534" s="78" t="e">
        <f t="shared" si="133"/>
        <v>#N/A</v>
      </c>
      <c r="O1534" s="79"/>
    </row>
    <row r="1535" spans="2:15" ht="18.75" customHeight="1" x14ac:dyDescent="0.35">
      <c r="B1535" s="67" t="e">
        <f t="shared" si="134"/>
        <v>#N/A</v>
      </c>
      <c r="C1535" s="40"/>
      <c r="D1535" s="40"/>
      <c r="E1535" s="40"/>
      <c r="F1535" s="74"/>
      <c r="G1535" s="74"/>
      <c r="H1535" s="64" t="e">
        <f>VLOOKUP(E1535, 'CODES FOR CLOSING TYPE'!$A$1:$C$28, 2,0)</f>
        <v>#N/A</v>
      </c>
      <c r="I1535" s="75" t="str">
        <f t="shared" si="131"/>
        <v>DUP</v>
      </c>
      <c r="J1535" s="75" t="e">
        <f t="shared" si="135"/>
        <v>#N/A</v>
      </c>
      <c r="K1535" s="76" t="e">
        <f t="shared" si="132"/>
        <v>#N/A</v>
      </c>
      <c r="L1535" s="81">
        <f ca="1">SUMIF(MAYPAY1, Employees8[HELPER COLUMN],Table8[[#All],[Invoice Value]])</f>
        <v>0</v>
      </c>
      <c r="M1535" s="77" t="e">
        <f ca="1">IF(AND(K1535="PAY", L1535&gt;0), SUMIF(MAYPAY1,Employees8[[#Headers],[#Data],[HELPER COLUMN]],Table8[[#All],[Invoice Value]]), "")</f>
        <v>#N/A</v>
      </c>
      <c r="N1535" s="78" t="e">
        <f t="shared" si="133"/>
        <v>#N/A</v>
      </c>
      <c r="O1535" s="79"/>
    </row>
    <row r="1536" spans="2:15" ht="18.75" customHeight="1" x14ac:dyDescent="0.35">
      <c r="B1536" s="67" t="e">
        <f t="shared" si="134"/>
        <v>#N/A</v>
      </c>
      <c r="C1536" s="40"/>
      <c r="D1536" s="40"/>
      <c r="E1536" s="40"/>
      <c r="F1536" s="74"/>
      <c r="G1536" s="74"/>
      <c r="H1536" s="64" t="e">
        <f>VLOOKUP(E1536, 'CODES FOR CLOSING TYPE'!$A$1:$C$28, 2,0)</f>
        <v>#N/A</v>
      </c>
      <c r="I1536" s="75" t="str">
        <f t="shared" si="131"/>
        <v>DUP</v>
      </c>
      <c r="J1536" s="75" t="e">
        <f t="shared" si="135"/>
        <v>#N/A</v>
      </c>
      <c r="K1536" s="76" t="e">
        <f t="shared" si="132"/>
        <v>#N/A</v>
      </c>
      <c r="L1536" s="81">
        <f ca="1">SUMIF(MAYPAY1, Employees8[HELPER COLUMN],Table8[[#All],[Invoice Value]])</f>
        <v>0</v>
      </c>
      <c r="M1536" s="77" t="e">
        <f ca="1">IF(AND(K1536="PAY", L1536&gt;0), SUMIF(MAYPAY1,Employees8[[#Headers],[#Data],[HELPER COLUMN]],Table8[[#All],[Invoice Value]]), "")</f>
        <v>#N/A</v>
      </c>
      <c r="N1536" s="78" t="e">
        <f t="shared" si="133"/>
        <v>#N/A</v>
      </c>
      <c r="O1536" s="79"/>
    </row>
    <row r="1537" spans="2:15" ht="18.75" customHeight="1" x14ac:dyDescent="0.35">
      <c r="B1537" s="67" t="e">
        <f t="shared" si="134"/>
        <v>#N/A</v>
      </c>
      <c r="C1537" s="40"/>
      <c r="D1537" s="40"/>
      <c r="E1537" s="40"/>
      <c r="F1537" s="74"/>
      <c r="G1537" s="74"/>
      <c r="H1537" s="64" t="e">
        <f>VLOOKUP(E1537, 'CODES FOR CLOSING TYPE'!$A$1:$C$28, 2,0)</f>
        <v>#N/A</v>
      </c>
      <c r="I1537" s="75" t="str">
        <f t="shared" si="131"/>
        <v>DUP</v>
      </c>
      <c r="J1537" s="75" t="e">
        <f t="shared" si="135"/>
        <v>#N/A</v>
      </c>
      <c r="K1537" s="76" t="e">
        <f t="shared" si="132"/>
        <v>#N/A</v>
      </c>
      <c r="L1537" s="81">
        <f ca="1">SUMIF(MAYPAY1, Employees8[HELPER COLUMN],Table8[[#All],[Invoice Value]])</f>
        <v>0</v>
      </c>
      <c r="M1537" s="77" t="e">
        <f ca="1">IF(AND(K1537="PAY", L1537&gt;0), SUMIF(MAYPAY1,Employees8[[#Headers],[#Data],[HELPER COLUMN]],Table8[[#All],[Invoice Value]]), "")</f>
        <v>#N/A</v>
      </c>
      <c r="N1537" s="78" t="e">
        <f t="shared" si="133"/>
        <v>#N/A</v>
      </c>
      <c r="O1537" s="79"/>
    </row>
    <row r="1538" spans="2:15" ht="18.75" customHeight="1" x14ac:dyDescent="0.35">
      <c r="B1538" s="67" t="e">
        <f t="shared" si="134"/>
        <v>#N/A</v>
      </c>
      <c r="C1538" s="40"/>
      <c r="D1538" s="40"/>
      <c r="E1538" s="40"/>
      <c r="F1538" s="74"/>
      <c r="G1538" s="74"/>
      <c r="H1538" s="64" t="e">
        <f>VLOOKUP(E1538, 'CODES FOR CLOSING TYPE'!$A$1:$C$28, 2,0)</f>
        <v>#N/A</v>
      </c>
      <c r="I1538" s="75" t="str">
        <f t="shared" si="131"/>
        <v>DUP</v>
      </c>
      <c r="J1538" s="75" t="e">
        <f t="shared" si="135"/>
        <v>#N/A</v>
      </c>
      <c r="K1538" s="76" t="e">
        <f t="shared" si="132"/>
        <v>#N/A</v>
      </c>
      <c r="L1538" s="81">
        <f ca="1">SUMIF(MAYPAY1, Employees8[HELPER COLUMN],Table8[[#All],[Invoice Value]])</f>
        <v>0</v>
      </c>
      <c r="M1538" s="77" t="e">
        <f ca="1">IF(AND(K1538="PAY", L1538&gt;0), SUMIF(MAYPAY1,Employees8[[#Headers],[#Data],[HELPER COLUMN]],Table8[[#All],[Invoice Value]]), "")</f>
        <v>#N/A</v>
      </c>
      <c r="N1538" s="78" t="e">
        <f t="shared" si="133"/>
        <v>#N/A</v>
      </c>
      <c r="O1538" s="79"/>
    </row>
    <row r="1539" spans="2:15" ht="18.75" customHeight="1" x14ac:dyDescent="0.35">
      <c r="B1539" s="67" t="e">
        <f t="shared" si="134"/>
        <v>#N/A</v>
      </c>
      <c r="C1539" s="40"/>
      <c r="D1539" s="40"/>
      <c r="E1539" s="40"/>
      <c r="F1539" s="74"/>
      <c r="G1539" s="74"/>
      <c r="H1539" s="64" t="e">
        <f>VLOOKUP(E1539, 'CODES FOR CLOSING TYPE'!$A$1:$C$28, 2,0)</f>
        <v>#N/A</v>
      </c>
      <c r="I1539" s="75" t="str">
        <f t="shared" si="131"/>
        <v>DUP</v>
      </c>
      <c r="J1539" s="75" t="e">
        <f t="shared" si="135"/>
        <v>#N/A</v>
      </c>
      <c r="K1539" s="76" t="e">
        <f t="shared" si="132"/>
        <v>#N/A</v>
      </c>
      <c r="L1539" s="81">
        <f ca="1">SUMIF(MAYPAY1, Employees8[HELPER COLUMN],Table8[[#All],[Invoice Value]])</f>
        <v>0</v>
      </c>
      <c r="M1539" s="77" t="e">
        <f ca="1">IF(AND(K1539="PAY", L1539&gt;0), SUMIF(MAYPAY1,Employees8[[#Headers],[#Data],[HELPER COLUMN]],Table8[[#All],[Invoice Value]]), "")</f>
        <v>#N/A</v>
      </c>
      <c r="N1539" s="78" t="e">
        <f t="shared" si="133"/>
        <v>#N/A</v>
      </c>
      <c r="O1539" s="79"/>
    </row>
    <row r="1540" spans="2:15" ht="18.75" customHeight="1" x14ac:dyDescent="0.35">
      <c r="B1540" s="67" t="e">
        <f t="shared" si="134"/>
        <v>#N/A</v>
      </c>
      <c r="C1540" s="40"/>
      <c r="D1540" s="40"/>
      <c r="E1540" s="40"/>
      <c r="F1540" s="74"/>
      <c r="G1540" s="74"/>
      <c r="H1540" s="64" t="e">
        <f>VLOOKUP(E1540, 'CODES FOR CLOSING TYPE'!$A$1:$C$28, 2,0)</f>
        <v>#N/A</v>
      </c>
      <c r="I1540" s="75" t="str">
        <f t="shared" ref="I1540:I1603" si="136">IF(COUNTIF(B$4:B$1640, B1540&amp;"C")&gt;0, "DUP", "UNIQUE")</f>
        <v>DUP</v>
      </c>
      <c r="J1540" s="75" t="e">
        <f t="shared" si="135"/>
        <v>#N/A</v>
      </c>
      <c r="K1540" s="76" t="e">
        <f t="shared" si="132"/>
        <v>#N/A</v>
      </c>
      <c r="L1540" s="81">
        <f ca="1">SUMIF(MAYPAY1, Employees8[HELPER COLUMN],Table8[[#All],[Invoice Value]])</f>
        <v>0</v>
      </c>
      <c r="M1540" s="77" t="e">
        <f ca="1">IF(AND(K1540="PAY", L1540&gt;0), SUMIF(MAYPAY1,Employees8[[#Headers],[#Data],[HELPER COLUMN]],Table8[[#All],[Invoice Value]]), "")</f>
        <v>#N/A</v>
      </c>
      <c r="N1540" s="78" t="e">
        <f t="shared" si="133"/>
        <v>#N/A</v>
      </c>
      <c r="O1540" s="79"/>
    </row>
    <row r="1541" spans="2:15" ht="18.75" customHeight="1" x14ac:dyDescent="0.35">
      <c r="B1541" s="67" t="e">
        <f t="shared" si="134"/>
        <v>#N/A</v>
      </c>
      <c r="C1541" s="40"/>
      <c r="D1541" s="40"/>
      <c r="E1541" s="40"/>
      <c r="F1541" s="74"/>
      <c r="G1541" s="74"/>
      <c r="H1541" s="64" t="e">
        <f>VLOOKUP(E1541, 'CODES FOR CLOSING TYPE'!$A$1:$C$28, 2,0)</f>
        <v>#N/A</v>
      </c>
      <c r="I1541" s="75" t="str">
        <f t="shared" si="136"/>
        <v>DUP</v>
      </c>
      <c r="J1541" s="75" t="e">
        <f t="shared" si="135"/>
        <v>#N/A</v>
      </c>
      <c r="K1541" s="76" t="e">
        <f t="shared" si="132"/>
        <v>#N/A</v>
      </c>
      <c r="L1541" s="81">
        <f ca="1">SUMIF(MAYPAY1, Employees8[HELPER COLUMN],Table8[[#All],[Invoice Value]])</f>
        <v>0</v>
      </c>
      <c r="M1541" s="77" t="e">
        <f ca="1">IF(AND(K1541="PAY", L1541&gt;0), SUMIF(MAYPAY1,Employees8[[#Headers],[#Data],[HELPER COLUMN]],Table8[[#All],[Invoice Value]]), "")</f>
        <v>#N/A</v>
      </c>
      <c r="N1541" s="78" t="e">
        <f t="shared" si="133"/>
        <v>#N/A</v>
      </c>
      <c r="O1541" s="79"/>
    </row>
    <row r="1542" spans="2:15" ht="18.75" customHeight="1" x14ac:dyDescent="0.35">
      <c r="B1542" s="67" t="e">
        <f t="shared" si="134"/>
        <v>#N/A</v>
      </c>
      <c r="C1542" s="40"/>
      <c r="D1542" s="40"/>
      <c r="E1542" s="40"/>
      <c r="F1542" s="74"/>
      <c r="G1542" s="74"/>
      <c r="H1542" s="64" t="e">
        <f>VLOOKUP(E1542, 'CODES FOR CLOSING TYPE'!$A$1:$C$28, 2,0)</f>
        <v>#N/A</v>
      </c>
      <c r="I1542" s="75" t="str">
        <f t="shared" si="136"/>
        <v>DUP</v>
      </c>
      <c r="J1542" s="75" t="e">
        <f t="shared" si="135"/>
        <v>#N/A</v>
      </c>
      <c r="K1542" s="76" t="e">
        <f t="shared" si="132"/>
        <v>#N/A</v>
      </c>
      <c r="L1542" s="81">
        <f ca="1">SUMIF(MAYPAY1, Employees8[HELPER COLUMN],Table8[[#All],[Invoice Value]])</f>
        <v>0</v>
      </c>
      <c r="M1542" s="77" t="e">
        <f ca="1">IF(AND(K1542="PAY", L1542&gt;0), SUMIF(MAYPAY1,Employees8[[#Headers],[#Data],[HELPER COLUMN]],Table8[[#All],[Invoice Value]]), "")</f>
        <v>#N/A</v>
      </c>
      <c r="N1542" s="78" t="e">
        <f t="shared" si="133"/>
        <v>#N/A</v>
      </c>
      <c r="O1542" s="79"/>
    </row>
    <row r="1543" spans="2:15" ht="18.75" customHeight="1" x14ac:dyDescent="0.35">
      <c r="B1543" s="67" t="e">
        <f t="shared" si="134"/>
        <v>#N/A</v>
      </c>
      <c r="C1543" s="40"/>
      <c r="D1543" s="40"/>
      <c r="E1543" s="40"/>
      <c r="F1543" s="74"/>
      <c r="G1543" s="74"/>
      <c r="H1543" s="64" t="e">
        <f>VLOOKUP(E1543, 'CODES FOR CLOSING TYPE'!$A$1:$C$28, 2,0)</f>
        <v>#N/A</v>
      </c>
      <c r="I1543" s="75" t="str">
        <f t="shared" si="136"/>
        <v>DUP</v>
      </c>
      <c r="J1543" s="75" t="e">
        <f t="shared" si="135"/>
        <v>#N/A</v>
      </c>
      <c r="K1543" s="76" t="e">
        <f t="shared" si="132"/>
        <v>#N/A</v>
      </c>
      <c r="L1543" s="81">
        <f ca="1">SUMIF(MAYPAY1, Employees8[HELPER COLUMN],Table8[[#All],[Invoice Value]])</f>
        <v>0</v>
      </c>
      <c r="M1543" s="77" t="e">
        <f ca="1">IF(AND(K1543="PAY", L1543&gt;0), SUMIF(MAYPAY1,Employees8[[#Headers],[#Data],[HELPER COLUMN]],Table8[[#All],[Invoice Value]]), "")</f>
        <v>#N/A</v>
      </c>
      <c r="N1543" s="78" t="e">
        <f t="shared" si="133"/>
        <v>#N/A</v>
      </c>
      <c r="O1543" s="79"/>
    </row>
    <row r="1544" spans="2:15" ht="18.75" customHeight="1" x14ac:dyDescent="0.35">
      <c r="B1544" s="67" t="e">
        <f t="shared" si="134"/>
        <v>#N/A</v>
      </c>
      <c r="C1544" s="40"/>
      <c r="D1544" s="40"/>
      <c r="E1544" s="40"/>
      <c r="F1544" s="74"/>
      <c r="G1544" s="74"/>
      <c r="H1544" s="64" t="e">
        <f>VLOOKUP(E1544, 'CODES FOR CLOSING TYPE'!$A$1:$C$28, 2,0)</f>
        <v>#N/A</v>
      </c>
      <c r="I1544" s="75" t="str">
        <f t="shared" si="136"/>
        <v>DUP</v>
      </c>
      <c r="J1544" s="75" t="e">
        <f t="shared" si="135"/>
        <v>#N/A</v>
      </c>
      <c r="K1544" s="76" t="e">
        <f t="shared" ref="K1544:K1607" si="137">IF(AND(I1544="DUP", J1544=TRUE),"NO","PAY")</f>
        <v>#N/A</v>
      </c>
      <c r="L1544" s="81">
        <f ca="1">SUMIF(MAYPAY1, Employees8[HELPER COLUMN],Table8[[#All],[Invoice Value]])</f>
        <v>0</v>
      </c>
      <c r="M1544" s="77" t="e">
        <f ca="1">IF(AND(K1544="PAY", L1544&gt;0), SUMIF(MAYPAY1,Employees8[[#Headers],[#Data],[HELPER COLUMN]],Table8[[#All],[Invoice Value]]), "")</f>
        <v>#N/A</v>
      </c>
      <c r="N1544" s="78" t="e">
        <f t="shared" ref="N1544:N1607" si="138">IF(H1544="NGA Outside Boundary Remediation/Build", "OSB", IF(K1544="NO", "NEGLECT", IF(AND(K1544="PAY",L1544=0), "NOT PAID", "PAID")))</f>
        <v>#N/A</v>
      </c>
      <c r="O1544" s="79"/>
    </row>
    <row r="1545" spans="2:15" ht="18.75" customHeight="1" x14ac:dyDescent="0.35">
      <c r="B1545" s="67" t="e">
        <f t="shared" si="134"/>
        <v>#N/A</v>
      </c>
      <c r="C1545" s="40"/>
      <c r="D1545" s="40"/>
      <c r="E1545" s="40"/>
      <c r="F1545" s="74"/>
      <c r="G1545" s="74"/>
      <c r="H1545" s="64" t="e">
        <f>VLOOKUP(E1545, 'CODES FOR CLOSING TYPE'!$A$1:$C$28, 2,0)</f>
        <v>#N/A</v>
      </c>
      <c r="I1545" s="75" t="str">
        <f t="shared" si="136"/>
        <v>DUP</v>
      </c>
      <c r="J1545" s="75" t="e">
        <f t="shared" si="135"/>
        <v>#N/A</v>
      </c>
      <c r="K1545" s="76" t="e">
        <f t="shared" si="137"/>
        <v>#N/A</v>
      </c>
      <c r="L1545" s="81">
        <f ca="1">SUMIF(MAYPAY1, Employees8[HELPER COLUMN],Table8[[#All],[Invoice Value]])</f>
        <v>0</v>
      </c>
      <c r="M1545" s="77" t="e">
        <f ca="1">IF(AND(K1545="PAY", L1545&gt;0), SUMIF(MAYPAY1,Employees8[[#Headers],[#Data],[HELPER COLUMN]],Table8[[#All],[Invoice Value]]), "")</f>
        <v>#N/A</v>
      </c>
      <c r="N1545" s="78" t="e">
        <f t="shared" si="138"/>
        <v>#N/A</v>
      </c>
      <c r="O1545" s="79"/>
    </row>
    <row r="1546" spans="2:15" ht="18.75" customHeight="1" x14ac:dyDescent="0.35">
      <c r="B1546" s="67" t="e">
        <f t="shared" si="134"/>
        <v>#N/A</v>
      </c>
      <c r="C1546" s="40"/>
      <c r="D1546" s="40"/>
      <c r="E1546" s="40"/>
      <c r="F1546" s="74"/>
      <c r="G1546" s="74"/>
      <c r="H1546" s="64" t="e">
        <f>VLOOKUP(E1546, 'CODES FOR CLOSING TYPE'!$A$1:$C$28, 2,0)</f>
        <v>#N/A</v>
      </c>
      <c r="I1546" s="75" t="str">
        <f t="shared" si="136"/>
        <v>DUP</v>
      </c>
      <c r="J1546" s="75" t="e">
        <f t="shared" si="135"/>
        <v>#N/A</v>
      </c>
      <c r="K1546" s="76" t="e">
        <f t="shared" si="137"/>
        <v>#N/A</v>
      </c>
      <c r="L1546" s="81">
        <f ca="1">SUMIF(MAYPAY1, Employees8[HELPER COLUMN],Table8[[#All],[Invoice Value]])</f>
        <v>0</v>
      </c>
      <c r="M1546" s="77" t="e">
        <f ca="1">IF(AND(K1546="PAY", L1546&gt;0), SUMIF(MAYPAY1,Employees8[[#Headers],[#Data],[HELPER COLUMN]],Table8[[#All],[Invoice Value]]), "")</f>
        <v>#N/A</v>
      </c>
      <c r="N1546" s="78" t="e">
        <f t="shared" si="138"/>
        <v>#N/A</v>
      </c>
      <c r="O1546" s="79"/>
    </row>
    <row r="1547" spans="2:15" ht="18.75" customHeight="1" x14ac:dyDescent="0.35">
      <c r="B1547" s="67" t="e">
        <f t="shared" si="134"/>
        <v>#N/A</v>
      </c>
      <c r="C1547" s="40"/>
      <c r="D1547" s="40"/>
      <c r="E1547" s="40"/>
      <c r="F1547" s="74"/>
      <c r="G1547" s="74"/>
      <c r="H1547" s="64" t="e">
        <f>VLOOKUP(E1547, 'CODES FOR CLOSING TYPE'!$A$1:$C$28, 2,0)</f>
        <v>#N/A</v>
      </c>
      <c r="I1547" s="75" t="str">
        <f t="shared" si="136"/>
        <v>DUP</v>
      </c>
      <c r="J1547" s="75" t="e">
        <f t="shared" si="135"/>
        <v>#N/A</v>
      </c>
      <c r="K1547" s="76" t="e">
        <f t="shared" si="137"/>
        <v>#N/A</v>
      </c>
      <c r="L1547" s="81">
        <f ca="1">SUMIF(MAYPAY1, Employees8[HELPER COLUMN],Table8[[#All],[Invoice Value]])</f>
        <v>0</v>
      </c>
      <c r="M1547" s="77" t="e">
        <f ca="1">IF(AND(K1547="PAY", L1547&gt;0), SUMIF(MAYPAY1,Employees8[[#Headers],[#Data],[HELPER COLUMN]],Table8[[#All],[Invoice Value]]), "")</f>
        <v>#N/A</v>
      </c>
      <c r="N1547" s="78" t="e">
        <f t="shared" si="138"/>
        <v>#N/A</v>
      </c>
      <c r="O1547" s="79"/>
    </row>
    <row r="1548" spans="2:15" ht="18.75" customHeight="1" x14ac:dyDescent="0.35">
      <c r="B1548" s="67" t="e">
        <f t="shared" ref="B1548:B1611" si="139">CONCATENATE(C1548, H1548)</f>
        <v>#N/A</v>
      </c>
      <c r="C1548" s="40"/>
      <c r="D1548" s="40"/>
      <c r="E1548" s="40"/>
      <c r="F1548" s="74"/>
      <c r="G1548" s="74"/>
      <c r="H1548" s="64" t="e">
        <f>VLOOKUP(E1548, 'CODES FOR CLOSING TYPE'!$A$1:$C$28, 2,0)</f>
        <v>#N/A</v>
      </c>
      <c r="I1548" s="75" t="str">
        <f t="shared" si="136"/>
        <v>DUP</v>
      </c>
      <c r="J1548" s="75" t="e">
        <f t="shared" si="135"/>
        <v>#N/A</v>
      </c>
      <c r="K1548" s="76" t="e">
        <f t="shared" si="137"/>
        <v>#N/A</v>
      </c>
      <c r="L1548" s="81">
        <f ca="1">SUMIF(MAYPAY1, Employees8[HELPER COLUMN],Table8[[#All],[Invoice Value]])</f>
        <v>0</v>
      </c>
      <c r="M1548" s="77" t="e">
        <f ca="1">IF(AND(K1548="PAY", L1548&gt;0), SUMIF(MAYPAY1,Employees8[[#Headers],[#Data],[HELPER COLUMN]],Table8[[#All],[Invoice Value]]), "")</f>
        <v>#N/A</v>
      </c>
      <c r="N1548" s="78" t="e">
        <f t="shared" si="138"/>
        <v>#N/A</v>
      </c>
      <c r="O1548" s="79"/>
    </row>
    <row r="1549" spans="2:15" ht="18.75" customHeight="1" x14ac:dyDescent="0.35">
      <c r="B1549" s="67" t="e">
        <f t="shared" si="139"/>
        <v>#N/A</v>
      </c>
      <c r="C1549" s="40"/>
      <c r="D1549" s="40"/>
      <c r="E1549" s="40"/>
      <c r="F1549" s="74"/>
      <c r="G1549" s="74"/>
      <c r="H1549" s="64" t="e">
        <f>VLOOKUP(E1549, 'CODES FOR CLOSING TYPE'!$A$1:$C$28, 2,0)</f>
        <v>#N/A</v>
      </c>
      <c r="I1549" s="75" t="str">
        <f t="shared" si="136"/>
        <v>DUP</v>
      </c>
      <c r="J1549" s="75" t="e">
        <f t="shared" si="135"/>
        <v>#N/A</v>
      </c>
      <c r="K1549" s="76" t="e">
        <f t="shared" si="137"/>
        <v>#N/A</v>
      </c>
      <c r="L1549" s="81">
        <f ca="1">SUMIF(MAYPAY1, Employees8[HELPER COLUMN],Table8[[#All],[Invoice Value]])</f>
        <v>0</v>
      </c>
      <c r="M1549" s="77" t="e">
        <f ca="1">IF(AND(K1549="PAY", L1549&gt;0), SUMIF(MAYPAY1,Employees8[[#Headers],[#Data],[HELPER COLUMN]],Table8[[#All],[Invoice Value]]), "")</f>
        <v>#N/A</v>
      </c>
      <c r="N1549" s="78" t="e">
        <f t="shared" si="138"/>
        <v>#N/A</v>
      </c>
      <c r="O1549" s="79"/>
    </row>
    <row r="1550" spans="2:15" ht="18.75" customHeight="1" x14ac:dyDescent="0.35">
      <c r="B1550" s="67" t="e">
        <f t="shared" si="139"/>
        <v>#N/A</v>
      </c>
      <c r="C1550" s="40"/>
      <c r="D1550" s="40"/>
      <c r="E1550" s="40"/>
      <c r="F1550" s="74"/>
      <c r="G1550" s="74"/>
      <c r="H1550" s="64" t="e">
        <f>VLOOKUP(E1550, 'CODES FOR CLOSING TYPE'!$A$1:$C$28, 2,0)</f>
        <v>#N/A</v>
      </c>
      <c r="I1550" s="75" t="str">
        <f t="shared" si="136"/>
        <v>DUP</v>
      </c>
      <c r="J1550" s="75" t="e">
        <f t="shared" si="135"/>
        <v>#N/A</v>
      </c>
      <c r="K1550" s="76" t="e">
        <f t="shared" si="137"/>
        <v>#N/A</v>
      </c>
      <c r="L1550" s="81">
        <f ca="1">SUMIF(MAYPAY1, Employees8[HELPER COLUMN],Table8[[#All],[Invoice Value]])</f>
        <v>0</v>
      </c>
      <c r="M1550" s="77" t="e">
        <f ca="1">IF(AND(K1550="PAY", L1550&gt;0), SUMIF(MAYPAY1,Employees8[[#Headers],[#Data],[HELPER COLUMN]],Table8[[#All],[Invoice Value]]), "")</f>
        <v>#N/A</v>
      </c>
      <c r="N1550" s="78" t="e">
        <f t="shared" si="138"/>
        <v>#N/A</v>
      </c>
      <c r="O1550" s="79"/>
    </row>
    <row r="1551" spans="2:15" ht="18.75" customHeight="1" x14ac:dyDescent="0.35">
      <c r="B1551" s="67" t="e">
        <f t="shared" si="139"/>
        <v>#N/A</v>
      </c>
      <c r="C1551" s="40"/>
      <c r="D1551" s="40"/>
      <c r="E1551" s="40"/>
      <c r="F1551" s="74"/>
      <c r="G1551" s="74"/>
      <c r="H1551" s="64" t="e">
        <f>VLOOKUP(E1551, 'CODES FOR CLOSING TYPE'!$A$1:$C$28, 2,0)</f>
        <v>#N/A</v>
      </c>
      <c r="I1551" s="75" t="str">
        <f t="shared" si="136"/>
        <v>DUP</v>
      </c>
      <c r="J1551" s="75" t="e">
        <f t="shared" si="135"/>
        <v>#N/A</v>
      </c>
      <c r="K1551" s="76" t="e">
        <f t="shared" si="137"/>
        <v>#N/A</v>
      </c>
      <c r="L1551" s="81">
        <f ca="1">SUMIF(MAYPAY1, Employees8[HELPER COLUMN],Table8[[#All],[Invoice Value]])</f>
        <v>0</v>
      </c>
      <c r="M1551" s="77" t="e">
        <f ca="1">IF(AND(K1551="PAY", L1551&gt;0), SUMIF(MAYPAY1,Employees8[[#Headers],[#Data],[HELPER COLUMN]],Table8[[#All],[Invoice Value]]), "")</f>
        <v>#N/A</v>
      </c>
      <c r="N1551" s="78" t="e">
        <f t="shared" si="138"/>
        <v>#N/A</v>
      </c>
      <c r="O1551" s="79"/>
    </row>
    <row r="1552" spans="2:15" ht="18.75" customHeight="1" x14ac:dyDescent="0.35">
      <c r="B1552" s="67" t="e">
        <f t="shared" si="139"/>
        <v>#N/A</v>
      </c>
      <c r="C1552" s="40"/>
      <c r="D1552" s="40"/>
      <c r="E1552" s="40"/>
      <c r="F1552" s="74"/>
      <c r="G1552" s="74"/>
      <c r="H1552" s="64" t="e">
        <f>VLOOKUP(E1552, 'CODES FOR CLOSING TYPE'!$A$1:$C$28, 2,0)</f>
        <v>#N/A</v>
      </c>
      <c r="I1552" s="75" t="str">
        <f t="shared" si="136"/>
        <v>DUP</v>
      </c>
      <c r="J1552" s="75" t="e">
        <f t="shared" si="135"/>
        <v>#N/A</v>
      </c>
      <c r="K1552" s="76" t="e">
        <f t="shared" si="137"/>
        <v>#N/A</v>
      </c>
      <c r="L1552" s="81">
        <f ca="1">SUMIF(MAYPAY1, Employees8[HELPER COLUMN],Table8[[#All],[Invoice Value]])</f>
        <v>0</v>
      </c>
      <c r="M1552" s="77" t="e">
        <f ca="1">IF(AND(K1552="PAY", L1552&gt;0), SUMIF(MAYPAY1,Employees8[[#Headers],[#Data],[HELPER COLUMN]],Table8[[#All],[Invoice Value]]), "")</f>
        <v>#N/A</v>
      </c>
      <c r="N1552" s="78" t="e">
        <f t="shared" si="138"/>
        <v>#N/A</v>
      </c>
      <c r="O1552" s="79"/>
    </row>
    <row r="1553" spans="2:15" ht="18.75" customHeight="1" x14ac:dyDescent="0.35">
      <c r="B1553" s="67" t="e">
        <f t="shared" si="139"/>
        <v>#N/A</v>
      </c>
      <c r="C1553" s="40"/>
      <c r="D1553" s="40"/>
      <c r="E1553" s="40"/>
      <c r="F1553" s="74"/>
      <c r="G1553" s="74"/>
      <c r="H1553" s="64" t="e">
        <f>VLOOKUP(E1553, 'CODES FOR CLOSING TYPE'!$A$1:$C$28, 2,0)</f>
        <v>#N/A</v>
      </c>
      <c r="I1553" s="75" t="str">
        <f t="shared" si="136"/>
        <v>DUP</v>
      </c>
      <c r="J1553" s="75" t="e">
        <f t="shared" si="135"/>
        <v>#N/A</v>
      </c>
      <c r="K1553" s="76" t="e">
        <f t="shared" si="137"/>
        <v>#N/A</v>
      </c>
      <c r="L1553" s="81">
        <f ca="1">SUMIF(MAYPAY1, Employees8[HELPER COLUMN],Table8[[#All],[Invoice Value]])</f>
        <v>0</v>
      </c>
      <c r="M1553" s="77" t="e">
        <f ca="1">IF(AND(K1553="PAY", L1553&gt;0), SUMIF(MAYPAY1,Employees8[[#Headers],[#Data],[HELPER COLUMN]],Table8[[#All],[Invoice Value]]), "")</f>
        <v>#N/A</v>
      </c>
      <c r="N1553" s="78" t="e">
        <f t="shared" si="138"/>
        <v>#N/A</v>
      </c>
      <c r="O1553" s="79"/>
    </row>
    <row r="1554" spans="2:15" ht="18.75" customHeight="1" x14ac:dyDescent="0.35">
      <c r="B1554" s="67" t="e">
        <f t="shared" si="139"/>
        <v>#N/A</v>
      </c>
      <c r="C1554" s="40"/>
      <c r="D1554" s="40"/>
      <c r="E1554" s="40"/>
      <c r="F1554" s="74"/>
      <c r="G1554" s="74"/>
      <c r="H1554" s="64" t="e">
        <f>VLOOKUP(E1554, 'CODES FOR CLOSING TYPE'!$A$1:$C$28, 2,0)</f>
        <v>#N/A</v>
      </c>
      <c r="I1554" s="75" t="str">
        <f t="shared" si="136"/>
        <v>DUP</v>
      </c>
      <c r="J1554" s="75" t="e">
        <f t="shared" si="135"/>
        <v>#N/A</v>
      </c>
      <c r="K1554" s="76" t="e">
        <f t="shared" si="137"/>
        <v>#N/A</v>
      </c>
      <c r="L1554" s="81">
        <f ca="1">SUMIF(MAYPAY1, Employees8[HELPER COLUMN],Table8[[#All],[Invoice Value]])</f>
        <v>0</v>
      </c>
      <c r="M1554" s="77" t="e">
        <f ca="1">IF(AND(K1554="PAY", L1554&gt;0), SUMIF(MAYPAY1,Employees8[[#Headers],[#Data],[HELPER COLUMN]],Table8[[#All],[Invoice Value]]), "")</f>
        <v>#N/A</v>
      </c>
      <c r="N1554" s="78" t="e">
        <f t="shared" si="138"/>
        <v>#N/A</v>
      </c>
      <c r="O1554" s="79"/>
    </row>
    <row r="1555" spans="2:15" ht="18.75" customHeight="1" x14ac:dyDescent="0.35">
      <c r="B1555" s="67" t="e">
        <f t="shared" si="139"/>
        <v>#N/A</v>
      </c>
      <c r="C1555" s="40"/>
      <c r="D1555" s="40"/>
      <c r="E1555" s="40"/>
      <c r="F1555" s="74"/>
      <c r="G1555" s="74"/>
      <c r="H1555" s="64" t="e">
        <f>VLOOKUP(E1555, 'CODES FOR CLOSING TYPE'!$A$1:$C$28, 2,0)</f>
        <v>#N/A</v>
      </c>
      <c r="I1555" s="75" t="str">
        <f t="shared" si="136"/>
        <v>DUP</v>
      </c>
      <c r="J1555" s="75" t="e">
        <f t="shared" si="135"/>
        <v>#N/A</v>
      </c>
      <c r="K1555" s="76" t="e">
        <f t="shared" si="137"/>
        <v>#N/A</v>
      </c>
      <c r="L1555" s="81">
        <f ca="1">SUMIF(MAYPAY1, Employees8[HELPER COLUMN],Table8[[#All],[Invoice Value]])</f>
        <v>0</v>
      </c>
      <c r="M1555" s="77" t="e">
        <f ca="1">IF(AND(K1555="PAY", L1555&gt;0), SUMIF(MAYPAY1,Employees8[[#Headers],[#Data],[HELPER COLUMN]],Table8[[#All],[Invoice Value]]), "")</f>
        <v>#N/A</v>
      </c>
      <c r="N1555" s="78" t="e">
        <f t="shared" si="138"/>
        <v>#N/A</v>
      </c>
      <c r="O1555" s="79"/>
    </row>
    <row r="1556" spans="2:15" ht="18.75" customHeight="1" x14ac:dyDescent="0.35">
      <c r="B1556" s="67" t="e">
        <f t="shared" si="139"/>
        <v>#N/A</v>
      </c>
      <c r="C1556" s="40"/>
      <c r="D1556" s="40"/>
      <c r="E1556" s="40"/>
      <c r="F1556" s="74"/>
      <c r="G1556" s="74"/>
      <c r="H1556" s="64" t="e">
        <f>VLOOKUP(E1556, 'CODES FOR CLOSING TYPE'!$A$1:$C$28, 2,0)</f>
        <v>#N/A</v>
      </c>
      <c r="I1556" s="75" t="str">
        <f t="shared" si="136"/>
        <v>DUP</v>
      </c>
      <c r="J1556" s="75" t="e">
        <f t="shared" si="135"/>
        <v>#N/A</v>
      </c>
      <c r="K1556" s="76" t="e">
        <f t="shared" si="137"/>
        <v>#N/A</v>
      </c>
      <c r="L1556" s="81">
        <f ca="1">SUMIF(MAYPAY1, Employees8[HELPER COLUMN],Table8[[#All],[Invoice Value]])</f>
        <v>0</v>
      </c>
      <c r="M1556" s="77" t="e">
        <f ca="1">IF(AND(K1556="PAY", L1556&gt;0), SUMIF(MAYPAY1,Employees8[[#Headers],[#Data],[HELPER COLUMN]],Table8[[#All],[Invoice Value]]), "")</f>
        <v>#N/A</v>
      </c>
      <c r="N1556" s="78" t="e">
        <f t="shared" si="138"/>
        <v>#N/A</v>
      </c>
      <c r="O1556" s="79"/>
    </row>
    <row r="1557" spans="2:15" ht="18.75" customHeight="1" x14ac:dyDescent="0.35">
      <c r="B1557" s="67" t="e">
        <f t="shared" si="139"/>
        <v>#N/A</v>
      </c>
      <c r="C1557" s="40"/>
      <c r="D1557" s="40"/>
      <c r="E1557" s="40"/>
      <c r="F1557" s="74"/>
      <c r="G1557" s="74"/>
      <c r="H1557" s="64" t="e">
        <f>VLOOKUP(E1557, 'CODES FOR CLOSING TYPE'!$A$1:$C$28, 2,0)</f>
        <v>#N/A</v>
      </c>
      <c r="I1557" s="75" t="str">
        <f t="shared" si="136"/>
        <v>DUP</v>
      </c>
      <c r="J1557" s="75" t="e">
        <f t="shared" si="135"/>
        <v>#N/A</v>
      </c>
      <c r="K1557" s="76" t="e">
        <f t="shared" si="137"/>
        <v>#N/A</v>
      </c>
      <c r="L1557" s="81">
        <f ca="1">SUMIF(MAYPAY1, Employees8[HELPER COLUMN],Table8[[#All],[Invoice Value]])</f>
        <v>0</v>
      </c>
      <c r="M1557" s="77" t="e">
        <f ca="1">IF(AND(K1557="PAY", L1557&gt;0), SUMIF(MAYPAY1,Employees8[[#Headers],[#Data],[HELPER COLUMN]],Table8[[#All],[Invoice Value]]), "")</f>
        <v>#N/A</v>
      </c>
      <c r="N1557" s="78" t="e">
        <f t="shared" si="138"/>
        <v>#N/A</v>
      </c>
      <c r="O1557" s="79"/>
    </row>
    <row r="1558" spans="2:15" ht="18.75" customHeight="1" x14ac:dyDescent="0.35">
      <c r="B1558" s="67" t="e">
        <f t="shared" si="139"/>
        <v>#N/A</v>
      </c>
      <c r="C1558" s="40"/>
      <c r="D1558" s="40"/>
      <c r="E1558" s="40"/>
      <c r="F1558" s="74"/>
      <c r="G1558" s="74"/>
      <c r="H1558" s="64" t="e">
        <f>VLOOKUP(E1558, 'CODES FOR CLOSING TYPE'!$A$1:$C$28, 2,0)</f>
        <v>#N/A</v>
      </c>
      <c r="I1558" s="75" t="str">
        <f t="shared" si="136"/>
        <v>DUP</v>
      </c>
      <c r="J1558" s="75" t="e">
        <f t="shared" si="135"/>
        <v>#N/A</v>
      </c>
      <c r="K1558" s="76" t="e">
        <f t="shared" si="137"/>
        <v>#N/A</v>
      </c>
      <c r="L1558" s="81">
        <f ca="1">SUMIF(MAYPAY1, Employees8[HELPER COLUMN],Table8[[#All],[Invoice Value]])</f>
        <v>0</v>
      </c>
      <c r="M1558" s="77" t="e">
        <f ca="1">IF(AND(K1558="PAY", L1558&gt;0), SUMIF(MAYPAY1,Employees8[[#Headers],[#Data],[HELPER COLUMN]],Table8[[#All],[Invoice Value]]), "")</f>
        <v>#N/A</v>
      </c>
      <c r="N1558" s="78" t="e">
        <f t="shared" si="138"/>
        <v>#N/A</v>
      </c>
      <c r="O1558" s="79"/>
    </row>
    <row r="1559" spans="2:15" ht="18.75" customHeight="1" x14ac:dyDescent="0.35">
      <c r="B1559" s="67" t="e">
        <f t="shared" si="139"/>
        <v>#N/A</v>
      </c>
      <c r="C1559" s="40"/>
      <c r="D1559" s="40"/>
      <c r="E1559" s="40"/>
      <c r="F1559" s="74"/>
      <c r="G1559" s="74"/>
      <c r="H1559" s="64" t="e">
        <f>VLOOKUP(E1559, 'CODES FOR CLOSING TYPE'!$A$1:$C$28, 2,0)</f>
        <v>#N/A</v>
      </c>
      <c r="I1559" s="75" t="str">
        <f t="shared" si="136"/>
        <v>DUP</v>
      </c>
      <c r="J1559" s="75" t="e">
        <f t="shared" si="135"/>
        <v>#N/A</v>
      </c>
      <c r="K1559" s="76" t="e">
        <f t="shared" si="137"/>
        <v>#N/A</v>
      </c>
      <c r="L1559" s="81">
        <f ca="1">SUMIF(MAYPAY1, Employees8[HELPER COLUMN],Table8[[#All],[Invoice Value]])</f>
        <v>0</v>
      </c>
      <c r="M1559" s="77" t="e">
        <f ca="1">IF(AND(K1559="PAY", L1559&gt;0), SUMIF(MAYPAY1,Employees8[[#Headers],[#Data],[HELPER COLUMN]],Table8[[#All],[Invoice Value]]), "")</f>
        <v>#N/A</v>
      </c>
      <c r="N1559" s="78" t="e">
        <f t="shared" si="138"/>
        <v>#N/A</v>
      </c>
      <c r="O1559" s="79"/>
    </row>
    <row r="1560" spans="2:15" ht="18.75" customHeight="1" x14ac:dyDescent="0.35">
      <c r="B1560" s="67" t="e">
        <f t="shared" si="139"/>
        <v>#N/A</v>
      </c>
      <c r="C1560" s="40"/>
      <c r="D1560" s="40"/>
      <c r="E1560" s="40"/>
      <c r="F1560" s="74"/>
      <c r="G1560" s="74"/>
      <c r="H1560" s="64" t="e">
        <f>VLOOKUP(E1560, 'CODES FOR CLOSING TYPE'!$A$1:$C$28, 2,0)</f>
        <v>#N/A</v>
      </c>
      <c r="I1560" s="75" t="str">
        <f t="shared" si="136"/>
        <v>DUP</v>
      </c>
      <c r="J1560" s="75" t="e">
        <f t="shared" si="135"/>
        <v>#N/A</v>
      </c>
      <c r="K1560" s="76" t="e">
        <f t="shared" si="137"/>
        <v>#N/A</v>
      </c>
      <c r="L1560" s="81">
        <f ca="1">SUMIF(MAYPAY1, Employees8[HELPER COLUMN],Table8[[#All],[Invoice Value]])</f>
        <v>0</v>
      </c>
      <c r="M1560" s="77" t="e">
        <f ca="1">IF(AND(K1560="PAY", L1560&gt;0), SUMIF(MAYPAY1,Employees8[[#Headers],[#Data],[HELPER COLUMN]],Table8[[#All],[Invoice Value]]), "")</f>
        <v>#N/A</v>
      </c>
      <c r="N1560" s="78" t="e">
        <f t="shared" si="138"/>
        <v>#N/A</v>
      </c>
      <c r="O1560" s="79"/>
    </row>
    <row r="1561" spans="2:15" ht="18.75" customHeight="1" x14ac:dyDescent="0.35">
      <c r="B1561" s="67" t="e">
        <f t="shared" si="139"/>
        <v>#N/A</v>
      </c>
      <c r="C1561" s="40"/>
      <c r="D1561" s="40"/>
      <c r="E1561" s="40"/>
      <c r="F1561" s="74"/>
      <c r="G1561" s="74"/>
      <c r="H1561" s="64" t="e">
        <f>VLOOKUP(E1561, 'CODES FOR CLOSING TYPE'!$A$1:$C$28, 2,0)</f>
        <v>#N/A</v>
      </c>
      <c r="I1561" s="75" t="str">
        <f t="shared" si="136"/>
        <v>DUP</v>
      </c>
      <c r="J1561" s="75" t="e">
        <f t="shared" si="135"/>
        <v>#N/A</v>
      </c>
      <c r="K1561" s="76" t="e">
        <f t="shared" si="137"/>
        <v>#N/A</v>
      </c>
      <c r="L1561" s="81">
        <f ca="1">SUMIF(MAYPAY1, Employees8[HELPER COLUMN],Table8[[#All],[Invoice Value]])</f>
        <v>0</v>
      </c>
      <c r="M1561" s="77" t="e">
        <f ca="1">IF(AND(K1561="PAY", L1561&gt;0), SUMIF(MAYPAY1,Employees8[[#Headers],[#Data],[HELPER COLUMN]],Table8[[#All],[Invoice Value]]), "")</f>
        <v>#N/A</v>
      </c>
      <c r="N1561" s="78" t="e">
        <f t="shared" si="138"/>
        <v>#N/A</v>
      </c>
      <c r="O1561" s="79"/>
    </row>
    <row r="1562" spans="2:15" ht="18.75" customHeight="1" x14ac:dyDescent="0.35">
      <c r="B1562" s="67" t="e">
        <f t="shared" si="139"/>
        <v>#N/A</v>
      </c>
      <c r="C1562" s="40"/>
      <c r="D1562" s="40"/>
      <c r="E1562" s="40"/>
      <c r="F1562" s="74"/>
      <c r="G1562" s="74"/>
      <c r="H1562" s="64" t="e">
        <f>VLOOKUP(E1562, 'CODES FOR CLOSING TYPE'!$A$1:$C$28, 2,0)</f>
        <v>#N/A</v>
      </c>
      <c r="I1562" s="75" t="str">
        <f t="shared" si="136"/>
        <v>DUP</v>
      </c>
      <c r="J1562" s="75" t="e">
        <f t="shared" si="135"/>
        <v>#N/A</v>
      </c>
      <c r="K1562" s="76" t="e">
        <f t="shared" si="137"/>
        <v>#N/A</v>
      </c>
      <c r="L1562" s="81">
        <f ca="1">SUMIF(MAYPAY1, Employees8[HELPER COLUMN],Table8[[#All],[Invoice Value]])</f>
        <v>0</v>
      </c>
      <c r="M1562" s="77" t="e">
        <f ca="1">IF(AND(K1562="PAY", L1562&gt;0), SUMIF(MAYPAY1,Employees8[[#Headers],[#Data],[HELPER COLUMN]],Table8[[#All],[Invoice Value]]), "")</f>
        <v>#N/A</v>
      </c>
      <c r="N1562" s="78" t="e">
        <f t="shared" si="138"/>
        <v>#N/A</v>
      </c>
      <c r="O1562" s="79"/>
    </row>
    <row r="1563" spans="2:15" ht="18.75" customHeight="1" x14ac:dyDescent="0.35">
      <c r="B1563" s="67" t="e">
        <f t="shared" si="139"/>
        <v>#N/A</v>
      </c>
      <c r="C1563" s="40"/>
      <c r="D1563" s="40"/>
      <c r="E1563" s="40"/>
      <c r="F1563" s="74"/>
      <c r="G1563" s="74"/>
      <c r="H1563" s="64" t="e">
        <f>VLOOKUP(E1563, 'CODES FOR CLOSING TYPE'!$A$1:$C$28, 2,0)</f>
        <v>#N/A</v>
      </c>
      <c r="I1563" s="75" t="str">
        <f t="shared" si="136"/>
        <v>DUP</v>
      </c>
      <c r="J1563" s="75" t="e">
        <f t="shared" si="135"/>
        <v>#N/A</v>
      </c>
      <c r="K1563" s="76" t="e">
        <f t="shared" si="137"/>
        <v>#N/A</v>
      </c>
      <c r="L1563" s="81">
        <f ca="1">SUMIF(MAYPAY1, Employees8[HELPER COLUMN],Table8[[#All],[Invoice Value]])</f>
        <v>0</v>
      </c>
      <c r="M1563" s="77" t="e">
        <f ca="1">IF(AND(K1563="PAY", L1563&gt;0), SUMIF(MAYPAY1,Employees8[[#Headers],[#Data],[HELPER COLUMN]],Table8[[#All],[Invoice Value]]), "")</f>
        <v>#N/A</v>
      </c>
      <c r="N1563" s="78" t="e">
        <f t="shared" si="138"/>
        <v>#N/A</v>
      </c>
      <c r="O1563" s="79"/>
    </row>
    <row r="1564" spans="2:15" ht="18.75" customHeight="1" x14ac:dyDescent="0.35">
      <c r="B1564" s="67" t="e">
        <f t="shared" si="139"/>
        <v>#N/A</v>
      </c>
      <c r="C1564" s="40"/>
      <c r="D1564" s="40"/>
      <c r="E1564" s="40"/>
      <c r="F1564" s="74"/>
      <c r="G1564" s="74"/>
      <c r="H1564" s="64" t="e">
        <f>VLOOKUP(E1564, 'CODES FOR CLOSING TYPE'!$A$1:$C$28, 2,0)</f>
        <v>#N/A</v>
      </c>
      <c r="I1564" s="75" t="str">
        <f t="shared" si="136"/>
        <v>DUP</v>
      </c>
      <c r="J1564" s="75" t="e">
        <f t="shared" si="135"/>
        <v>#N/A</v>
      </c>
      <c r="K1564" s="76" t="e">
        <f t="shared" si="137"/>
        <v>#N/A</v>
      </c>
      <c r="L1564" s="81">
        <f ca="1">SUMIF(MAYPAY1, Employees8[HELPER COLUMN],Table8[[#All],[Invoice Value]])</f>
        <v>0</v>
      </c>
      <c r="M1564" s="77" t="e">
        <f ca="1">IF(AND(K1564="PAY", L1564&gt;0), SUMIF(MAYPAY1,Employees8[[#Headers],[#Data],[HELPER COLUMN]],Table8[[#All],[Invoice Value]]), "")</f>
        <v>#N/A</v>
      </c>
      <c r="N1564" s="78" t="e">
        <f t="shared" si="138"/>
        <v>#N/A</v>
      </c>
      <c r="O1564" s="79"/>
    </row>
    <row r="1565" spans="2:15" ht="18.75" customHeight="1" x14ac:dyDescent="0.35">
      <c r="B1565" s="67" t="e">
        <f t="shared" si="139"/>
        <v>#N/A</v>
      </c>
      <c r="C1565" s="40"/>
      <c r="D1565" s="40"/>
      <c r="E1565" s="40"/>
      <c r="F1565" s="74"/>
      <c r="G1565" s="74"/>
      <c r="H1565" s="64" t="e">
        <f>VLOOKUP(E1565, 'CODES FOR CLOSING TYPE'!$A$1:$C$28, 2,0)</f>
        <v>#N/A</v>
      </c>
      <c r="I1565" s="75" t="str">
        <f t="shared" si="136"/>
        <v>DUP</v>
      </c>
      <c r="J1565" s="75" t="e">
        <f t="shared" si="135"/>
        <v>#N/A</v>
      </c>
      <c r="K1565" s="76" t="e">
        <f t="shared" si="137"/>
        <v>#N/A</v>
      </c>
      <c r="L1565" s="81">
        <f ca="1">SUMIF(MAYPAY1, Employees8[HELPER COLUMN],Table8[[#All],[Invoice Value]])</f>
        <v>0</v>
      </c>
      <c r="M1565" s="77" t="e">
        <f ca="1">IF(AND(K1565="PAY", L1565&gt;0), SUMIF(MAYPAY1,Employees8[[#Headers],[#Data],[HELPER COLUMN]],Table8[[#All],[Invoice Value]]), "")</f>
        <v>#N/A</v>
      </c>
      <c r="N1565" s="78" t="e">
        <f t="shared" si="138"/>
        <v>#N/A</v>
      </c>
      <c r="O1565" s="79"/>
    </row>
    <row r="1566" spans="2:15" ht="18.75" customHeight="1" x14ac:dyDescent="0.35">
      <c r="B1566" s="67" t="e">
        <f t="shared" si="139"/>
        <v>#N/A</v>
      </c>
      <c r="C1566" s="40"/>
      <c r="D1566" s="40"/>
      <c r="E1566" s="40"/>
      <c r="F1566" s="74"/>
      <c r="G1566" s="74"/>
      <c r="H1566" s="64" t="e">
        <f>VLOOKUP(E1566, 'CODES FOR CLOSING TYPE'!$A$1:$C$28, 2,0)</f>
        <v>#N/A</v>
      </c>
      <c r="I1566" s="75" t="str">
        <f t="shared" si="136"/>
        <v>DUP</v>
      </c>
      <c r="J1566" s="75" t="e">
        <f t="shared" si="135"/>
        <v>#N/A</v>
      </c>
      <c r="K1566" s="76" t="e">
        <f t="shared" si="137"/>
        <v>#N/A</v>
      </c>
      <c r="L1566" s="81">
        <f ca="1">SUMIF(MAYPAY1, Employees8[HELPER COLUMN],Table8[[#All],[Invoice Value]])</f>
        <v>0</v>
      </c>
      <c r="M1566" s="77" t="e">
        <f ca="1">IF(AND(K1566="PAY", L1566&gt;0), SUMIF(MAYPAY1,Employees8[[#Headers],[#Data],[HELPER COLUMN]],Table8[[#All],[Invoice Value]]), "")</f>
        <v>#N/A</v>
      </c>
      <c r="N1566" s="78" t="e">
        <f t="shared" si="138"/>
        <v>#N/A</v>
      </c>
      <c r="O1566" s="79"/>
    </row>
    <row r="1567" spans="2:15" ht="18.75" customHeight="1" x14ac:dyDescent="0.35">
      <c r="B1567" s="67" t="e">
        <f t="shared" si="139"/>
        <v>#N/A</v>
      </c>
      <c r="C1567" s="40"/>
      <c r="D1567" s="40"/>
      <c r="E1567" s="40"/>
      <c r="F1567" s="74"/>
      <c r="G1567" s="74"/>
      <c r="H1567" s="64" t="e">
        <f>VLOOKUP(E1567, 'CODES FOR CLOSING TYPE'!$A$1:$C$28, 2,0)</f>
        <v>#N/A</v>
      </c>
      <c r="I1567" s="75" t="str">
        <f t="shared" si="136"/>
        <v>DUP</v>
      </c>
      <c r="J1567" s="75" t="e">
        <f t="shared" si="135"/>
        <v>#N/A</v>
      </c>
      <c r="K1567" s="76" t="e">
        <f t="shared" si="137"/>
        <v>#N/A</v>
      </c>
      <c r="L1567" s="81">
        <f ca="1">SUMIF(MAYPAY1, Employees8[HELPER COLUMN],Table8[[#All],[Invoice Value]])</f>
        <v>0</v>
      </c>
      <c r="M1567" s="77" t="e">
        <f ca="1">IF(AND(K1567="PAY", L1567&gt;0), SUMIF(MAYPAY1,Employees8[[#Headers],[#Data],[HELPER COLUMN]],Table8[[#All],[Invoice Value]]), "")</f>
        <v>#N/A</v>
      </c>
      <c r="N1567" s="78" t="e">
        <f t="shared" si="138"/>
        <v>#N/A</v>
      </c>
      <c r="O1567" s="79"/>
    </row>
    <row r="1568" spans="2:15" ht="18.75" customHeight="1" x14ac:dyDescent="0.35">
      <c r="B1568" s="67" t="e">
        <f t="shared" si="139"/>
        <v>#N/A</v>
      </c>
      <c r="C1568" s="40"/>
      <c r="D1568" s="40"/>
      <c r="E1568" s="40"/>
      <c r="F1568" s="74"/>
      <c r="G1568" s="74"/>
      <c r="H1568" s="64" t="e">
        <f>VLOOKUP(E1568, 'CODES FOR CLOSING TYPE'!$A$1:$C$28, 2,0)</f>
        <v>#N/A</v>
      </c>
      <c r="I1568" s="75" t="str">
        <f t="shared" si="136"/>
        <v>DUP</v>
      </c>
      <c r="J1568" s="75" t="e">
        <f t="shared" si="135"/>
        <v>#N/A</v>
      </c>
      <c r="K1568" s="76" t="e">
        <f t="shared" si="137"/>
        <v>#N/A</v>
      </c>
      <c r="L1568" s="81">
        <f ca="1">SUMIF(MAYPAY1, Employees8[HELPER COLUMN],Table8[[#All],[Invoice Value]])</f>
        <v>0</v>
      </c>
      <c r="M1568" s="77" t="e">
        <f ca="1">IF(AND(K1568="PAY", L1568&gt;0), SUMIF(MAYPAY1,Employees8[[#Headers],[#Data],[HELPER COLUMN]],Table8[[#All],[Invoice Value]]), "")</f>
        <v>#N/A</v>
      </c>
      <c r="N1568" s="78" t="e">
        <f t="shared" si="138"/>
        <v>#N/A</v>
      </c>
      <c r="O1568" s="79"/>
    </row>
    <row r="1569" spans="2:15" ht="18.75" customHeight="1" x14ac:dyDescent="0.35">
      <c r="B1569" s="67" t="e">
        <f t="shared" si="139"/>
        <v>#N/A</v>
      </c>
      <c r="C1569" s="40"/>
      <c r="D1569" s="40"/>
      <c r="E1569" s="40"/>
      <c r="F1569" s="74"/>
      <c r="G1569" s="74"/>
      <c r="H1569" s="64" t="e">
        <f>VLOOKUP(E1569, 'CODES FOR CLOSING TYPE'!$A$1:$C$28, 2,0)</f>
        <v>#N/A</v>
      </c>
      <c r="I1569" s="75" t="str">
        <f t="shared" si="136"/>
        <v>DUP</v>
      </c>
      <c r="J1569" s="75" t="e">
        <f t="shared" si="135"/>
        <v>#N/A</v>
      </c>
      <c r="K1569" s="76" t="e">
        <f t="shared" si="137"/>
        <v>#N/A</v>
      </c>
      <c r="L1569" s="81">
        <f ca="1">SUMIF(MAYPAY1, Employees8[HELPER COLUMN],Table8[[#All],[Invoice Value]])</f>
        <v>0</v>
      </c>
      <c r="M1569" s="77" t="e">
        <f ca="1">IF(AND(K1569="PAY", L1569&gt;0), SUMIF(MAYPAY1,Employees8[[#Headers],[#Data],[HELPER COLUMN]],Table8[[#All],[Invoice Value]]), "")</f>
        <v>#N/A</v>
      </c>
      <c r="N1569" s="78" t="e">
        <f t="shared" si="138"/>
        <v>#N/A</v>
      </c>
      <c r="O1569" s="79"/>
    </row>
    <row r="1570" spans="2:15" ht="18.75" customHeight="1" x14ac:dyDescent="0.35">
      <c r="B1570" s="67" t="e">
        <f t="shared" si="139"/>
        <v>#N/A</v>
      </c>
      <c r="C1570" s="40"/>
      <c r="D1570" s="40"/>
      <c r="E1570" s="40"/>
      <c r="F1570" s="74"/>
      <c r="G1570" s="74"/>
      <c r="H1570" s="64" t="e">
        <f>VLOOKUP(E1570, 'CODES FOR CLOSING TYPE'!$A$1:$C$28, 2,0)</f>
        <v>#N/A</v>
      </c>
      <c r="I1570" s="75" t="str">
        <f t="shared" si="136"/>
        <v>DUP</v>
      </c>
      <c r="J1570" s="75" t="e">
        <f t="shared" si="135"/>
        <v>#N/A</v>
      </c>
      <c r="K1570" s="76" t="e">
        <f t="shared" si="137"/>
        <v>#N/A</v>
      </c>
      <c r="L1570" s="81">
        <f ca="1">SUMIF(MAYPAY1, Employees8[HELPER COLUMN],Table8[[#All],[Invoice Value]])</f>
        <v>0</v>
      </c>
      <c r="M1570" s="77" t="e">
        <f ca="1">IF(AND(K1570="PAY", L1570&gt;0), SUMIF(MAYPAY1,Employees8[[#Headers],[#Data],[HELPER COLUMN]],Table8[[#All],[Invoice Value]]), "")</f>
        <v>#N/A</v>
      </c>
      <c r="N1570" s="78" t="e">
        <f t="shared" si="138"/>
        <v>#N/A</v>
      </c>
      <c r="O1570" s="79"/>
    </row>
    <row r="1571" spans="2:15" ht="18.75" customHeight="1" x14ac:dyDescent="0.35">
      <c r="B1571" s="67" t="e">
        <f t="shared" si="139"/>
        <v>#N/A</v>
      </c>
      <c r="C1571" s="40"/>
      <c r="D1571" s="40"/>
      <c r="E1571" s="40"/>
      <c r="F1571" s="74"/>
      <c r="G1571" s="74"/>
      <c r="H1571" s="64" t="e">
        <f>VLOOKUP(E1571, 'CODES FOR CLOSING TYPE'!$A$1:$C$28, 2,0)</f>
        <v>#N/A</v>
      </c>
      <c r="I1571" s="75" t="str">
        <f t="shared" si="136"/>
        <v>DUP</v>
      </c>
      <c r="J1571" s="75" t="e">
        <f t="shared" si="135"/>
        <v>#N/A</v>
      </c>
      <c r="K1571" s="76" t="e">
        <f t="shared" si="137"/>
        <v>#N/A</v>
      </c>
      <c r="L1571" s="81">
        <f ca="1">SUMIF(MAYPAY1, Employees8[HELPER COLUMN],Table8[[#All],[Invoice Value]])</f>
        <v>0</v>
      </c>
      <c r="M1571" s="77" t="e">
        <f ca="1">IF(AND(K1571="PAY", L1571&gt;0), SUMIF(MAYPAY1,Employees8[[#Headers],[#Data],[HELPER COLUMN]],Table8[[#All],[Invoice Value]]), "")</f>
        <v>#N/A</v>
      </c>
      <c r="N1571" s="78" t="e">
        <f t="shared" si="138"/>
        <v>#N/A</v>
      </c>
      <c r="O1571" s="79"/>
    </row>
    <row r="1572" spans="2:15" ht="18.75" customHeight="1" x14ac:dyDescent="0.35">
      <c r="B1572" s="67" t="e">
        <f t="shared" si="139"/>
        <v>#N/A</v>
      </c>
      <c r="C1572" s="40"/>
      <c r="D1572" s="40"/>
      <c r="E1572" s="40"/>
      <c r="F1572" s="74"/>
      <c r="G1572" s="74"/>
      <c r="H1572" s="64" t="e">
        <f>VLOOKUP(E1572, 'CODES FOR CLOSING TYPE'!$A$1:$C$28, 2,0)</f>
        <v>#N/A</v>
      </c>
      <c r="I1572" s="75" t="str">
        <f t="shared" si="136"/>
        <v>DUP</v>
      </c>
      <c r="J1572" s="75" t="e">
        <f t="shared" si="135"/>
        <v>#N/A</v>
      </c>
      <c r="K1572" s="76" t="e">
        <f t="shared" si="137"/>
        <v>#N/A</v>
      </c>
      <c r="L1572" s="81">
        <f ca="1">SUMIF(MAYPAY1, Employees8[HELPER COLUMN],Table8[[#All],[Invoice Value]])</f>
        <v>0</v>
      </c>
      <c r="M1572" s="77" t="e">
        <f ca="1">IF(AND(K1572="PAY", L1572&gt;0), SUMIF(MAYPAY1,Employees8[[#Headers],[#Data],[HELPER COLUMN]],Table8[[#All],[Invoice Value]]), "")</f>
        <v>#N/A</v>
      </c>
      <c r="N1572" s="78" t="e">
        <f t="shared" si="138"/>
        <v>#N/A</v>
      </c>
      <c r="O1572" s="79"/>
    </row>
    <row r="1573" spans="2:15" ht="18.75" customHeight="1" x14ac:dyDescent="0.35">
      <c r="B1573" s="67" t="e">
        <f t="shared" si="139"/>
        <v>#N/A</v>
      </c>
      <c r="C1573" s="40"/>
      <c r="D1573" s="40"/>
      <c r="E1573" s="40"/>
      <c r="F1573" s="74"/>
      <c r="G1573" s="74"/>
      <c r="H1573" s="64" t="e">
        <f>VLOOKUP(E1573, 'CODES FOR CLOSING TYPE'!$A$1:$C$28, 2,0)</f>
        <v>#N/A</v>
      </c>
      <c r="I1573" s="75" t="str">
        <f t="shared" si="136"/>
        <v>DUP</v>
      </c>
      <c r="J1573" s="75" t="e">
        <f t="shared" si="135"/>
        <v>#N/A</v>
      </c>
      <c r="K1573" s="76" t="e">
        <f t="shared" si="137"/>
        <v>#N/A</v>
      </c>
      <c r="L1573" s="81">
        <f ca="1">SUMIF(MAYPAY1, Employees8[HELPER COLUMN],Table8[[#All],[Invoice Value]])</f>
        <v>0</v>
      </c>
      <c r="M1573" s="77" t="e">
        <f ca="1">IF(AND(K1573="PAY", L1573&gt;0), SUMIF(MAYPAY1,Employees8[[#Headers],[#Data],[HELPER COLUMN]],Table8[[#All],[Invoice Value]]), "")</f>
        <v>#N/A</v>
      </c>
      <c r="N1573" s="78" t="e">
        <f t="shared" si="138"/>
        <v>#N/A</v>
      </c>
      <c r="O1573" s="79"/>
    </row>
    <row r="1574" spans="2:15" ht="18.75" customHeight="1" x14ac:dyDescent="0.35">
      <c r="B1574" s="67" t="e">
        <f t="shared" si="139"/>
        <v>#N/A</v>
      </c>
      <c r="C1574" s="40"/>
      <c r="D1574" s="40"/>
      <c r="E1574" s="40"/>
      <c r="F1574" s="74"/>
      <c r="G1574" s="74"/>
      <c r="H1574" s="64" t="e">
        <f>VLOOKUP(E1574, 'CODES FOR CLOSING TYPE'!$A$1:$C$28, 2,0)</f>
        <v>#N/A</v>
      </c>
      <c r="I1574" s="75" t="str">
        <f t="shared" si="136"/>
        <v>DUP</v>
      </c>
      <c r="J1574" s="75" t="e">
        <f t="shared" si="135"/>
        <v>#N/A</v>
      </c>
      <c r="K1574" s="76" t="e">
        <f t="shared" si="137"/>
        <v>#N/A</v>
      </c>
      <c r="L1574" s="81">
        <f ca="1">SUMIF(MAYPAY1, Employees8[HELPER COLUMN],Table8[[#All],[Invoice Value]])</f>
        <v>0</v>
      </c>
      <c r="M1574" s="77" t="e">
        <f ca="1">IF(AND(K1574="PAY", L1574&gt;0), SUMIF(MAYPAY1,Employees8[[#Headers],[#Data],[HELPER COLUMN]],Table8[[#All],[Invoice Value]]), "")</f>
        <v>#N/A</v>
      </c>
      <c r="N1574" s="78" t="e">
        <f t="shared" si="138"/>
        <v>#N/A</v>
      </c>
      <c r="O1574" s="79"/>
    </row>
    <row r="1575" spans="2:15" ht="18.75" customHeight="1" x14ac:dyDescent="0.35">
      <c r="B1575" s="67" t="e">
        <f t="shared" si="139"/>
        <v>#N/A</v>
      </c>
      <c r="C1575" s="40"/>
      <c r="D1575" s="40"/>
      <c r="E1575" s="40"/>
      <c r="F1575" s="74"/>
      <c r="G1575" s="74"/>
      <c r="H1575" s="64" t="e">
        <f>VLOOKUP(E1575, 'CODES FOR CLOSING TYPE'!$A$1:$C$28, 2,0)</f>
        <v>#N/A</v>
      </c>
      <c r="I1575" s="75" t="str">
        <f t="shared" si="136"/>
        <v>DUP</v>
      </c>
      <c r="J1575" s="75" t="e">
        <f t="shared" si="135"/>
        <v>#N/A</v>
      </c>
      <c r="K1575" s="76" t="e">
        <f t="shared" si="137"/>
        <v>#N/A</v>
      </c>
      <c r="L1575" s="81">
        <f ca="1">SUMIF(MAYPAY1, Employees8[HELPER COLUMN],Table8[[#All],[Invoice Value]])</f>
        <v>0</v>
      </c>
      <c r="M1575" s="77" t="e">
        <f ca="1">IF(AND(K1575="PAY", L1575&gt;0), SUMIF(MAYPAY1,Employees8[[#Headers],[#Data],[HELPER COLUMN]],Table8[[#All],[Invoice Value]]), "")</f>
        <v>#N/A</v>
      </c>
      <c r="N1575" s="78" t="e">
        <f t="shared" si="138"/>
        <v>#N/A</v>
      </c>
      <c r="O1575" s="79"/>
    </row>
    <row r="1576" spans="2:15" ht="18.75" customHeight="1" x14ac:dyDescent="0.35">
      <c r="B1576" s="67" t="e">
        <f t="shared" si="139"/>
        <v>#N/A</v>
      </c>
      <c r="C1576" s="40"/>
      <c r="D1576" s="40"/>
      <c r="E1576" s="40"/>
      <c r="F1576" s="74"/>
      <c r="G1576" s="74"/>
      <c r="H1576" s="64" t="e">
        <f>VLOOKUP(E1576, 'CODES FOR CLOSING TYPE'!$A$1:$C$28, 2,0)</f>
        <v>#N/A</v>
      </c>
      <c r="I1576" s="75" t="str">
        <f t="shared" si="136"/>
        <v>DUP</v>
      </c>
      <c r="J1576" s="75" t="e">
        <f t="shared" si="135"/>
        <v>#N/A</v>
      </c>
      <c r="K1576" s="76" t="e">
        <f t="shared" si="137"/>
        <v>#N/A</v>
      </c>
      <c r="L1576" s="81">
        <f ca="1">SUMIF(MAYPAY1, Employees8[HELPER COLUMN],Table8[[#All],[Invoice Value]])</f>
        <v>0</v>
      </c>
      <c r="M1576" s="77" t="e">
        <f ca="1">IF(AND(K1576="PAY", L1576&gt;0), SUMIF(MAYPAY1,Employees8[[#Headers],[#Data],[HELPER COLUMN]],Table8[[#All],[Invoice Value]]), "")</f>
        <v>#N/A</v>
      </c>
      <c r="N1576" s="78" t="e">
        <f t="shared" si="138"/>
        <v>#N/A</v>
      </c>
      <c r="O1576" s="79"/>
    </row>
    <row r="1577" spans="2:15" ht="18.75" customHeight="1" x14ac:dyDescent="0.35">
      <c r="B1577" s="67" t="e">
        <f t="shared" si="139"/>
        <v>#N/A</v>
      </c>
      <c r="C1577" s="40"/>
      <c r="D1577" s="40"/>
      <c r="E1577" s="40"/>
      <c r="F1577" s="74"/>
      <c r="G1577" s="74"/>
      <c r="H1577" s="64" t="e">
        <f>VLOOKUP(E1577, 'CODES FOR CLOSING TYPE'!$A$1:$C$28, 2,0)</f>
        <v>#N/A</v>
      </c>
      <c r="I1577" s="75" t="str">
        <f t="shared" si="136"/>
        <v>DUP</v>
      </c>
      <c r="J1577" s="75" t="e">
        <f t="shared" si="135"/>
        <v>#N/A</v>
      </c>
      <c r="K1577" s="76" t="e">
        <f t="shared" si="137"/>
        <v>#N/A</v>
      </c>
      <c r="L1577" s="81">
        <f ca="1">SUMIF(MAYPAY1, Employees8[HELPER COLUMN],Table8[[#All],[Invoice Value]])</f>
        <v>0</v>
      </c>
      <c r="M1577" s="77" t="e">
        <f ca="1">IF(AND(K1577="PAY", L1577&gt;0), SUMIF(MAYPAY1,Employees8[[#Headers],[#Data],[HELPER COLUMN]],Table8[[#All],[Invoice Value]]), "")</f>
        <v>#N/A</v>
      </c>
      <c r="N1577" s="78" t="e">
        <f t="shared" si="138"/>
        <v>#N/A</v>
      </c>
      <c r="O1577" s="79"/>
    </row>
    <row r="1578" spans="2:15" ht="18.75" customHeight="1" x14ac:dyDescent="0.35">
      <c r="B1578" s="67" t="e">
        <f t="shared" si="139"/>
        <v>#N/A</v>
      </c>
      <c r="C1578" s="40"/>
      <c r="D1578" s="40"/>
      <c r="E1578" s="40"/>
      <c r="F1578" s="74"/>
      <c r="G1578" s="74"/>
      <c r="H1578" s="64" t="e">
        <f>VLOOKUP(E1578, 'CODES FOR CLOSING TYPE'!$A$1:$C$28, 2,0)</f>
        <v>#N/A</v>
      </c>
      <c r="I1578" s="75" t="str">
        <f t="shared" si="136"/>
        <v>DUP</v>
      </c>
      <c r="J1578" s="75" t="e">
        <f t="shared" si="135"/>
        <v>#N/A</v>
      </c>
      <c r="K1578" s="76" t="e">
        <f t="shared" si="137"/>
        <v>#N/A</v>
      </c>
      <c r="L1578" s="81">
        <f ca="1">SUMIF(MAYPAY1, Employees8[HELPER COLUMN],Table8[[#All],[Invoice Value]])</f>
        <v>0</v>
      </c>
      <c r="M1578" s="77" t="e">
        <f ca="1">IF(AND(K1578="PAY", L1578&gt;0), SUMIF(MAYPAY1,Employees8[[#Headers],[#Data],[HELPER COLUMN]],Table8[[#All],[Invoice Value]]), "")</f>
        <v>#N/A</v>
      </c>
      <c r="N1578" s="78" t="e">
        <f t="shared" si="138"/>
        <v>#N/A</v>
      </c>
      <c r="O1578" s="79"/>
    </row>
    <row r="1579" spans="2:15" ht="18.75" customHeight="1" x14ac:dyDescent="0.35">
      <c r="B1579" s="67" t="e">
        <f t="shared" si="139"/>
        <v>#N/A</v>
      </c>
      <c r="C1579" s="40"/>
      <c r="D1579" s="40"/>
      <c r="E1579" s="40"/>
      <c r="F1579" s="74"/>
      <c r="G1579" s="74"/>
      <c r="H1579" s="64" t="e">
        <f>VLOOKUP(E1579, 'CODES FOR CLOSING TYPE'!$A$1:$C$28, 2,0)</f>
        <v>#N/A</v>
      </c>
      <c r="I1579" s="75" t="str">
        <f t="shared" si="136"/>
        <v>DUP</v>
      </c>
      <c r="J1579" s="75" t="e">
        <f t="shared" si="135"/>
        <v>#N/A</v>
      </c>
      <c r="K1579" s="76" t="e">
        <f t="shared" si="137"/>
        <v>#N/A</v>
      </c>
      <c r="L1579" s="81">
        <f ca="1">SUMIF(MAYPAY1, Employees8[HELPER COLUMN],Table8[[#All],[Invoice Value]])</f>
        <v>0</v>
      </c>
      <c r="M1579" s="77" t="e">
        <f ca="1">IF(AND(K1579="PAY", L1579&gt;0), SUMIF(MAYPAY1,Employees8[[#Headers],[#Data],[HELPER COLUMN]],Table8[[#All],[Invoice Value]]), "")</f>
        <v>#N/A</v>
      </c>
      <c r="N1579" s="78" t="e">
        <f t="shared" si="138"/>
        <v>#N/A</v>
      </c>
      <c r="O1579" s="79"/>
    </row>
    <row r="1580" spans="2:15" ht="18.75" customHeight="1" x14ac:dyDescent="0.35">
      <c r="B1580" s="67" t="e">
        <f t="shared" si="139"/>
        <v>#N/A</v>
      </c>
      <c r="C1580" s="40"/>
      <c r="D1580" s="40"/>
      <c r="E1580" s="40"/>
      <c r="F1580" s="74"/>
      <c r="G1580" s="74"/>
      <c r="H1580" s="64" t="e">
        <f>VLOOKUP(E1580, 'CODES FOR CLOSING TYPE'!$A$1:$C$28, 2,0)</f>
        <v>#N/A</v>
      </c>
      <c r="I1580" s="75" t="str">
        <f t="shared" si="136"/>
        <v>DUP</v>
      </c>
      <c r="J1580" s="75" t="e">
        <f t="shared" si="135"/>
        <v>#N/A</v>
      </c>
      <c r="K1580" s="76" t="e">
        <f t="shared" si="137"/>
        <v>#N/A</v>
      </c>
      <c r="L1580" s="81">
        <f ca="1">SUMIF(MAYPAY1, Employees8[HELPER COLUMN],Table8[[#All],[Invoice Value]])</f>
        <v>0</v>
      </c>
      <c r="M1580" s="77" t="e">
        <f ca="1">IF(AND(K1580="PAY", L1580&gt;0), SUMIF(MAYPAY1,Employees8[[#Headers],[#Data],[HELPER COLUMN]],Table8[[#All],[Invoice Value]]), "")</f>
        <v>#N/A</v>
      </c>
      <c r="N1580" s="78" t="e">
        <f t="shared" si="138"/>
        <v>#N/A</v>
      </c>
      <c r="O1580" s="79"/>
    </row>
    <row r="1581" spans="2:15" ht="18.75" customHeight="1" x14ac:dyDescent="0.35">
      <c r="B1581" s="67" t="e">
        <f t="shared" si="139"/>
        <v>#N/A</v>
      </c>
      <c r="C1581" s="40"/>
      <c r="D1581" s="40"/>
      <c r="E1581" s="40"/>
      <c r="F1581" s="74"/>
      <c r="G1581" s="74"/>
      <c r="H1581" s="64" t="e">
        <f>VLOOKUP(E1581, 'CODES FOR CLOSING TYPE'!$A$1:$C$28, 2,0)</f>
        <v>#N/A</v>
      </c>
      <c r="I1581" s="75" t="str">
        <f t="shared" si="136"/>
        <v>DUP</v>
      </c>
      <c r="J1581" s="75" t="e">
        <f t="shared" si="135"/>
        <v>#N/A</v>
      </c>
      <c r="K1581" s="76" t="e">
        <f t="shared" si="137"/>
        <v>#N/A</v>
      </c>
      <c r="L1581" s="81">
        <f ca="1">SUMIF(MAYPAY1, Employees8[HELPER COLUMN],Table8[[#All],[Invoice Value]])</f>
        <v>0</v>
      </c>
      <c r="M1581" s="77" t="e">
        <f ca="1">IF(AND(K1581="PAY", L1581&gt;0), SUMIF(MAYPAY1,Employees8[[#Headers],[#Data],[HELPER COLUMN]],Table8[[#All],[Invoice Value]]), "")</f>
        <v>#N/A</v>
      </c>
      <c r="N1581" s="78" t="e">
        <f t="shared" si="138"/>
        <v>#N/A</v>
      </c>
      <c r="O1581" s="79"/>
    </row>
    <row r="1582" spans="2:15" ht="18.75" customHeight="1" x14ac:dyDescent="0.35">
      <c r="B1582" s="67" t="e">
        <f t="shared" si="139"/>
        <v>#N/A</v>
      </c>
      <c r="C1582" s="40"/>
      <c r="D1582" s="40"/>
      <c r="E1582" s="40"/>
      <c r="F1582" s="74"/>
      <c r="G1582" s="74"/>
      <c r="H1582" s="64" t="e">
        <f>VLOOKUP(E1582, 'CODES FOR CLOSING TYPE'!$A$1:$C$28, 2,0)</f>
        <v>#N/A</v>
      </c>
      <c r="I1582" s="75" t="str">
        <f t="shared" si="136"/>
        <v>DUP</v>
      </c>
      <c r="J1582" s="75" t="e">
        <f t="shared" si="135"/>
        <v>#N/A</v>
      </c>
      <c r="K1582" s="76" t="e">
        <f t="shared" si="137"/>
        <v>#N/A</v>
      </c>
      <c r="L1582" s="81">
        <f ca="1">SUMIF(MAYPAY1, Employees8[HELPER COLUMN],Table8[[#All],[Invoice Value]])</f>
        <v>0</v>
      </c>
      <c r="M1582" s="77" t="e">
        <f ca="1">IF(AND(K1582="PAY", L1582&gt;0), SUMIF(MAYPAY1,Employees8[[#Headers],[#Data],[HELPER COLUMN]],Table8[[#All],[Invoice Value]]), "")</f>
        <v>#N/A</v>
      </c>
      <c r="N1582" s="78" t="e">
        <f t="shared" si="138"/>
        <v>#N/A</v>
      </c>
      <c r="O1582" s="79"/>
    </row>
    <row r="1583" spans="2:15" ht="18.75" customHeight="1" x14ac:dyDescent="0.35">
      <c r="B1583" s="67" t="e">
        <f t="shared" si="139"/>
        <v>#N/A</v>
      </c>
      <c r="C1583" s="40"/>
      <c r="D1583" s="40"/>
      <c r="E1583" s="40"/>
      <c r="F1583" s="74"/>
      <c r="G1583" s="74"/>
      <c r="H1583" s="64" t="e">
        <f>VLOOKUP(E1583, 'CODES FOR CLOSING TYPE'!$A$1:$C$28, 2,0)</f>
        <v>#N/A</v>
      </c>
      <c r="I1583" s="75" t="str">
        <f t="shared" si="136"/>
        <v>DUP</v>
      </c>
      <c r="J1583" s="75" t="e">
        <f t="shared" si="135"/>
        <v>#N/A</v>
      </c>
      <c r="K1583" s="76" t="e">
        <f t="shared" si="137"/>
        <v>#N/A</v>
      </c>
      <c r="L1583" s="81">
        <f ca="1">SUMIF(MAYPAY1, Employees8[HELPER COLUMN],Table8[[#All],[Invoice Value]])</f>
        <v>0</v>
      </c>
      <c r="M1583" s="77" t="e">
        <f ca="1">IF(AND(K1583="PAY", L1583&gt;0), SUMIF(MAYPAY1,Employees8[[#Headers],[#Data],[HELPER COLUMN]],Table8[[#All],[Invoice Value]]), "")</f>
        <v>#N/A</v>
      </c>
      <c r="N1583" s="78" t="e">
        <f t="shared" si="138"/>
        <v>#N/A</v>
      </c>
      <c r="O1583" s="79"/>
    </row>
    <row r="1584" spans="2:15" ht="18.75" customHeight="1" x14ac:dyDescent="0.35">
      <c r="B1584" s="67" t="e">
        <f t="shared" si="139"/>
        <v>#N/A</v>
      </c>
      <c r="C1584" s="40"/>
      <c r="D1584" s="40"/>
      <c r="E1584" s="40"/>
      <c r="F1584" s="74"/>
      <c r="G1584" s="74"/>
      <c r="H1584" s="64" t="e">
        <f>VLOOKUP(E1584, 'CODES FOR CLOSING TYPE'!$A$1:$C$28, 2,0)</f>
        <v>#N/A</v>
      </c>
      <c r="I1584" s="75" t="str">
        <f t="shared" si="136"/>
        <v>DUP</v>
      </c>
      <c r="J1584" s="75" t="e">
        <f t="shared" si="135"/>
        <v>#N/A</v>
      </c>
      <c r="K1584" s="76" t="e">
        <f t="shared" si="137"/>
        <v>#N/A</v>
      </c>
      <c r="L1584" s="81">
        <f ca="1">SUMIF(MAYPAY1, Employees8[HELPER COLUMN],Table8[[#All],[Invoice Value]])</f>
        <v>0</v>
      </c>
      <c r="M1584" s="77" t="e">
        <f ca="1">IF(AND(K1584="PAY", L1584&gt;0), SUMIF(MAYPAY1,Employees8[[#Headers],[#Data],[HELPER COLUMN]],Table8[[#All],[Invoice Value]]), "")</f>
        <v>#N/A</v>
      </c>
      <c r="N1584" s="78" t="e">
        <f t="shared" si="138"/>
        <v>#N/A</v>
      </c>
      <c r="O1584" s="79"/>
    </row>
    <row r="1585" spans="2:15" ht="18.75" customHeight="1" x14ac:dyDescent="0.35">
      <c r="B1585" s="67" t="e">
        <f t="shared" si="139"/>
        <v>#N/A</v>
      </c>
      <c r="C1585" s="40"/>
      <c r="D1585" s="40"/>
      <c r="E1585" s="40"/>
      <c r="F1585" s="74"/>
      <c r="G1585" s="74"/>
      <c r="H1585" s="64" t="e">
        <f>VLOOKUP(E1585, 'CODES FOR CLOSING TYPE'!$A$1:$C$28, 2,0)</f>
        <v>#N/A</v>
      </c>
      <c r="I1585" s="75" t="str">
        <f t="shared" si="136"/>
        <v>DUP</v>
      </c>
      <c r="J1585" s="75" t="e">
        <f t="shared" si="135"/>
        <v>#N/A</v>
      </c>
      <c r="K1585" s="76" t="e">
        <f t="shared" si="137"/>
        <v>#N/A</v>
      </c>
      <c r="L1585" s="81">
        <f ca="1">SUMIF(MAYPAY1, Employees8[HELPER COLUMN],Table8[[#All],[Invoice Value]])</f>
        <v>0</v>
      </c>
      <c r="M1585" s="77" t="e">
        <f ca="1">IF(AND(K1585="PAY", L1585&gt;0), SUMIF(MAYPAY1,Employees8[[#Headers],[#Data],[HELPER COLUMN]],Table8[[#All],[Invoice Value]]), "")</f>
        <v>#N/A</v>
      </c>
      <c r="N1585" s="78" t="e">
        <f t="shared" si="138"/>
        <v>#N/A</v>
      </c>
      <c r="O1585" s="79"/>
    </row>
    <row r="1586" spans="2:15" ht="18.75" customHeight="1" x14ac:dyDescent="0.35">
      <c r="B1586" s="67" t="e">
        <f t="shared" si="139"/>
        <v>#N/A</v>
      </c>
      <c r="C1586" s="40"/>
      <c r="D1586" s="40"/>
      <c r="E1586" s="40"/>
      <c r="F1586" s="74"/>
      <c r="G1586" s="74"/>
      <c r="H1586" s="64" t="e">
        <f>VLOOKUP(E1586, 'CODES FOR CLOSING TYPE'!$A$1:$C$28, 2,0)</f>
        <v>#N/A</v>
      </c>
      <c r="I1586" s="75" t="str">
        <f t="shared" si="136"/>
        <v>DUP</v>
      </c>
      <c r="J1586" s="75" t="e">
        <f t="shared" si="135"/>
        <v>#N/A</v>
      </c>
      <c r="K1586" s="76" t="e">
        <f t="shared" si="137"/>
        <v>#N/A</v>
      </c>
      <c r="L1586" s="81">
        <f ca="1">SUMIF(MAYPAY1, Employees8[HELPER COLUMN],Table8[[#All],[Invoice Value]])</f>
        <v>0</v>
      </c>
      <c r="M1586" s="77" t="e">
        <f ca="1">IF(AND(K1586="PAY", L1586&gt;0), SUMIF(MAYPAY1,Employees8[[#Headers],[#Data],[HELPER COLUMN]],Table8[[#All],[Invoice Value]]), "")</f>
        <v>#N/A</v>
      </c>
      <c r="N1586" s="78" t="e">
        <f t="shared" si="138"/>
        <v>#N/A</v>
      </c>
      <c r="O1586" s="79"/>
    </row>
    <row r="1587" spans="2:15" ht="18.75" customHeight="1" x14ac:dyDescent="0.35">
      <c r="B1587" s="67" t="e">
        <f t="shared" si="139"/>
        <v>#N/A</v>
      </c>
      <c r="C1587" s="40"/>
      <c r="D1587" s="40"/>
      <c r="E1587" s="40"/>
      <c r="F1587" s="74"/>
      <c r="G1587" s="74"/>
      <c r="H1587" s="64" t="e">
        <f>VLOOKUP(E1587, 'CODES FOR CLOSING TYPE'!$A$1:$C$28, 2,0)</f>
        <v>#N/A</v>
      </c>
      <c r="I1587" s="75" t="str">
        <f t="shared" si="136"/>
        <v>DUP</v>
      </c>
      <c r="J1587" s="75" t="e">
        <f t="shared" si="135"/>
        <v>#N/A</v>
      </c>
      <c r="K1587" s="76" t="e">
        <f t="shared" si="137"/>
        <v>#N/A</v>
      </c>
      <c r="L1587" s="81">
        <f ca="1">SUMIF(MAYPAY1, Employees8[HELPER COLUMN],Table8[[#All],[Invoice Value]])</f>
        <v>0</v>
      </c>
      <c r="M1587" s="77" t="e">
        <f ca="1">IF(AND(K1587="PAY", L1587&gt;0), SUMIF(MAYPAY1,Employees8[[#Headers],[#Data],[HELPER COLUMN]],Table8[[#All],[Invoice Value]]), "")</f>
        <v>#N/A</v>
      </c>
      <c r="N1587" s="78" t="e">
        <f t="shared" si="138"/>
        <v>#N/A</v>
      </c>
      <c r="O1587" s="79"/>
    </row>
    <row r="1588" spans="2:15" ht="18.75" customHeight="1" x14ac:dyDescent="0.35">
      <c r="B1588" s="67" t="e">
        <f t="shared" si="139"/>
        <v>#N/A</v>
      </c>
      <c r="C1588" s="40"/>
      <c r="D1588" s="40"/>
      <c r="E1588" s="40"/>
      <c r="F1588" s="74"/>
      <c r="G1588" s="74"/>
      <c r="H1588" s="64" t="e">
        <f>VLOOKUP(E1588, 'CODES FOR CLOSING TYPE'!$A$1:$C$28, 2,0)</f>
        <v>#N/A</v>
      </c>
      <c r="I1588" s="75" t="str">
        <f t="shared" si="136"/>
        <v>DUP</v>
      </c>
      <c r="J1588" s="75" t="e">
        <f t="shared" si="135"/>
        <v>#N/A</v>
      </c>
      <c r="K1588" s="76" t="e">
        <f t="shared" si="137"/>
        <v>#N/A</v>
      </c>
      <c r="L1588" s="81">
        <f ca="1">SUMIF(MAYPAY1, Employees8[HELPER COLUMN],Table8[[#All],[Invoice Value]])</f>
        <v>0</v>
      </c>
      <c r="M1588" s="77" t="e">
        <f ca="1">IF(AND(K1588="PAY", L1588&gt;0), SUMIF(MAYPAY1,Employees8[[#Headers],[#Data],[HELPER COLUMN]],Table8[[#All],[Invoice Value]]), "")</f>
        <v>#N/A</v>
      </c>
      <c r="N1588" s="78" t="e">
        <f t="shared" si="138"/>
        <v>#N/A</v>
      </c>
      <c r="O1588" s="79"/>
    </row>
    <row r="1589" spans="2:15" ht="18.75" customHeight="1" x14ac:dyDescent="0.35">
      <c r="B1589" s="67" t="e">
        <f t="shared" si="139"/>
        <v>#N/A</v>
      </c>
      <c r="C1589" s="40"/>
      <c r="D1589" s="40"/>
      <c r="E1589" s="40"/>
      <c r="F1589" s="74"/>
      <c r="G1589" s="74"/>
      <c r="H1589" s="64" t="e">
        <f>VLOOKUP(E1589, 'CODES FOR CLOSING TYPE'!$A$1:$C$28, 2,0)</f>
        <v>#N/A</v>
      </c>
      <c r="I1589" s="75" t="str">
        <f t="shared" si="136"/>
        <v>DUP</v>
      </c>
      <c r="J1589" s="75" t="e">
        <f t="shared" si="135"/>
        <v>#N/A</v>
      </c>
      <c r="K1589" s="76" t="e">
        <f t="shared" si="137"/>
        <v>#N/A</v>
      </c>
      <c r="L1589" s="81">
        <f ca="1">SUMIF(MAYPAY1, Employees8[HELPER COLUMN],Table8[[#All],[Invoice Value]])</f>
        <v>0</v>
      </c>
      <c r="M1589" s="77" t="e">
        <f ca="1">IF(AND(K1589="PAY", L1589&gt;0), SUMIF(MAYPAY1,Employees8[[#Headers],[#Data],[HELPER COLUMN]],Table8[[#All],[Invoice Value]]), "")</f>
        <v>#N/A</v>
      </c>
      <c r="N1589" s="78" t="e">
        <f t="shared" si="138"/>
        <v>#N/A</v>
      </c>
      <c r="O1589" s="79"/>
    </row>
    <row r="1590" spans="2:15" ht="18.75" customHeight="1" x14ac:dyDescent="0.35">
      <c r="B1590" s="67" t="e">
        <f t="shared" si="139"/>
        <v>#N/A</v>
      </c>
      <c r="C1590" s="40"/>
      <c r="D1590" s="40"/>
      <c r="E1590" s="40"/>
      <c r="F1590" s="74"/>
      <c r="G1590" s="74"/>
      <c r="H1590" s="64" t="e">
        <f>VLOOKUP(E1590, 'CODES FOR CLOSING TYPE'!$A$1:$C$28, 2,0)</f>
        <v>#N/A</v>
      </c>
      <c r="I1590" s="75" t="str">
        <f t="shared" si="136"/>
        <v>DUP</v>
      </c>
      <c r="J1590" s="75" t="e">
        <f t="shared" si="135"/>
        <v>#N/A</v>
      </c>
      <c r="K1590" s="76" t="e">
        <f t="shared" si="137"/>
        <v>#N/A</v>
      </c>
      <c r="L1590" s="81">
        <f ca="1">SUMIF(MAYPAY1, Employees8[HELPER COLUMN],Table8[[#All],[Invoice Value]])</f>
        <v>0</v>
      </c>
      <c r="M1590" s="77" t="e">
        <f ca="1">IF(AND(K1590="PAY", L1590&gt;0), SUMIF(MAYPAY1,Employees8[[#Headers],[#Data],[HELPER COLUMN]],Table8[[#All],[Invoice Value]]), "")</f>
        <v>#N/A</v>
      </c>
      <c r="N1590" s="78" t="e">
        <f t="shared" si="138"/>
        <v>#N/A</v>
      </c>
      <c r="O1590" s="79"/>
    </row>
    <row r="1591" spans="2:15" ht="18.75" customHeight="1" x14ac:dyDescent="0.35">
      <c r="B1591" s="67" t="e">
        <f t="shared" si="139"/>
        <v>#N/A</v>
      </c>
      <c r="C1591" s="40"/>
      <c r="D1591" s="40"/>
      <c r="E1591" s="40"/>
      <c r="F1591" s="74"/>
      <c r="G1591" s="74"/>
      <c r="H1591" s="64" t="e">
        <f>VLOOKUP(E1591, 'CODES FOR CLOSING TYPE'!$A$1:$C$28, 2,0)</f>
        <v>#N/A</v>
      </c>
      <c r="I1591" s="75" t="str">
        <f t="shared" si="136"/>
        <v>DUP</v>
      </c>
      <c r="J1591" s="75" t="e">
        <f t="shared" si="135"/>
        <v>#N/A</v>
      </c>
      <c r="K1591" s="76" t="e">
        <f t="shared" si="137"/>
        <v>#N/A</v>
      </c>
      <c r="L1591" s="81">
        <f ca="1">SUMIF(MAYPAY1, Employees8[HELPER COLUMN],Table8[[#All],[Invoice Value]])</f>
        <v>0</v>
      </c>
      <c r="M1591" s="77" t="e">
        <f ca="1">IF(AND(K1591="PAY", L1591&gt;0), SUMIF(MAYPAY1,Employees8[[#Headers],[#Data],[HELPER COLUMN]],Table8[[#All],[Invoice Value]]), "")</f>
        <v>#N/A</v>
      </c>
      <c r="N1591" s="78" t="e">
        <f t="shared" si="138"/>
        <v>#N/A</v>
      </c>
      <c r="O1591" s="79"/>
    </row>
    <row r="1592" spans="2:15" ht="18.75" customHeight="1" x14ac:dyDescent="0.35">
      <c r="B1592" s="67" t="e">
        <f t="shared" si="139"/>
        <v>#N/A</v>
      </c>
      <c r="C1592" s="40"/>
      <c r="D1592" s="40"/>
      <c r="E1592" s="40"/>
      <c r="F1592" s="74"/>
      <c r="G1592" s="74"/>
      <c r="H1592" s="64" t="e">
        <f>VLOOKUP(E1592, 'CODES FOR CLOSING TYPE'!$A$1:$C$28, 2,0)</f>
        <v>#N/A</v>
      </c>
      <c r="I1592" s="75" t="str">
        <f t="shared" si="136"/>
        <v>DUP</v>
      </c>
      <c r="J1592" s="75" t="e">
        <f t="shared" si="135"/>
        <v>#N/A</v>
      </c>
      <c r="K1592" s="76" t="e">
        <f t="shared" si="137"/>
        <v>#N/A</v>
      </c>
      <c r="L1592" s="81">
        <f ca="1">SUMIF(MAYPAY1, Employees8[HELPER COLUMN],Table8[[#All],[Invoice Value]])</f>
        <v>0</v>
      </c>
      <c r="M1592" s="77" t="e">
        <f ca="1">IF(AND(K1592="PAY", L1592&gt;0), SUMIF(MAYPAY1,Employees8[[#Headers],[#Data],[HELPER COLUMN]],Table8[[#All],[Invoice Value]]), "")</f>
        <v>#N/A</v>
      </c>
      <c r="N1592" s="78" t="e">
        <f t="shared" si="138"/>
        <v>#N/A</v>
      </c>
      <c r="O1592" s="79"/>
    </row>
    <row r="1593" spans="2:15" ht="18.75" customHeight="1" x14ac:dyDescent="0.35">
      <c r="B1593" s="67" t="e">
        <f t="shared" si="139"/>
        <v>#N/A</v>
      </c>
      <c r="C1593" s="40"/>
      <c r="D1593" s="40"/>
      <c r="E1593" s="40"/>
      <c r="F1593" s="74"/>
      <c r="G1593" s="74"/>
      <c r="H1593" s="64" t="e">
        <f>VLOOKUP(E1593, 'CODES FOR CLOSING TYPE'!$A$1:$C$28, 2,0)</f>
        <v>#N/A</v>
      </c>
      <c r="I1593" s="75" t="str">
        <f t="shared" si="136"/>
        <v>DUP</v>
      </c>
      <c r="J1593" s="75" t="e">
        <f t="shared" si="135"/>
        <v>#N/A</v>
      </c>
      <c r="K1593" s="76" t="e">
        <f t="shared" si="137"/>
        <v>#N/A</v>
      </c>
      <c r="L1593" s="81">
        <f ca="1">SUMIF(MAYPAY1, Employees8[HELPER COLUMN],Table8[[#All],[Invoice Value]])</f>
        <v>0</v>
      </c>
      <c r="M1593" s="77" t="e">
        <f ca="1">IF(AND(K1593="PAY", L1593&gt;0), SUMIF(MAYPAY1,Employees8[[#Headers],[#Data],[HELPER COLUMN]],Table8[[#All],[Invoice Value]]), "")</f>
        <v>#N/A</v>
      </c>
      <c r="N1593" s="78" t="e">
        <f t="shared" si="138"/>
        <v>#N/A</v>
      </c>
      <c r="O1593" s="79"/>
    </row>
    <row r="1594" spans="2:15" ht="18.75" customHeight="1" x14ac:dyDescent="0.35">
      <c r="B1594" s="67" t="e">
        <f t="shared" si="139"/>
        <v>#N/A</v>
      </c>
      <c r="C1594" s="40"/>
      <c r="D1594" s="40"/>
      <c r="E1594" s="40"/>
      <c r="F1594" s="74"/>
      <c r="G1594" s="74"/>
      <c r="H1594" s="64" t="e">
        <f>VLOOKUP(E1594, 'CODES FOR CLOSING TYPE'!$A$1:$C$28, 2,0)</f>
        <v>#N/A</v>
      </c>
      <c r="I1594" s="75" t="str">
        <f t="shared" si="136"/>
        <v>DUP</v>
      </c>
      <c r="J1594" s="75" t="e">
        <f t="shared" si="135"/>
        <v>#N/A</v>
      </c>
      <c r="K1594" s="76" t="e">
        <f t="shared" si="137"/>
        <v>#N/A</v>
      </c>
      <c r="L1594" s="81">
        <f ca="1">SUMIF(MAYPAY1, Employees8[HELPER COLUMN],Table8[[#All],[Invoice Value]])</f>
        <v>0</v>
      </c>
      <c r="M1594" s="77" t="e">
        <f ca="1">IF(AND(K1594="PAY", L1594&gt;0), SUMIF(MAYPAY1,Employees8[[#Headers],[#Data],[HELPER COLUMN]],Table8[[#All],[Invoice Value]]), "")</f>
        <v>#N/A</v>
      </c>
      <c r="N1594" s="78" t="e">
        <f t="shared" si="138"/>
        <v>#N/A</v>
      </c>
      <c r="O1594" s="79"/>
    </row>
    <row r="1595" spans="2:15" ht="18.75" customHeight="1" x14ac:dyDescent="0.35">
      <c r="B1595" s="67" t="e">
        <f t="shared" si="139"/>
        <v>#N/A</v>
      </c>
      <c r="C1595" s="40"/>
      <c r="D1595" s="40"/>
      <c r="E1595" s="40"/>
      <c r="F1595" s="74"/>
      <c r="G1595" s="74"/>
      <c r="H1595" s="64" t="e">
        <f>VLOOKUP(E1595, 'CODES FOR CLOSING TYPE'!$A$1:$C$28, 2,0)</f>
        <v>#N/A</v>
      </c>
      <c r="I1595" s="75" t="str">
        <f t="shared" si="136"/>
        <v>DUP</v>
      </c>
      <c r="J1595" s="75" t="e">
        <f t="shared" si="135"/>
        <v>#N/A</v>
      </c>
      <c r="K1595" s="76" t="e">
        <f t="shared" si="137"/>
        <v>#N/A</v>
      </c>
      <c r="L1595" s="81">
        <f ca="1">SUMIF(MAYPAY1, Employees8[HELPER COLUMN],Table8[[#All],[Invoice Value]])</f>
        <v>0</v>
      </c>
      <c r="M1595" s="77" t="e">
        <f ca="1">IF(AND(K1595="PAY", L1595&gt;0), SUMIF(MAYPAY1,Employees8[[#Headers],[#Data],[HELPER COLUMN]],Table8[[#All],[Invoice Value]]), "")</f>
        <v>#N/A</v>
      </c>
      <c r="N1595" s="78" t="e">
        <f t="shared" si="138"/>
        <v>#N/A</v>
      </c>
      <c r="O1595" s="79"/>
    </row>
    <row r="1596" spans="2:15" ht="18.75" customHeight="1" x14ac:dyDescent="0.35">
      <c r="B1596" s="67" t="e">
        <f t="shared" si="139"/>
        <v>#N/A</v>
      </c>
      <c r="C1596" s="40"/>
      <c r="D1596" s="40"/>
      <c r="E1596" s="40"/>
      <c r="F1596" s="74"/>
      <c r="G1596" s="74"/>
      <c r="H1596" s="64" t="e">
        <f>VLOOKUP(E1596, 'CODES FOR CLOSING TYPE'!$A$1:$C$28, 2,0)</f>
        <v>#N/A</v>
      </c>
      <c r="I1596" s="75" t="str">
        <f t="shared" si="136"/>
        <v>DUP</v>
      </c>
      <c r="J1596" s="75" t="e">
        <f t="shared" ref="J1596:J1636" si="140">SUMPRODUCT(--(H1596=BUILDCODES))&gt;0</f>
        <v>#N/A</v>
      </c>
      <c r="K1596" s="76" t="e">
        <f t="shared" si="137"/>
        <v>#N/A</v>
      </c>
      <c r="L1596" s="81">
        <f ca="1">SUMIF(MAYPAY1, Employees8[HELPER COLUMN],Table8[[#All],[Invoice Value]])</f>
        <v>0</v>
      </c>
      <c r="M1596" s="77" t="e">
        <f ca="1">IF(AND(K1596="PAY", L1596&gt;0), SUMIF(MAYPAY1,Employees8[[#Headers],[#Data],[HELPER COLUMN]],Table8[[#All],[Invoice Value]]), "")</f>
        <v>#N/A</v>
      </c>
      <c r="N1596" s="78" t="e">
        <f t="shared" si="138"/>
        <v>#N/A</v>
      </c>
      <c r="O1596" s="79"/>
    </row>
    <row r="1597" spans="2:15" ht="18.75" customHeight="1" x14ac:dyDescent="0.35">
      <c r="B1597" s="67" t="e">
        <f t="shared" si="139"/>
        <v>#N/A</v>
      </c>
      <c r="C1597" s="40"/>
      <c r="D1597" s="40"/>
      <c r="E1597" s="40"/>
      <c r="F1597" s="74"/>
      <c r="G1597" s="74"/>
      <c r="H1597" s="64" t="e">
        <f>VLOOKUP(E1597, 'CODES FOR CLOSING TYPE'!$A$1:$C$28, 2,0)</f>
        <v>#N/A</v>
      </c>
      <c r="I1597" s="75" t="str">
        <f t="shared" si="136"/>
        <v>DUP</v>
      </c>
      <c r="J1597" s="75" t="e">
        <f t="shared" si="140"/>
        <v>#N/A</v>
      </c>
      <c r="K1597" s="76" t="e">
        <f t="shared" si="137"/>
        <v>#N/A</v>
      </c>
      <c r="L1597" s="81">
        <f ca="1">SUMIF(MAYPAY1, Employees8[HELPER COLUMN],Table8[[#All],[Invoice Value]])</f>
        <v>0</v>
      </c>
      <c r="M1597" s="77" t="e">
        <f ca="1">IF(AND(K1597="PAY", L1597&gt;0), SUMIF(MAYPAY1,Employees8[[#Headers],[#Data],[HELPER COLUMN]],Table8[[#All],[Invoice Value]]), "")</f>
        <v>#N/A</v>
      </c>
      <c r="N1597" s="78" t="e">
        <f t="shared" si="138"/>
        <v>#N/A</v>
      </c>
      <c r="O1597" s="79"/>
    </row>
    <row r="1598" spans="2:15" ht="18.75" customHeight="1" x14ac:dyDescent="0.35">
      <c r="B1598" s="67" t="e">
        <f t="shared" si="139"/>
        <v>#N/A</v>
      </c>
      <c r="C1598" s="40"/>
      <c r="D1598" s="40"/>
      <c r="E1598" s="40"/>
      <c r="F1598" s="74"/>
      <c r="G1598" s="74"/>
      <c r="H1598" s="64" t="e">
        <f>VLOOKUP(E1598, 'CODES FOR CLOSING TYPE'!$A$1:$C$28, 2,0)</f>
        <v>#N/A</v>
      </c>
      <c r="I1598" s="75" t="str">
        <f t="shared" si="136"/>
        <v>DUP</v>
      </c>
      <c r="J1598" s="75" t="e">
        <f t="shared" si="140"/>
        <v>#N/A</v>
      </c>
      <c r="K1598" s="76" t="e">
        <f t="shared" si="137"/>
        <v>#N/A</v>
      </c>
      <c r="L1598" s="81">
        <f ca="1">SUMIF(MAYPAY1, Employees8[HELPER COLUMN],Table8[[#All],[Invoice Value]])</f>
        <v>0</v>
      </c>
      <c r="M1598" s="77" t="e">
        <f ca="1">IF(AND(K1598="PAY", L1598&gt;0), SUMIF(MAYPAY1,Employees8[[#Headers],[#Data],[HELPER COLUMN]],Table8[[#All],[Invoice Value]]), "")</f>
        <v>#N/A</v>
      </c>
      <c r="N1598" s="78" t="e">
        <f t="shared" si="138"/>
        <v>#N/A</v>
      </c>
      <c r="O1598" s="79"/>
    </row>
    <row r="1599" spans="2:15" ht="18.75" customHeight="1" x14ac:dyDescent="0.35">
      <c r="B1599" s="67" t="e">
        <f t="shared" si="139"/>
        <v>#N/A</v>
      </c>
      <c r="C1599" s="40"/>
      <c r="D1599" s="40"/>
      <c r="E1599" s="40"/>
      <c r="F1599" s="74"/>
      <c r="G1599" s="74"/>
      <c r="H1599" s="64" t="e">
        <f>VLOOKUP(E1599, 'CODES FOR CLOSING TYPE'!$A$1:$C$28, 2,0)</f>
        <v>#N/A</v>
      </c>
      <c r="I1599" s="75" t="str">
        <f t="shared" si="136"/>
        <v>DUP</v>
      </c>
      <c r="J1599" s="75" t="e">
        <f t="shared" si="140"/>
        <v>#N/A</v>
      </c>
      <c r="K1599" s="76" t="e">
        <f t="shared" si="137"/>
        <v>#N/A</v>
      </c>
      <c r="L1599" s="81">
        <f ca="1">SUMIF(MAYPAY1, Employees8[HELPER COLUMN],Table8[[#All],[Invoice Value]])</f>
        <v>0</v>
      </c>
      <c r="M1599" s="77" t="e">
        <f ca="1">IF(AND(K1599="PAY", L1599&gt;0), SUMIF(MAYPAY1,Employees8[[#Headers],[#Data],[HELPER COLUMN]],Table8[[#All],[Invoice Value]]), "")</f>
        <v>#N/A</v>
      </c>
      <c r="N1599" s="78" t="e">
        <f t="shared" si="138"/>
        <v>#N/A</v>
      </c>
      <c r="O1599" s="79"/>
    </row>
    <row r="1600" spans="2:15" ht="18.75" customHeight="1" x14ac:dyDescent="0.35">
      <c r="B1600" s="67" t="e">
        <f t="shared" si="139"/>
        <v>#N/A</v>
      </c>
      <c r="C1600" s="40"/>
      <c r="D1600" s="40"/>
      <c r="E1600" s="40"/>
      <c r="F1600" s="74"/>
      <c r="G1600" s="74"/>
      <c r="H1600" s="64" t="e">
        <f>VLOOKUP(E1600, 'CODES FOR CLOSING TYPE'!$A$1:$C$28, 2,0)</f>
        <v>#N/A</v>
      </c>
      <c r="I1600" s="75" t="str">
        <f t="shared" si="136"/>
        <v>DUP</v>
      </c>
      <c r="J1600" s="75" t="e">
        <f t="shared" si="140"/>
        <v>#N/A</v>
      </c>
      <c r="K1600" s="76" t="e">
        <f t="shared" si="137"/>
        <v>#N/A</v>
      </c>
      <c r="L1600" s="81">
        <f ca="1">SUMIF(MAYPAY1, Employees8[HELPER COLUMN],Table8[[#All],[Invoice Value]])</f>
        <v>0</v>
      </c>
      <c r="M1600" s="77" t="e">
        <f ca="1">IF(AND(K1600="PAY", L1600&gt;0), SUMIF(MAYPAY1,Employees8[[#Headers],[#Data],[HELPER COLUMN]],Table8[[#All],[Invoice Value]]), "")</f>
        <v>#N/A</v>
      </c>
      <c r="N1600" s="78" t="e">
        <f t="shared" si="138"/>
        <v>#N/A</v>
      </c>
      <c r="O1600" s="79"/>
    </row>
    <row r="1601" spans="2:15" ht="18.75" customHeight="1" x14ac:dyDescent="0.35">
      <c r="B1601" s="67" t="e">
        <f t="shared" si="139"/>
        <v>#N/A</v>
      </c>
      <c r="C1601" s="40"/>
      <c r="D1601" s="40"/>
      <c r="E1601" s="40"/>
      <c r="F1601" s="74"/>
      <c r="G1601" s="74"/>
      <c r="H1601" s="64" t="e">
        <f>VLOOKUP(E1601, 'CODES FOR CLOSING TYPE'!$A$1:$C$28, 2,0)</f>
        <v>#N/A</v>
      </c>
      <c r="I1601" s="75" t="str">
        <f t="shared" si="136"/>
        <v>DUP</v>
      </c>
      <c r="J1601" s="75" t="e">
        <f t="shared" si="140"/>
        <v>#N/A</v>
      </c>
      <c r="K1601" s="76" t="e">
        <f t="shared" si="137"/>
        <v>#N/A</v>
      </c>
      <c r="L1601" s="81">
        <f ca="1">SUMIF(MAYPAY1, Employees8[HELPER COLUMN],Table8[[#All],[Invoice Value]])</f>
        <v>0</v>
      </c>
      <c r="M1601" s="77" t="e">
        <f ca="1">IF(AND(K1601="PAY", L1601&gt;0), SUMIF(MAYPAY1,Employees8[[#Headers],[#Data],[HELPER COLUMN]],Table8[[#All],[Invoice Value]]), "")</f>
        <v>#N/A</v>
      </c>
      <c r="N1601" s="78" t="e">
        <f t="shared" si="138"/>
        <v>#N/A</v>
      </c>
      <c r="O1601" s="79"/>
    </row>
    <row r="1602" spans="2:15" ht="18.75" customHeight="1" x14ac:dyDescent="0.35">
      <c r="B1602" s="67" t="e">
        <f t="shared" si="139"/>
        <v>#N/A</v>
      </c>
      <c r="C1602" s="40"/>
      <c r="D1602" s="40"/>
      <c r="E1602" s="40"/>
      <c r="F1602" s="74"/>
      <c r="G1602" s="74"/>
      <c r="H1602" s="64" t="e">
        <f>VLOOKUP(E1602, 'CODES FOR CLOSING TYPE'!$A$1:$C$28, 2,0)</f>
        <v>#N/A</v>
      </c>
      <c r="I1602" s="75" t="str">
        <f t="shared" si="136"/>
        <v>DUP</v>
      </c>
      <c r="J1602" s="75" t="e">
        <f t="shared" si="140"/>
        <v>#N/A</v>
      </c>
      <c r="K1602" s="76" t="e">
        <f t="shared" si="137"/>
        <v>#N/A</v>
      </c>
      <c r="L1602" s="81">
        <f ca="1">SUMIF(MAYPAY1, Employees8[HELPER COLUMN],Table8[[#All],[Invoice Value]])</f>
        <v>0</v>
      </c>
      <c r="M1602" s="77" t="e">
        <f ca="1">IF(AND(K1602="PAY", L1602&gt;0), SUMIF(MAYPAY1,Employees8[[#Headers],[#Data],[HELPER COLUMN]],Table8[[#All],[Invoice Value]]), "")</f>
        <v>#N/A</v>
      </c>
      <c r="N1602" s="78" t="e">
        <f t="shared" si="138"/>
        <v>#N/A</v>
      </c>
      <c r="O1602" s="79"/>
    </row>
    <row r="1603" spans="2:15" ht="18.75" customHeight="1" x14ac:dyDescent="0.35">
      <c r="B1603" s="67" t="e">
        <f t="shared" si="139"/>
        <v>#N/A</v>
      </c>
      <c r="C1603" s="40"/>
      <c r="D1603" s="40"/>
      <c r="E1603" s="40"/>
      <c r="F1603" s="74"/>
      <c r="G1603" s="74"/>
      <c r="H1603" s="64" t="e">
        <f>VLOOKUP(E1603, 'CODES FOR CLOSING TYPE'!$A$1:$C$28, 2,0)</f>
        <v>#N/A</v>
      </c>
      <c r="I1603" s="75" t="str">
        <f t="shared" si="136"/>
        <v>DUP</v>
      </c>
      <c r="J1603" s="75" t="e">
        <f t="shared" si="140"/>
        <v>#N/A</v>
      </c>
      <c r="K1603" s="76" t="e">
        <f t="shared" si="137"/>
        <v>#N/A</v>
      </c>
      <c r="L1603" s="81">
        <f ca="1">SUMIF(MAYPAY1, Employees8[HELPER COLUMN],Table8[[#All],[Invoice Value]])</f>
        <v>0</v>
      </c>
      <c r="M1603" s="77" t="e">
        <f ca="1">IF(AND(K1603="PAY", L1603&gt;0), SUMIF(MAYPAY1,Employees8[[#Headers],[#Data],[HELPER COLUMN]],Table8[[#All],[Invoice Value]]), "")</f>
        <v>#N/A</v>
      </c>
      <c r="N1603" s="78" t="e">
        <f t="shared" si="138"/>
        <v>#N/A</v>
      </c>
      <c r="O1603" s="79"/>
    </row>
    <row r="1604" spans="2:15" ht="18.75" customHeight="1" x14ac:dyDescent="0.35">
      <c r="B1604" s="67" t="e">
        <f t="shared" si="139"/>
        <v>#N/A</v>
      </c>
      <c r="C1604" s="40"/>
      <c r="D1604" s="40"/>
      <c r="E1604" s="40"/>
      <c r="F1604" s="74"/>
      <c r="G1604" s="74"/>
      <c r="H1604" s="64" t="e">
        <f>VLOOKUP(E1604, 'CODES FOR CLOSING TYPE'!$A$1:$C$28, 2,0)</f>
        <v>#N/A</v>
      </c>
      <c r="I1604" s="75" t="str">
        <f t="shared" ref="I1604:I1636" si="141">IF(COUNTIF(B$4:B$1640, B1604&amp;"C")&gt;0, "DUP", "UNIQUE")</f>
        <v>DUP</v>
      </c>
      <c r="J1604" s="75" t="e">
        <f t="shared" si="140"/>
        <v>#N/A</v>
      </c>
      <c r="K1604" s="76" t="e">
        <f t="shared" si="137"/>
        <v>#N/A</v>
      </c>
      <c r="L1604" s="81">
        <f ca="1">SUMIF(MAYPAY1, Employees8[HELPER COLUMN],Table8[[#All],[Invoice Value]])</f>
        <v>0</v>
      </c>
      <c r="M1604" s="77" t="e">
        <f ca="1">IF(AND(K1604="PAY", L1604&gt;0), SUMIF(MAYPAY1,Employees8[[#Headers],[#Data],[HELPER COLUMN]],Table8[[#All],[Invoice Value]]), "")</f>
        <v>#N/A</v>
      </c>
      <c r="N1604" s="78" t="e">
        <f t="shared" si="138"/>
        <v>#N/A</v>
      </c>
      <c r="O1604" s="79"/>
    </row>
    <row r="1605" spans="2:15" ht="18.75" customHeight="1" x14ac:dyDescent="0.35">
      <c r="B1605" s="67" t="e">
        <f t="shared" si="139"/>
        <v>#N/A</v>
      </c>
      <c r="C1605" s="40"/>
      <c r="D1605" s="40"/>
      <c r="E1605" s="40"/>
      <c r="F1605" s="74"/>
      <c r="G1605" s="74"/>
      <c r="H1605" s="64" t="e">
        <f>VLOOKUP(E1605, 'CODES FOR CLOSING TYPE'!$A$1:$C$28, 2,0)</f>
        <v>#N/A</v>
      </c>
      <c r="I1605" s="75" t="str">
        <f t="shared" si="141"/>
        <v>DUP</v>
      </c>
      <c r="J1605" s="75" t="e">
        <f t="shared" si="140"/>
        <v>#N/A</v>
      </c>
      <c r="K1605" s="76" t="e">
        <f t="shared" si="137"/>
        <v>#N/A</v>
      </c>
      <c r="L1605" s="81">
        <f ca="1">SUMIF(MAYPAY1, Employees8[HELPER COLUMN],Table8[[#All],[Invoice Value]])</f>
        <v>0</v>
      </c>
      <c r="M1605" s="77" t="e">
        <f ca="1">IF(AND(K1605="PAY", L1605&gt;0), SUMIF(MAYPAY1,Employees8[[#Headers],[#Data],[HELPER COLUMN]],Table8[[#All],[Invoice Value]]), "")</f>
        <v>#N/A</v>
      </c>
      <c r="N1605" s="78" t="e">
        <f t="shared" si="138"/>
        <v>#N/A</v>
      </c>
      <c r="O1605" s="79"/>
    </row>
    <row r="1606" spans="2:15" ht="18.75" customHeight="1" x14ac:dyDescent="0.35">
      <c r="B1606" s="67" t="e">
        <f t="shared" si="139"/>
        <v>#N/A</v>
      </c>
      <c r="C1606" s="40"/>
      <c r="D1606" s="40"/>
      <c r="E1606" s="40"/>
      <c r="F1606" s="74"/>
      <c r="G1606" s="74"/>
      <c r="H1606" s="64" t="e">
        <f>VLOOKUP(E1606, 'CODES FOR CLOSING TYPE'!$A$1:$C$28, 2,0)</f>
        <v>#N/A</v>
      </c>
      <c r="I1606" s="75" t="str">
        <f t="shared" si="141"/>
        <v>DUP</v>
      </c>
      <c r="J1606" s="75" t="e">
        <f t="shared" si="140"/>
        <v>#N/A</v>
      </c>
      <c r="K1606" s="76" t="e">
        <f t="shared" si="137"/>
        <v>#N/A</v>
      </c>
      <c r="L1606" s="81">
        <f ca="1">SUMIF(MAYPAY1, Employees8[HELPER COLUMN],Table8[[#All],[Invoice Value]])</f>
        <v>0</v>
      </c>
      <c r="M1606" s="77" t="e">
        <f ca="1">IF(AND(K1606="PAY", L1606&gt;0), SUMIF(MAYPAY1,Employees8[[#Headers],[#Data],[HELPER COLUMN]],Table8[[#All],[Invoice Value]]), "")</f>
        <v>#N/A</v>
      </c>
      <c r="N1606" s="78" t="e">
        <f t="shared" si="138"/>
        <v>#N/A</v>
      </c>
      <c r="O1606" s="79"/>
    </row>
    <row r="1607" spans="2:15" ht="18.75" customHeight="1" x14ac:dyDescent="0.35">
      <c r="B1607" s="67" t="e">
        <f t="shared" si="139"/>
        <v>#N/A</v>
      </c>
      <c r="C1607" s="40"/>
      <c r="D1607" s="40"/>
      <c r="E1607" s="40"/>
      <c r="F1607" s="74"/>
      <c r="G1607" s="74"/>
      <c r="H1607" s="64" t="e">
        <f>VLOOKUP(E1607, 'CODES FOR CLOSING TYPE'!$A$1:$C$28, 2,0)</f>
        <v>#N/A</v>
      </c>
      <c r="I1607" s="75" t="str">
        <f t="shared" si="141"/>
        <v>DUP</v>
      </c>
      <c r="J1607" s="75" t="e">
        <f t="shared" si="140"/>
        <v>#N/A</v>
      </c>
      <c r="K1607" s="76" t="e">
        <f t="shared" si="137"/>
        <v>#N/A</v>
      </c>
      <c r="L1607" s="81">
        <f ca="1">SUMIF(MAYPAY1, Employees8[HELPER COLUMN],Table8[[#All],[Invoice Value]])</f>
        <v>0</v>
      </c>
      <c r="M1607" s="77" t="e">
        <f ca="1">IF(AND(K1607="PAY", L1607&gt;0), SUMIF(MAYPAY1,Employees8[[#Headers],[#Data],[HELPER COLUMN]],Table8[[#All],[Invoice Value]]), "")</f>
        <v>#N/A</v>
      </c>
      <c r="N1607" s="78" t="e">
        <f t="shared" si="138"/>
        <v>#N/A</v>
      </c>
      <c r="O1607" s="79"/>
    </row>
    <row r="1608" spans="2:15" ht="18.75" customHeight="1" x14ac:dyDescent="0.35">
      <c r="B1608" s="67" t="e">
        <f t="shared" si="139"/>
        <v>#N/A</v>
      </c>
      <c r="C1608" s="40"/>
      <c r="D1608" s="40"/>
      <c r="E1608" s="40"/>
      <c r="F1608" s="74"/>
      <c r="G1608" s="74"/>
      <c r="H1608" s="64" t="e">
        <f>VLOOKUP(E1608, 'CODES FOR CLOSING TYPE'!$A$1:$C$28, 2,0)</f>
        <v>#N/A</v>
      </c>
      <c r="I1608" s="75" t="str">
        <f t="shared" si="141"/>
        <v>DUP</v>
      </c>
      <c r="J1608" s="75" t="e">
        <f t="shared" si="140"/>
        <v>#N/A</v>
      </c>
      <c r="K1608" s="76" t="e">
        <f t="shared" ref="K1608:K1636" si="142">IF(AND(I1608="DUP", J1608=TRUE),"NO","PAY")</f>
        <v>#N/A</v>
      </c>
      <c r="L1608" s="81">
        <f ca="1">SUMIF(MAYPAY1, Employees8[HELPER COLUMN],Table8[[#All],[Invoice Value]])</f>
        <v>0</v>
      </c>
      <c r="M1608" s="77" t="e">
        <f ca="1">IF(AND(K1608="PAY", L1608&gt;0), SUMIF(MAYPAY1,Employees8[[#Headers],[#Data],[HELPER COLUMN]],Table8[[#All],[Invoice Value]]), "")</f>
        <v>#N/A</v>
      </c>
      <c r="N1608" s="78" t="e">
        <f t="shared" ref="N1608:N1636" si="143">IF(H1608="NGA Outside Boundary Remediation/Build", "OSB", IF(K1608="NO", "NEGLECT", IF(AND(K1608="PAY",L1608=0), "NOT PAID", "PAID")))</f>
        <v>#N/A</v>
      </c>
      <c r="O1608" s="79"/>
    </row>
    <row r="1609" spans="2:15" ht="18.75" customHeight="1" x14ac:dyDescent="0.35">
      <c r="B1609" s="67" t="e">
        <f t="shared" si="139"/>
        <v>#N/A</v>
      </c>
      <c r="C1609" s="40"/>
      <c r="D1609" s="40"/>
      <c r="E1609" s="40"/>
      <c r="F1609" s="74"/>
      <c r="G1609" s="74"/>
      <c r="H1609" s="64" t="e">
        <f>VLOOKUP(E1609, 'CODES FOR CLOSING TYPE'!$A$1:$C$28, 2,0)</f>
        <v>#N/A</v>
      </c>
      <c r="I1609" s="75" t="str">
        <f t="shared" si="141"/>
        <v>DUP</v>
      </c>
      <c r="J1609" s="75" t="e">
        <f t="shared" si="140"/>
        <v>#N/A</v>
      </c>
      <c r="K1609" s="76" t="e">
        <f t="shared" si="142"/>
        <v>#N/A</v>
      </c>
      <c r="L1609" s="81">
        <f ca="1">SUMIF(MAYPAY1, Employees8[HELPER COLUMN],Table8[[#All],[Invoice Value]])</f>
        <v>0</v>
      </c>
      <c r="M1609" s="77" t="e">
        <f ca="1">IF(AND(K1609="PAY", L1609&gt;0), SUMIF(MAYPAY1,Employees8[[#Headers],[#Data],[HELPER COLUMN]],Table8[[#All],[Invoice Value]]), "")</f>
        <v>#N/A</v>
      </c>
      <c r="N1609" s="78" t="e">
        <f t="shared" si="143"/>
        <v>#N/A</v>
      </c>
      <c r="O1609" s="79"/>
    </row>
    <row r="1610" spans="2:15" ht="18.75" customHeight="1" x14ac:dyDescent="0.35">
      <c r="B1610" s="67" t="e">
        <f t="shared" si="139"/>
        <v>#N/A</v>
      </c>
      <c r="C1610" s="40"/>
      <c r="D1610" s="40"/>
      <c r="E1610" s="40"/>
      <c r="F1610" s="74"/>
      <c r="G1610" s="74"/>
      <c r="H1610" s="64" t="e">
        <f>VLOOKUP(E1610, 'CODES FOR CLOSING TYPE'!$A$1:$C$28, 2,0)</f>
        <v>#N/A</v>
      </c>
      <c r="I1610" s="75" t="str">
        <f t="shared" si="141"/>
        <v>DUP</v>
      </c>
      <c r="J1610" s="75" t="e">
        <f t="shared" si="140"/>
        <v>#N/A</v>
      </c>
      <c r="K1610" s="76" t="e">
        <f t="shared" si="142"/>
        <v>#N/A</v>
      </c>
      <c r="L1610" s="81">
        <f ca="1">SUMIF(MAYPAY1, Employees8[HELPER COLUMN],Table8[[#All],[Invoice Value]])</f>
        <v>0</v>
      </c>
      <c r="M1610" s="77" t="e">
        <f ca="1">IF(AND(K1610="PAY", L1610&gt;0), SUMIF(MAYPAY1,Employees8[[#Headers],[#Data],[HELPER COLUMN]],Table8[[#All],[Invoice Value]]), "")</f>
        <v>#N/A</v>
      </c>
      <c r="N1610" s="78" t="e">
        <f t="shared" si="143"/>
        <v>#N/A</v>
      </c>
      <c r="O1610" s="79"/>
    </row>
    <row r="1611" spans="2:15" ht="18.75" customHeight="1" x14ac:dyDescent="0.35">
      <c r="B1611" s="67" t="e">
        <f t="shared" si="139"/>
        <v>#N/A</v>
      </c>
      <c r="C1611" s="40"/>
      <c r="D1611" s="40"/>
      <c r="E1611" s="40"/>
      <c r="F1611" s="74"/>
      <c r="G1611" s="74"/>
      <c r="H1611" s="64" t="e">
        <f>VLOOKUP(E1611, 'CODES FOR CLOSING TYPE'!$A$1:$C$28, 2,0)</f>
        <v>#N/A</v>
      </c>
      <c r="I1611" s="75" t="str">
        <f t="shared" si="141"/>
        <v>DUP</v>
      </c>
      <c r="J1611" s="75" t="e">
        <f t="shared" si="140"/>
        <v>#N/A</v>
      </c>
      <c r="K1611" s="76" t="e">
        <f t="shared" si="142"/>
        <v>#N/A</v>
      </c>
      <c r="L1611" s="81">
        <f ca="1">SUMIF(MAYPAY1, Employees8[HELPER COLUMN],Table8[[#All],[Invoice Value]])</f>
        <v>0</v>
      </c>
      <c r="M1611" s="77" t="e">
        <f ca="1">IF(AND(K1611="PAY", L1611&gt;0), SUMIF(MAYPAY1,Employees8[[#Headers],[#Data],[HELPER COLUMN]],Table8[[#All],[Invoice Value]]), "")</f>
        <v>#N/A</v>
      </c>
      <c r="N1611" s="78" t="e">
        <f t="shared" si="143"/>
        <v>#N/A</v>
      </c>
      <c r="O1611" s="79"/>
    </row>
    <row r="1612" spans="2:15" ht="18.75" customHeight="1" x14ac:dyDescent="0.35">
      <c r="B1612" s="67" t="e">
        <f t="shared" ref="B1612:B1636" si="144">CONCATENATE(C1612, H1612)</f>
        <v>#N/A</v>
      </c>
      <c r="C1612" s="40"/>
      <c r="D1612" s="40"/>
      <c r="E1612" s="40"/>
      <c r="F1612" s="74"/>
      <c r="G1612" s="74"/>
      <c r="H1612" s="64" t="e">
        <f>VLOOKUP(E1612, 'CODES FOR CLOSING TYPE'!$A$1:$C$28, 2,0)</f>
        <v>#N/A</v>
      </c>
      <c r="I1612" s="75" t="str">
        <f t="shared" si="141"/>
        <v>DUP</v>
      </c>
      <c r="J1612" s="75" t="e">
        <f t="shared" si="140"/>
        <v>#N/A</v>
      </c>
      <c r="K1612" s="76" t="e">
        <f t="shared" si="142"/>
        <v>#N/A</v>
      </c>
      <c r="L1612" s="81">
        <f ca="1">SUMIF(MAYPAY1, Employees8[HELPER COLUMN],Table8[[#All],[Invoice Value]])</f>
        <v>0</v>
      </c>
      <c r="M1612" s="77" t="e">
        <f ca="1">IF(AND(K1612="PAY", L1612&gt;0), SUMIF(MAYPAY1,Employees8[[#Headers],[#Data],[HELPER COLUMN]],Table8[[#All],[Invoice Value]]), "")</f>
        <v>#N/A</v>
      </c>
      <c r="N1612" s="78" t="e">
        <f t="shared" si="143"/>
        <v>#N/A</v>
      </c>
      <c r="O1612" s="79"/>
    </row>
    <row r="1613" spans="2:15" ht="18.75" customHeight="1" x14ac:dyDescent="0.35">
      <c r="B1613" s="67" t="e">
        <f t="shared" si="144"/>
        <v>#N/A</v>
      </c>
      <c r="C1613" s="40"/>
      <c r="D1613" s="40"/>
      <c r="E1613" s="40"/>
      <c r="F1613" s="74"/>
      <c r="G1613" s="74"/>
      <c r="H1613" s="64" t="e">
        <f>VLOOKUP(E1613, 'CODES FOR CLOSING TYPE'!$A$1:$C$28, 2,0)</f>
        <v>#N/A</v>
      </c>
      <c r="I1613" s="75" t="str">
        <f t="shared" si="141"/>
        <v>DUP</v>
      </c>
      <c r="J1613" s="75" t="e">
        <f t="shared" si="140"/>
        <v>#N/A</v>
      </c>
      <c r="K1613" s="76" t="e">
        <f t="shared" si="142"/>
        <v>#N/A</v>
      </c>
      <c r="L1613" s="81">
        <f ca="1">SUMIF(MAYPAY1, Employees8[HELPER COLUMN],Table8[[#All],[Invoice Value]])</f>
        <v>0</v>
      </c>
      <c r="M1613" s="77" t="e">
        <f ca="1">IF(AND(K1613="PAY", L1613&gt;0), SUMIF(MAYPAY1,Employees8[[#Headers],[#Data],[HELPER COLUMN]],Table8[[#All],[Invoice Value]]), "")</f>
        <v>#N/A</v>
      </c>
      <c r="N1613" s="78" t="e">
        <f t="shared" si="143"/>
        <v>#N/A</v>
      </c>
      <c r="O1613" s="79"/>
    </row>
    <row r="1614" spans="2:15" ht="18.75" customHeight="1" x14ac:dyDescent="0.35">
      <c r="B1614" s="67" t="e">
        <f t="shared" si="144"/>
        <v>#N/A</v>
      </c>
      <c r="C1614" s="40"/>
      <c r="D1614" s="40"/>
      <c r="E1614" s="40"/>
      <c r="F1614" s="74"/>
      <c r="G1614" s="74"/>
      <c r="H1614" s="64" t="e">
        <f>VLOOKUP(E1614, 'CODES FOR CLOSING TYPE'!$A$1:$C$28, 2,0)</f>
        <v>#N/A</v>
      </c>
      <c r="I1614" s="75" t="str">
        <f t="shared" si="141"/>
        <v>DUP</v>
      </c>
      <c r="J1614" s="75" t="e">
        <f t="shared" si="140"/>
        <v>#N/A</v>
      </c>
      <c r="K1614" s="76" t="e">
        <f t="shared" si="142"/>
        <v>#N/A</v>
      </c>
      <c r="L1614" s="81">
        <f ca="1">SUMIF(MAYPAY1, Employees8[HELPER COLUMN],Table8[[#All],[Invoice Value]])</f>
        <v>0</v>
      </c>
      <c r="M1614" s="77" t="e">
        <f ca="1">IF(AND(K1614="PAY", L1614&gt;0), SUMIF(MAYPAY1,Employees8[[#Headers],[#Data],[HELPER COLUMN]],Table8[[#All],[Invoice Value]]), "")</f>
        <v>#N/A</v>
      </c>
      <c r="N1614" s="78" t="e">
        <f t="shared" si="143"/>
        <v>#N/A</v>
      </c>
      <c r="O1614" s="79"/>
    </row>
    <row r="1615" spans="2:15" ht="18.75" customHeight="1" x14ac:dyDescent="0.35">
      <c r="B1615" s="67" t="e">
        <f t="shared" si="144"/>
        <v>#N/A</v>
      </c>
      <c r="C1615" s="40"/>
      <c r="D1615" s="40"/>
      <c r="E1615" s="40"/>
      <c r="F1615" s="74"/>
      <c r="G1615" s="74"/>
      <c r="H1615" s="64" t="e">
        <f>VLOOKUP(E1615, 'CODES FOR CLOSING TYPE'!$A$1:$C$28, 2,0)</f>
        <v>#N/A</v>
      </c>
      <c r="I1615" s="75" t="str">
        <f t="shared" si="141"/>
        <v>DUP</v>
      </c>
      <c r="J1615" s="75" t="e">
        <f t="shared" si="140"/>
        <v>#N/A</v>
      </c>
      <c r="K1615" s="76" t="e">
        <f t="shared" si="142"/>
        <v>#N/A</v>
      </c>
      <c r="L1615" s="81">
        <f ca="1">SUMIF(MAYPAY1, Employees8[HELPER COLUMN],Table8[[#All],[Invoice Value]])</f>
        <v>0</v>
      </c>
      <c r="M1615" s="77" t="e">
        <f ca="1">IF(AND(K1615="PAY", L1615&gt;0), SUMIF(MAYPAY1,Employees8[[#Headers],[#Data],[HELPER COLUMN]],Table8[[#All],[Invoice Value]]), "")</f>
        <v>#N/A</v>
      </c>
      <c r="N1615" s="78" t="e">
        <f t="shared" si="143"/>
        <v>#N/A</v>
      </c>
      <c r="O1615" s="79"/>
    </row>
    <row r="1616" spans="2:15" ht="18.75" customHeight="1" x14ac:dyDescent="0.35">
      <c r="B1616" s="67" t="e">
        <f t="shared" si="144"/>
        <v>#N/A</v>
      </c>
      <c r="C1616" s="40"/>
      <c r="D1616" s="40"/>
      <c r="E1616" s="40"/>
      <c r="F1616" s="74"/>
      <c r="G1616" s="74"/>
      <c r="H1616" s="64" t="e">
        <f>VLOOKUP(E1616, 'CODES FOR CLOSING TYPE'!$A$1:$C$28, 2,0)</f>
        <v>#N/A</v>
      </c>
      <c r="I1616" s="75" t="str">
        <f t="shared" si="141"/>
        <v>DUP</v>
      </c>
      <c r="J1616" s="75" t="e">
        <f t="shared" si="140"/>
        <v>#N/A</v>
      </c>
      <c r="K1616" s="76" t="e">
        <f t="shared" si="142"/>
        <v>#N/A</v>
      </c>
      <c r="L1616" s="81">
        <f ca="1">SUMIF(MAYPAY1, Employees8[HELPER COLUMN],Table8[[#All],[Invoice Value]])</f>
        <v>0</v>
      </c>
      <c r="M1616" s="77" t="e">
        <f ca="1">IF(AND(K1616="PAY", L1616&gt;0), SUMIF(MAYPAY1,Employees8[[#Headers],[#Data],[HELPER COLUMN]],Table8[[#All],[Invoice Value]]), "")</f>
        <v>#N/A</v>
      </c>
      <c r="N1616" s="78" t="e">
        <f t="shared" si="143"/>
        <v>#N/A</v>
      </c>
      <c r="O1616" s="79"/>
    </row>
    <row r="1617" spans="2:15" ht="18.75" customHeight="1" x14ac:dyDescent="0.35">
      <c r="B1617" s="67" t="e">
        <f t="shared" si="144"/>
        <v>#N/A</v>
      </c>
      <c r="C1617" s="40"/>
      <c r="D1617" s="40"/>
      <c r="E1617" s="40"/>
      <c r="F1617" s="74"/>
      <c r="G1617" s="74"/>
      <c r="H1617" s="64" t="e">
        <f>VLOOKUP(E1617, 'CODES FOR CLOSING TYPE'!$A$1:$C$28, 2,0)</f>
        <v>#N/A</v>
      </c>
      <c r="I1617" s="75" t="str">
        <f t="shared" si="141"/>
        <v>DUP</v>
      </c>
      <c r="J1617" s="75" t="e">
        <f t="shared" si="140"/>
        <v>#N/A</v>
      </c>
      <c r="K1617" s="76" t="e">
        <f t="shared" si="142"/>
        <v>#N/A</v>
      </c>
      <c r="L1617" s="81">
        <f ca="1">SUMIF(MAYPAY1, Employees8[HELPER COLUMN],Table8[[#All],[Invoice Value]])</f>
        <v>0</v>
      </c>
      <c r="M1617" s="77" t="e">
        <f ca="1">IF(AND(K1617="PAY", L1617&gt;0), SUMIF(MAYPAY1,Employees8[[#Headers],[#Data],[HELPER COLUMN]],Table8[[#All],[Invoice Value]]), "")</f>
        <v>#N/A</v>
      </c>
      <c r="N1617" s="78" t="e">
        <f t="shared" si="143"/>
        <v>#N/A</v>
      </c>
      <c r="O1617" s="79"/>
    </row>
    <row r="1618" spans="2:15" ht="18.75" customHeight="1" x14ac:dyDescent="0.35">
      <c r="B1618" s="67" t="e">
        <f t="shared" si="144"/>
        <v>#N/A</v>
      </c>
      <c r="C1618" s="40"/>
      <c r="D1618" s="40"/>
      <c r="E1618" s="40"/>
      <c r="F1618" s="74"/>
      <c r="G1618" s="74"/>
      <c r="H1618" s="64" t="e">
        <f>VLOOKUP(E1618, 'CODES FOR CLOSING TYPE'!$A$1:$C$28, 2,0)</f>
        <v>#N/A</v>
      </c>
      <c r="I1618" s="75" t="str">
        <f t="shared" si="141"/>
        <v>DUP</v>
      </c>
      <c r="J1618" s="75" t="e">
        <f t="shared" si="140"/>
        <v>#N/A</v>
      </c>
      <c r="K1618" s="76" t="e">
        <f t="shared" si="142"/>
        <v>#N/A</v>
      </c>
      <c r="L1618" s="81">
        <f ca="1">SUMIF(MAYPAY1, Employees8[HELPER COLUMN],Table8[[#All],[Invoice Value]])</f>
        <v>0</v>
      </c>
      <c r="M1618" s="77" t="e">
        <f ca="1">IF(AND(K1618="PAY", L1618&gt;0), SUMIF(MAYPAY1,Employees8[[#Headers],[#Data],[HELPER COLUMN]],Table8[[#All],[Invoice Value]]), "")</f>
        <v>#N/A</v>
      </c>
      <c r="N1618" s="78" t="e">
        <f t="shared" si="143"/>
        <v>#N/A</v>
      </c>
      <c r="O1618" s="79"/>
    </row>
    <row r="1619" spans="2:15" ht="18.75" customHeight="1" x14ac:dyDescent="0.35">
      <c r="B1619" s="67" t="e">
        <f t="shared" si="144"/>
        <v>#N/A</v>
      </c>
      <c r="C1619" s="40"/>
      <c r="D1619" s="40"/>
      <c r="E1619" s="40"/>
      <c r="F1619" s="74"/>
      <c r="G1619" s="74"/>
      <c r="H1619" s="64" t="e">
        <f>VLOOKUP(E1619, 'CODES FOR CLOSING TYPE'!$A$1:$C$28, 2,0)</f>
        <v>#N/A</v>
      </c>
      <c r="I1619" s="75" t="str">
        <f t="shared" si="141"/>
        <v>DUP</v>
      </c>
      <c r="J1619" s="75" t="e">
        <f t="shared" si="140"/>
        <v>#N/A</v>
      </c>
      <c r="K1619" s="76" t="e">
        <f t="shared" si="142"/>
        <v>#N/A</v>
      </c>
      <c r="L1619" s="81">
        <f ca="1">SUMIF(MAYPAY1, Employees8[HELPER COLUMN],Table8[[#All],[Invoice Value]])</f>
        <v>0</v>
      </c>
      <c r="M1619" s="77" t="e">
        <f ca="1">IF(AND(K1619="PAY", L1619&gt;0), SUMIF(MAYPAY1,Employees8[[#Headers],[#Data],[HELPER COLUMN]],Table8[[#All],[Invoice Value]]), "")</f>
        <v>#N/A</v>
      </c>
      <c r="N1619" s="78" t="e">
        <f t="shared" si="143"/>
        <v>#N/A</v>
      </c>
      <c r="O1619" s="79"/>
    </row>
    <row r="1620" spans="2:15" ht="18.75" customHeight="1" x14ac:dyDescent="0.35">
      <c r="B1620" s="67" t="e">
        <f t="shared" si="144"/>
        <v>#N/A</v>
      </c>
      <c r="C1620" s="40"/>
      <c r="D1620" s="40"/>
      <c r="E1620" s="40"/>
      <c r="F1620" s="74"/>
      <c r="G1620" s="74"/>
      <c r="H1620" s="64" t="e">
        <f>VLOOKUP(E1620, 'CODES FOR CLOSING TYPE'!$A$1:$C$28, 2,0)</f>
        <v>#N/A</v>
      </c>
      <c r="I1620" s="75" t="str">
        <f t="shared" si="141"/>
        <v>DUP</v>
      </c>
      <c r="J1620" s="75" t="e">
        <f t="shared" si="140"/>
        <v>#N/A</v>
      </c>
      <c r="K1620" s="76" t="e">
        <f t="shared" si="142"/>
        <v>#N/A</v>
      </c>
      <c r="L1620" s="81">
        <f ca="1">SUMIF(MAYPAY1, Employees8[HELPER COLUMN],Table8[[#All],[Invoice Value]])</f>
        <v>0</v>
      </c>
      <c r="M1620" s="77" t="e">
        <f ca="1">IF(AND(K1620="PAY", L1620&gt;0), SUMIF(MAYPAY1,Employees8[[#Headers],[#Data],[HELPER COLUMN]],Table8[[#All],[Invoice Value]]), "")</f>
        <v>#N/A</v>
      </c>
      <c r="N1620" s="78" t="e">
        <f t="shared" si="143"/>
        <v>#N/A</v>
      </c>
      <c r="O1620" s="79"/>
    </row>
    <row r="1621" spans="2:15" ht="18.75" customHeight="1" x14ac:dyDescent="0.35">
      <c r="B1621" s="67" t="e">
        <f t="shared" si="144"/>
        <v>#N/A</v>
      </c>
      <c r="C1621" s="40"/>
      <c r="D1621" s="40"/>
      <c r="E1621" s="40"/>
      <c r="F1621" s="74"/>
      <c r="G1621" s="74"/>
      <c r="H1621" s="64" t="e">
        <f>VLOOKUP(E1621, 'CODES FOR CLOSING TYPE'!$A$1:$C$28, 2,0)</f>
        <v>#N/A</v>
      </c>
      <c r="I1621" s="75" t="str">
        <f t="shared" si="141"/>
        <v>DUP</v>
      </c>
      <c r="J1621" s="75" t="e">
        <f t="shared" si="140"/>
        <v>#N/A</v>
      </c>
      <c r="K1621" s="76" t="e">
        <f t="shared" si="142"/>
        <v>#N/A</v>
      </c>
      <c r="L1621" s="81">
        <f ca="1">SUMIF(MAYPAY1, Employees8[HELPER COLUMN],Table8[[#All],[Invoice Value]])</f>
        <v>0</v>
      </c>
      <c r="M1621" s="77" t="e">
        <f ca="1">IF(AND(K1621="PAY", L1621&gt;0), SUMIF(MAYPAY1,Employees8[[#Headers],[#Data],[HELPER COLUMN]],Table8[[#All],[Invoice Value]]), "")</f>
        <v>#N/A</v>
      </c>
      <c r="N1621" s="78" t="e">
        <f t="shared" si="143"/>
        <v>#N/A</v>
      </c>
      <c r="O1621" s="79"/>
    </row>
    <row r="1622" spans="2:15" ht="18.75" customHeight="1" x14ac:dyDescent="0.35">
      <c r="B1622" s="67" t="e">
        <f t="shared" si="144"/>
        <v>#N/A</v>
      </c>
      <c r="C1622" s="40"/>
      <c r="D1622" s="40"/>
      <c r="E1622" s="40"/>
      <c r="F1622" s="74"/>
      <c r="G1622" s="74"/>
      <c r="H1622" s="64" t="e">
        <f>VLOOKUP(E1622, 'CODES FOR CLOSING TYPE'!$A$1:$C$28, 2,0)</f>
        <v>#N/A</v>
      </c>
      <c r="I1622" s="75" t="str">
        <f t="shared" si="141"/>
        <v>DUP</v>
      </c>
      <c r="J1622" s="75" t="e">
        <f t="shared" si="140"/>
        <v>#N/A</v>
      </c>
      <c r="K1622" s="76" t="e">
        <f t="shared" si="142"/>
        <v>#N/A</v>
      </c>
      <c r="L1622" s="81">
        <f ca="1">SUMIF(MAYPAY1, Employees8[HELPER COLUMN],Table8[[#All],[Invoice Value]])</f>
        <v>0</v>
      </c>
      <c r="M1622" s="77" t="e">
        <f ca="1">IF(AND(K1622="PAY", L1622&gt;0), SUMIF(MAYPAY1,Employees8[[#Headers],[#Data],[HELPER COLUMN]],Table8[[#All],[Invoice Value]]), "")</f>
        <v>#N/A</v>
      </c>
      <c r="N1622" s="78" t="e">
        <f t="shared" si="143"/>
        <v>#N/A</v>
      </c>
      <c r="O1622" s="79"/>
    </row>
    <row r="1623" spans="2:15" ht="18.75" customHeight="1" x14ac:dyDescent="0.35">
      <c r="B1623" s="67" t="e">
        <f t="shared" si="144"/>
        <v>#N/A</v>
      </c>
      <c r="C1623" s="40"/>
      <c r="D1623" s="40"/>
      <c r="E1623" s="40"/>
      <c r="F1623" s="74"/>
      <c r="G1623" s="74"/>
      <c r="H1623" s="64" t="e">
        <f>VLOOKUP(E1623, 'CODES FOR CLOSING TYPE'!$A$1:$C$28, 2,0)</f>
        <v>#N/A</v>
      </c>
      <c r="I1623" s="75" t="str">
        <f t="shared" si="141"/>
        <v>DUP</v>
      </c>
      <c r="J1623" s="75" t="e">
        <f t="shared" si="140"/>
        <v>#N/A</v>
      </c>
      <c r="K1623" s="76" t="e">
        <f t="shared" si="142"/>
        <v>#N/A</v>
      </c>
      <c r="L1623" s="81">
        <f ca="1">SUMIF(MAYPAY1, Employees8[HELPER COLUMN],Table8[[#All],[Invoice Value]])</f>
        <v>0</v>
      </c>
      <c r="M1623" s="77" t="e">
        <f ca="1">IF(AND(K1623="PAY", L1623&gt;0), SUMIF(MAYPAY1,Employees8[[#Headers],[#Data],[HELPER COLUMN]],Table8[[#All],[Invoice Value]]), "")</f>
        <v>#N/A</v>
      </c>
      <c r="N1623" s="78" t="e">
        <f t="shared" si="143"/>
        <v>#N/A</v>
      </c>
      <c r="O1623" s="79"/>
    </row>
    <row r="1624" spans="2:15" ht="18.75" customHeight="1" x14ac:dyDescent="0.35">
      <c r="B1624" s="67" t="e">
        <f t="shared" si="144"/>
        <v>#N/A</v>
      </c>
      <c r="C1624" s="40"/>
      <c r="D1624" s="40"/>
      <c r="E1624" s="40"/>
      <c r="F1624" s="74"/>
      <c r="G1624" s="74"/>
      <c r="H1624" s="64" t="e">
        <f>VLOOKUP(E1624, 'CODES FOR CLOSING TYPE'!$A$1:$C$28, 2,0)</f>
        <v>#N/A</v>
      </c>
      <c r="I1624" s="75" t="str">
        <f t="shared" si="141"/>
        <v>DUP</v>
      </c>
      <c r="J1624" s="75" t="e">
        <f t="shared" si="140"/>
        <v>#N/A</v>
      </c>
      <c r="K1624" s="76" t="e">
        <f t="shared" si="142"/>
        <v>#N/A</v>
      </c>
      <c r="L1624" s="81">
        <f ca="1">SUMIF(MAYPAY1, Employees8[HELPER COLUMN],Table8[[#All],[Invoice Value]])</f>
        <v>0</v>
      </c>
      <c r="M1624" s="77" t="e">
        <f ca="1">IF(AND(K1624="PAY", L1624&gt;0), SUMIF(MAYPAY1,Employees8[[#Headers],[#Data],[HELPER COLUMN]],Table8[[#All],[Invoice Value]]), "")</f>
        <v>#N/A</v>
      </c>
      <c r="N1624" s="78" t="e">
        <f t="shared" si="143"/>
        <v>#N/A</v>
      </c>
      <c r="O1624" s="79"/>
    </row>
    <row r="1625" spans="2:15" ht="18.75" customHeight="1" x14ac:dyDescent="0.35">
      <c r="B1625" s="67" t="e">
        <f t="shared" si="144"/>
        <v>#N/A</v>
      </c>
      <c r="C1625" s="40"/>
      <c r="D1625" s="40"/>
      <c r="E1625" s="40"/>
      <c r="F1625" s="74"/>
      <c r="G1625" s="74"/>
      <c r="H1625" s="64" t="e">
        <f>VLOOKUP(E1625, 'CODES FOR CLOSING TYPE'!$A$1:$C$28, 2,0)</f>
        <v>#N/A</v>
      </c>
      <c r="I1625" s="75" t="str">
        <f t="shared" si="141"/>
        <v>DUP</v>
      </c>
      <c r="J1625" s="75" t="e">
        <f t="shared" si="140"/>
        <v>#N/A</v>
      </c>
      <c r="K1625" s="76" t="e">
        <f t="shared" si="142"/>
        <v>#N/A</v>
      </c>
      <c r="L1625" s="81">
        <f ca="1">SUMIF(MAYPAY1, Employees8[HELPER COLUMN],Table8[[#All],[Invoice Value]])</f>
        <v>0</v>
      </c>
      <c r="M1625" s="77" t="e">
        <f ca="1">IF(AND(K1625="PAY", L1625&gt;0), SUMIF(MAYPAY1,Employees8[[#Headers],[#Data],[HELPER COLUMN]],Table8[[#All],[Invoice Value]]), "")</f>
        <v>#N/A</v>
      </c>
      <c r="N1625" s="78" t="e">
        <f t="shared" si="143"/>
        <v>#N/A</v>
      </c>
      <c r="O1625" s="79"/>
    </row>
    <row r="1626" spans="2:15" ht="18.75" customHeight="1" x14ac:dyDescent="0.35">
      <c r="B1626" s="67" t="e">
        <f t="shared" si="144"/>
        <v>#N/A</v>
      </c>
      <c r="C1626" s="40"/>
      <c r="D1626" s="40"/>
      <c r="E1626" s="40"/>
      <c r="F1626" s="74"/>
      <c r="G1626" s="74"/>
      <c r="H1626" s="64" t="e">
        <f>VLOOKUP(E1626, 'CODES FOR CLOSING TYPE'!$A$1:$C$28, 2,0)</f>
        <v>#N/A</v>
      </c>
      <c r="I1626" s="75" t="str">
        <f t="shared" si="141"/>
        <v>DUP</v>
      </c>
      <c r="J1626" s="75" t="e">
        <f t="shared" si="140"/>
        <v>#N/A</v>
      </c>
      <c r="K1626" s="76" t="e">
        <f t="shared" si="142"/>
        <v>#N/A</v>
      </c>
      <c r="L1626" s="81">
        <f ca="1">SUMIF(MAYPAY1, Employees8[HELPER COLUMN],Table8[[#All],[Invoice Value]])</f>
        <v>0</v>
      </c>
      <c r="M1626" s="77" t="e">
        <f ca="1">IF(AND(K1626="PAY", L1626&gt;0), SUMIF(MAYPAY1,Employees8[[#Headers],[#Data],[HELPER COLUMN]],Table8[[#All],[Invoice Value]]), "")</f>
        <v>#N/A</v>
      </c>
      <c r="N1626" s="78" t="e">
        <f t="shared" si="143"/>
        <v>#N/A</v>
      </c>
      <c r="O1626" s="79"/>
    </row>
    <row r="1627" spans="2:15" ht="18.75" customHeight="1" x14ac:dyDescent="0.35">
      <c r="B1627" s="67" t="e">
        <f t="shared" si="144"/>
        <v>#N/A</v>
      </c>
      <c r="C1627" s="40"/>
      <c r="D1627" s="40"/>
      <c r="E1627" s="40"/>
      <c r="F1627" s="74"/>
      <c r="G1627" s="74"/>
      <c r="H1627" s="64" t="e">
        <f>VLOOKUP(E1627, 'CODES FOR CLOSING TYPE'!$A$1:$C$28, 2,0)</f>
        <v>#N/A</v>
      </c>
      <c r="I1627" s="75" t="str">
        <f t="shared" si="141"/>
        <v>DUP</v>
      </c>
      <c r="J1627" s="75" t="e">
        <f t="shared" si="140"/>
        <v>#N/A</v>
      </c>
      <c r="K1627" s="76" t="e">
        <f t="shared" si="142"/>
        <v>#N/A</v>
      </c>
      <c r="L1627" s="81">
        <f ca="1">SUMIF(MAYPAY1, Employees8[HELPER COLUMN],Table8[[#All],[Invoice Value]])</f>
        <v>0</v>
      </c>
      <c r="M1627" s="77" t="e">
        <f ca="1">IF(AND(K1627="PAY", L1627&gt;0), SUMIF(MAYPAY1,Employees8[[#Headers],[#Data],[HELPER COLUMN]],Table8[[#All],[Invoice Value]]), "")</f>
        <v>#N/A</v>
      </c>
      <c r="N1627" s="78" t="e">
        <f t="shared" si="143"/>
        <v>#N/A</v>
      </c>
      <c r="O1627" s="79"/>
    </row>
    <row r="1628" spans="2:15" ht="18.75" customHeight="1" x14ac:dyDescent="0.35">
      <c r="B1628" s="67" t="e">
        <f t="shared" si="144"/>
        <v>#N/A</v>
      </c>
      <c r="C1628" s="40"/>
      <c r="D1628" s="40"/>
      <c r="E1628" s="40"/>
      <c r="F1628" s="74"/>
      <c r="G1628" s="74"/>
      <c r="H1628" s="64" t="e">
        <f>VLOOKUP(E1628, 'CODES FOR CLOSING TYPE'!$A$1:$C$28, 2,0)</f>
        <v>#N/A</v>
      </c>
      <c r="I1628" s="75" t="str">
        <f t="shared" si="141"/>
        <v>DUP</v>
      </c>
      <c r="J1628" s="75" t="e">
        <f t="shared" si="140"/>
        <v>#N/A</v>
      </c>
      <c r="K1628" s="76" t="e">
        <f t="shared" si="142"/>
        <v>#N/A</v>
      </c>
      <c r="L1628" s="81">
        <f ca="1">SUMIF(MAYPAY1, Employees8[HELPER COLUMN],Table8[[#All],[Invoice Value]])</f>
        <v>0</v>
      </c>
      <c r="M1628" s="77" t="e">
        <f ca="1">IF(AND(K1628="PAY", L1628&gt;0), SUMIF(MAYPAY1,Employees8[[#Headers],[#Data],[HELPER COLUMN]],Table8[[#All],[Invoice Value]]), "")</f>
        <v>#N/A</v>
      </c>
      <c r="N1628" s="78" t="e">
        <f t="shared" si="143"/>
        <v>#N/A</v>
      </c>
      <c r="O1628" s="79"/>
    </row>
    <row r="1629" spans="2:15" ht="18.75" customHeight="1" x14ac:dyDescent="0.35">
      <c r="B1629" s="67" t="e">
        <f t="shared" si="144"/>
        <v>#N/A</v>
      </c>
      <c r="C1629" s="40"/>
      <c r="D1629" s="40"/>
      <c r="E1629" s="40"/>
      <c r="F1629" s="74"/>
      <c r="G1629" s="74"/>
      <c r="H1629" s="64" t="e">
        <f>VLOOKUP(E1629, 'CODES FOR CLOSING TYPE'!$A$1:$C$28, 2,0)</f>
        <v>#N/A</v>
      </c>
      <c r="I1629" s="75" t="str">
        <f t="shared" si="141"/>
        <v>DUP</v>
      </c>
      <c r="J1629" s="75" t="e">
        <f t="shared" si="140"/>
        <v>#N/A</v>
      </c>
      <c r="K1629" s="76" t="e">
        <f t="shared" si="142"/>
        <v>#N/A</v>
      </c>
      <c r="L1629" s="81">
        <f ca="1">SUMIF(MAYPAY1, Employees8[HELPER COLUMN],Table8[[#All],[Invoice Value]])</f>
        <v>0</v>
      </c>
      <c r="M1629" s="77" t="e">
        <f ca="1">IF(AND(K1629="PAY", L1629&gt;0), SUMIF(MAYPAY1,Employees8[[#Headers],[#Data],[HELPER COLUMN]],Table8[[#All],[Invoice Value]]), "")</f>
        <v>#N/A</v>
      </c>
      <c r="N1629" s="78" t="e">
        <f t="shared" si="143"/>
        <v>#N/A</v>
      </c>
      <c r="O1629" s="79"/>
    </row>
    <row r="1630" spans="2:15" ht="18.75" customHeight="1" x14ac:dyDescent="0.35">
      <c r="B1630" s="67" t="e">
        <f t="shared" si="144"/>
        <v>#N/A</v>
      </c>
      <c r="C1630" s="40"/>
      <c r="D1630" s="40"/>
      <c r="E1630" s="40"/>
      <c r="F1630" s="74"/>
      <c r="G1630" s="74"/>
      <c r="H1630" s="64" t="e">
        <f>VLOOKUP(E1630, 'CODES FOR CLOSING TYPE'!$A$1:$C$28, 2,0)</f>
        <v>#N/A</v>
      </c>
      <c r="I1630" s="75" t="str">
        <f t="shared" si="141"/>
        <v>DUP</v>
      </c>
      <c r="J1630" s="75" t="e">
        <f t="shared" si="140"/>
        <v>#N/A</v>
      </c>
      <c r="K1630" s="76" t="e">
        <f t="shared" si="142"/>
        <v>#N/A</v>
      </c>
      <c r="L1630" s="81">
        <f ca="1">SUMIF(MAYPAY1, Employees8[HELPER COLUMN],Table8[[#All],[Invoice Value]])</f>
        <v>0</v>
      </c>
      <c r="M1630" s="77" t="e">
        <f ca="1">IF(AND(K1630="PAY", L1630&gt;0), SUMIF(MAYPAY1,Employees8[[#Headers],[#Data],[HELPER COLUMN]],Table8[[#All],[Invoice Value]]), "")</f>
        <v>#N/A</v>
      </c>
      <c r="N1630" s="78" t="e">
        <f t="shared" si="143"/>
        <v>#N/A</v>
      </c>
      <c r="O1630" s="79"/>
    </row>
    <row r="1631" spans="2:15" ht="18.75" customHeight="1" x14ac:dyDescent="0.35">
      <c r="B1631" s="67" t="e">
        <f t="shared" si="144"/>
        <v>#N/A</v>
      </c>
      <c r="C1631" s="40"/>
      <c r="D1631" s="40"/>
      <c r="E1631" s="40"/>
      <c r="F1631" s="74"/>
      <c r="G1631" s="74"/>
      <c r="H1631" s="64" t="e">
        <f>VLOOKUP(E1631, 'CODES FOR CLOSING TYPE'!$A$1:$C$28, 2,0)</f>
        <v>#N/A</v>
      </c>
      <c r="I1631" s="75" t="str">
        <f t="shared" si="141"/>
        <v>DUP</v>
      </c>
      <c r="J1631" s="75" t="e">
        <f t="shared" si="140"/>
        <v>#N/A</v>
      </c>
      <c r="K1631" s="76" t="e">
        <f t="shared" si="142"/>
        <v>#N/A</v>
      </c>
      <c r="L1631" s="81">
        <f ca="1">SUMIF(MAYPAY1, Employees8[HELPER COLUMN],Table8[[#All],[Invoice Value]])</f>
        <v>0</v>
      </c>
      <c r="M1631" s="77" t="e">
        <f ca="1">IF(AND(K1631="PAY", L1631&gt;0), SUMIF(MAYPAY1,Employees8[[#Headers],[#Data],[HELPER COLUMN]],Table8[[#All],[Invoice Value]]), "")</f>
        <v>#N/A</v>
      </c>
      <c r="N1631" s="78" t="e">
        <f t="shared" si="143"/>
        <v>#N/A</v>
      </c>
      <c r="O1631" s="79"/>
    </row>
    <row r="1632" spans="2:15" ht="18.75" customHeight="1" x14ac:dyDescent="0.35">
      <c r="B1632" s="67" t="e">
        <f t="shared" si="144"/>
        <v>#N/A</v>
      </c>
      <c r="C1632" s="40"/>
      <c r="D1632" s="40"/>
      <c r="E1632" s="40"/>
      <c r="F1632" s="74"/>
      <c r="G1632" s="74"/>
      <c r="H1632" s="64" t="e">
        <f>VLOOKUP(E1632, 'CODES FOR CLOSING TYPE'!$A$1:$C$28, 2,0)</f>
        <v>#N/A</v>
      </c>
      <c r="I1632" s="75" t="str">
        <f t="shared" si="141"/>
        <v>DUP</v>
      </c>
      <c r="J1632" s="75" t="e">
        <f t="shared" si="140"/>
        <v>#N/A</v>
      </c>
      <c r="K1632" s="76" t="e">
        <f t="shared" si="142"/>
        <v>#N/A</v>
      </c>
      <c r="L1632" s="81">
        <f ca="1">SUMIF(MAYPAY1, Employees8[HELPER COLUMN],Table8[[#All],[Invoice Value]])</f>
        <v>0</v>
      </c>
      <c r="M1632" s="77" t="e">
        <f ca="1">IF(AND(K1632="PAY", L1632&gt;0), SUMIF(MAYPAY1,Employees8[[#Headers],[#Data],[HELPER COLUMN]],Table8[[#All],[Invoice Value]]), "")</f>
        <v>#N/A</v>
      </c>
      <c r="N1632" s="78" t="e">
        <f t="shared" si="143"/>
        <v>#N/A</v>
      </c>
      <c r="O1632" s="79"/>
    </row>
    <row r="1633" spans="2:15" ht="18.75" customHeight="1" x14ac:dyDescent="0.35">
      <c r="B1633" s="67" t="e">
        <f t="shared" si="144"/>
        <v>#N/A</v>
      </c>
      <c r="C1633" s="40"/>
      <c r="D1633" s="40"/>
      <c r="E1633" s="40"/>
      <c r="F1633" s="74"/>
      <c r="G1633" s="74"/>
      <c r="H1633" s="64" t="e">
        <f>VLOOKUP(E1633, 'CODES FOR CLOSING TYPE'!$A$1:$C$28, 2,0)</f>
        <v>#N/A</v>
      </c>
      <c r="I1633" s="75" t="str">
        <f t="shared" si="141"/>
        <v>DUP</v>
      </c>
      <c r="J1633" s="75" t="e">
        <f t="shared" si="140"/>
        <v>#N/A</v>
      </c>
      <c r="K1633" s="76" t="e">
        <f t="shared" si="142"/>
        <v>#N/A</v>
      </c>
      <c r="L1633" s="81">
        <f ca="1">SUMIF(MAYPAY1, Employees8[HELPER COLUMN],Table8[[#All],[Invoice Value]])</f>
        <v>0</v>
      </c>
      <c r="M1633" s="77" t="e">
        <f ca="1">IF(AND(K1633="PAY", L1633&gt;0), SUMIF(MAYPAY1,Employees8[[#Headers],[#Data],[HELPER COLUMN]],Table8[[#All],[Invoice Value]]), "")</f>
        <v>#N/A</v>
      </c>
      <c r="N1633" s="78" t="e">
        <f t="shared" si="143"/>
        <v>#N/A</v>
      </c>
      <c r="O1633" s="79"/>
    </row>
    <row r="1634" spans="2:15" ht="18.75" customHeight="1" x14ac:dyDescent="0.35">
      <c r="B1634" s="67" t="e">
        <f t="shared" si="144"/>
        <v>#N/A</v>
      </c>
      <c r="C1634" s="40"/>
      <c r="D1634" s="40"/>
      <c r="E1634" s="40"/>
      <c r="F1634" s="74"/>
      <c r="G1634" s="74"/>
      <c r="H1634" s="64" t="e">
        <f>VLOOKUP(E1634, 'CODES FOR CLOSING TYPE'!$A$1:$C$28, 2,0)</f>
        <v>#N/A</v>
      </c>
      <c r="I1634" s="75" t="str">
        <f t="shared" si="141"/>
        <v>DUP</v>
      </c>
      <c r="J1634" s="75" t="e">
        <f t="shared" si="140"/>
        <v>#N/A</v>
      </c>
      <c r="K1634" s="76" t="e">
        <f t="shared" si="142"/>
        <v>#N/A</v>
      </c>
      <c r="L1634" s="81">
        <f ca="1">SUMIF(MAYPAY1, Employees8[HELPER COLUMN],Table8[[#All],[Invoice Value]])</f>
        <v>0</v>
      </c>
      <c r="M1634" s="77" t="e">
        <f ca="1">IF(AND(K1634="PAY", L1634&gt;0), SUMIF(MAYPAY1,Employees8[[#Headers],[#Data],[HELPER COLUMN]],Table8[[#All],[Invoice Value]]), "")</f>
        <v>#N/A</v>
      </c>
      <c r="N1634" s="78" t="e">
        <f t="shared" si="143"/>
        <v>#N/A</v>
      </c>
      <c r="O1634" s="79"/>
    </row>
    <row r="1635" spans="2:15" ht="18.75" customHeight="1" x14ac:dyDescent="0.35">
      <c r="B1635" s="67" t="e">
        <f t="shared" si="144"/>
        <v>#N/A</v>
      </c>
      <c r="C1635" s="40"/>
      <c r="D1635" s="40"/>
      <c r="E1635" s="40"/>
      <c r="F1635" s="74"/>
      <c r="G1635" s="74"/>
      <c r="H1635" s="64" t="e">
        <f>VLOOKUP(E1635, 'CODES FOR CLOSING TYPE'!$A$1:$C$28, 2,0)</f>
        <v>#N/A</v>
      </c>
      <c r="I1635" s="75" t="str">
        <f t="shared" si="141"/>
        <v>DUP</v>
      </c>
      <c r="J1635" s="75" t="e">
        <f t="shared" si="140"/>
        <v>#N/A</v>
      </c>
      <c r="K1635" s="76" t="e">
        <f t="shared" si="142"/>
        <v>#N/A</v>
      </c>
      <c r="L1635" s="81">
        <f ca="1">SUMIF(MAYPAY1, Employees8[HELPER COLUMN],Table8[[#All],[Invoice Value]])</f>
        <v>0</v>
      </c>
      <c r="M1635" s="77" t="e">
        <f ca="1">IF(AND(K1635="PAY", L1635&gt;0), SUMIF(MAYPAY1,Employees8[[#Headers],[#Data],[HELPER COLUMN]],Table8[[#All],[Invoice Value]]), "")</f>
        <v>#N/A</v>
      </c>
      <c r="N1635" s="78" t="e">
        <f t="shared" si="143"/>
        <v>#N/A</v>
      </c>
      <c r="O1635" s="79"/>
    </row>
    <row r="1636" spans="2:15" ht="18.75" customHeight="1" x14ac:dyDescent="0.35">
      <c r="B1636" s="67" t="e">
        <f t="shared" si="144"/>
        <v>#N/A</v>
      </c>
      <c r="C1636" s="40"/>
      <c r="D1636" s="40"/>
      <c r="E1636" s="40"/>
      <c r="F1636" s="74"/>
      <c r="G1636" s="74"/>
      <c r="H1636" s="64" t="e">
        <f>VLOOKUP(E1636, 'CODES FOR CLOSING TYPE'!$A$1:$C$28, 2,0)</f>
        <v>#N/A</v>
      </c>
      <c r="I1636" s="75" t="str">
        <f t="shared" si="141"/>
        <v>DUP</v>
      </c>
      <c r="J1636" s="75" t="e">
        <f t="shared" si="140"/>
        <v>#N/A</v>
      </c>
      <c r="K1636" s="76" t="e">
        <f t="shared" si="142"/>
        <v>#N/A</v>
      </c>
      <c r="L1636" s="81">
        <f ca="1">SUMIF(MAYPAY1, Employees8[HELPER COLUMN],Table8[[#All],[Invoice Value]])</f>
        <v>0</v>
      </c>
      <c r="M1636" s="77" t="e">
        <f ca="1">IF(AND(K1636="PAY", L1636&gt;0), SUMIF(MAYPAY1,Employees8[[#Headers],[#Data],[HELPER COLUMN]],Table8[[#All],[Invoice Value]]), "")</f>
        <v>#N/A</v>
      </c>
      <c r="N1636" s="78" t="e">
        <f t="shared" si="143"/>
        <v>#N/A</v>
      </c>
      <c r="O1636" s="79"/>
    </row>
  </sheetData>
  <conditionalFormatting sqref="B4:B1636">
    <cfRule type="duplicateValues" dxfId="60" priority="7"/>
    <cfRule type="duplicateValues" dxfId="59" priority="1"/>
  </conditionalFormatting>
  <conditionalFormatting sqref="E432">
    <cfRule type="uniqueValues" dxfId="58" priority="4"/>
  </conditionalFormatting>
  <conditionalFormatting sqref="B1:B1048576">
    <cfRule type="duplicateValues" dxfId="57" priority="3"/>
    <cfRule type="duplicateValues" dxfId="56" priority="2"/>
  </conditionalFormatting>
  <dataValidations count="1">
    <dataValidation type="list" allowBlank="1" showInputMessage="1" showErrorMessage="1" sqref="E57 E63">
      <formula1>CLOSINGTYPE</formula1>
    </dataValidation>
  </dataValidations>
  <printOptions horizontalCentered="1"/>
  <pageMargins left="0.25" right="0.25" top="0.75" bottom="0.75" header="0.3" footer="0.3"/>
  <pageSetup scale="49" fitToHeight="0" orientation="landscape" r:id="rId1"/>
  <legacy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F18"/>
  <sheetViews>
    <sheetView showGridLines="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4.5" x14ac:dyDescent="0.35"/>
  <cols>
    <col min="1" max="1" width="23.453125" style="21" customWidth="1"/>
    <col min="2" max="2" width="20.1796875" customWidth="1"/>
    <col min="4" max="4" width="2" customWidth="1"/>
    <col min="5" max="5" width="27.54296875" customWidth="1"/>
    <col min="6" max="6" width="30.81640625" customWidth="1"/>
  </cols>
  <sheetData>
    <row r="1" spans="1:6" ht="26.5" x14ac:dyDescent="0.65">
      <c r="A1" s="127" t="s">
        <v>193</v>
      </c>
      <c r="B1" s="128"/>
      <c r="E1" s="129" t="s">
        <v>195</v>
      </c>
      <c r="F1" s="130"/>
    </row>
    <row r="2" spans="1:6" ht="19.5" x14ac:dyDescent="0.35">
      <c r="A2" s="25" t="s">
        <v>184</v>
      </c>
      <c r="B2" s="28" t="s">
        <v>192</v>
      </c>
      <c r="E2" s="25" t="s">
        <v>184</v>
      </c>
      <c r="F2" s="25" t="s">
        <v>194</v>
      </c>
    </row>
    <row r="3" spans="1:6" ht="16.5" x14ac:dyDescent="0.35">
      <c r="A3" s="22" t="s">
        <v>40</v>
      </c>
      <c r="B3" s="23">
        <f ca="1">SUMIFS(Employees8[[#Headers],[#Data],[FINAL PAY]], Employees8[[#Headers],[#Data],[TECH ]], A3)</f>
        <v>14676.830000000004</v>
      </c>
      <c r="E3" s="22" t="s">
        <v>40</v>
      </c>
      <c r="F3" s="26">
        <f ca="1">0.2*(B3+B4)</f>
        <v>4858.0900000000011</v>
      </c>
    </row>
    <row r="4" spans="1:6" ht="16.5" x14ac:dyDescent="0.35">
      <c r="A4" s="22" t="s">
        <v>71</v>
      </c>
      <c r="B4" s="24">
        <f ca="1">SUMIFS(Employees8[[#Headers],[#Data],[FINAL PAY]], Employees8[[#Headers],[#Data],[TECH ]], A4)</f>
        <v>9613.619999999999</v>
      </c>
      <c r="E4" s="22" t="s">
        <v>71</v>
      </c>
      <c r="F4" s="26">
        <f ca="1">0.2*(B3+B4)</f>
        <v>4858.0900000000011</v>
      </c>
    </row>
    <row r="5" spans="1:6" ht="16.5" x14ac:dyDescent="0.35">
      <c r="A5" s="22" t="s">
        <v>18</v>
      </c>
      <c r="B5" s="24">
        <f ca="1">SUMIFS(Employees8[[#Headers],[#Data],[FINAL PAY]], Employees8[[#Headers],[#Data],[TECH ]], A5)</f>
        <v>24619.980000000003</v>
      </c>
      <c r="E5" s="22" t="s">
        <v>18</v>
      </c>
      <c r="F5" s="22">
        <f ca="1">0.22*B5</f>
        <v>5416.3956000000007</v>
      </c>
    </row>
    <row r="6" spans="1:6" ht="16.5" x14ac:dyDescent="0.35">
      <c r="A6" s="22" t="s">
        <v>65</v>
      </c>
      <c r="B6" s="24">
        <f ca="1">SUMIFS(Employees8[[#Headers],[#Data],[FINAL PAY]], Employees8[[#Headers],[#Data],[TECH ]], A6)</f>
        <v>21203.400000000005</v>
      </c>
      <c r="E6" s="22" t="s">
        <v>185</v>
      </c>
      <c r="F6" s="22">
        <f ca="1">0.18*B5</f>
        <v>4431.5964000000004</v>
      </c>
    </row>
    <row r="7" spans="1:6" ht="16.5" x14ac:dyDescent="0.35">
      <c r="A7" s="22" t="s">
        <v>74</v>
      </c>
      <c r="B7" s="24">
        <f ca="1">SUMIFS(Employees8[[#Headers],[#Data],[FINAL PAY]], Employees8[[#Headers],[#Data],[TECH ]], A7)</f>
        <v>24827.260000000009</v>
      </c>
      <c r="E7" s="22" t="s">
        <v>186</v>
      </c>
      <c r="F7" s="22">
        <f ca="1">0.22*B6</f>
        <v>4664.7480000000014</v>
      </c>
    </row>
    <row r="8" spans="1:6" ht="16.5" x14ac:dyDescent="0.35">
      <c r="A8" s="22" t="s">
        <v>55</v>
      </c>
      <c r="B8" s="24">
        <f ca="1">SUMIFS(Employees8[[#Headers],[#Data],[FINAL PAY]], Employees8[[#Headers],[#Data],[TECH ]], A8)</f>
        <v>18768.720000000005</v>
      </c>
      <c r="E8" s="22" t="s">
        <v>74</v>
      </c>
      <c r="F8" s="22">
        <f ca="1">0.22*B7</f>
        <v>5461.9972000000025</v>
      </c>
    </row>
    <row r="9" spans="1:6" ht="16.5" x14ac:dyDescent="0.35">
      <c r="A9" s="22" t="s">
        <v>45</v>
      </c>
      <c r="B9" s="24">
        <f ca="1">SUMIFS(Employees8[[#Headers],[#Data],[FINAL PAY]], Employees8[[#Headers],[#Data],[TECH ]], A9)</f>
        <v>11657.070000000002</v>
      </c>
      <c r="E9" s="22" t="s">
        <v>187</v>
      </c>
      <c r="F9" s="22">
        <f ca="1">0.18*B7</f>
        <v>4468.9068000000016</v>
      </c>
    </row>
    <row r="10" spans="1:6" ht="16.5" x14ac:dyDescent="0.35">
      <c r="A10" s="22" t="s">
        <v>82</v>
      </c>
      <c r="B10" s="24">
        <f ca="1">SUMIFS(Employees8[[#Headers],[#Data],[FINAL PAY]], Employees8[[#Headers],[#Data],[TECH ]], A10)</f>
        <v>27684.659999999996</v>
      </c>
      <c r="E10" s="22" t="s">
        <v>55</v>
      </c>
      <c r="F10" s="22">
        <f ca="1">0.22*B8</f>
        <v>4129.1184000000012</v>
      </c>
    </row>
    <row r="11" spans="1:6" ht="16.5" x14ac:dyDescent="0.35">
      <c r="A11" s="22" t="s">
        <v>28</v>
      </c>
      <c r="B11" s="24">
        <f ca="1">SUMIFS(Employees8[[#Headers],[#Data],[FINAL PAY]], Employees8[[#Headers],[#Data],[TECH ]], A11)</f>
        <v>8793.9799999999977</v>
      </c>
      <c r="E11" s="22" t="s">
        <v>45</v>
      </c>
      <c r="F11" s="22">
        <f ca="1">0.22*B9</f>
        <v>2564.5554000000002</v>
      </c>
    </row>
    <row r="12" spans="1:6" ht="16.5" x14ac:dyDescent="0.35">
      <c r="A12" s="22" t="s">
        <v>59</v>
      </c>
      <c r="B12" s="24">
        <f ca="1">SUMIFS(Employees8[[#Headers],[#Data],[FINAL PAY]], Employees8[[#Headers],[#Data],[TECH ]], A12)</f>
        <v>27946.630000000005</v>
      </c>
      <c r="E12" s="22" t="s">
        <v>82</v>
      </c>
      <c r="F12" s="22">
        <f ca="1">0.22*B10</f>
        <v>6090.6251999999995</v>
      </c>
    </row>
    <row r="13" spans="1:6" ht="16.5" x14ac:dyDescent="0.35">
      <c r="E13" s="22" t="s">
        <v>188</v>
      </c>
      <c r="F13" s="22">
        <f ca="1">0.18*B10</f>
        <v>4983.2387999999992</v>
      </c>
    </row>
    <row r="14" spans="1:6" ht="16.5" x14ac:dyDescent="0.35">
      <c r="E14" s="22" t="s">
        <v>28</v>
      </c>
      <c r="F14" s="22">
        <f ca="1">0.22*B11</f>
        <v>1934.6755999999996</v>
      </c>
    </row>
    <row r="15" spans="1:6" ht="16.5" x14ac:dyDescent="0.35">
      <c r="E15" s="22" t="s">
        <v>189</v>
      </c>
      <c r="F15" s="22">
        <f ca="1">0.18*B11</f>
        <v>1582.9163999999996</v>
      </c>
    </row>
    <row r="16" spans="1:6" ht="16.5" x14ac:dyDescent="0.35">
      <c r="E16" s="22" t="s">
        <v>59</v>
      </c>
      <c r="F16" s="22">
        <f ca="1">0.22*B12</f>
        <v>6148.258600000001</v>
      </c>
    </row>
    <row r="17" spans="5:6" ht="16.5" x14ac:dyDescent="0.35">
      <c r="E17" s="22" t="s">
        <v>190</v>
      </c>
      <c r="F17" s="22">
        <f ca="1">0.18*B12</f>
        <v>5030.3934000000008</v>
      </c>
    </row>
    <row r="18" spans="5:6" ht="16.5" x14ac:dyDescent="0.35">
      <c r="E18" s="27" t="s">
        <v>191</v>
      </c>
      <c r="F18" s="27">
        <f ca="1">0.18*B6</f>
        <v>3816.612000000001</v>
      </c>
    </row>
  </sheetData>
  <mergeCells count="2">
    <mergeCell ref="A1:B1"/>
    <mergeCell ref="E1:F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C28"/>
  <sheetViews>
    <sheetView topLeftCell="A8" workbookViewId="0">
      <selection activeCell="A20" sqref="A20"/>
    </sheetView>
  </sheetViews>
  <sheetFormatPr defaultColWidth="9.1796875" defaultRowHeight="14.5" x14ac:dyDescent="0.35"/>
  <cols>
    <col min="1" max="1" width="47.1796875" style="46" customWidth="1"/>
    <col min="2" max="2" width="14.26953125" style="46" customWidth="1"/>
    <col min="3" max="16384" width="9.1796875" style="46"/>
  </cols>
  <sheetData>
    <row r="1" spans="1:3" x14ac:dyDescent="0.35">
      <c r="A1" s="45" t="s">
        <v>387</v>
      </c>
      <c r="B1" s="45" t="s">
        <v>388</v>
      </c>
      <c r="C1" s="45" t="s">
        <v>389</v>
      </c>
    </row>
    <row r="2" spans="1:3" x14ac:dyDescent="0.35">
      <c r="A2" s="45" t="s">
        <v>34</v>
      </c>
      <c r="B2" s="45" t="s">
        <v>35</v>
      </c>
      <c r="C2" s="45">
        <v>0</v>
      </c>
    </row>
    <row r="3" spans="1:3" x14ac:dyDescent="0.35">
      <c r="A3" s="45" t="s">
        <v>22</v>
      </c>
      <c r="B3" s="45" t="s">
        <v>23</v>
      </c>
      <c r="C3" s="45">
        <v>383.5</v>
      </c>
    </row>
    <row r="4" spans="1:3" x14ac:dyDescent="0.35">
      <c r="A4" s="45" t="s">
        <v>39</v>
      </c>
      <c r="B4" s="45" t="s">
        <v>41</v>
      </c>
      <c r="C4" s="45">
        <v>498.69</v>
      </c>
    </row>
    <row r="5" spans="1:3" x14ac:dyDescent="0.35">
      <c r="A5" s="45" t="s">
        <v>94</v>
      </c>
      <c r="B5" s="45" t="s">
        <v>95</v>
      </c>
      <c r="C5" s="45">
        <v>881.69</v>
      </c>
    </row>
    <row r="6" spans="1:3" x14ac:dyDescent="0.35">
      <c r="A6" s="45" t="s">
        <v>24</v>
      </c>
      <c r="B6" s="45" t="s">
        <v>25</v>
      </c>
      <c r="C6" s="45">
        <v>626.70000000000005</v>
      </c>
    </row>
    <row r="7" spans="1:3" x14ac:dyDescent="0.35">
      <c r="A7" s="45" t="s">
        <v>79</v>
      </c>
      <c r="B7" s="45" t="s">
        <v>80</v>
      </c>
      <c r="C7" s="45">
        <v>414.92</v>
      </c>
    </row>
    <row r="8" spans="1:3" x14ac:dyDescent="0.35">
      <c r="A8" s="45" t="s">
        <v>27</v>
      </c>
      <c r="B8" s="45" t="s">
        <v>29</v>
      </c>
      <c r="C8" s="45">
        <v>433.57</v>
      </c>
    </row>
    <row r="9" spans="1:3" x14ac:dyDescent="0.35">
      <c r="A9" s="45" t="s">
        <v>84</v>
      </c>
      <c r="B9" s="45" t="s">
        <v>85</v>
      </c>
      <c r="C9" s="45">
        <v>22.61</v>
      </c>
    </row>
    <row r="10" spans="1:3" x14ac:dyDescent="0.35">
      <c r="A10" s="45" t="s">
        <v>37</v>
      </c>
      <c r="B10" s="45" t="s">
        <v>15</v>
      </c>
      <c r="C10" s="45">
        <v>194.94</v>
      </c>
    </row>
    <row r="11" spans="1:3" x14ac:dyDescent="0.35">
      <c r="A11" s="45" t="s">
        <v>53</v>
      </c>
      <c r="B11" s="45" t="s">
        <v>20</v>
      </c>
      <c r="C11" s="45">
        <v>254.64</v>
      </c>
    </row>
    <row r="12" spans="1:3" x14ac:dyDescent="0.35">
      <c r="A12" s="45" t="s">
        <v>32</v>
      </c>
      <c r="B12" s="45" t="s">
        <v>19</v>
      </c>
      <c r="C12" s="45">
        <v>625.48</v>
      </c>
    </row>
    <row r="13" spans="1:3" x14ac:dyDescent="0.35">
      <c r="A13" s="45" t="s">
        <v>69</v>
      </c>
      <c r="B13" s="45" t="s">
        <v>2</v>
      </c>
      <c r="C13" s="45">
        <v>187.32</v>
      </c>
    </row>
    <row r="14" spans="1:3" x14ac:dyDescent="0.35">
      <c r="A14" s="45" t="s">
        <v>313</v>
      </c>
      <c r="B14" s="45" t="s">
        <v>160</v>
      </c>
      <c r="C14" s="45">
        <v>225.02</v>
      </c>
    </row>
    <row r="15" spans="1:3" x14ac:dyDescent="0.35">
      <c r="A15" s="45" t="s">
        <v>88</v>
      </c>
      <c r="B15" s="45" t="s">
        <v>89</v>
      </c>
      <c r="C15" s="45">
        <v>205.64</v>
      </c>
    </row>
    <row r="16" spans="1:3" x14ac:dyDescent="0.35">
      <c r="A16" s="45" t="s">
        <v>17</v>
      </c>
      <c r="B16" s="45" t="s">
        <v>19</v>
      </c>
      <c r="C16" s="45">
        <v>625.48</v>
      </c>
    </row>
    <row r="17" spans="1:3" x14ac:dyDescent="0.35">
      <c r="A17" s="45" t="s">
        <v>100</v>
      </c>
      <c r="B17" s="45" t="s">
        <v>95</v>
      </c>
      <c r="C17" s="45">
        <v>881.69</v>
      </c>
    </row>
    <row r="18" spans="1:3" x14ac:dyDescent="0.35">
      <c r="A18" s="45" t="s">
        <v>92</v>
      </c>
      <c r="B18" s="45" t="s">
        <v>93</v>
      </c>
      <c r="C18" s="45">
        <v>146.76</v>
      </c>
    </row>
    <row r="19" spans="1:3" x14ac:dyDescent="0.35">
      <c r="A19" s="45" t="s">
        <v>108</v>
      </c>
      <c r="B19" s="45" t="s">
        <v>93</v>
      </c>
      <c r="C19" s="45">
        <v>146.76</v>
      </c>
    </row>
    <row r="20" spans="1:3" x14ac:dyDescent="0.35">
      <c r="A20" s="45" t="s">
        <v>104</v>
      </c>
      <c r="B20" s="45" t="s">
        <v>105</v>
      </c>
      <c r="C20" s="45">
        <v>433.57</v>
      </c>
    </row>
    <row r="21" spans="1:3" x14ac:dyDescent="0.35">
      <c r="A21" s="45" t="s">
        <v>352</v>
      </c>
      <c r="B21" s="45" t="s">
        <v>146</v>
      </c>
      <c r="C21" s="45">
        <v>626.70000000000005</v>
      </c>
    </row>
    <row r="22" spans="1:3" ht="15.5" x14ac:dyDescent="0.35">
      <c r="A22" s="47" t="s">
        <v>109</v>
      </c>
      <c r="B22" s="45" t="s">
        <v>93</v>
      </c>
      <c r="C22" s="45"/>
    </row>
    <row r="23" spans="1:3" x14ac:dyDescent="0.35">
      <c r="A23" s="45" t="s">
        <v>76</v>
      </c>
      <c r="B23" s="45" t="s">
        <v>77</v>
      </c>
      <c r="C23" s="45">
        <v>307.72000000000003</v>
      </c>
    </row>
    <row r="24" spans="1:3" x14ac:dyDescent="0.35">
      <c r="A24" s="45" t="s">
        <v>86</v>
      </c>
      <c r="B24" s="45" t="s">
        <v>87</v>
      </c>
      <c r="C24" s="45">
        <v>58.84</v>
      </c>
    </row>
    <row r="25" spans="1:3" x14ac:dyDescent="0.35">
      <c r="A25" s="45" t="s">
        <v>101</v>
      </c>
      <c r="B25" s="45" t="s">
        <v>102</v>
      </c>
      <c r="C25" s="45">
        <v>68.2</v>
      </c>
    </row>
    <row r="26" spans="1:3" x14ac:dyDescent="0.35">
      <c r="A26" s="45" t="s">
        <v>106</v>
      </c>
      <c r="B26" s="45" t="s">
        <v>107</v>
      </c>
      <c r="C26" s="45">
        <v>60.72</v>
      </c>
    </row>
    <row r="27" spans="1:3" x14ac:dyDescent="0.35">
      <c r="A27" s="45" t="s">
        <v>50</v>
      </c>
      <c r="B27" s="45" t="s">
        <v>51</v>
      </c>
      <c r="C27" s="45">
        <v>225.02</v>
      </c>
    </row>
    <row r="28" spans="1:3" ht="28.5" x14ac:dyDescent="0.35">
      <c r="A28" s="48" t="s">
        <v>390</v>
      </c>
      <c r="B28" s="46" t="s">
        <v>107</v>
      </c>
      <c r="C28" s="46">
        <v>60.72</v>
      </c>
    </row>
  </sheetData>
  <conditionalFormatting sqref="A1:A16">
    <cfRule type="uniqueValues" dxfId="1" priority="2"/>
  </conditionalFormatting>
  <conditionalFormatting sqref="A17">
    <cfRule type="uniqu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2018 EXCEL</vt:lpstr>
      <vt:lpstr>AUTOMATE</vt:lpstr>
      <vt:lpstr>PAY</vt:lpstr>
      <vt:lpstr>CODES FOR CLOSING TYPE</vt:lpstr>
      <vt:lpstr>BUILDCODES</vt:lpstr>
      <vt:lpstr>CLOSINGTYPECODES</vt:lpstr>
      <vt:lpstr>MAYPAY1</vt:lpstr>
      <vt:lpstr>AUTOMATE!Print_Titles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FABRIL</cp:lastModifiedBy>
  <dcterms:created xsi:type="dcterms:W3CDTF">2018-05-08T04:07:15Z</dcterms:created>
  <dcterms:modified xsi:type="dcterms:W3CDTF">2018-05-21T03:39:45Z</dcterms:modified>
</cp:coreProperties>
</file>