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J-KARM" sheetId="1" r:id="rId1"/>
    <sheet name="GANGA" sheetId="2" r:id="rId2"/>
    <sheet name="GURI" sheetId="3" r:id="rId3"/>
    <sheet name="JASMEET" sheetId="4" r:id="rId4"/>
    <sheet name="PRABJOTH" sheetId="5" r:id="rId5"/>
    <sheet name="PRASANNA" sheetId="9" r:id="rId6"/>
    <sheet name="MANISH" sheetId="6" r:id="rId7"/>
    <sheet name="NITI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" i="9" l="1"/>
  <c r="J97" i="9"/>
  <c r="L96" i="9"/>
  <c r="J96" i="9"/>
  <c r="J94" i="9"/>
  <c r="J98" i="9" s="1"/>
  <c r="L91" i="9"/>
  <c r="L90" i="9"/>
  <c r="L94" i="9" s="1"/>
  <c r="L98" i="9" s="1"/>
  <c r="J90" i="9"/>
  <c r="L88" i="9"/>
  <c r="K85" i="9"/>
  <c r="J86" i="9" s="1"/>
  <c r="G85" i="9"/>
  <c r="L83" i="9"/>
  <c r="K38" i="9"/>
  <c r="K37" i="9"/>
  <c r="J36" i="9"/>
  <c r="H37" i="9" s="1"/>
  <c r="J8" i="9"/>
  <c r="J7" i="9"/>
  <c r="I4" i="9"/>
  <c r="I5" i="9" s="1"/>
  <c r="J5" i="9" s="1"/>
  <c r="J87" i="9" l="1"/>
  <c r="I6" i="9"/>
  <c r="J6" i="9" s="1"/>
  <c r="H298" i="5"/>
  <c r="H55" i="5"/>
  <c r="I55" i="5" s="1"/>
  <c r="H51" i="5"/>
  <c r="H54" i="5" s="1"/>
  <c r="I54" i="5" s="1"/>
  <c r="H29" i="5"/>
  <c r="H9" i="5"/>
  <c r="H11" i="5" s="1"/>
  <c r="I11" i="5" s="1"/>
  <c r="C80" i="7"/>
  <c r="F80" i="7" s="1"/>
  <c r="G80" i="7" s="1"/>
  <c r="E78" i="7"/>
  <c r="G78" i="7" s="1"/>
  <c r="C78" i="7"/>
  <c r="F79" i="7" s="1"/>
  <c r="G79" i="7" s="1"/>
  <c r="E75" i="7"/>
  <c r="F41" i="7"/>
  <c r="G41" i="7" s="1"/>
  <c r="F39" i="7"/>
  <c r="F40" i="7" s="1"/>
  <c r="G40" i="7" s="1"/>
  <c r="F83" i="6"/>
  <c r="G83" i="6" s="1"/>
  <c r="G82" i="6"/>
  <c r="F82" i="6"/>
  <c r="F81" i="6"/>
  <c r="E43" i="6"/>
  <c r="E22" i="6"/>
  <c r="E24" i="6" s="1"/>
  <c r="G24" i="6" s="1"/>
  <c r="I62" i="4"/>
  <c r="F45" i="4" s="1"/>
  <c r="I55" i="4"/>
  <c r="I65" i="4" s="1"/>
  <c r="F48" i="4" s="1"/>
  <c r="F54" i="4"/>
  <c r="F53" i="4"/>
  <c r="I43" i="4"/>
  <c r="I63" i="4" s="1"/>
  <c r="F46" i="4" s="1"/>
  <c r="I17" i="4"/>
  <c r="J17" i="4" s="1"/>
  <c r="H14" i="4"/>
  <c r="J14" i="4" s="1"/>
  <c r="I40" i="3"/>
  <c r="I42" i="3" s="1"/>
  <c r="J42" i="3" s="1"/>
  <c r="I10" i="3"/>
  <c r="I11" i="3" s="1"/>
  <c r="J11" i="3" s="1"/>
  <c r="J8" i="2"/>
  <c r="J10" i="2" s="1"/>
  <c r="K10" i="2" s="1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J64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H84" i="1"/>
  <c r="I84" i="1" s="1"/>
  <c r="H83" i="1"/>
  <c r="I83" i="1" s="1"/>
  <c r="H47" i="1"/>
  <c r="I47" i="1" s="1"/>
  <c r="H46" i="1"/>
  <c r="I46" i="1" s="1"/>
  <c r="H8" i="1"/>
  <c r="I8" i="1"/>
  <c r="H9" i="1"/>
  <c r="I9" i="1" s="1"/>
  <c r="H10" i="5" l="1"/>
  <c r="I10" i="5" s="1"/>
  <c r="E23" i="6"/>
  <c r="G23" i="6" s="1"/>
  <c r="I16" i="4"/>
  <c r="J16" i="4" s="1"/>
  <c r="I15" i="4"/>
  <c r="I64" i="4"/>
  <c r="F47" i="4" s="1"/>
  <c r="I12" i="3"/>
  <c r="J12" i="3" s="1"/>
  <c r="I41" i="3"/>
  <c r="J41" i="3" s="1"/>
  <c r="J9" i="2"/>
  <c r="K9" i="2" s="1"/>
  <c r="I19" i="4" l="1"/>
  <c r="J15" i="4"/>
  <c r="J19" i="4" s="1"/>
</calcChain>
</file>

<file path=xl/sharedStrings.xml><?xml version="1.0" encoding="utf-8"?>
<sst xmlns="http://schemas.openxmlformats.org/spreadsheetml/2006/main" count="3876" uniqueCount="1841">
  <si>
    <t>WORK ID</t>
  </si>
  <si>
    <t>ADDRESS</t>
  </si>
  <si>
    <t>WORK TYPE</t>
  </si>
  <si>
    <t>PAYMENT</t>
  </si>
  <si>
    <t>AMOUNT</t>
  </si>
  <si>
    <t>DATE</t>
  </si>
  <si>
    <t>NOTES</t>
  </si>
  <si>
    <t>3 queens dev</t>
  </si>
  <si>
    <t>grass trench  build connect</t>
  </si>
  <si>
    <t>19-2-2018</t>
  </si>
  <si>
    <t>66 bridge st</t>
  </si>
  <si>
    <t>SM build connect</t>
  </si>
  <si>
    <t xml:space="preserve">88 princes st </t>
  </si>
  <si>
    <t>hauling build connect</t>
  </si>
  <si>
    <t>20-2-2018</t>
  </si>
  <si>
    <t xml:space="preserve">40 short st </t>
  </si>
  <si>
    <t>21-2-2018</t>
  </si>
  <si>
    <t xml:space="preserve">18 cather wood ave </t>
  </si>
  <si>
    <t>customer cancle</t>
  </si>
  <si>
    <t>37 tucker st</t>
  </si>
  <si>
    <t xml:space="preserve">drill build connect </t>
  </si>
  <si>
    <t>22-2-2018</t>
  </si>
  <si>
    <t>15 davidson</t>
  </si>
  <si>
    <t>23-2-2018</t>
  </si>
  <si>
    <t>55 middle rd</t>
  </si>
  <si>
    <t>grass trench build connect</t>
  </si>
  <si>
    <t>3 burton pl</t>
  </si>
  <si>
    <t>26-2-2018</t>
  </si>
  <si>
    <t>81 alford forest</t>
  </si>
  <si>
    <t>drill build connect</t>
  </si>
  <si>
    <t>270 moore st</t>
  </si>
  <si>
    <t>grass  build connect</t>
  </si>
  <si>
    <t>94 princes st</t>
  </si>
  <si>
    <t>aerial build connect</t>
  </si>
  <si>
    <t>27-2-2018</t>
  </si>
  <si>
    <t xml:space="preserve">8 geofring </t>
  </si>
  <si>
    <t>16 reighten drv</t>
  </si>
  <si>
    <t xml:space="preserve">17 aitken </t>
  </si>
  <si>
    <t xml:space="preserve">customer cancle </t>
  </si>
  <si>
    <t>146 alferd forest rd</t>
  </si>
  <si>
    <t xml:space="preserve">pv </t>
  </si>
  <si>
    <t>155 a carmode</t>
  </si>
  <si>
    <t>12 william st</t>
  </si>
  <si>
    <t>pv</t>
  </si>
  <si>
    <t>118a creek rd</t>
  </si>
  <si>
    <t>grass build connect</t>
  </si>
  <si>
    <t xml:space="preserve">47 catherwood </t>
  </si>
  <si>
    <t>83a travers rd</t>
  </si>
  <si>
    <t xml:space="preserve">93 dobson </t>
  </si>
  <si>
    <t xml:space="preserve">9 davdson </t>
  </si>
  <si>
    <t>LL</t>
  </si>
  <si>
    <t xml:space="preserve">28 camron st </t>
  </si>
  <si>
    <t xml:space="preserve">hauling build , </t>
  </si>
  <si>
    <t>13-3-2018</t>
  </si>
  <si>
    <t>osb</t>
  </si>
  <si>
    <t>pending</t>
  </si>
  <si>
    <t xml:space="preserve">67 cox st </t>
  </si>
  <si>
    <t xml:space="preserve">hauling build connect </t>
  </si>
  <si>
    <t>14-3-2018</t>
  </si>
  <si>
    <t>28 glassy drive</t>
  </si>
  <si>
    <t xml:space="preserve">14 orr st </t>
  </si>
  <si>
    <t xml:space="preserve">sm build connect </t>
  </si>
  <si>
    <t>15-3-2018</t>
  </si>
  <si>
    <t xml:space="preserve">94 creek rd </t>
  </si>
  <si>
    <t xml:space="preserve">47a archibuild st </t>
  </si>
  <si>
    <t>191 walnut ave</t>
  </si>
  <si>
    <t xml:space="preserve">125b harrison </t>
  </si>
  <si>
    <t>16-3-2018</t>
  </si>
  <si>
    <t>69a tarbottons st</t>
  </si>
  <si>
    <t>s9</t>
  </si>
  <si>
    <t>40 bruicfield st</t>
  </si>
  <si>
    <t>aerial  build connect</t>
  </si>
  <si>
    <t xml:space="preserve">14 john st </t>
  </si>
  <si>
    <t xml:space="preserve">aerial build connect </t>
  </si>
  <si>
    <t>17-3-2018</t>
  </si>
  <si>
    <t xml:space="preserve">172 grove st </t>
  </si>
  <si>
    <t xml:space="preserve">150 harrison </t>
  </si>
  <si>
    <t>15 duglt as s</t>
  </si>
  <si>
    <t xml:space="preserve">18 west park close </t>
  </si>
  <si>
    <t xml:space="preserve">SM build connect </t>
  </si>
  <si>
    <t>total amount</t>
  </si>
  <si>
    <t>Hours</t>
  </si>
  <si>
    <t>20% Karm</t>
  </si>
  <si>
    <t>20% DJ</t>
  </si>
  <si>
    <t>TOTAL AMOUNT</t>
  </si>
  <si>
    <t>MARCH PAY</t>
  </si>
  <si>
    <t>MARCH PAY(27/03/2018)</t>
  </si>
  <si>
    <t>38 andrew st</t>
  </si>
  <si>
    <t>customer cancel</t>
  </si>
  <si>
    <t>22-1-18</t>
  </si>
  <si>
    <t>141 trevors rd</t>
  </si>
  <si>
    <t>9 hug st</t>
  </si>
  <si>
    <t>57 suffolk st</t>
  </si>
  <si>
    <t>23-1-18</t>
  </si>
  <si>
    <t xml:space="preserve">only connect </t>
  </si>
  <si>
    <t>22 canada st</t>
  </si>
  <si>
    <t>24-1-18</t>
  </si>
  <si>
    <t>21 bidwill st</t>
  </si>
  <si>
    <t xml:space="preserve">2 mere mere st </t>
  </si>
  <si>
    <t>25-1-18</t>
  </si>
  <si>
    <t>63 avenue rd</t>
  </si>
  <si>
    <t xml:space="preserve">36 york st </t>
  </si>
  <si>
    <t>26-1-18</t>
  </si>
  <si>
    <t>153 north st</t>
  </si>
  <si>
    <t>26 dee st</t>
  </si>
  <si>
    <t>29-1-18</t>
  </si>
  <si>
    <t>104 le cren</t>
  </si>
  <si>
    <t>30-1-18</t>
  </si>
  <si>
    <t xml:space="preserve">67 creek road </t>
  </si>
  <si>
    <t>21 bird st</t>
  </si>
  <si>
    <t xml:space="preserve">67 belt road </t>
  </si>
  <si>
    <t>S9</t>
  </si>
  <si>
    <t>10 moore st</t>
  </si>
  <si>
    <t>grass trench build connect+ pv order</t>
  </si>
  <si>
    <t>8 bouverei st</t>
  </si>
  <si>
    <t>2 setup box install</t>
  </si>
  <si>
    <t>6 wellington st</t>
  </si>
  <si>
    <t>sm build connect</t>
  </si>
  <si>
    <t xml:space="preserve">11 todd place </t>
  </si>
  <si>
    <t>18 nelson st</t>
  </si>
  <si>
    <t xml:space="preserve">393 west st </t>
  </si>
  <si>
    <t>connect</t>
  </si>
  <si>
    <t>33 bathurst st</t>
  </si>
  <si>
    <t xml:space="preserve">121 middle rd </t>
  </si>
  <si>
    <t>161 middle rd</t>
  </si>
  <si>
    <t>13-2-18</t>
  </si>
  <si>
    <t xml:space="preserve">53 albert st </t>
  </si>
  <si>
    <t>28 church st</t>
  </si>
  <si>
    <t>15 cavindish st</t>
  </si>
  <si>
    <t>44 albert st</t>
  </si>
  <si>
    <t xml:space="preserve">9 beauvais place </t>
  </si>
  <si>
    <t>14-2-18</t>
  </si>
  <si>
    <t>39 grove st</t>
  </si>
  <si>
    <t>94 walker st</t>
  </si>
  <si>
    <t xml:space="preserve">9 porter st </t>
  </si>
  <si>
    <t xml:space="preserve">38 bathurst st </t>
  </si>
  <si>
    <t>11 bridge st</t>
  </si>
  <si>
    <t>16-2-18</t>
  </si>
  <si>
    <t xml:space="preserve">6 ferrier st </t>
  </si>
  <si>
    <t xml:space="preserve">Previous paid 498.69as a surface mount </t>
  </si>
  <si>
    <t>FEB PAY</t>
  </si>
  <si>
    <t>78 william st</t>
  </si>
  <si>
    <t>set up box</t>
  </si>
  <si>
    <t>28-12-17</t>
  </si>
  <si>
    <t>15 eton st</t>
  </si>
  <si>
    <t>29-12-17</t>
  </si>
  <si>
    <t xml:space="preserve">54 havelock </t>
  </si>
  <si>
    <t xml:space="preserve">19 soundrus road </t>
  </si>
  <si>
    <t xml:space="preserve">grass trench build connect </t>
  </si>
  <si>
    <t xml:space="preserve">156 thomson st </t>
  </si>
  <si>
    <t xml:space="preserve">4 birch side </t>
  </si>
  <si>
    <t xml:space="preserve">3 tarbottons rd </t>
  </si>
  <si>
    <t xml:space="preserve">52 pages rd </t>
  </si>
  <si>
    <t>haulin g build coinnect</t>
  </si>
  <si>
    <t xml:space="preserve">14 russal </t>
  </si>
  <si>
    <t xml:space="preserve">132 a north st </t>
  </si>
  <si>
    <t>13-1-18</t>
  </si>
  <si>
    <t xml:space="preserve">15 smithrum </t>
  </si>
  <si>
    <t>15-1-18</t>
  </si>
  <si>
    <t xml:space="preserve">60 cooner st </t>
  </si>
  <si>
    <t>16-1-18</t>
  </si>
  <si>
    <t xml:space="preserve">142 le cre </t>
  </si>
  <si>
    <t xml:space="preserve">Grass trench build connect </t>
  </si>
  <si>
    <t>17-1-18</t>
  </si>
  <si>
    <t xml:space="preserve">4 miller st </t>
  </si>
  <si>
    <t>PV</t>
  </si>
  <si>
    <t xml:space="preserve">131 belt road </t>
  </si>
  <si>
    <t>JAN PAY</t>
  </si>
  <si>
    <t xml:space="preserve">44 wilkin st </t>
  </si>
  <si>
    <t>Aerial BC</t>
  </si>
  <si>
    <t>170 mcmurdo</t>
  </si>
  <si>
    <t xml:space="preserve">SM BC </t>
  </si>
  <si>
    <t xml:space="preserve">3 bullock st </t>
  </si>
  <si>
    <t>drill BC</t>
  </si>
  <si>
    <t>38 carter tce</t>
  </si>
  <si>
    <t>aerial build</t>
  </si>
  <si>
    <t>47 college rd</t>
  </si>
  <si>
    <t xml:space="preserve">82a creek road </t>
  </si>
  <si>
    <t xml:space="preserve">18 wills st </t>
  </si>
  <si>
    <t>aerial bC</t>
  </si>
  <si>
    <t>52 rhodes st</t>
  </si>
  <si>
    <t>5 harborough st</t>
  </si>
  <si>
    <t>Hauling build connect</t>
  </si>
  <si>
    <t xml:space="preserve">29B guinneii st </t>
  </si>
  <si>
    <t xml:space="preserve">8 heath st </t>
  </si>
  <si>
    <t>14 buchmann st</t>
  </si>
  <si>
    <t xml:space="preserve">35 harborugh st </t>
  </si>
  <si>
    <t xml:space="preserve">70 otipua road </t>
  </si>
  <si>
    <t xml:space="preserve">17 harborugh st </t>
  </si>
  <si>
    <t xml:space="preserve">15A walnut st </t>
  </si>
  <si>
    <t xml:space="preserve">154 mucmurdo st </t>
  </si>
  <si>
    <t xml:space="preserve">139 belt road </t>
  </si>
  <si>
    <t>not listed</t>
  </si>
  <si>
    <t xml:space="preserve">81 belt road </t>
  </si>
  <si>
    <t>not paid</t>
  </si>
  <si>
    <t>43 davis cre</t>
  </si>
  <si>
    <t xml:space="preserve">46 creek road </t>
  </si>
  <si>
    <t>13 kelvin cre</t>
  </si>
  <si>
    <t>170 mcmurdo st</t>
  </si>
  <si>
    <t>44 wilkin st</t>
  </si>
  <si>
    <t xml:space="preserve">28 grey st </t>
  </si>
  <si>
    <t>39 pages road</t>
  </si>
  <si>
    <t>OSB     Done by manpreet</t>
  </si>
  <si>
    <t>Done by</t>
  </si>
  <si>
    <t xml:space="preserve">Amount </t>
  </si>
  <si>
    <t>DJ</t>
  </si>
  <si>
    <t>karmjit</t>
  </si>
  <si>
    <t xml:space="preserve">total </t>
  </si>
  <si>
    <t>total hours</t>
  </si>
  <si>
    <t>155.62 hrs</t>
  </si>
  <si>
    <t xml:space="preserve">TOTAL AMOUNT FOR DJ &amp; KARM IN DEC </t>
  </si>
  <si>
    <t>MANPREET</t>
  </si>
  <si>
    <t>7 woodham st</t>
  </si>
  <si>
    <t xml:space="preserve">11 douglas drive </t>
  </si>
  <si>
    <t>36 carters tce</t>
  </si>
  <si>
    <t>Aerial build connect</t>
  </si>
  <si>
    <t>40 agnes st</t>
  </si>
  <si>
    <t>17 tucker st</t>
  </si>
  <si>
    <t xml:space="preserve">1 russal st </t>
  </si>
  <si>
    <t xml:space="preserve">28 bird st </t>
  </si>
  <si>
    <t xml:space="preserve">18 clark st </t>
  </si>
  <si>
    <t xml:space="preserve">grass build </t>
  </si>
  <si>
    <t xml:space="preserve">10 mapple </t>
  </si>
  <si>
    <t xml:space="preserve"> grass build connect </t>
  </si>
  <si>
    <t>64 lane st</t>
  </si>
  <si>
    <t xml:space="preserve">34 chalmer st </t>
  </si>
  <si>
    <t>6a clark st</t>
  </si>
  <si>
    <t>152 harrison st</t>
  </si>
  <si>
    <t>DOCUMENT NOT RECEIEVED</t>
  </si>
  <si>
    <t xml:space="preserve">293 moore st </t>
  </si>
  <si>
    <t xml:space="preserve">PENDING </t>
  </si>
  <si>
    <t>43 dev crestn</t>
  </si>
  <si>
    <t>15 cross st</t>
  </si>
  <si>
    <t>18 hillier st</t>
  </si>
  <si>
    <t>10 mapple st</t>
  </si>
  <si>
    <t>56 farm road</t>
  </si>
  <si>
    <t>175 walnut ave</t>
  </si>
  <si>
    <t>38 magnolia dve</t>
  </si>
  <si>
    <t>84a thomson st</t>
  </si>
  <si>
    <t>23 oxford st</t>
  </si>
  <si>
    <t xml:space="preserve">52 beach road </t>
  </si>
  <si>
    <t>7 adams st</t>
  </si>
  <si>
    <t>57 tarbotton rd</t>
  </si>
  <si>
    <t>362 tancred st</t>
  </si>
  <si>
    <t>13  kelvin cre</t>
  </si>
  <si>
    <t xml:space="preserve">TOTAL AMOUNT </t>
  </si>
  <si>
    <t>TOTAL HOURS</t>
  </si>
  <si>
    <t xml:space="preserve">251.25 hrs </t>
  </si>
  <si>
    <t>22 cambridge</t>
  </si>
  <si>
    <t>slot cut build connect</t>
  </si>
  <si>
    <t>53 middle road</t>
  </si>
  <si>
    <t xml:space="preserve">aerial build </t>
  </si>
  <si>
    <t>164 william st</t>
  </si>
  <si>
    <t>22 tucker st</t>
  </si>
  <si>
    <t>connet</t>
  </si>
  <si>
    <t>134 melcombe st</t>
  </si>
  <si>
    <t>243 dobson st</t>
  </si>
  <si>
    <t xml:space="preserve">17 osborn grove </t>
  </si>
  <si>
    <t xml:space="preserve">11 russel st </t>
  </si>
  <si>
    <t>cancle on arrival</t>
  </si>
  <si>
    <t>43 buckleys st</t>
  </si>
  <si>
    <t xml:space="preserve">30 princes </t>
  </si>
  <si>
    <t>351 burner st</t>
  </si>
  <si>
    <t>aerial connect</t>
  </si>
  <si>
    <t xml:space="preserve">287 tancred st </t>
  </si>
  <si>
    <t>HCA DOCUMENT NOT RECEIVED CHECK WITH FM</t>
  </si>
  <si>
    <t>338 havelock st</t>
  </si>
  <si>
    <t>hauling build</t>
  </si>
  <si>
    <t>171 mcmurdo st</t>
  </si>
  <si>
    <t>18 somerset grove</t>
  </si>
  <si>
    <t>177 walnut ave</t>
  </si>
  <si>
    <t>103 grove st</t>
  </si>
  <si>
    <t xml:space="preserve">70 harrison </t>
  </si>
  <si>
    <t xml:space="preserve">72 melcombe </t>
  </si>
  <si>
    <t>14 cameron</t>
  </si>
  <si>
    <t>grass trench build and connect</t>
  </si>
  <si>
    <t>12 white oak grove</t>
  </si>
  <si>
    <t xml:space="preserve">4A allens road </t>
  </si>
  <si>
    <t>grass build</t>
  </si>
  <si>
    <t>59 archeibield</t>
  </si>
  <si>
    <t>12 jane st</t>
  </si>
  <si>
    <t xml:space="preserve"> grass trench build connect</t>
  </si>
  <si>
    <t xml:space="preserve">6 charles st </t>
  </si>
  <si>
    <t>OSB</t>
  </si>
  <si>
    <t xml:space="preserve">6 charle st </t>
  </si>
  <si>
    <t>drill slot cut build connect</t>
  </si>
  <si>
    <t xml:space="preserve">8 russel ave </t>
  </si>
  <si>
    <t>3545516 , 03545379</t>
  </si>
  <si>
    <t xml:space="preserve">92 eton st </t>
  </si>
  <si>
    <t xml:space="preserve">cancle on arrival </t>
  </si>
  <si>
    <t xml:space="preserve">17 queens st </t>
  </si>
  <si>
    <t xml:space="preserve">189  grove place </t>
  </si>
  <si>
    <t xml:space="preserve">5 avalon st </t>
  </si>
  <si>
    <t xml:space="preserve">167 thomson st </t>
  </si>
  <si>
    <t xml:space="preserve">162 chamers st </t>
  </si>
  <si>
    <t xml:space="preserve">slot cut build </t>
  </si>
  <si>
    <t>21 thomson st</t>
  </si>
  <si>
    <t xml:space="preserve">17 milli brook </t>
  </si>
  <si>
    <t xml:space="preserve">39 river terres </t>
  </si>
  <si>
    <t>38 princes st</t>
  </si>
  <si>
    <t>9 osborn st</t>
  </si>
  <si>
    <t xml:space="preserve">6 sudbury </t>
  </si>
  <si>
    <t xml:space="preserve">90b aitken st </t>
  </si>
  <si>
    <t>hauling build connect,OSB</t>
  </si>
  <si>
    <t>44 suffolk st</t>
  </si>
  <si>
    <t>28 grahm st</t>
  </si>
  <si>
    <t>108 belt road</t>
  </si>
  <si>
    <t>7 smallbone</t>
  </si>
  <si>
    <t>119 gorge st</t>
  </si>
  <si>
    <t>31 compton</t>
  </si>
  <si>
    <t>29/6/17</t>
  </si>
  <si>
    <t>21 christinia st</t>
  </si>
  <si>
    <t>grass trench build</t>
  </si>
  <si>
    <t>8 Maynard</t>
  </si>
  <si>
    <t>25/7/17</t>
  </si>
  <si>
    <t>14 saunders</t>
  </si>
  <si>
    <t>customr cancel</t>
  </si>
  <si>
    <t>213 walnut</t>
  </si>
  <si>
    <t>OSB 10HRS</t>
  </si>
  <si>
    <t>22 nelson</t>
  </si>
  <si>
    <t>AERIAL build</t>
  </si>
  <si>
    <t>18/9/17</t>
  </si>
  <si>
    <t>32 nixon st</t>
  </si>
  <si>
    <t>DRILL build</t>
  </si>
  <si>
    <t xml:space="preserve">46 bathurst </t>
  </si>
  <si>
    <t>19/9/17</t>
  </si>
  <si>
    <t>6 Lucy rd</t>
  </si>
  <si>
    <t>b@c</t>
  </si>
  <si>
    <t>concrete cut</t>
  </si>
  <si>
    <t>19/02/18</t>
  </si>
  <si>
    <t>25 Harold holt ave</t>
  </si>
  <si>
    <t>grass trench</t>
  </si>
  <si>
    <t>21/02/18</t>
  </si>
  <si>
    <t>36 Toop st</t>
  </si>
  <si>
    <t>61A Avondale rd</t>
  </si>
  <si>
    <t>22/02/18</t>
  </si>
  <si>
    <t>21 Latham st</t>
  </si>
  <si>
    <t>23/02/18</t>
  </si>
  <si>
    <t>78 lipscombe cre</t>
  </si>
  <si>
    <t>surface mount</t>
  </si>
  <si>
    <t>26/02/18</t>
  </si>
  <si>
    <t>paid only for hauling</t>
  </si>
  <si>
    <t>22 windsor tce</t>
  </si>
  <si>
    <t>hauling</t>
  </si>
  <si>
    <t>27/02/18</t>
  </si>
  <si>
    <t>42 peterhead ave</t>
  </si>
  <si>
    <t>7 Aspiring dr</t>
  </si>
  <si>
    <t>77 upham cre</t>
  </si>
  <si>
    <t>19 upham cre</t>
  </si>
  <si>
    <t>pv order</t>
  </si>
  <si>
    <t>6 Forsyth st</t>
  </si>
  <si>
    <t>12 Wycliff st</t>
  </si>
  <si>
    <t>5 Balquhidder</t>
  </si>
  <si>
    <t>45 Russel rd</t>
  </si>
  <si>
    <t>436 Gloucester st</t>
  </si>
  <si>
    <t>11 Ewan pl</t>
  </si>
  <si>
    <t>build</t>
  </si>
  <si>
    <t>3 oldham ave</t>
  </si>
  <si>
    <t>14/03/18</t>
  </si>
  <si>
    <t>8 Cranby cre</t>
  </si>
  <si>
    <t>ariel</t>
  </si>
  <si>
    <t>15/03/18</t>
  </si>
  <si>
    <t>45 Duart rd</t>
  </si>
  <si>
    <t>16/03/18</t>
  </si>
  <si>
    <t xml:space="preserve">pending </t>
  </si>
  <si>
    <t>b</t>
  </si>
  <si>
    <t xml:space="preserve">connect pending </t>
  </si>
  <si>
    <t>18 Oldham ave</t>
  </si>
  <si>
    <t>17/03/18</t>
  </si>
  <si>
    <t xml:space="preserve">AMOUNT </t>
  </si>
  <si>
    <t>13 keirunga rd</t>
  </si>
  <si>
    <t>163 kennedy rd</t>
  </si>
  <si>
    <t>LL order</t>
  </si>
  <si>
    <t>2 Mckeefry ave</t>
  </si>
  <si>
    <t>25 bright cr</t>
  </si>
  <si>
    <t>7 Aparima pl</t>
  </si>
  <si>
    <t>130 nelson cr</t>
  </si>
  <si>
    <t>12 Henley cr</t>
  </si>
  <si>
    <t>2 Amner pl</t>
  </si>
  <si>
    <t>5A corry ave</t>
  </si>
  <si>
    <t>54 Clarance cox</t>
  </si>
  <si>
    <t>11 Benmore pl</t>
  </si>
  <si>
    <t>16 Henderson cr</t>
  </si>
  <si>
    <t>307 Nikau st</t>
  </si>
  <si>
    <t>6 Mana pl</t>
  </si>
  <si>
    <t>8 Cassino cr</t>
  </si>
  <si>
    <t>13/12/17</t>
  </si>
  <si>
    <t>304 Grays rd</t>
  </si>
  <si>
    <t>14/12/17</t>
  </si>
  <si>
    <t>411 Grays rd</t>
  </si>
  <si>
    <t>15/12/17</t>
  </si>
  <si>
    <t>24A Russell rd</t>
  </si>
  <si>
    <t>19/12/17</t>
  </si>
  <si>
    <t>59 Vigor brown st</t>
  </si>
  <si>
    <t>20/12/17</t>
  </si>
  <si>
    <t>19 Foster tce</t>
  </si>
  <si>
    <t>b@osb</t>
  </si>
  <si>
    <t>5 Chaucer st</t>
  </si>
  <si>
    <t>24A Russel rd</t>
  </si>
  <si>
    <t>59 vigour brown</t>
  </si>
  <si>
    <t xml:space="preserve">Deducted 141.83 By VS for wiring integration </t>
  </si>
  <si>
    <t>19 foster tce</t>
  </si>
  <si>
    <t>21/12/17</t>
  </si>
  <si>
    <t>76 Ericson rd</t>
  </si>
  <si>
    <t>27/12/17</t>
  </si>
  <si>
    <t>29A Cranby cr</t>
  </si>
  <si>
    <t>27 james foley</t>
  </si>
  <si>
    <t>28/12/17</t>
  </si>
  <si>
    <t>3 Cape pl</t>
  </si>
  <si>
    <t>19 Armour pl</t>
  </si>
  <si>
    <t>228 te awa ave</t>
  </si>
  <si>
    <t>811 Eaton rd</t>
  </si>
  <si>
    <t>801 matai st</t>
  </si>
  <si>
    <t>6 portland pl</t>
  </si>
  <si>
    <t>13/01/18</t>
  </si>
  <si>
    <t>81 latham st</t>
  </si>
  <si>
    <t>15/01/18</t>
  </si>
  <si>
    <t>99 waghorne st</t>
  </si>
  <si>
    <t>16/01/18</t>
  </si>
  <si>
    <t>23 cassino cr</t>
  </si>
  <si>
    <t>17/01/18</t>
  </si>
  <si>
    <t>49 Duart rd</t>
  </si>
  <si>
    <t>18/01/18</t>
  </si>
  <si>
    <t>Already paid</t>
  </si>
  <si>
    <t>9 Porter dr</t>
  </si>
  <si>
    <t>19/01/18</t>
  </si>
  <si>
    <t>64 barton ave</t>
  </si>
  <si>
    <t>25/01/18</t>
  </si>
  <si>
    <t>26/01/18</t>
  </si>
  <si>
    <t>connect closed on 02/09.18</t>
  </si>
  <si>
    <t>148 guppy rd</t>
  </si>
  <si>
    <t>connect closed on 02/001/18</t>
  </si>
  <si>
    <t>29/01/18</t>
  </si>
  <si>
    <t>20 Aspiring dr</t>
  </si>
  <si>
    <t>30/01/18</t>
  </si>
  <si>
    <t>connect closed on 02/07/18</t>
  </si>
  <si>
    <t>33 frickleton st</t>
  </si>
  <si>
    <t>31/01/18</t>
  </si>
  <si>
    <t>connect closed on 02/01/18</t>
  </si>
  <si>
    <t>906 Nelson st</t>
  </si>
  <si>
    <t>135 nelson cre</t>
  </si>
  <si>
    <t>connect closed on02/02/18</t>
  </si>
  <si>
    <t>14 west quay</t>
  </si>
  <si>
    <t>19 bright cre</t>
  </si>
  <si>
    <t>51 douglas mclean</t>
  </si>
  <si>
    <t>connect closed on 02/12/18</t>
  </si>
  <si>
    <t>4 maxwell pl</t>
  </si>
  <si>
    <t>connect closed on 02/15/18</t>
  </si>
  <si>
    <t>116 bluffhill rd</t>
  </si>
  <si>
    <t>25 harold holt ave</t>
  </si>
  <si>
    <t>106 dickens st</t>
  </si>
  <si>
    <t>connect closed  on 02/16/18</t>
  </si>
  <si>
    <t>5 maxwell pl</t>
  </si>
  <si>
    <t>124 Tait dve</t>
  </si>
  <si>
    <t>118A Nelson cr</t>
  </si>
  <si>
    <t>11/15/17</t>
  </si>
  <si>
    <t>216A Te Ava Ave</t>
  </si>
  <si>
    <t>b@C</t>
  </si>
  <si>
    <t>11/16/17</t>
  </si>
  <si>
    <t>135 Harold Holt Ave</t>
  </si>
  <si>
    <t>document not submitted</t>
  </si>
  <si>
    <t>502/7 Humber st</t>
  </si>
  <si>
    <t>11/17/17</t>
  </si>
  <si>
    <t>28 Harold Holt Ave</t>
  </si>
  <si>
    <t>252 Te Awa Ave</t>
  </si>
  <si>
    <t>11/20/17</t>
  </si>
  <si>
    <t>200A Groove Rd</t>
  </si>
  <si>
    <t>11/21/17</t>
  </si>
  <si>
    <t>907 Maraekakaho rd</t>
  </si>
  <si>
    <t>4 Belmont st</t>
  </si>
  <si>
    <t>11/22/17</t>
  </si>
  <si>
    <t>32 Liverpool cre</t>
  </si>
  <si>
    <t>11/23/17</t>
  </si>
  <si>
    <t>32 Liverpool cr</t>
  </si>
  <si>
    <t>17 Cranby cr</t>
  </si>
  <si>
    <t>11/24/17</t>
  </si>
  <si>
    <t>2/2 mckeefry ave</t>
  </si>
  <si>
    <t>6 Davidson ave</t>
  </si>
  <si>
    <t>11/25/17</t>
  </si>
  <si>
    <t>24 Toop st</t>
  </si>
  <si>
    <t>7/502 Humber st</t>
  </si>
  <si>
    <t>11/29/17</t>
  </si>
  <si>
    <t>11/30/17</t>
  </si>
  <si>
    <t>1/151 Taradale rd</t>
  </si>
  <si>
    <t>JOB TYPE</t>
  </si>
  <si>
    <t>02558106</t>
  </si>
  <si>
    <t>25 Campbell St</t>
  </si>
  <si>
    <t>LL order to pv order</t>
  </si>
  <si>
    <t>02618584</t>
  </si>
  <si>
    <t>86 Munroe St</t>
  </si>
  <si>
    <t>02454800</t>
  </si>
  <si>
    <t>13/412 Whitehead rd</t>
  </si>
  <si>
    <t>Build</t>
  </si>
  <si>
    <t>build&amp;connect hauling</t>
  </si>
  <si>
    <t>02792659</t>
  </si>
  <si>
    <t>4 Crichton Pl</t>
  </si>
  <si>
    <t>02550963</t>
  </si>
  <si>
    <t>24 Magdalen Cresent</t>
  </si>
  <si>
    <t>02115741</t>
  </si>
  <si>
    <t>2/307 Market st</t>
  </si>
  <si>
    <t>02606028</t>
  </si>
  <si>
    <t>6 Fleming Cresent</t>
  </si>
  <si>
    <t>02183578</t>
  </si>
  <si>
    <t>30B durham drive</t>
  </si>
  <si>
    <t>02348789</t>
  </si>
  <si>
    <t>613 Buller St</t>
  </si>
  <si>
    <t>30B Durham dr</t>
  </si>
  <si>
    <t>build&amp;connect closed</t>
  </si>
  <si>
    <t>02579549</t>
  </si>
  <si>
    <t>5 Worcester St</t>
  </si>
  <si>
    <t>Build and connect closed</t>
  </si>
  <si>
    <t>6 Fleming crescent</t>
  </si>
  <si>
    <t>Connect</t>
  </si>
  <si>
    <t>02762369</t>
  </si>
  <si>
    <t>3 Shakespeare rd</t>
  </si>
  <si>
    <t>SDU installation</t>
  </si>
  <si>
    <t>01532646</t>
  </si>
  <si>
    <t>7 Creagh St</t>
  </si>
  <si>
    <t>02298859</t>
  </si>
  <si>
    <t>96 Charles St</t>
  </si>
  <si>
    <t>03300033</t>
  </si>
  <si>
    <t>502 Lyndon rd</t>
  </si>
  <si>
    <t xml:space="preserve">OSB </t>
  </si>
  <si>
    <t>Lateral extention about 2m</t>
  </si>
  <si>
    <t>surface  mount</t>
  </si>
  <si>
    <t>02942209</t>
  </si>
  <si>
    <t>108A Stortford St</t>
  </si>
  <si>
    <t>02430607</t>
  </si>
  <si>
    <t>710A Ngaio St</t>
  </si>
  <si>
    <t>B@C</t>
  </si>
  <si>
    <t>03303520</t>
  </si>
  <si>
    <t>700 Tomoana St</t>
  </si>
  <si>
    <t>02287162</t>
  </si>
  <si>
    <t>19 Chester St</t>
  </si>
  <si>
    <t>4 Crichron pl</t>
  </si>
  <si>
    <t>03104017</t>
  </si>
  <si>
    <t>406 Market St sth</t>
  </si>
  <si>
    <t>02798215</t>
  </si>
  <si>
    <t>501 Hinau St</t>
  </si>
  <si>
    <t>24 Magdalen cr</t>
  </si>
  <si>
    <t>02923935</t>
  </si>
  <si>
    <t>20 Mcdonald St</t>
  </si>
  <si>
    <t>02694035</t>
  </si>
  <si>
    <t>9 The Esplanade</t>
  </si>
  <si>
    <t>02694025</t>
  </si>
  <si>
    <t>02807063</t>
  </si>
  <si>
    <t>704 Duke St</t>
  </si>
  <si>
    <t xml:space="preserve">Build </t>
  </si>
  <si>
    <t>02612886</t>
  </si>
  <si>
    <t>31C Waterhouse St</t>
  </si>
  <si>
    <t>03329270</t>
  </si>
  <si>
    <t>37 Constable cr</t>
  </si>
  <si>
    <t>03560728</t>
  </si>
  <si>
    <t>545 Marine pde</t>
  </si>
  <si>
    <t>03543082</t>
  </si>
  <si>
    <t>24 Nelson  St</t>
  </si>
  <si>
    <t>01957114</t>
  </si>
  <si>
    <t>20 Birkenhead cr</t>
  </si>
  <si>
    <t>710A Ngaio st</t>
  </si>
  <si>
    <t>colnnect</t>
  </si>
  <si>
    <t>03524896</t>
  </si>
  <si>
    <t>113 harold holt ave</t>
  </si>
  <si>
    <t>03159200</t>
  </si>
  <si>
    <t>13 Srlwyn rd</t>
  </si>
  <si>
    <t>307 Marke st</t>
  </si>
  <si>
    <t>03503625</t>
  </si>
  <si>
    <t>12Ngarimu st</t>
  </si>
  <si>
    <t>01239767</t>
  </si>
  <si>
    <t>2 Hunters hill</t>
  </si>
  <si>
    <t>13 Selwyn rd</t>
  </si>
  <si>
    <t>TYPE</t>
  </si>
  <si>
    <t>CODE</t>
  </si>
  <si>
    <t>20% for Avinash</t>
  </si>
  <si>
    <t>20% for Ganga</t>
  </si>
  <si>
    <t xml:space="preserve">total amount </t>
  </si>
  <si>
    <t>239.82 hrs</t>
  </si>
  <si>
    <t>S/O</t>
  </si>
  <si>
    <t xml:space="preserve"> ADDRESS</t>
  </si>
  <si>
    <t xml:space="preserve">      JOB TYPE</t>
  </si>
  <si>
    <t>TECHS</t>
  </si>
  <si>
    <t>32 Macgiffert</t>
  </si>
  <si>
    <t>Surface Mount Build and connect</t>
  </si>
  <si>
    <t>Guri &amp; Harjeet</t>
  </si>
  <si>
    <t xml:space="preserve">Paid for hauling ,Manish's clip </t>
  </si>
  <si>
    <t>65 Fairs road</t>
  </si>
  <si>
    <t>OSB + Hauling Build connect</t>
  </si>
  <si>
    <t xml:space="preserve">osb pending </t>
  </si>
  <si>
    <t xml:space="preserve">15A meadowbrook </t>
  </si>
  <si>
    <t>Osb+ Drill build and connect</t>
  </si>
  <si>
    <t>42A Ada st</t>
  </si>
  <si>
    <t>14 Fraser Drive</t>
  </si>
  <si>
    <t xml:space="preserve">Connect </t>
  </si>
  <si>
    <t>8 Ellesmere Cre</t>
  </si>
  <si>
    <t>Drill Build and Connect</t>
  </si>
  <si>
    <t>25 Larsen Cre</t>
  </si>
  <si>
    <t>Hauling Build and Connect</t>
  </si>
  <si>
    <t>88 Shamrock st</t>
  </si>
  <si>
    <t>359/2 College st</t>
  </si>
  <si>
    <t>connect not yet paid</t>
  </si>
  <si>
    <t>12 Eton pl</t>
  </si>
  <si>
    <t>Grass trench Build and connect</t>
  </si>
  <si>
    <t xml:space="preserve">Guri </t>
  </si>
  <si>
    <t>60 Clarke Ave</t>
  </si>
  <si>
    <t>harjeet</t>
  </si>
  <si>
    <t>159/1 Ferguson st</t>
  </si>
  <si>
    <t>9A Worcester St</t>
  </si>
  <si>
    <t>353/3 Featherston st</t>
  </si>
  <si>
    <t>10 Battersea st</t>
  </si>
  <si>
    <t>6 Opie Pl</t>
  </si>
  <si>
    <t>1 Arli court</t>
  </si>
  <si>
    <t>paid only for build connect yet to come</t>
  </si>
  <si>
    <t>15 Peppertree</t>
  </si>
  <si>
    <t>128 John F keneddy</t>
  </si>
  <si>
    <t>77 Langley ave</t>
  </si>
  <si>
    <t>27 Logan Way</t>
  </si>
  <si>
    <t>6 Chelwood st</t>
  </si>
  <si>
    <t>17 Parkland Cre</t>
  </si>
  <si>
    <t>Grass trench Build and Connect</t>
  </si>
  <si>
    <t>626.7</t>
  </si>
  <si>
    <t>6 Woodfield Ave</t>
  </si>
  <si>
    <t xml:space="preserve">from previous feb excel build paid already now paying reamining amount </t>
  </si>
  <si>
    <t>359 College St</t>
  </si>
  <si>
    <t>Surface Mount Build and Connect</t>
  </si>
  <si>
    <t>Still pending</t>
  </si>
  <si>
    <t>8 Arena Court</t>
  </si>
  <si>
    <t xml:space="preserve">from previous feb excel, build paid already now paying reamining amount </t>
  </si>
  <si>
    <t>47 Ada St</t>
  </si>
  <si>
    <t>10B Ihle St</t>
  </si>
  <si>
    <t xml:space="preserve">from previous feb excel </t>
  </si>
  <si>
    <t>5 Rimu court</t>
  </si>
  <si>
    <t>71 Robinson Cre</t>
  </si>
  <si>
    <t>331 Kimbolton Rd</t>
  </si>
  <si>
    <t>24 Thomson St</t>
  </si>
  <si>
    <t>43 Monowai Pl</t>
  </si>
  <si>
    <t xml:space="preserve">Only paid for build </t>
  </si>
  <si>
    <t>8 Westmere Pl</t>
  </si>
  <si>
    <t>445A College St</t>
  </si>
  <si>
    <t>60 Havelock Ave</t>
  </si>
  <si>
    <t>guri</t>
  </si>
  <si>
    <t>44 Ihle St</t>
  </si>
  <si>
    <t>50 Burns Ave</t>
  </si>
  <si>
    <t>35 Stillwater Pl</t>
  </si>
  <si>
    <t>49 Marne St</t>
  </si>
  <si>
    <t>4 Anderson St</t>
  </si>
  <si>
    <t>until 18 th feb only</t>
  </si>
  <si>
    <t>6 HILL CRT</t>
  </si>
  <si>
    <t>WT5 B+C</t>
  </si>
  <si>
    <t>GURI</t>
  </si>
  <si>
    <t>164 BOTANICAL RD</t>
  </si>
  <si>
    <t>WT4 B+C</t>
  </si>
  <si>
    <t>GURI+MANISH</t>
  </si>
  <si>
    <t>23 COLONIAL PLACE</t>
  </si>
  <si>
    <t>6 WAIMARAMA CT</t>
  </si>
  <si>
    <t>HAUL B+C</t>
  </si>
  <si>
    <t>45 LANCASTER ST</t>
  </si>
  <si>
    <t>CONNECT</t>
  </si>
  <si>
    <t>TOTAL</t>
  </si>
  <si>
    <t>5 LINMOR PLACE</t>
  </si>
  <si>
    <t>WT4 B</t>
  </si>
  <si>
    <t>46 CASCADE CRE</t>
  </si>
  <si>
    <t>59 RANGITANE ST</t>
  </si>
  <si>
    <t>37 SUZANNE GRO</t>
  </si>
  <si>
    <t>12 KARAMEA CRE</t>
  </si>
  <si>
    <t>48 WOOD ST</t>
  </si>
  <si>
    <t>15 ROBINSON CRE</t>
  </si>
  <si>
    <t>GURI+HARJEET</t>
  </si>
  <si>
    <t>74 MONMOUTH ST</t>
  </si>
  <si>
    <t>45 TYNE ST</t>
  </si>
  <si>
    <t>HAULING B+C</t>
  </si>
  <si>
    <t>3 ANDERSON ST</t>
  </si>
  <si>
    <t>551 CHURCH ST</t>
  </si>
  <si>
    <t>8 BRIGHTON CRE</t>
  </si>
  <si>
    <t>9 MARAMA CRE</t>
  </si>
  <si>
    <t>37 BIRMINGHAM ST</t>
  </si>
  <si>
    <t>OSB+WT4 B+C</t>
  </si>
  <si>
    <t xml:space="preserve">osb - pending CONNECT -PENDING </t>
  </si>
  <si>
    <t>34 KEELING STREET</t>
  </si>
  <si>
    <t xml:space="preserve">                         21SEP + 5 OCT</t>
  </si>
  <si>
    <t>68 SEDDON STREET</t>
  </si>
  <si>
    <t>4 HENRE STREET</t>
  </si>
  <si>
    <t>41A RAGLAN AVE</t>
  </si>
  <si>
    <t>4/370 TREMAINE AVE</t>
  </si>
  <si>
    <t xml:space="preserve">                           26SEP+2 OCT</t>
  </si>
  <si>
    <t>12 CECIL PL</t>
  </si>
  <si>
    <t>`            02140511</t>
  </si>
  <si>
    <t>100C LINON ST</t>
  </si>
  <si>
    <t xml:space="preserve">                                28 + 29SEP</t>
  </si>
  <si>
    <t>65 PARK RD</t>
  </si>
  <si>
    <t>SM BUILD+C</t>
  </si>
  <si>
    <t>31 EXETER ST</t>
  </si>
  <si>
    <t xml:space="preserve">                          29SEP +2 OCT</t>
  </si>
  <si>
    <t>155B EDINBURGH ST</t>
  </si>
  <si>
    <t xml:space="preserve">                         2OCT + 11OCT</t>
  </si>
  <si>
    <t>35 NANCY AVE</t>
  </si>
  <si>
    <t xml:space="preserve">                            2OCT+ 5OCT</t>
  </si>
  <si>
    <t>22A MOERANGI ST</t>
  </si>
  <si>
    <t xml:space="preserve">                             3OCT+4OCT</t>
  </si>
  <si>
    <t>28 BOUVARDIA AVE</t>
  </si>
  <si>
    <t xml:space="preserve">                             4OCT+9OCT</t>
  </si>
  <si>
    <t>26 ROBERTS LINE</t>
  </si>
  <si>
    <t>3/144 GREY ST</t>
  </si>
  <si>
    <t>9 DENVER PL</t>
  </si>
  <si>
    <t>CONNECT LL</t>
  </si>
  <si>
    <t>20 BOSTON PARADE</t>
  </si>
  <si>
    <t xml:space="preserve">                           9OCT+12OCT</t>
  </si>
  <si>
    <t>11 BELMONT PL</t>
  </si>
  <si>
    <t>4 DORSET CRES</t>
  </si>
  <si>
    <t xml:space="preserve">                         11OCT+13OCT</t>
  </si>
  <si>
    <t>10 REWA ST</t>
  </si>
  <si>
    <t xml:space="preserve">                        13OCT+16OCT</t>
  </si>
  <si>
    <t>10 KENNEDY AVE</t>
  </si>
  <si>
    <t xml:space="preserve">                        14OCT+18OCT</t>
  </si>
  <si>
    <t>6A DUKE ST</t>
  </si>
  <si>
    <t>15 KINGSWOOD ST</t>
  </si>
  <si>
    <t>10 BALMORAL DR</t>
  </si>
  <si>
    <t>159A DENBIGH ST</t>
  </si>
  <si>
    <t>OSB +BUILD+C</t>
  </si>
  <si>
    <t xml:space="preserve">                         19OCT+21OCT</t>
  </si>
  <si>
    <t xml:space="preserve">osb- pending </t>
  </si>
  <si>
    <t>2 BRISTOL CRES</t>
  </si>
  <si>
    <t xml:space="preserve">                         20OCT+28OCT</t>
  </si>
  <si>
    <t>436A FERGUSON ST</t>
  </si>
  <si>
    <t xml:space="preserve">                        21OCT+26OCT</t>
  </si>
  <si>
    <t xml:space="preserve">                        25OCT+26OCT</t>
  </si>
  <si>
    <t>500B CHURCH ST</t>
  </si>
  <si>
    <t xml:space="preserve">                       26OCT+06NOV</t>
  </si>
  <si>
    <t>ONLY BUILD</t>
  </si>
  <si>
    <t>32 KINGSWOOD ST</t>
  </si>
  <si>
    <t>58 HERETUNGA ST</t>
  </si>
  <si>
    <t xml:space="preserve">                       28OCT+10NOV</t>
  </si>
  <si>
    <t>26 IHLE ST</t>
  </si>
  <si>
    <t xml:space="preserve">                         28OCT+30OCT</t>
  </si>
  <si>
    <t>86 HERETAUNGA ST</t>
  </si>
  <si>
    <t>56 EXETER CRES</t>
  </si>
  <si>
    <t>OSB+B+C</t>
  </si>
  <si>
    <t>S.ORDER</t>
  </si>
  <si>
    <t>PAYMENT CODE</t>
  </si>
  <si>
    <t>45 TE AWA AVE,NAPIER</t>
  </si>
  <si>
    <t>NGA-563B NGA GRASS TRENCH BUILD AND CONNECT</t>
  </si>
  <si>
    <t>18 BARKER RD,NAPIER</t>
  </si>
  <si>
    <t>116 LATHAM ST,NAPIER</t>
  </si>
  <si>
    <t>NGA-561C SDU INSTALLATION</t>
  </si>
  <si>
    <t>29 BALLIOL AVE,NAPIER</t>
  </si>
  <si>
    <t>53 RUTHERFORD RD,NAPIER</t>
  </si>
  <si>
    <t>111 HUNTER DVE,NAPIER</t>
  </si>
  <si>
    <t>paid for hauling</t>
  </si>
  <si>
    <t>500 SOUTHLAND RD HASTINGS</t>
  </si>
  <si>
    <t>NGA-561B NGA HAUL BUILD AND CONNECT</t>
  </si>
  <si>
    <t>FROM 27 TO 13 JAN PAY ME</t>
  </si>
  <si>
    <t>61 SEDDON CRES,NAPIER</t>
  </si>
  <si>
    <t>58 RUTHERFORD RD,NAPIER</t>
  </si>
  <si>
    <t>17 GRANT ST,HAVELOCK NORTH</t>
  </si>
  <si>
    <t xml:space="preserve">28B ST HILL LN,HAVELOCK </t>
  </si>
  <si>
    <t>NGA-562B NGA SURFACE MOUNT BUILD AND CONNECT</t>
  </si>
  <si>
    <t>5 SCOTT PL,HAVELOCK NORTH</t>
  </si>
  <si>
    <t>37 MERTON CRES,NAPIER</t>
  </si>
  <si>
    <t>4 GEORGES DVE,NAPIER</t>
  </si>
  <si>
    <t xml:space="preserve">total for jasmeet </t>
  </si>
  <si>
    <t>14 TRIPOLI ST,NAPIER</t>
  </si>
  <si>
    <t xml:space="preserve">total for narinder </t>
  </si>
  <si>
    <r>
      <rPr>
        <sz val="11"/>
        <color indexed="8"/>
        <rFont val="Calibri"/>
        <family val="2"/>
      </rPr>
      <t xml:space="preserve">PAY ME AND NARINDER FROM 15 ONWARDS </t>
    </r>
    <r>
      <rPr>
        <sz val="11"/>
        <color indexed="13"/>
        <rFont val="Calibri"/>
        <family val="2"/>
      </rPr>
      <t xml:space="preserve">PAID ABOVE </t>
    </r>
  </si>
  <si>
    <t>192 6E AWA ,NAPIER</t>
  </si>
  <si>
    <t>only for jasmeet for 75 lipscombe cres</t>
  </si>
  <si>
    <t>4 ELLISON ST,NAPIER</t>
  </si>
  <si>
    <t>17 WILLIAM ST,NAPIER</t>
  </si>
  <si>
    <t xml:space="preserve">total jasmeet </t>
  </si>
  <si>
    <t>6 CORBETT PL,NAPIER</t>
  </si>
  <si>
    <t>3 FLEMING CRES,NAPIER</t>
  </si>
  <si>
    <t>64 RUTHERFORD RD ,NAPIER</t>
  </si>
  <si>
    <t>80 BATTERY RD,BLUFF HILL</t>
  </si>
  <si>
    <t>5 SAVAGE CRES,NAPIER</t>
  </si>
  <si>
    <t>702 MARAEKAKAHO RD</t>
  </si>
  <si>
    <t xml:space="preserve">NGA-562B NGA SURFACE MOUNT BUILD </t>
  </si>
  <si>
    <t>19 DURHAM DVE,HAVELOCK</t>
  </si>
  <si>
    <t>201 CARLYLE ST,NAPIER</t>
  </si>
  <si>
    <t>NGA OUTSIDE BOUNDARY</t>
  </si>
  <si>
    <t>PENDING</t>
  </si>
  <si>
    <t>40%=2480.7</t>
  </si>
  <si>
    <t>NGA-561A HAUL BUILD</t>
  </si>
  <si>
    <t>75 LIPSCOMBE CRES</t>
  </si>
  <si>
    <t>NGA GRASS TRENCH BUILD</t>
  </si>
  <si>
    <t>jasmeet only</t>
  </si>
  <si>
    <t>04665971</t>
  </si>
  <si>
    <t>505 wellwood st,hastings</t>
  </si>
  <si>
    <t>NGA-561C NGA SDU INSTALLATION</t>
  </si>
  <si>
    <t>04844049</t>
  </si>
  <si>
    <t>810 NGAIO ST,HASTINGS</t>
  </si>
  <si>
    <t>NGA-561A HAUL BUILD AND CONNECT</t>
  </si>
  <si>
    <t>04774416</t>
  </si>
  <si>
    <t>402 NELSON ST,HASTINGS</t>
  </si>
  <si>
    <t>NGA 563BGRASS TRENCH BUILD AND CONNECT</t>
  </si>
  <si>
    <t>service order number is correct</t>
  </si>
  <si>
    <t>04771163</t>
  </si>
  <si>
    <t>17 MANGARAU CRES,HAVELOCK</t>
  </si>
  <si>
    <t>29/12/17</t>
  </si>
  <si>
    <t>04843207</t>
  </si>
  <si>
    <t>80 BATTERY RD,BLUFF HILL,NAPIER</t>
  </si>
  <si>
    <t>05011216</t>
  </si>
  <si>
    <t>41 NAPIER RD,HAVELOCK</t>
  </si>
  <si>
    <t>NGA-562B SURFACE MOUNT SDU BUILD</t>
  </si>
  <si>
    <t>30/12/17</t>
  </si>
  <si>
    <t>40%=1555.672</t>
  </si>
  <si>
    <t>05010619</t>
  </si>
  <si>
    <t>313 LOVEDALE ST,HASTINGS</t>
  </si>
  <si>
    <t>855.61 to me</t>
  </si>
  <si>
    <t>700.05 to narinder</t>
  </si>
  <si>
    <t>05007183</t>
  </si>
  <si>
    <t>202 PATTISON RD,HASTINGS</t>
  </si>
  <si>
    <t>CUSTOMER CANCEL</t>
  </si>
  <si>
    <t>04879834</t>
  </si>
  <si>
    <t>263 KENNEDY RD,NAPIER</t>
  </si>
  <si>
    <t>04279751</t>
  </si>
  <si>
    <t>39 TANNER ST,HAVELOCK</t>
  </si>
  <si>
    <t>NGA 564B SDU DRILL BUILD AND CONNECT</t>
  </si>
  <si>
    <t>05025838</t>
  </si>
  <si>
    <t>129 FREDERICK ST,HASTINGS</t>
  </si>
  <si>
    <t>NGA 750 PREMISE NETWORKING</t>
  </si>
  <si>
    <t>hours</t>
  </si>
  <si>
    <t>05068033</t>
  </si>
  <si>
    <t>291 MARINE PARADE,NAPIER</t>
  </si>
  <si>
    <t>NGA-562B SURFACE MOUNT SDU BUILD AND CONNECT</t>
  </si>
  <si>
    <t>05121117</t>
  </si>
  <si>
    <t>46 WOODLAND DVE,HAVELOCK</t>
  </si>
  <si>
    <t>05145676</t>
  </si>
  <si>
    <t>19 CONSTABLE CRES,NAPIER</t>
  </si>
  <si>
    <t>05067200</t>
  </si>
  <si>
    <t>24 MENIN RD,NAPIER</t>
  </si>
  <si>
    <t>05115332</t>
  </si>
  <si>
    <t>29 TAUROA RD,HAVELOCK</t>
  </si>
  <si>
    <t>NGA 563BGRASS TRENCH BUILD</t>
  </si>
  <si>
    <t>04493252</t>
  </si>
  <si>
    <t>41 CLARENCE COX CRE,NAPIER</t>
  </si>
  <si>
    <t>05082635</t>
  </si>
  <si>
    <t>148A TE AWA AVE,NAPIER</t>
  </si>
  <si>
    <t>13/1/2018</t>
  </si>
  <si>
    <t>05160544</t>
  </si>
  <si>
    <t>8 TOOP ST,HAVELOCK</t>
  </si>
  <si>
    <t>15/1/2018</t>
  </si>
  <si>
    <t>05167662</t>
  </si>
  <si>
    <t>215 GROOVE RD,HASTINGS</t>
  </si>
  <si>
    <t>855.61+2480.7=3336.31 jasmeet</t>
  </si>
  <si>
    <t>16/01/2018</t>
  </si>
  <si>
    <t>05081330</t>
  </si>
  <si>
    <t>total</t>
  </si>
  <si>
    <t>05140117</t>
  </si>
  <si>
    <t>6 TOOP ST,HAVELOCK</t>
  </si>
  <si>
    <t>17/1/2018</t>
  </si>
  <si>
    <t>jasmmet 40%</t>
  </si>
  <si>
    <t xml:space="preserve">22% jasmeet </t>
  </si>
  <si>
    <t>05222039</t>
  </si>
  <si>
    <t>111B NELSON CRES,NAPIER</t>
  </si>
  <si>
    <t>18% narinder</t>
  </si>
  <si>
    <t>05197467</t>
  </si>
  <si>
    <t>18/1/2018</t>
  </si>
  <si>
    <t>05192146</t>
  </si>
  <si>
    <t>21 HILLARY CRES,NAPIER</t>
  </si>
  <si>
    <t>total hours for jasmmet</t>
  </si>
  <si>
    <t>05212548</t>
  </si>
  <si>
    <t>narinder</t>
  </si>
  <si>
    <t>19/1/2018</t>
  </si>
  <si>
    <t>total hours for jasmeet</t>
  </si>
  <si>
    <t>4330.39/18.75</t>
  </si>
  <si>
    <t>05289128</t>
  </si>
  <si>
    <t>295 MARINE PDE,NAPIER</t>
  </si>
  <si>
    <t>total hours for narinder</t>
  </si>
  <si>
    <t>1702.86/18.75</t>
  </si>
  <si>
    <t>3DICK PL,NAPIER</t>
  </si>
  <si>
    <t>NGA-563B NGA GRASS TRENCH BUILD and Trench</t>
  </si>
  <si>
    <t>110A FREDERICK ST,HASTINGS</t>
  </si>
  <si>
    <t>NGA-563B NGA GRASS TRENCH BUILD and connect</t>
  </si>
  <si>
    <t>152PORTDMOUTR RD,FLEXMERE</t>
  </si>
  <si>
    <t>NGA-563B NGA GRASS TRENCH BUILD and trench</t>
  </si>
  <si>
    <t>11 TOM PARKER AVE,NAPIER</t>
  </si>
  <si>
    <t>NGA GRASS TRENCH-BUILD AND CONNECT</t>
  </si>
  <si>
    <t>705 HENRY ST,HASTINGS</t>
  </si>
  <si>
    <t>62 DOVER ST,FLAXMERE</t>
  </si>
  <si>
    <t>NGA-562B SURFACE MOUNT BUILD AND CONNECT</t>
  </si>
  <si>
    <t>700 MASSEY ST,AKINA</t>
  </si>
  <si>
    <t>750 PREMISE NETWORKING</t>
  </si>
  <si>
    <t>42 PLASSEY ST,HAVELOCK</t>
  </si>
  <si>
    <t>NGA AERIAL BUILD AND CONNECT</t>
  </si>
  <si>
    <t>15 ST HILL LN,HAVELOCK</t>
  </si>
  <si>
    <t>47 JAMES FOLEY AVE,NAPIER</t>
  </si>
  <si>
    <t>Notes</t>
  </si>
  <si>
    <t>200 BERESFORD ST,HASTINGS</t>
  </si>
  <si>
    <t>NGA HAUL BUILD AND CONNECT</t>
  </si>
  <si>
    <t>70 FLAXMERE AVE,FLAXMERE</t>
  </si>
  <si>
    <t>CHECK CODE CLOSED</t>
  </si>
  <si>
    <t>34 TOOP ST,HAVELOCK</t>
  </si>
  <si>
    <t>6 NORTHLEE PL,FLAXMERE</t>
  </si>
  <si>
    <t>507 LYNDON RD,HASTINGS</t>
  </si>
  <si>
    <t>20 KINGSGATE AVE,HAVELOCK NORTH</t>
  </si>
  <si>
    <t>1 KINGSGATE WAY,HAVELOCK</t>
  </si>
  <si>
    <t>NGA-565B Drill  BUILD AND CONNECT</t>
  </si>
  <si>
    <t>71 LIPSCOMBE CRES,HAVELOCK</t>
  </si>
  <si>
    <t>55 REEVE DR,HAVELOCK NORTH</t>
  </si>
  <si>
    <t>904 FREDERICK ST,HASTING</t>
  </si>
  <si>
    <t xml:space="preserve">Total </t>
  </si>
  <si>
    <t>912 DUKE ST,HASTING</t>
  </si>
  <si>
    <t>NGA 562B NGA SURFACE BUILD AND CONNECT</t>
  </si>
  <si>
    <t>26 DURHAM DR,HAVELOCK</t>
  </si>
  <si>
    <t>NGA 563B GRASS TRENCH BUILD AND CONNECT</t>
  </si>
  <si>
    <t>Jasmeet (22%)</t>
  </si>
  <si>
    <t>66 ,LUCKNOW RD,HAVELOCK</t>
  </si>
  <si>
    <t>Narinder(18%)</t>
  </si>
  <si>
    <t>10 KINGSGATE PL,HAVELOCK</t>
  </si>
  <si>
    <t>NGA 561B HAUL BUILD AND CONNECT</t>
  </si>
  <si>
    <t>Total hours for jasmeet</t>
  </si>
  <si>
    <t>206.86 hrs</t>
  </si>
  <si>
    <t>1000 FREDERICK ST,HASTINGS</t>
  </si>
  <si>
    <t>Total hours for Narinder</t>
  </si>
  <si>
    <t>169.25 hrs</t>
  </si>
  <si>
    <t>68A GUPPY RD,NAPIER</t>
  </si>
  <si>
    <t>8 HINTON RD,TARADALE</t>
  </si>
  <si>
    <t>18HIKANUI DR,HAVELOCK</t>
  </si>
  <si>
    <t>NGA 561C SDU INSTALLATION</t>
  </si>
  <si>
    <t>908 FREDERICK ST,HASTINGS</t>
  </si>
  <si>
    <t>12 HIKANUI DR,HAVELOCK</t>
  </si>
  <si>
    <t>68 JAMES FOLEY AVE,NAPIER</t>
  </si>
  <si>
    <t>NGA 563B GRASS TRENCH BUILD</t>
  </si>
  <si>
    <t>904 FRANCIS HICKS AVE,HASTINGS</t>
  </si>
  <si>
    <t>NGA 564B  SDU DRILL BUILD</t>
  </si>
  <si>
    <t>8 RAKAU ST,HAVELOCK</t>
  </si>
  <si>
    <t>109 DUCHESS CRES,HASTINGS</t>
  </si>
  <si>
    <t>NGA 714 CANCELLATION ON ARRIVAL</t>
  </si>
  <si>
    <t>NGA OUTSIDE BOUNDARY BUILD</t>
  </si>
  <si>
    <t>Pndng</t>
  </si>
  <si>
    <t>??????</t>
  </si>
  <si>
    <t>75 LIPSCOMBE CRES,HAVELOCK</t>
  </si>
  <si>
    <t>NGA-563B NGA GRASS TRENCH BUILD</t>
  </si>
  <si>
    <t>??</t>
  </si>
  <si>
    <t>701 BULLER AKINA</t>
  </si>
  <si>
    <t>501 MARKET HASTINGS</t>
  </si>
  <si>
    <t>1314 KARAMU RD, MAYFAIR HASTINGS</t>
  </si>
  <si>
    <t>SF</t>
  </si>
  <si>
    <t>SO</t>
  </si>
  <si>
    <t>Address</t>
  </si>
  <si>
    <t>Job type</t>
  </si>
  <si>
    <t>Work type</t>
  </si>
  <si>
    <t>Date</t>
  </si>
  <si>
    <t>40 kingswood st</t>
  </si>
  <si>
    <t>build n connect</t>
  </si>
  <si>
    <t>51 burns ave</t>
  </si>
  <si>
    <t>grass trence</t>
  </si>
  <si>
    <t xml:space="preserve">iAuditor Not Submitted </t>
  </si>
  <si>
    <t>284 tremaine ave</t>
  </si>
  <si>
    <t xml:space="preserve">iAuditor Not Submitted  </t>
  </si>
  <si>
    <t>47 bryant st</t>
  </si>
  <si>
    <t>48A ihaka st</t>
  </si>
  <si>
    <t>7 egg mont pl</t>
  </si>
  <si>
    <t>93B james line</t>
  </si>
  <si>
    <t>209 victoria ave</t>
  </si>
  <si>
    <t>8A jensen</t>
  </si>
  <si>
    <t>628A church st</t>
  </si>
  <si>
    <t>17 campbell</t>
  </si>
  <si>
    <t>12 motuaoapa</t>
  </si>
  <si>
    <t>119 cooks st</t>
  </si>
  <si>
    <t>604 church st</t>
  </si>
  <si>
    <t xml:space="preserve">iAuditor Not Submitted on time </t>
  </si>
  <si>
    <t>6 queen st</t>
  </si>
  <si>
    <t>surfacemount</t>
  </si>
  <si>
    <t>16 east st</t>
  </si>
  <si>
    <t>513 church st</t>
  </si>
  <si>
    <t>70C featherston st</t>
  </si>
  <si>
    <t>LL ORDER</t>
  </si>
  <si>
    <t>32A manson st</t>
  </si>
  <si>
    <t>47 havelok ave</t>
  </si>
  <si>
    <t>22% Manish</t>
  </si>
  <si>
    <t>18% Pramod</t>
  </si>
  <si>
    <t>47 bourke st</t>
  </si>
  <si>
    <t>build and connect</t>
  </si>
  <si>
    <t>50 chuch st</t>
  </si>
  <si>
    <t>s9 order</t>
  </si>
  <si>
    <t>25 morish st</t>
  </si>
  <si>
    <t>50 west st</t>
  </si>
  <si>
    <t>325 college st</t>
  </si>
  <si>
    <t>722D pioneer hwy</t>
  </si>
  <si>
    <t>13 freedom dr</t>
  </si>
  <si>
    <t>3 ellersmere cre</t>
  </si>
  <si>
    <t>26 fair view ave</t>
  </si>
  <si>
    <t>35 water loo cre</t>
  </si>
  <si>
    <t>429A ruahine sgt</t>
  </si>
  <si>
    <t>17 raglan ave</t>
  </si>
  <si>
    <t>5 ada st</t>
  </si>
  <si>
    <t>157A forguson st</t>
  </si>
  <si>
    <t>5 sefton ave</t>
  </si>
  <si>
    <t>NOT LISTED</t>
  </si>
  <si>
    <t>CLOSING TYPE</t>
  </si>
  <si>
    <t>362 BOTTANICAL ST</t>
  </si>
  <si>
    <t>PV ORDER</t>
  </si>
  <si>
    <t>23 HEARTWELL DR</t>
  </si>
  <si>
    <t>S9 ORDER</t>
  </si>
  <si>
    <t>28 CARROLL ST</t>
  </si>
  <si>
    <t>BUILD AND CONNECT</t>
  </si>
  <si>
    <t xml:space="preserve"> NGA HAULING</t>
  </si>
  <si>
    <t>19 TARARUA TCE</t>
  </si>
  <si>
    <t>GRASS TRENCE</t>
  </si>
  <si>
    <t xml:space="preserve">DOCUMENT NOT SUBMITTED </t>
  </si>
  <si>
    <t>52A NORTH ST</t>
  </si>
  <si>
    <t>SURFACEMOUNT</t>
  </si>
  <si>
    <t>509 FERGUSON ST</t>
  </si>
  <si>
    <t>6 PARADISE PLACE</t>
  </si>
  <si>
    <t>50 FAIR VIWE AVE</t>
  </si>
  <si>
    <t>24 OXFORD ST</t>
  </si>
  <si>
    <t>288 COLLEGE ST</t>
  </si>
  <si>
    <t>NGA HAULING</t>
  </si>
  <si>
    <t xml:space="preserve"> ANAKIWA ST</t>
  </si>
  <si>
    <t>175 VOGLE ST</t>
  </si>
  <si>
    <t>47 VOURKE ST</t>
  </si>
  <si>
    <t>CHECK WITH SERVICE ORDER</t>
  </si>
  <si>
    <t>18 HENARE ST</t>
  </si>
  <si>
    <t>31 KNOWLESS</t>
  </si>
  <si>
    <t>732 PIONEER HWY</t>
  </si>
  <si>
    <t>50 WEST ST</t>
  </si>
  <si>
    <t>BUILD</t>
  </si>
  <si>
    <t xml:space="preserve">ONLY BUILD </t>
  </si>
  <si>
    <t>REQ ID</t>
  </si>
  <si>
    <t>217 FURGUSON ST</t>
  </si>
  <si>
    <t xml:space="preserve">1 NGAIO ST </t>
  </si>
  <si>
    <t>BUILD &amp; CONNECT</t>
  </si>
  <si>
    <t>NGA HAULING BUILD &amp; CONNECT</t>
  </si>
  <si>
    <t>79B NORTH ST</t>
  </si>
  <si>
    <t>803 MAIN ST</t>
  </si>
  <si>
    <t>NGA HAULING BUIL &amp; CONNECT</t>
  </si>
  <si>
    <t>4 MCGREGOR ST</t>
  </si>
  <si>
    <t>133 RUSSEL ST</t>
  </si>
  <si>
    <t>82 GUYS AVE</t>
  </si>
  <si>
    <t>67KAIMANAWA ST</t>
  </si>
  <si>
    <t>NGA GRASS TRENCH</t>
  </si>
  <si>
    <t>6 WEBB ST</t>
  </si>
  <si>
    <t>NGA WT 5</t>
  </si>
  <si>
    <t>382B BOTANICAL RD</t>
  </si>
  <si>
    <t>21FAIRS RD</t>
  </si>
  <si>
    <t>4 JORDAN BAY</t>
  </si>
  <si>
    <t>6 MANSON ST</t>
  </si>
  <si>
    <t>NGA SURFACEMOUNT</t>
  </si>
  <si>
    <t>6 HEATHERLEA HTS</t>
  </si>
  <si>
    <t>NGA GRASSTRENCH</t>
  </si>
  <si>
    <t>address</t>
  </si>
  <si>
    <t>job type</t>
  </si>
  <si>
    <t xml:space="preserve">amount </t>
  </si>
  <si>
    <t>date</t>
  </si>
  <si>
    <t>NGA grass trench build &amp; connect</t>
  </si>
  <si>
    <t>15/11/17</t>
  </si>
  <si>
    <t>56 limbrick st</t>
  </si>
  <si>
    <t>16/11</t>
  </si>
  <si>
    <t>164 botanical rd</t>
  </si>
  <si>
    <t>17/11</t>
  </si>
  <si>
    <t>already paid to gurindheer , MANISH +GURI</t>
  </si>
  <si>
    <t>41 ruamahanga cre</t>
  </si>
  <si>
    <t>surface mount build &amp; connect</t>
  </si>
  <si>
    <t>20/11</t>
  </si>
  <si>
    <t>32 moheke ave</t>
  </si>
  <si>
    <t>21/11</t>
  </si>
  <si>
    <t>6 hill ct</t>
  </si>
  <si>
    <t>nga drill build &amp; connect</t>
  </si>
  <si>
    <t>22/11</t>
  </si>
  <si>
    <t>already paid to gurindheer ,  MANISH +GURI</t>
  </si>
  <si>
    <t>6 dove pl</t>
  </si>
  <si>
    <t>23/11</t>
  </si>
  <si>
    <t>217 ferguson st</t>
  </si>
  <si>
    <t>NGA aerial build &amp;connect</t>
  </si>
  <si>
    <t>28/11</t>
  </si>
  <si>
    <t>only for build connect not yet paid</t>
  </si>
  <si>
    <t>82 guy ave</t>
  </si>
  <si>
    <t>NGA surface mount build</t>
  </si>
  <si>
    <t>29/11</t>
  </si>
  <si>
    <t>79b north st</t>
  </si>
  <si>
    <t>NGA haul build</t>
  </si>
  <si>
    <t>30/11</t>
  </si>
  <si>
    <t>from 15 to 22  30% for manish and 10% for permod panday</t>
  </si>
  <si>
    <t>21 30% for  manish and 10% for parmodh panday</t>
  </si>
  <si>
    <t xml:space="preserve">total hours </t>
  </si>
  <si>
    <t>77 hrs</t>
  </si>
  <si>
    <t>15 to 22 date</t>
  </si>
  <si>
    <t>manish :713.63  pramod pandey: 237.87</t>
  </si>
  <si>
    <t>23 to 30  22% manish and 18% parmodh panday</t>
  </si>
  <si>
    <t>23 to 30 date</t>
  </si>
  <si>
    <t>manish :  277.99 pramod pandey: 227.44</t>
  </si>
  <si>
    <t>manish: 52.86 pramod: 24.81</t>
  </si>
  <si>
    <t>17/11 and 22/11 for manish and gurinder singh</t>
  </si>
  <si>
    <t>Service order no</t>
  </si>
  <si>
    <t>type of work</t>
  </si>
  <si>
    <t>connection</t>
  </si>
  <si>
    <t>amount</t>
  </si>
  <si>
    <t>Dates</t>
  </si>
  <si>
    <t>Hauling</t>
  </si>
  <si>
    <t>build &amp; connect</t>
  </si>
  <si>
    <t>21/9/17</t>
  </si>
  <si>
    <t>WT4</t>
  </si>
  <si>
    <t>23/9/17</t>
  </si>
  <si>
    <t>22/9/17</t>
  </si>
  <si>
    <t>gurindher did connect</t>
  </si>
  <si>
    <t>27/9/17</t>
  </si>
  <si>
    <t xml:space="preserve">not done pending only site plan is done </t>
  </si>
  <si>
    <t>28/9/17</t>
  </si>
  <si>
    <t>30/9/17</t>
  </si>
  <si>
    <t>29/9/17</t>
  </si>
  <si>
    <t>19/10/17</t>
  </si>
  <si>
    <t>wt4</t>
  </si>
  <si>
    <t>17/10/17</t>
  </si>
  <si>
    <t>build &amp;connect</t>
  </si>
  <si>
    <t>18/10/17</t>
  </si>
  <si>
    <t>13/10/17</t>
  </si>
  <si>
    <t>20/10/17</t>
  </si>
  <si>
    <t>document not supplied</t>
  </si>
  <si>
    <t>28/10/17</t>
  </si>
  <si>
    <t>wt5</t>
  </si>
  <si>
    <t xml:space="preserve">build &amp; connect </t>
  </si>
  <si>
    <t>26/10/17</t>
  </si>
  <si>
    <t xml:space="preserve">surface mount </t>
  </si>
  <si>
    <t>27/10/17</t>
  </si>
  <si>
    <t>HOURS</t>
  </si>
  <si>
    <t>S/0</t>
  </si>
  <si>
    <t xml:space="preserve">         ADDRESS</t>
  </si>
  <si>
    <t>CLOSING  TYPE</t>
  </si>
  <si>
    <t xml:space="preserve">  TECHS</t>
  </si>
  <si>
    <t>Amount</t>
  </si>
  <si>
    <t>16 WOOD ST PAPAKURA AUCKLAND 2</t>
  </si>
  <si>
    <t>Hauling B&amp;C</t>
  </si>
  <si>
    <t>Venkat Gorla</t>
  </si>
  <si>
    <t>130 MAHIA RD WATTLE DOWNS AUCKLAND</t>
  </si>
  <si>
    <t>NGA Grass Trench - Build &amp; Connect</t>
  </si>
  <si>
    <t>15 COSTAR PL WIRI AUCKLAND</t>
  </si>
  <si>
    <t>Concrete b&amp;C</t>
  </si>
  <si>
    <t>12 ROMFORD RD PAPATOETOE AUCKLAND</t>
  </si>
  <si>
    <t>Haulig B&amp;C</t>
  </si>
  <si>
    <t>15 RESEDA PL PAPATOETOE AUCKLAND</t>
  </si>
  <si>
    <t>NGA Concrete Trench - Build &amp; Connect</t>
  </si>
  <si>
    <t>3 WALLSON CRE WIRI AUCKLAND 5</t>
  </si>
  <si>
    <t>NGA-711 Provision NGA at Greenfield’s Premise</t>
  </si>
  <si>
    <t>Siddhartha Doma</t>
  </si>
  <si>
    <t>P-NGA-CONNCT SDU GFIELD</t>
  </si>
  <si>
    <t>27 HALSEY RD MANUREWA AUCKLAND 4</t>
  </si>
  <si>
    <t>cancellation on arrival</t>
  </si>
  <si>
    <t>4 FAIREY PL MANGERE AUCKLAND</t>
  </si>
  <si>
    <t>Grass B&amp;C</t>
  </si>
  <si>
    <t>9 DRYDEN AVE PAPATOETOE MANUKAU</t>
  </si>
  <si>
    <t>NGA-561C NGA SDU Installation</t>
  </si>
  <si>
    <t>P-NGA-CONNCT SDU</t>
  </si>
  <si>
    <t>47 BROWNS RD MANUREWA AUCKLAND 4</t>
  </si>
  <si>
    <t>32 KERI VISTA RSE PAPAKURA AUCKLAND</t>
  </si>
  <si>
    <t>NGA Outside Boundary Remedial/Build</t>
  </si>
  <si>
    <t>5 RONDORLYN PL MANUREWA AUCKLAND</t>
  </si>
  <si>
    <t>Aerial B&amp;C</t>
  </si>
  <si>
    <t>3 JANESE PL WEYMOUTH AUCKLAND</t>
  </si>
  <si>
    <t>NGA-561B NGA Haul SDU Build</t>
  </si>
  <si>
    <t>P-NGA-BUILD ABF</t>
  </si>
  <si>
    <t>12 SUWYN PL WEYMOUTH AUCKLAND</t>
  </si>
  <si>
    <t>NGA Surface Mount - Build &amp; Connect</t>
  </si>
  <si>
    <t>9A ADAMS RD MANUREWA AUCKLAND</t>
  </si>
  <si>
    <t>NGA-750 Premise Networking – Site Visit</t>
  </si>
  <si>
    <t>26 BARNEYS FARM RD CLENDON PARK AUCKLAND 1</t>
  </si>
  <si>
    <t>27 CLAUDE RD MANUREWA AUCKLAND</t>
  </si>
  <si>
    <t>NGA-560B NGA Aerial SDU Build</t>
  </si>
  <si>
    <t>1 WOODSIDE RD MANUREWA AUCKLAND</t>
  </si>
  <si>
    <t>14 ROMNEY PL MANUREWA AUCKLAND</t>
  </si>
  <si>
    <t>185 COXHEAD RD WATTLE DOWNS AUCKLAND</t>
  </si>
  <si>
    <t>563 WEYMOUTH RD WEYMOUTH AUCKLAND</t>
  </si>
  <si>
    <t>NGA Haul - Build &amp; Connect</t>
  </si>
  <si>
    <t>5 WALLSON CRE WIRI AUCKLAND 1</t>
  </si>
  <si>
    <t>10 ROUNTREE PL CONIFER GROVE AUCKLAND</t>
  </si>
  <si>
    <t>20 AZALEA PL WIRI AUCKLAND 2</t>
  </si>
  <si>
    <t>59 FINLAYSON AVE CLENDON PARK AUCKLAND 1</t>
  </si>
  <si>
    <t>Cancellation on arrival</t>
  </si>
  <si>
    <t>26 HAYWARD RD PAPATOETOE AUCKLAND</t>
  </si>
  <si>
    <t>44 WILLIAMS CRE OTARA AUCKLAND</t>
  </si>
  <si>
    <t>NGA Aerial - Build &amp; Connect</t>
  </si>
  <si>
    <t>185 KERI VISTA RSE PAPAKURA AUCKLAND</t>
  </si>
  <si>
    <t>191 FINLAYSON AVE CLENDON PARK AUCKLAND</t>
  </si>
  <si>
    <t>Grass B</t>
  </si>
  <si>
    <t>74 ETHERTON DVE WEYMOUTH AUCKLAND</t>
  </si>
  <si>
    <t>paid only for build</t>
  </si>
  <si>
    <t>16 ROUNTREE PL CONIFER GROVE AUCKLAND</t>
  </si>
  <si>
    <t>24 HOBART CRE WATTLE DOWNS AUCKLAND</t>
  </si>
  <si>
    <t>145 MAICH RD MANUREWA AUCKLAND 2</t>
  </si>
  <si>
    <t>3 OXFORD RD MANUREWA AUCKLAND</t>
  </si>
  <si>
    <t>22% for Nithin</t>
  </si>
  <si>
    <t>18% for babu</t>
  </si>
  <si>
    <t>WORKTYPE</t>
  </si>
  <si>
    <t>TECH 1</t>
  </si>
  <si>
    <t xml:space="preserve">TECH 2 </t>
  </si>
  <si>
    <t>CLIP</t>
  </si>
  <si>
    <t>42A WEDGWOOD AVE MANGERE EAST AUCKLAND</t>
  </si>
  <si>
    <t>bc</t>
  </si>
  <si>
    <t>ven</t>
  </si>
  <si>
    <t>san</t>
  </si>
  <si>
    <t>15/12</t>
  </si>
  <si>
    <t>Paid</t>
  </si>
  <si>
    <t>sid</t>
  </si>
  <si>
    <t>4 WOOD AVE MANGERE EAST AUCKLAND</t>
  </si>
  <si>
    <t>18/12</t>
  </si>
  <si>
    <t>paid</t>
  </si>
  <si>
    <t>95 STATION RD OTAHUHU AUCKLAND</t>
  </si>
  <si>
    <t>19/12</t>
  </si>
  <si>
    <t xml:space="preserve">no signs of closing for build, connect already paid for this job </t>
  </si>
  <si>
    <t>7 CHELBURN CRE MANGERE EAST AUCKLAND</t>
  </si>
  <si>
    <t>hauil</t>
  </si>
  <si>
    <t>20/12</t>
  </si>
  <si>
    <t>already paid for this job as grass trench</t>
  </si>
  <si>
    <t>42C EVANS RD WEYMOUTH AUCKLAND</t>
  </si>
  <si>
    <t>trench</t>
  </si>
  <si>
    <t xml:space="preserve">paid </t>
  </si>
  <si>
    <t>5 HOOKER PL PAPATOETOE AUCKLAND</t>
  </si>
  <si>
    <t>con</t>
  </si>
  <si>
    <t>sai</t>
  </si>
  <si>
    <t>27/12</t>
  </si>
  <si>
    <t>paid already</t>
  </si>
  <si>
    <t>8 WILMSHURST AVE PAPATOETOE AUCKLAND</t>
  </si>
  <si>
    <t>arieal</t>
  </si>
  <si>
    <t xml:space="preserve">paid already </t>
  </si>
  <si>
    <t>28/12</t>
  </si>
  <si>
    <t>12 FLEMING ST MANGERE EAST AUCKLAND</t>
  </si>
  <si>
    <t>paid to kranthi</t>
  </si>
  <si>
    <t>16A ATKINSON AVE OTAHUHU AUCKLAND</t>
  </si>
  <si>
    <t>34 LIPPIATT RD OTAHUHU AUCKLAND</t>
  </si>
  <si>
    <t>29/12</t>
  </si>
  <si>
    <t>47 ROLLERSON ST PAPAKURA AUCKLAND</t>
  </si>
  <si>
    <t>syam</t>
  </si>
  <si>
    <t>12 RAMSEY ST PAPATOETOE AUCKLAND</t>
  </si>
  <si>
    <t>trench BC</t>
  </si>
  <si>
    <t xml:space="preserve">ven </t>
  </si>
  <si>
    <t>69 BECKER DVE WEYMOUTH AUCKLAND</t>
  </si>
  <si>
    <t>67 BECKER DVE WEYMOUTH AUCKLAND</t>
  </si>
  <si>
    <t>66A WICKMAN WAY MANGERE EAST AUCKLAND</t>
  </si>
  <si>
    <t>gravelbc</t>
  </si>
  <si>
    <t>not finished</t>
  </si>
  <si>
    <t>34 DRIVER RD MANGERE EAST AUCKLAND</t>
  </si>
  <si>
    <t>babu</t>
  </si>
  <si>
    <t>13/02</t>
  </si>
  <si>
    <t>121 KINDERGARTEN DVE CONIFER GROVE AUCKLAND</t>
  </si>
  <si>
    <t>trenchbc</t>
  </si>
  <si>
    <t>14/02</t>
  </si>
  <si>
    <t>3 MATILDA PL WEYMOUTH AUCKLAND</t>
  </si>
  <si>
    <t>16/02</t>
  </si>
  <si>
    <t>46 ARTILLERY DVE PAPAKURA AUCKLAND</t>
  </si>
  <si>
    <t>trench b</t>
  </si>
  <si>
    <t>6 TAITIMU DVE WEYMOUTH AUCKLAND</t>
  </si>
  <si>
    <t>trench bc</t>
  </si>
  <si>
    <t>Name</t>
  </si>
  <si>
    <t>Total Amount</t>
  </si>
  <si>
    <t>santhan total</t>
  </si>
  <si>
    <t>nithin</t>
  </si>
  <si>
    <t>Nithin total</t>
  </si>
  <si>
    <t>santhan</t>
  </si>
  <si>
    <t>syam total</t>
  </si>
  <si>
    <t>shyam</t>
  </si>
  <si>
    <t>Kranthi Clip</t>
  </si>
  <si>
    <t>7 PEERLESS AVE TAKANINI AUCKLAND</t>
  </si>
  <si>
    <t>34 GAINSBOROUGH ST MANUREWA AUCKLAND</t>
  </si>
  <si>
    <t>28A LUKE ST OTAHUHU AUCKLAND</t>
  </si>
  <si>
    <t>12 LLOYD AVE PAPATOETOE AUCKLAND</t>
  </si>
  <si>
    <t>S.NO</t>
  </si>
  <si>
    <t>TYPE OF JOB</t>
  </si>
  <si>
    <t>JOB ADDRESS</t>
  </si>
  <si>
    <t xml:space="preserve">DATE </t>
  </si>
  <si>
    <t>SURFACE MOUNT B&amp;C</t>
  </si>
  <si>
    <t>17 CROYDON AVE</t>
  </si>
  <si>
    <t>HAULING B&amp;C</t>
  </si>
  <si>
    <t>322 COLLEGE ST</t>
  </si>
  <si>
    <t>20/02/18</t>
  </si>
  <si>
    <t>DRILL BUILD</t>
  </si>
  <si>
    <t>1 ERIN ST</t>
  </si>
  <si>
    <t>41B JICKELL ST</t>
  </si>
  <si>
    <t>GRASS TRENCH B&amp;C</t>
  </si>
  <si>
    <t>27 STILLWATER PL</t>
  </si>
  <si>
    <t>GRASS TRENCH BUILD</t>
  </si>
  <si>
    <t>73A LANGLEY AVE</t>
  </si>
  <si>
    <t>25A WARD ST</t>
  </si>
  <si>
    <t>28/02/18</t>
  </si>
  <si>
    <t>62 BATT ST</t>
  </si>
  <si>
    <t>14 PEMBROKE ST</t>
  </si>
  <si>
    <t>22% for Prabhjot</t>
  </si>
  <si>
    <t>89A LINTON ST</t>
  </si>
  <si>
    <t>18 for prdeep</t>
  </si>
  <si>
    <t>GRASS TRENCH B&amp; C</t>
  </si>
  <si>
    <t>3 RAGLAN AVE</t>
  </si>
  <si>
    <t>64 WESTON AVE</t>
  </si>
  <si>
    <t>31 SEDDON ST</t>
  </si>
  <si>
    <t>55 MERIDIAN GRO</t>
  </si>
  <si>
    <t>30 CARDIFF ST</t>
  </si>
  <si>
    <t>3 VISCOUNT PL</t>
  </si>
  <si>
    <t>OSB &amp; HAULING B&amp;C</t>
  </si>
  <si>
    <t>6 EMMERDALE MEW</t>
  </si>
  <si>
    <t xml:space="preserve">Osb pending </t>
  </si>
  <si>
    <t>DRILL B&amp;C</t>
  </si>
  <si>
    <t>103 FERGUSON ST</t>
  </si>
  <si>
    <t>6 ELIZABETH ST</t>
  </si>
  <si>
    <t>8 THAMES ST</t>
  </si>
  <si>
    <t>133 RUSSELL ST</t>
  </si>
  <si>
    <t>28 GENEVA TCE</t>
  </si>
  <si>
    <t>OSB &amp; HAULING BUILD</t>
  </si>
  <si>
    <t>15 TUDOR GRO</t>
  </si>
  <si>
    <t xml:space="preserve">OSb pending, hauling build not listed </t>
  </si>
  <si>
    <t>HAULING BUILD</t>
  </si>
  <si>
    <t>73 CHURCH ST</t>
  </si>
  <si>
    <t>6 COVENTRY ST</t>
  </si>
  <si>
    <t xml:space="preserve">not listed </t>
  </si>
  <si>
    <t>NOT PAID YET</t>
  </si>
  <si>
    <t>type of job</t>
  </si>
  <si>
    <t>Job Address</t>
  </si>
  <si>
    <t>18-8-17</t>
  </si>
  <si>
    <t>BC already paid</t>
  </si>
  <si>
    <t>30-8-17</t>
  </si>
  <si>
    <t>22-8-17</t>
  </si>
  <si>
    <t>Build paid already</t>
  </si>
  <si>
    <t>31/8/17</t>
  </si>
  <si>
    <t>Paid already</t>
  </si>
  <si>
    <t xml:space="preserve"> OSB &amp; BUILD</t>
  </si>
  <si>
    <t>23/09/17</t>
  </si>
  <si>
    <t>Paid already on 23/9/2017</t>
  </si>
  <si>
    <t>14/9/17</t>
  </si>
  <si>
    <t>Paid already on 14/9/2017</t>
  </si>
  <si>
    <t>OSB &amp; BUILD</t>
  </si>
  <si>
    <t>30/09/17</t>
  </si>
  <si>
    <t xml:space="preserve">0SB   </t>
  </si>
  <si>
    <t>16/9/17</t>
  </si>
  <si>
    <t>paid already on 16/9/2017</t>
  </si>
  <si>
    <t>13/10/2017</t>
  </si>
  <si>
    <t>paid already on 13/10/2017</t>
  </si>
  <si>
    <t>OSB &amp; BUILD HAULING</t>
  </si>
  <si>
    <t>OSB &amp; BUILD  GRASS TRENCH</t>
  </si>
  <si>
    <t>24/10/17</t>
  </si>
  <si>
    <t>paid already on 24/10/2017</t>
  </si>
  <si>
    <t>17/02/18</t>
  </si>
  <si>
    <t>13/03/18</t>
  </si>
  <si>
    <t>OSB+ BUILD + CONNECT</t>
  </si>
  <si>
    <t>34 rewa st</t>
  </si>
  <si>
    <t>OSB-pending from Manish Clip</t>
  </si>
  <si>
    <t>buil n connect</t>
  </si>
  <si>
    <t>48A manson st</t>
  </si>
  <si>
    <t>from Manish Clip</t>
  </si>
  <si>
    <t>TYPES OF JOBS</t>
  </si>
  <si>
    <t>HAULING B &amp; C</t>
  </si>
  <si>
    <t>120C LISTON ST(HARJEET)</t>
  </si>
  <si>
    <t>23/01/18</t>
  </si>
  <si>
    <t>1010 TREMAINE AVE</t>
  </si>
  <si>
    <t>152 HIGHBURY AVE (HARJEET)</t>
  </si>
  <si>
    <t>24/01/18</t>
  </si>
  <si>
    <t>47 GEMINI AVE</t>
  </si>
  <si>
    <t>GRASS TRENCH B &amp; C</t>
  </si>
  <si>
    <t>16 ROBINSON CRE</t>
  </si>
  <si>
    <t>29 STEPHENS CRE</t>
  </si>
  <si>
    <t>23 BRIGHTWATER</t>
  </si>
  <si>
    <t>72 MONOWAI PL</t>
  </si>
  <si>
    <t>39A MANAWATU ST</t>
  </si>
  <si>
    <t>prabhjot</t>
  </si>
  <si>
    <t>6 WESTMERE PL</t>
  </si>
  <si>
    <t>27/01/18</t>
  </si>
  <si>
    <t>pardeep</t>
  </si>
  <si>
    <t>40 SHEFFIELD ST</t>
  </si>
  <si>
    <t>27/01/018</t>
  </si>
  <si>
    <t>418 BOTANICAL RD</t>
  </si>
  <si>
    <t>SURFACE MOUNT B&amp; C</t>
  </si>
  <si>
    <t>207A COLLEGE ST</t>
  </si>
  <si>
    <t>41 IHLA ST</t>
  </si>
  <si>
    <t>31 ALBERT ST (HARJEET)</t>
  </si>
  <si>
    <t>6 PERSSON PL</t>
  </si>
  <si>
    <t>28 PALLISER PL</t>
  </si>
  <si>
    <t>200 COLLEGE ST</t>
  </si>
  <si>
    <t>16 MOTUOAPA PL</t>
  </si>
  <si>
    <t>DRILL B &amp; C</t>
  </si>
  <si>
    <t>94 WOOD ST</t>
  </si>
  <si>
    <t>2 HOBSON PL</t>
  </si>
  <si>
    <t>286 TREMAINE AVE</t>
  </si>
  <si>
    <t>35 BRIGHTON CRE</t>
  </si>
  <si>
    <t>88 COOK ST</t>
  </si>
  <si>
    <t>17 HEREFORD ST</t>
  </si>
  <si>
    <t>86 COOK ST</t>
  </si>
  <si>
    <t>16 LINDHURST ST</t>
  </si>
  <si>
    <t>14/02/18</t>
  </si>
  <si>
    <t xml:space="preserve">GRASS TRENCH B </t>
  </si>
  <si>
    <t>15 TILLER CL</t>
  </si>
  <si>
    <t>15/02/18</t>
  </si>
  <si>
    <t>153 RUSSELL ST</t>
  </si>
  <si>
    <t>16/02/18</t>
  </si>
  <si>
    <t>222 MILSON LANE</t>
  </si>
  <si>
    <t>OSB&amp; HAULING BUILD</t>
  </si>
  <si>
    <t>29 BALMORAL DR</t>
  </si>
  <si>
    <t>SO No.</t>
  </si>
  <si>
    <t>Drill Build</t>
  </si>
  <si>
    <t>82 Benmore Ave</t>
  </si>
  <si>
    <t>Grass Trench B&amp;C</t>
  </si>
  <si>
    <t>48 Awahuri Rd Fielding</t>
  </si>
  <si>
    <t>Hauling Build</t>
  </si>
  <si>
    <t>12 Sandilands St</t>
  </si>
  <si>
    <t>Drill B&amp;C</t>
  </si>
  <si>
    <t>189 Grey Street</t>
  </si>
  <si>
    <t>Grass Trench Build</t>
  </si>
  <si>
    <t>62 Havelock St</t>
  </si>
  <si>
    <t>Surface Mount B&amp;C</t>
  </si>
  <si>
    <t>23 Lombard St</t>
  </si>
  <si>
    <t>19 Kent Cre</t>
  </si>
  <si>
    <t>4 Meadowbrook Dve</t>
  </si>
  <si>
    <t>27 Halswell Cre</t>
  </si>
  <si>
    <t>60 percent</t>
  </si>
  <si>
    <t>Grass Tench B&amp;C</t>
  </si>
  <si>
    <t>55 Featherston St</t>
  </si>
  <si>
    <t>40 percent</t>
  </si>
  <si>
    <t>51 Haggitt St</t>
  </si>
  <si>
    <t>Total hours</t>
  </si>
  <si>
    <t>22 Pegasus Pl</t>
  </si>
  <si>
    <t>40 Sheffield St</t>
  </si>
  <si>
    <t>5 Rimu Court Fielding</t>
  </si>
  <si>
    <t>CHECK SERVICE ORDER</t>
  </si>
  <si>
    <t>5 Barnes Ct</t>
  </si>
  <si>
    <t>47 Gemini Ave</t>
  </si>
  <si>
    <t>219 kimbolton St</t>
  </si>
  <si>
    <t>6 Collingwood Ct</t>
  </si>
  <si>
    <t>44 Manson St</t>
  </si>
  <si>
    <t>94 Napier Rd</t>
  </si>
  <si>
    <t>Grass Trech B&amp;C</t>
  </si>
  <si>
    <t>91 Havill St</t>
  </si>
  <si>
    <t>11 kingswood</t>
  </si>
  <si>
    <t>SERVICE ORDER NO.</t>
  </si>
  <si>
    <t xml:space="preserve">JOB TYPE                                                                 </t>
  </si>
  <si>
    <t>BUILD GRASS TRENCH</t>
  </si>
  <si>
    <t>I AUDITOR NOT SUBMITTED</t>
  </si>
  <si>
    <t>CONNECT (PENDING JOB)</t>
  </si>
  <si>
    <t>25/11/17</t>
  </si>
  <si>
    <t>25/09/17</t>
  </si>
  <si>
    <t>(build was done by us and gurinderjit done</t>
  </si>
  <si>
    <t>connect task but he claimed code buid and connect</t>
  </si>
  <si>
    <t xml:space="preserve">         HOURS FOR PRABHJOT</t>
  </si>
  <si>
    <t>but he has taken payment only for connect so build</t>
  </si>
  <si>
    <t xml:space="preserve">           HOURS FOR PARDEEP</t>
  </si>
  <si>
    <t>task payment is pendind for us&lt;Prabhjot&gt;</t>
  </si>
  <si>
    <t>ding for Prabhjot</t>
  </si>
  <si>
    <t>surface mount build and connect but only got the</t>
  </si>
  <si>
    <t>CONNECT HAVENT PAID FROM VS NEED TO CHECK WITH FM</t>
  </si>
  <si>
    <t>payment for the build task</t>
  </si>
  <si>
    <t>connect  this job is pending right nw</t>
  </si>
  <si>
    <t>havent got the payment yet</t>
  </si>
  <si>
    <t>HAULING BUILD &amp; CONNECT</t>
  </si>
  <si>
    <t>DRILL BUILD &amp; CONNECT</t>
  </si>
  <si>
    <t>SURFACE MOUNT BUILD &amp; CONNECT</t>
  </si>
  <si>
    <t>TYPE OF JOBS</t>
  </si>
  <si>
    <t>PLEASE SEND THE ADDRESS FOR THE NEXT EXCEL</t>
  </si>
  <si>
    <t>13/12/2017</t>
  </si>
  <si>
    <t>SURFACE MOUNT B &amp; C</t>
  </si>
  <si>
    <t>HOURS FOR PRABHJOT</t>
  </si>
  <si>
    <t>18/12/17</t>
  </si>
  <si>
    <t>HOURS FOR PARDEEP</t>
  </si>
  <si>
    <t xml:space="preserve">HOURS FOR HARJEET </t>
  </si>
  <si>
    <t xml:space="preserve">HAULING B </t>
  </si>
  <si>
    <t>22/12/17</t>
  </si>
  <si>
    <t>SERVIVE ORDER NO.</t>
  </si>
  <si>
    <t>GRASS TRENCH BUILD &amp; CONNECT</t>
  </si>
  <si>
    <t>GRASS TRENCH BUILD&amp; CONNECT</t>
  </si>
  <si>
    <t xml:space="preserve">256.62 hrs </t>
  </si>
  <si>
    <t xml:space="preserve">HAULING BUILD </t>
  </si>
  <si>
    <t>14/11/17</t>
  </si>
  <si>
    <t>16/11/17</t>
  </si>
  <si>
    <t>22/11/17</t>
  </si>
  <si>
    <t>24/11/17</t>
  </si>
  <si>
    <t>check once the S/O</t>
  </si>
  <si>
    <t>27/11/17</t>
  </si>
  <si>
    <t>30/11/17</t>
  </si>
  <si>
    <t>CONNECT(GRASS TRENCH BUILD&amp;CONNECT)</t>
  </si>
  <si>
    <t>BUILD&amp;CONNECT GRASS TRENCH</t>
  </si>
  <si>
    <t xml:space="preserve">need to check with billing </t>
  </si>
  <si>
    <t xml:space="preserve">TOTAL </t>
  </si>
  <si>
    <t>OSB B&amp;C HAULING</t>
  </si>
  <si>
    <t>hours for Prabhjot 15%</t>
  </si>
  <si>
    <t>hours for Pardeep 12.5%</t>
  </si>
  <si>
    <t>CONNECT PV ORDER</t>
  </si>
  <si>
    <t>hours for harjeet 12.5%</t>
  </si>
  <si>
    <t>B&amp;C GRASS TRENCH</t>
  </si>
  <si>
    <t>B&amp;C HAULING</t>
  </si>
  <si>
    <t>13/9/17</t>
  </si>
  <si>
    <t>15/9/17</t>
  </si>
  <si>
    <t>BUID HAULING</t>
  </si>
  <si>
    <t>BUILD DRILL SDU</t>
  </si>
  <si>
    <t>GRASS TRENCH SDU BUILD</t>
  </si>
  <si>
    <t>20/09/17</t>
  </si>
  <si>
    <t>21/09/17</t>
  </si>
  <si>
    <t>BUILD &amp; CONNECT HAULING</t>
  </si>
  <si>
    <t>22/09/17</t>
  </si>
  <si>
    <t xml:space="preserve">BUILD &amp; CONNECT </t>
  </si>
  <si>
    <t>27/09/17</t>
  </si>
  <si>
    <t>29/09/17</t>
  </si>
  <si>
    <t>OSB PENDING</t>
  </si>
  <si>
    <t>60 PERCENT</t>
  </si>
  <si>
    <t>BUILD &amp; CONNECT SURFACE MOUNT</t>
  </si>
  <si>
    <t>40 PERCENT</t>
  </si>
  <si>
    <t xml:space="preserve">totaL hours </t>
  </si>
  <si>
    <t>CONNECT LL ORDER</t>
  </si>
  <si>
    <t>22 PERCENT</t>
  </si>
  <si>
    <t>18 PERCENT</t>
  </si>
  <si>
    <t>AERIAL BUILD &amp; CONNECT</t>
  </si>
  <si>
    <t>BUILD AND CONNECT HAULING</t>
  </si>
  <si>
    <t>BUILD AND CONNECT GRASS TRENCH</t>
  </si>
  <si>
    <t>14/10/17</t>
  </si>
  <si>
    <t>16/10/17</t>
  </si>
  <si>
    <t>SDU DRILL BUILD &amp; CONNECT &amp; OSB</t>
  </si>
  <si>
    <t>HAULING BULID &amp; CONNECT</t>
  </si>
  <si>
    <t>SURFACE MOUNT BUILD&amp; CONNECT</t>
  </si>
  <si>
    <t>30/10/17</t>
  </si>
  <si>
    <t>31/10/17</t>
  </si>
  <si>
    <t>JOB</t>
  </si>
  <si>
    <t xml:space="preserve">                      JOB TYPE</t>
  </si>
  <si>
    <t xml:space="preserve">                        GRASS TRENCH</t>
  </si>
  <si>
    <t>21-7-17</t>
  </si>
  <si>
    <t>BUILD AND CONNECT                       GRASS TRENCH</t>
  </si>
  <si>
    <t>27-7-17</t>
  </si>
  <si>
    <t>26-07-17</t>
  </si>
  <si>
    <t>BUILD AND CONNECT                       SURFACE MOUNT</t>
  </si>
  <si>
    <t xml:space="preserve">                        SURFACE MOUNT</t>
  </si>
  <si>
    <t>28-07-17</t>
  </si>
  <si>
    <t xml:space="preserve">                         HAULING</t>
  </si>
  <si>
    <t>29-07-17</t>
  </si>
  <si>
    <t>GRASS TRANCH</t>
  </si>
  <si>
    <t>31-07-17</t>
  </si>
  <si>
    <t>SURFACE MOUNT</t>
  </si>
  <si>
    <t>04-08-017</t>
  </si>
  <si>
    <t>16/8/2017</t>
  </si>
  <si>
    <t>DRILL SDU</t>
  </si>
  <si>
    <t>HAULING</t>
  </si>
  <si>
    <t>21/8/2017</t>
  </si>
  <si>
    <t>14-8-17</t>
  </si>
  <si>
    <t>15-08-17</t>
  </si>
  <si>
    <t xml:space="preserve"> BUILD</t>
  </si>
  <si>
    <t>OSB AND BUILD (B &amp; C)</t>
  </si>
  <si>
    <t>626.7+668.08</t>
  </si>
  <si>
    <t>17-8-17</t>
  </si>
  <si>
    <t xml:space="preserve">BUILD AND CONNECT </t>
  </si>
  <si>
    <t>25-8-17</t>
  </si>
  <si>
    <t>21-8-17</t>
  </si>
  <si>
    <t>21-08-17</t>
  </si>
  <si>
    <t>OSB AND BUILD</t>
  </si>
  <si>
    <t>194.94+477.2</t>
  </si>
  <si>
    <t>31-8-17</t>
  </si>
  <si>
    <t>29-8-17</t>
  </si>
  <si>
    <t>26-8-17</t>
  </si>
  <si>
    <t>OSB AND B AND C</t>
  </si>
  <si>
    <t xml:space="preserve">HAULING   </t>
  </si>
  <si>
    <t>433.57+477</t>
  </si>
  <si>
    <t xml:space="preserve">WORK TYPE </t>
  </si>
  <si>
    <t>21,WARD CRES</t>
  </si>
  <si>
    <t>FIXED FIBER JOB,RUN THROUGH 3 PITS FROM FAT AND LEFT  20m CABLE AT COSTUMER HOUSE AT  LAST CUSTOMER SAID ,SHE CANCEL  THE ORDER.</t>
  </si>
  <si>
    <t>LL Order</t>
  </si>
  <si>
    <t>26A,BALE  PL,</t>
  </si>
  <si>
    <t>MODEM CONNECT</t>
  </si>
  <si>
    <t>30/23,MATARAKI AVE,FRIMLEY</t>
  </si>
  <si>
    <t>S9 JOB</t>
  </si>
  <si>
    <t>Build &amp; Connect</t>
  </si>
  <si>
    <t>229,kennedy rd</t>
  </si>
  <si>
    <t xml:space="preserve">FIXED FIBER JOB </t>
  </si>
  <si>
    <t>prasanna</t>
  </si>
  <si>
    <t>15,BURBURY RDG</t>
  </si>
  <si>
    <t>86,GLOUCESTER ST</t>
  </si>
  <si>
    <t>CONNECT ONT TO MODEM</t>
  </si>
  <si>
    <t>105 ALEXANDRA CRES</t>
  </si>
  <si>
    <t>16M GRASS TRENCH,2.5M CONCREET CUT</t>
  </si>
  <si>
    <t>7 MERTON CRE</t>
  </si>
  <si>
    <t>CONNECT&amp; 2vodafone TVs</t>
  </si>
  <si>
    <t>3 KOWHAI RD,BLUFF HILL</t>
  </si>
  <si>
    <t>120M SURFACE MOUNT,13 CONDUITS USED FOR IT</t>
  </si>
  <si>
    <t>25,MENIN RD</t>
  </si>
  <si>
    <t>CREATE DROPOFF ,USED 50mm TO 20mm reducer,and  bend,CUT 26WAY 50mm DUCTRUN RUGGEDIZER TO FAT</t>
  </si>
  <si>
    <t>18MM GRASS TRENCH</t>
  </si>
  <si>
    <t>12 GRANT PL</t>
  </si>
  <si>
    <t>32 GEDDIS AVE</t>
  </si>
  <si>
    <t>26B BATTERY  RD</t>
  </si>
  <si>
    <t xml:space="preserve">SURAFCE MOUNT,TRECH 3M </t>
  </si>
  <si>
    <t>309 TOWNSHEND</t>
  </si>
  <si>
    <t>20M GRASS TRENCH</t>
  </si>
  <si>
    <t>46 CARNELL ST</t>
  </si>
  <si>
    <t>9/26 WEST QUAY</t>
  </si>
  <si>
    <t xml:space="preserve">HAULING </t>
  </si>
  <si>
    <t>55,RUSSELL ROBERTSON DR</t>
  </si>
  <si>
    <t>10M GRASS TRENCH</t>
  </si>
  <si>
    <t>75 SQUIRE DR</t>
  </si>
  <si>
    <t>33,ENFIELD RD ,HOSPITAL HILL</t>
  </si>
  <si>
    <t>400M SURFACEMOUNT,3M GRASS TRENCH</t>
  </si>
  <si>
    <t>98,HAROLD HOLT AVE</t>
  </si>
  <si>
    <t>6M CONCREET CUT,10M GRASS TRENCH</t>
  </si>
  <si>
    <t>only build</t>
  </si>
  <si>
    <t>52,KIRKWOOD RD</t>
  </si>
  <si>
    <t>165,CARLYLE ST</t>
  </si>
  <si>
    <t>124,TAIT DR,GREEN MEDOWS</t>
  </si>
  <si>
    <t>18M GRASS TRENCH,15M SURFACEMOUNT</t>
  </si>
  <si>
    <t>56,NAPIER TCE,HOSPITAL HILL</t>
  </si>
  <si>
    <t>20M SURFACEMOUNT,3M GRASS TRENCH</t>
  </si>
  <si>
    <t>4,LODGE RD</t>
  </si>
  <si>
    <t xml:space="preserve">up to 18th feb  only </t>
  </si>
  <si>
    <t>45,BILL HERCOCK ST</t>
  </si>
  <si>
    <t>MODEM RECONNECT</t>
  </si>
  <si>
    <t>Service Order</t>
  </si>
  <si>
    <t>Job Type</t>
  </si>
  <si>
    <t>Type of Work</t>
  </si>
  <si>
    <t>Build Done
 Date</t>
  </si>
  <si>
    <t>Check Service order</t>
  </si>
  <si>
    <t>14 TRENT ST</t>
  </si>
  <si>
    <t>15M SURFACEMOUNT,1M TRENCH</t>
  </si>
  <si>
    <t xml:space="preserve">totL amount </t>
  </si>
  <si>
    <t>22 SAVAGE CRES</t>
  </si>
  <si>
    <t>FIXED FIBER,HAULING</t>
  </si>
  <si>
    <t>5 BRIGHT  CRES</t>
  </si>
  <si>
    <t xml:space="preserve">From Sai excel </t>
  </si>
  <si>
    <t>7 SCOTT  PL</t>
  </si>
  <si>
    <t>TUBE BLOCK AT CLAMP SHELL</t>
  </si>
  <si>
    <t>10,SWANSEA RD (Allied fuel)</t>
  </si>
  <si>
    <t>BUSINESS , CONCREET CUT 13M,8M GRASS TRENCH</t>
  </si>
  <si>
    <t>308,KENNEDY RD</t>
  </si>
  <si>
    <t>18 SEDDON CRES</t>
  </si>
  <si>
    <t>62 RUTHERFORD RD</t>
  </si>
  <si>
    <t>SURFACEMOUNT 13M,3M CONCREET CUT</t>
  </si>
  <si>
    <t>8,MAGDALIONS WAY</t>
  </si>
  <si>
    <t>NCR</t>
  </si>
  <si>
    <t>53,58 RUTHERFORD AVE &amp; 16 BARKER RD</t>
  </si>
  <si>
    <t>JASMEET NCRs 2*3.5hrs</t>
  </si>
  <si>
    <t>13 RUTHERFORD RD</t>
  </si>
  <si>
    <t>GRASSTRENCH 15M</t>
  </si>
  <si>
    <t>8 BASSETT PL</t>
  </si>
  <si>
    <t>GRASSTRENCH 18M,SURFACEMOUNT 18M,1M CONCREET CUT</t>
  </si>
  <si>
    <t>53,VIGOR BROWN ST</t>
  </si>
  <si>
    <t>53 WYCLIFFE ST</t>
  </si>
  <si>
    <t>18M GRASS TRENCH</t>
  </si>
  <si>
    <t>168A NUFFIELD AVE</t>
  </si>
  <si>
    <t>7M GRASS TRENCH</t>
  </si>
  <si>
    <t>5 GUTHRIE RD</t>
  </si>
  <si>
    <t>55,GREEN WOOD RD</t>
  </si>
  <si>
    <t>3M CONCREET  CUT,2.5M GRASS TRENCH,30M SURFACE MOUNT</t>
  </si>
  <si>
    <t>14,HITCHINGS AVE</t>
  </si>
  <si>
    <t>10M GRASSS TRENCH</t>
  </si>
  <si>
    <t>302 NIKAU ST</t>
  </si>
  <si>
    <t xml:space="preserve"> </t>
  </si>
  <si>
    <t>401,CORN WALL RD</t>
  </si>
  <si>
    <t>9M GRASS TRENCH,1M CONCREET CUT</t>
  </si>
  <si>
    <t>52,CLERANCE COX CRE,NAPIER</t>
  </si>
  <si>
    <t>23 NAPIER TCE,NAPIER</t>
  </si>
  <si>
    <t>32,KELVIN RD</t>
  </si>
  <si>
    <t>HAULING,CONNECT</t>
  </si>
  <si>
    <t>13,ASHRIDGE RD ,NAPIER</t>
  </si>
  <si>
    <t>5,BALMORAL ST,TARADALE</t>
  </si>
  <si>
    <t>183 VIGOR BROWN ST NAPIER SOUTH</t>
  </si>
  <si>
    <t>163,FLAXMERE AVE</t>
  </si>
  <si>
    <t>5.2m CONCREET CUT,15m SURFACEMOUNT</t>
  </si>
  <si>
    <t>site plan only</t>
  </si>
  <si>
    <t>107,BALLANTYNE ST ,FRIMLEY</t>
  </si>
  <si>
    <t>12M SURFACEMOUNT,2M GROSS TRENCH</t>
  </si>
  <si>
    <t>119,MIDDLE RD,</t>
  </si>
  <si>
    <t>17M GRASS TRENCH,25M  SURFACE  MOUNT</t>
  </si>
  <si>
    <t>10 OUTLOOK TCE TARADALE</t>
  </si>
  <si>
    <t>HAULINNG</t>
  </si>
  <si>
    <t>5 COBDEN RD BLUFF</t>
  </si>
  <si>
    <t>17M GROSS  TRENCH,1M CONCREET CUT</t>
  </si>
  <si>
    <t>35 MARGARET AVE HAVELOCK NORTH HASTINGS</t>
  </si>
  <si>
    <t xml:space="preserve"> OSB</t>
  </si>
  <si>
    <t>611A TOMOANA RD MAHORA HASTINGS</t>
  </si>
  <si>
    <t>DROP OFF 2.5M AWAY  FROM HOUSE BOUNDARY</t>
  </si>
  <si>
    <t>30M SURFACEMOUNT,1M CONCREET CUT</t>
  </si>
  <si>
    <t>502 GRAYS RD SAINT LEONARDS HASTINGS</t>
  </si>
  <si>
    <t>3m gross trench,4m concreet cut,15m surface mount</t>
  </si>
  <si>
    <t>22,busby hill</t>
  </si>
  <si>
    <t>surface mount,Haulinng</t>
  </si>
  <si>
    <t>64,WILSON RD</t>
  </si>
  <si>
    <t>5.5M GROSS TRENCH,15M SURFACE MOUNT</t>
  </si>
  <si>
    <t>1002 GLENHOPE ST,MAHORA</t>
  </si>
  <si>
    <t>11M FRASS TRENCH</t>
  </si>
  <si>
    <t>43,SHACKLETON ST</t>
  </si>
  <si>
    <t>POLE JOB</t>
  </si>
  <si>
    <t>405,SOUTHLAND RD</t>
  </si>
  <si>
    <t>RE CONNECT  AND SLICE ONT</t>
  </si>
  <si>
    <t>26,PELORUS</t>
  </si>
  <si>
    <t>44,DUART RD</t>
  </si>
  <si>
    <t>116,GARNETT ST,RAUREKA</t>
  </si>
  <si>
    <t>7M GROSS TRENCJ,1M  CONCREET  CUT</t>
  </si>
  <si>
    <t>24,DEAL CRES</t>
  </si>
  <si>
    <t>12M GRASS TRENCH</t>
  </si>
  <si>
    <t>Total</t>
  </si>
  <si>
    <t>1000 FEDRIC ST</t>
  </si>
  <si>
    <t>OSB 8 HRS,26 way 50mm comduit block at T-joint (fixed fiber job)</t>
  </si>
  <si>
    <t>18% statrs from 18 november</t>
  </si>
  <si>
    <t xml:space="preserve">after add 1000 fedric st </t>
  </si>
  <si>
    <t>814 NELSON STREET</t>
  </si>
  <si>
    <t>To Fabril 60%</t>
  </si>
  <si>
    <t>5 MORRIS SPENCE AVE ONEKAWA</t>
  </si>
  <si>
    <t>Drop off location 5m away  according to map spend 4 hrs 2 persons</t>
  </si>
  <si>
    <t>To Team 40%</t>
  </si>
  <si>
    <t>TOP UP</t>
  </si>
  <si>
    <t>64 GEDDIS AVE MARAENUI NAPIER</t>
  </si>
  <si>
    <t>CUSTOMER SAID NO NEED FIBER CONNECTION AT ALL WHEN TECHNICIAN ARRIVED CUSTOMER HOME</t>
  </si>
  <si>
    <t xml:space="preserve">December  </t>
  </si>
  <si>
    <t>18 GEORGE ST HOSPITAL HILL NAPIER</t>
  </si>
  <si>
    <t>To Prasanna 22%</t>
  </si>
  <si>
    <t>To Sai 18%</t>
  </si>
  <si>
    <t>8 CAMBRIDGE TCE TARADALE NAPIER</t>
  </si>
  <si>
    <t>Dec Total Amount</t>
  </si>
  <si>
    <t>1 FULFORD PL HAVELOCK NORTH</t>
  </si>
  <si>
    <t xml:space="preserve">Old </t>
  </si>
  <si>
    <t>47 JAMES FOLEY AVE NAPIER</t>
  </si>
  <si>
    <t>10M GROSS TRENCH , 2M CONCREET</t>
  </si>
  <si>
    <t>2 HUNTERS HIL HAVELOK</t>
  </si>
  <si>
    <t>Prasanna</t>
  </si>
  <si>
    <t>Sai</t>
  </si>
  <si>
    <t>133 HAROLD HOLT AVE PIRIMAI NAPIER</t>
  </si>
  <si>
    <t>ANTHONY JAMES DES LANDES</t>
  </si>
  <si>
    <t>14 CONSTABLE CRES</t>
  </si>
  <si>
    <t>FREDERIC RIDLER</t>
  </si>
  <si>
    <t>Hrs</t>
  </si>
  <si>
    <t>80 hrs paid on 20th</t>
  </si>
  <si>
    <t>50 hrs  paid on 20th</t>
  </si>
  <si>
    <t>123 HEROLD HOLT AVE NAPIER</t>
  </si>
  <si>
    <t>SUZANNE LUMB</t>
  </si>
  <si>
    <t>Remaning hrs</t>
  </si>
  <si>
    <t>33 SALISBURY AVE NAPIER</t>
  </si>
  <si>
    <t>ROBYN PETERS</t>
  </si>
  <si>
    <t>Need to Pay</t>
  </si>
  <si>
    <t>5 FOSTER TCE NAPIER</t>
  </si>
  <si>
    <t>DAVRON ERNEST</t>
  </si>
  <si>
    <t>23 ANDERSON RD TERADALE</t>
  </si>
  <si>
    <t>JAN CRAWFORD</t>
  </si>
  <si>
    <t>46 FLEMMING CRES NAPIER</t>
  </si>
  <si>
    <t>MALASIA MAILO</t>
  </si>
  <si>
    <t>5 CRANBY CRES NAPIER</t>
  </si>
  <si>
    <t>CALLPLUS</t>
  </si>
  <si>
    <t>4 FOSTER TCE NAPIER</t>
  </si>
  <si>
    <t>ANTHONY</t>
  </si>
  <si>
    <t>10 EDMUNDSON ST NAPIER</t>
  </si>
  <si>
    <t>Simon Duxfield</t>
  </si>
  <si>
    <t>1000 MIRO ST HASTINGS</t>
  </si>
  <si>
    <t>JASON</t>
  </si>
  <si>
    <t>26 ANZAC AVE NAPIER</t>
  </si>
  <si>
    <t>JO BROMLEY</t>
  </si>
  <si>
    <t>147 HEROLD HOLT AVE NAPIER</t>
  </si>
  <si>
    <t>DON MCLEOD</t>
  </si>
  <si>
    <t>60 HEROLD HOLT AVE NAPIER</t>
  </si>
  <si>
    <t>DIANNE</t>
  </si>
  <si>
    <t>250.2 hrs</t>
  </si>
  <si>
    <t xml:space="preserve">total amount sai and prasanna </t>
  </si>
  <si>
    <t>190 TE AWA AVE NAPIER</t>
  </si>
  <si>
    <t>TAYNE ROWE</t>
  </si>
  <si>
    <t xml:space="preserve">only prasanna 40% </t>
  </si>
  <si>
    <t>29.5hrs</t>
  </si>
  <si>
    <t>48 MURITAI CRE HAVELOCK</t>
  </si>
  <si>
    <t>OSMAN OZTURK</t>
  </si>
  <si>
    <t>sai 18%</t>
  </si>
  <si>
    <t>99.3hrs</t>
  </si>
  <si>
    <t>20 MCNAUGHTON PL NAPIER</t>
  </si>
  <si>
    <t>VIVIENNE ENSOM</t>
  </si>
  <si>
    <t>prasanna 22%</t>
  </si>
  <si>
    <t>121.37hrs</t>
  </si>
  <si>
    <t>11 SHACKLETON ST NAPIER</t>
  </si>
  <si>
    <t>HAROMI JENSEN</t>
  </si>
  <si>
    <t>117 HEROLD HOLT AVE</t>
  </si>
  <si>
    <t>LESLEY</t>
  </si>
  <si>
    <t>83 HIKANUI DVE</t>
  </si>
  <si>
    <t>EDWARD</t>
  </si>
  <si>
    <t>KARAMEA</t>
  </si>
  <si>
    <t>41A, chambers st</t>
  </si>
  <si>
    <t>147, Herold holt ave</t>
  </si>
  <si>
    <t>14,STORKEY ST ,NAPIEER</t>
  </si>
  <si>
    <t>20,Mc nAUGHTTON ST,NAPIER</t>
  </si>
  <si>
    <t>52,CLARENCEOCX CRES,NAPIER</t>
  </si>
  <si>
    <t>14 STORKEY ST MAREWA NAPIER</t>
  </si>
  <si>
    <t>BIANCA MCDUFF</t>
  </si>
  <si>
    <t>39 HAROLD HOLT AVE ONEKAWA NAPIER</t>
  </si>
  <si>
    <t>TINA WILLIAMS</t>
  </si>
  <si>
    <t>600A TOMOANA RD MAHORA HASTINGS</t>
  </si>
  <si>
    <t>814 NELSON NORTH ST MAHORA HASTINGS</t>
  </si>
  <si>
    <t xml:space="preserve"> Job Type</t>
  </si>
  <si>
    <t>Amount Climed By Chorus</t>
  </si>
  <si>
    <t>Status Date</t>
  </si>
  <si>
    <t>13A LOVAT ST HAVELOCK NORTH HASTINHS</t>
  </si>
  <si>
    <t>13E LOVAT ST HAVELOCK NORTH HASTINHS</t>
  </si>
  <si>
    <t>Grass trench 15m</t>
  </si>
  <si>
    <t>24 PELORUS AV. NAPIER</t>
  </si>
  <si>
    <t>Grass Trench 15m</t>
  </si>
  <si>
    <t>24 FLEMING CRE MARAENUI NAPIER</t>
  </si>
  <si>
    <t>Grass Trench 8m</t>
  </si>
  <si>
    <t>5 WORCESTER ST TARADALE NAPIER</t>
  </si>
  <si>
    <t>Concreet Cut 10m</t>
  </si>
  <si>
    <t>14 GEDDIS AV. NApier</t>
  </si>
  <si>
    <t>13 FLEMING CRESENT MARAENUI NAPIER</t>
  </si>
  <si>
    <t>N/A</t>
  </si>
  <si>
    <t>32 ELBOURNE STREET</t>
  </si>
  <si>
    <t xml:space="preserve">Grass Trench 12m </t>
  </si>
  <si>
    <t>36 SELYWN STREET</t>
  </si>
  <si>
    <t xml:space="preserve">65/3 SIMLA AVENUE </t>
  </si>
  <si>
    <t>Surface Mount</t>
  </si>
  <si>
    <t>28 BRIGHT CRES</t>
  </si>
  <si>
    <t>8 TAUROA RD</t>
  </si>
  <si>
    <t>23 MANGANUI PLACE</t>
  </si>
  <si>
    <t>14 GEDDIS AVENUE</t>
  </si>
  <si>
    <t xml:space="preserve">Concrete 71m </t>
  </si>
  <si>
    <t>S9 (Build &amp; Connect)</t>
  </si>
  <si>
    <t>2 TAUROA HAVELOCK</t>
  </si>
  <si>
    <t>2 TAUROA HAVELOCL</t>
  </si>
  <si>
    <t xml:space="preserve">5 MORRIS SPENCE </t>
  </si>
  <si>
    <t>Concrete cut 20m,Surface mount 30,grass trench 15m</t>
  </si>
  <si>
    <t>65/3 SIMLA AVENUE</t>
  </si>
  <si>
    <t>3 DOVER RD FLAXMERE</t>
  </si>
  <si>
    <t xml:space="preserve">72 NAPIER RD HAVELOCK NORTH </t>
  </si>
  <si>
    <t>Grass Trench 11m</t>
  </si>
  <si>
    <t xml:space="preserve">702A DUKE ST MAHORA HASTINGS </t>
  </si>
  <si>
    <t>Grass Trench 15m,Concreet Cut 4.5m</t>
  </si>
  <si>
    <t>total amount 17,683.50</t>
  </si>
  <si>
    <t>Grass Trench 28m</t>
  </si>
  <si>
    <t>40% - 7073.4</t>
  </si>
  <si>
    <t>502 LYNDON RD HASTINGS</t>
  </si>
  <si>
    <t>total hours 377.24</t>
  </si>
  <si>
    <t>already paid hours 240</t>
  </si>
  <si>
    <t>needs to be paid 377.24-240= 137 hrs</t>
  </si>
  <si>
    <t>35 MARGARET AVE HAVELOCK NORTH</t>
  </si>
  <si>
    <t>137*18.75= 2568.75$</t>
  </si>
  <si>
    <t>total balance prasanna owing: 2133$</t>
  </si>
  <si>
    <t>41 HARDINGE RD AHURIRI NAPIER</t>
  </si>
  <si>
    <t>Run 80m conduit 85m&lt;</t>
  </si>
  <si>
    <t>deducting 1000 from 2568.75= 1568.75$</t>
  </si>
  <si>
    <t>108A STORTFORD ST SAINT LEONARDS HASTINGS</t>
  </si>
  <si>
    <t>total hours to be paid 1568.75/18.75 = 83.66 hrs</t>
  </si>
  <si>
    <t>809 MATAI ST RAUREKA HASTINGS</t>
  </si>
  <si>
    <t>20 BIRKENHEAD CRE FLAXMERE HASTINGS</t>
  </si>
  <si>
    <t>37 CONSTABLE CRE ONEKAWA NAPIER</t>
  </si>
  <si>
    <t>24 PELORUS AVE PORAITI NAPIER</t>
  </si>
  <si>
    <t>Grass trenck 8m</t>
  </si>
  <si>
    <t xml:space="preserve">100 AVONDALE RD TARADALE NAPIER </t>
  </si>
  <si>
    <t>17 BURBURY RDG HAVELOCK NORTH</t>
  </si>
  <si>
    <t>GrassTrench 8m</t>
  </si>
  <si>
    <t>23 ANDERSON RD TARADALE NAPIER</t>
  </si>
  <si>
    <t>31C WATERHOUSE ST TARADALE NAPIER</t>
  </si>
  <si>
    <t>Concreet cut 7m,surface mount 15m,grass trench 5m</t>
  </si>
  <si>
    <t>10 EDMUNDSON ST ONEKAWA NAPIER</t>
  </si>
  <si>
    <t>23 WYATT AVE ONEKAWA NAPIER</t>
  </si>
  <si>
    <t>Surface Mount 7m</t>
  </si>
  <si>
    <t>7 BIGGS CRE PIRIMAI NAPIER</t>
  </si>
  <si>
    <t>67 BEDFORD RD MAREWA NAPIER</t>
  </si>
  <si>
    <t>22 FRANCE RD BLUFFHILL NAPIER</t>
  </si>
  <si>
    <t>20m surface mount,4m grass trench</t>
  </si>
  <si>
    <t xml:space="preserve">1 FULFORD PL HAVELOCK NORTH </t>
  </si>
  <si>
    <t>85 JAMES COOK ST HAVELOCK NORTH</t>
  </si>
  <si>
    <t>surface Mount 15m,grass trench 4m</t>
  </si>
  <si>
    <t>113 HAROLD HOLT AVE PIRIMAI NAPIER</t>
  </si>
  <si>
    <t>14m Concreet cut,32m Grass trench</t>
  </si>
  <si>
    <t>10 WYATT AVE ONEKAWA NAPIER</t>
  </si>
  <si>
    <t>Grass Trench 8m,surface mount 15m</t>
  </si>
  <si>
    <t>33 TAMATEA SALISBURY AVE NAPIER</t>
  </si>
  <si>
    <t>Concreet cut 15m surfacemount 3m</t>
  </si>
  <si>
    <t>183 VIGOR BROWN ST NAPIER SOUTH NAPIER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</si>
</sst>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$&quot;#,##0.00"/>
    <numFmt numFmtId="165" formatCode="mm/dd/yy"/>
    <numFmt numFmtId="166" formatCode="m/d/yy"/>
    <numFmt numFmtId="167" formatCode="mm/dd"/>
    <numFmt numFmtId="168" formatCode="&quot;$&quot;#,##0.00_);[Red]\(&quot;$&quot;#,##0.00\)"/>
    <numFmt numFmtId="169" formatCode="dd/mm/yy"/>
    <numFmt numFmtId="170" formatCode="d/m/yy"/>
  </numFmts>
  <fonts count="4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indexed="13"/>
      <name val="Calibri"/>
      <family val="2"/>
    </font>
    <font>
      <b/>
      <sz val="10"/>
      <name val="Helvetica Neue"/>
    </font>
    <font>
      <b/>
      <sz val="11"/>
      <name val="Calibri"/>
      <family val="2"/>
    </font>
    <font>
      <sz val="10"/>
      <color rgb="FF000000"/>
      <name val="Helvetica Neue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4F4F4F"/>
      <name val="Helvetica Neue"/>
    </font>
    <font>
      <sz val="12"/>
      <color rgb="FF4F4F4F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24"/>
      <color rgb="FFFF0000"/>
      <name val="Calibri"/>
      <family val="2"/>
      <scheme val="minor"/>
    </font>
    <font>
      <sz val="16"/>
      <color rgb="FF4F4F4F"/>
      <name val="Helvetica Neue"/>
      <family val="2"/>
    </font>
    <font>
      <b/>
      <sz val="36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5B8B7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7" fillId="0" borderId="0"/>
    <xf numFmtId="0" fontId="9" fillId="0" borderId="0"/>
    <xf numFmtId="0" fontId="35" fillId="0" borderId="0"/>
  </cellStyleXfs>
  <cellXfs count="39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wrapText="1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/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64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8" xfId="0" applyBorder="1"/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/>
    <xf numFmtId="0" fontId="0" fillId="3" borderId="7" xfId="0" applyFill="1" applyBorder="1" applyAlignment="1">
      <alignment horizontal="center"/>
    </xf>
    <xf numFmtId="14" fontId="0" fillId="3" borderId="7" xfId="0" applyNumberFormat="1" applyFill="1" applyBorder="1" applyAlignment="1">
      <alignment horizontal="center"/>
    </xf>
    <xf numFmtId="0" fontId="2" fillId="3" borderId="7" xfId="0" applyFont="1" applyFill="1" applyBorder="1" applyAlignment="1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8" fillId="0" borderId="1" xfId="1" applyNumberFormat="1" applyFon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9" fontId="2" fillId="0" borderId="7" xfId="0" applyNumberFormat="1" applyFont="1" applyBorder="1" applyAlignment="1">
      <alignment wrapText="1"/>
    </xf>
    <xf numFmtId="9" fontId="0" fillId="3" borderId="1" xfId="0" applyNumberForma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1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10" fillId="0" borderId="1" xfId="2" applyFont="1" applyBorder="1" applyAlignment="1">
      <alignment horizontal="center" vertical="center"/>
    </xf>
    <xf numFmtId="165" fontId="10" fillId="0" borderId="1" xfId="2" applyNumberFormat="1" applyFont="1" applyBorder="1" applyAlignment="1">
      <alignment horizontal="center" vertical="center"/>
    </xf>
    <xf numFmtId="0" fontId="11" fillId="3" borderId="1" xfId="2" applyFont="1" applyFill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/>
    </xf>
    <xf numFmtId="165" fontId="10" fillId="3" borderId="1" xfId="2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166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4" fontId="10" fillId="0" borderId="1" xfId="2" applyNumberFormat="1" applyFont="1" applyBorder="1" applyAlignment="1">
      <alignment horizontal="center" vertical="center"/>
    </xf>
    <xf numFmtId="164" fontId="10" fillId="3" borderId="1" xfId="2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164" fontId="10" fillId="0" borderId="3" xfId="2" applyNumberFormat="1" applyFont="1" applyBorder="1" applyAlignment="1">
      <alignment horizontal="center" vertical="center"/>
    </xf>
    <xf numFmtId="0" fontId="10" fillId="3" borderId="3" xfId="2" applyFont="1" applyFill="1" applyBorder="1" applyAlignment="1">
      <alignment horizontal="center" vertical="center"/>
    </xf>
    <xf numFmtId="164" fontId="10" fillId="0" borderId="2" xfId="2" applyNumberFormat="1" applyFont="1" applyBorder="1" applyAlignment="1">
      <alignment horizontal="center" vertical="center"/>
    </xf>
    <xf numFmtId="165" fontId="10" fillId="0" borderId="2" xfId="2" applyNumberFormat="1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164" fontId="10" fillId="0" borderId="7" xfId="2" applyNumberFormat="1" applyFont="1" applyBorder="1" applyAlignment="1">
      <alignment horizontal="center" vertical="center"/>
    </xf>
    <xf numFmtId="164" fontId="10" fillId="3" borderId="3" xfId="2" applyNumberFormat="1" applyFont="1" applyFill="1" applyBorder="1" applyAlignment="1">
      <alignment horizontal="center" vertical="center"/>
    </xf>
    <xf numFmtId="165" fontId="10" fillId="3" borderId="3" xfId="2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3" borderId="7" xfId="2" applyFont="1" applyFill="1" applyBorder="1" applyAlignment="1">
      <alignment horizontal="center" vertical="center"/>
    </xf>
    <xf numFmtId="164" fontId="10" fillId="3" borderId="7" xfId="2" applyNumberFormat="1" applyFont="1" applyFill="1" applyBorder="1" applyAlignment="1">
      <alignment horizontal="center" vertical="center"/>
    </xf>
    <xf numFmtId="165" fontId="10" fillId="3" borderId="7" xfId="2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3" fillId="0" borderId="0" xfId="0" applyFont="1"/>
    <xf numFmtId="0" fontId="0" fillId="4" borderId="1" xfId="0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11" xfId="0" quotePrefix="1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/>
    <xf numFmtId="0" fontId="0" fillId="0" borderId="3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8" xfId="0" applyBorder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1" xfId="0" applyFont="1" applyBorder="1" applyAlignment="1"/>
    <xf numFmtId="0" fontId="3" fillId="3" borderId="1" xfId="0" applyFont="1" applyFill="1" applyBorder="1" applyAlignment="1"/>
    <xf numFmtId="14" fontId="0" fillId="3" borderId="1" xfId="0" applyNumberFormat="1" applyFont="1" applyFill="1" applyBorder="1" applyAlignment="1">
      <alignment horizontal="center" vertical="center"/>
    </xf>
    <xf numFmtId="0" fontId="17" fillId="3" borderId="1" xfId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7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8" borderId="1" xfId="1" quotePrefix="1" applyFont="1" applyFill="1" applyBorder="1" applyAlignment="1">
      <alignment horizontal="center" vertical="center"/>
    </xf>
    <xf numFmtId="0" fontId="0" fillId="8" borderId="1" xfId="1" applyFont="1" applyFill="1" applyBorder="1" applyAlignment="1">
      <alignment horizontal="center" vertical="center"/>
    </xf>
    <xf numFmtId="14" fontId="0" fillId="8" borderId="1" xfId="1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 wrapText="1"/>
    </xf>
    <xf numFmtId="0" fontId="0" fillId="7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0" fillId="10" borderId="1" xfId="1" quotePrefix="1" applyFont="1" applyFill="1" applyBorder="1" applyAlignment="1">
      <alignment horizontal="center" vertical="center"/>
    </xf>
    <xf numFmtId="0" fontId="0" fillId="10" borderId="1" xfId="1" applyFont="1" applyFill="1" applyBorder="1" applyAlignment="1">
      <alignment horizontal="center" vertical="center"/>
    </xf>
    <xf numFmtId="14" fontId="0" fillId="10" borderId="1" xfId="1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9" fontId="0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8" borderId="1" xfId="1" applyNumberFormat="1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0" fillId="10" borderId="1" xfId="1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4" fontId="0" fillId="11" borderId="3" xfId="0" applyNumberFormat="1" applyFont="1" applyFill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4" fontId="0" fillId="11" borderId="7" xfId="0" applyNumberFormat="1" applyFont="1" applyFill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19" fillId="12" borderId="1" xfId="1" applyFont="1" applyFill="1" applyBorder="1" applyAlignment="1">
      <alignment horizontal="center" vertical="center"/>
    </xf>
    <xf numFmtId="0" fontId="20" fillId="12" borderId="1" xfId="1" applyFont="1" applyFill="1" applyBorder="1" applyAlignment="1">
      <alignment horizontal="center" vertical="center"/>
    </xf>
    <xf numFmtId="14" fontId="19" fillId="12" borderId="1" xfId="1" applyNumberFormat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center"/>
    </xf>
    <xf numFmtId="0" fontId="22" fillId="0" borderId="1" xfId="1" applyFont="1" applyFill="1" applyBorder="1" applyAlignment="1">
      <alignment horizontal="center" vertical="center"/>
    </xf>
    <xf numFmtId="14" fontId="21" fillId="0" borderId="1" xfId="1" applyNumberFormat="1" applyFont="1" applyFill="1" applyBorder="1" applyAlignment="1">
      <alignment horizontal="center"/>
    </xf>
    <xf numFmtId="0" fontId="22" fillId="0" borderId="1" xfId="1" applyFont="1" applyFill="1" applyBorder="1" applyAlignment="1">
      <alignment horizontal="center"/>
    </xf>
    <xf numFmtId="0" fontId="23" fillId="0" borderId="1" xfId="1" applyFont="1" applyFill="1" applyBorder="1" applyAlignment="1">
      <alignment horizontal="center"/>
    </xf>
    <xf numFmtId="0" fontId="22" fillId="3" borderId="1" xfId="1" applyFont="1" applyFill="1" applyBorder="1" applyAlignment="1">
      <alignment horizontal="center"/>
    </xf>
    <xf numFmtId="0" fontId="24" fillId="0" borderId="1" xfId="1" applyFont="1" applyFill="1" applyBorder="1" applyAlignment="1">
      <alignment horizontal="center"/>
    </xf>
    <xf numFmtId="0" fontId="25" fillId="0" borderId="1" xfId="1" applyFont="1" applyFill="1" applyBorder="1" applyAlignment="1">
      <alignment horizontal="center"/>
    </xf>
    <xf numFmtId="0" fontId="26" fillId="0" borderId="1" xfId="1" applyFont="1" applyFill="1" applyBorder="1" applyAlignment="1">
      <alignment horizontal="center"/>
    </xf>
    <xf numFmtId="14" fontId="0" fillId="0" borderId="1" xfId="0" applyNumberFormat="1" applyFill="1" applyBorder="1"/>
    <xf numFmtId="0" fontId="27" fillId="0" borderId="1" xfId="1" applyFont="1" applyFill="1" applyBorder="1" applyAlignment="1">
      <alignment horizontal="center"/>
    </xf>
    <xf numFmtId="0" fontId="28" fillId="0" borderId="1" xfId="1" applyFont="1" applyFill="1" applyBorder="1" applyAlignment="1">
      <alignment horizontal="center"/>
    </xf>
    <xf numFmtId="0" fontId="0" fillId="0" borderId="1" xfId="0" applyFill="1" applyBorder="1"/>
    <xf numFmtId="0" fontId="29" fillId="0" borderId="1" xfId="1" applyFont="1" applyFill="1" applyBorder="1" applyAlignment="1">
      <alignment horizontal="center"/>
    </xf>
    <xf numFmtId="0" fontId="30" fillId="0" borderId="1" xfId="1" applyFont="1" applyFill="1" applyBorder="1" applyAlignment="1">
      <alignment horizontal="center"/>
    </xf>
    <xf numFmtId="0" fontId="25" fillId="13" borderId="1" xfId="1" applyFont="1" applyFill="1" applyBorder="1" applyAlignment="1">
      <alignment horizontal="center"/>
    </xf>
    <xf numFmtId="0" fontId="26" fillId="0" borderId="1" xfId="1" applyFont="1" applyBorder="1" applyAlignment="1">
      <alignment horizontal="center"/>
    </xf>
    <xf numFmtId="0" fontId="27" fillId="0" borderId="1" xfId="1" applyFont="1" applyBorder="1" applyAlignment="1">
      <alignment horizontal="center"/>
    </xf>
    <xf numFmtId="167" fontId="26" fillId="0" borderId="1" xfId="1" applyNumberFormat="1" applyFont="1" applyBorder="1" applyAlignment="1">
      <alignment horizontal="center"/>
    </xf>
    <xf numFmtId="0" fontId="28" fillId="14" borderId="1" xfId="1" applyFont="1" applyFill="1" applyBorder="1" applyAlignment="1">
      <alignment horizontal="center"/>
    </xf>
    <xf numFmtId="0" fontId="27" fillId="3" borderId="1" xfId="1" applyFont="1" applyFill="1" applyBorder="1" applyAlignment="1">
      <alignment horizontal="center"/>
    </xf>
    <xf numFmtId="167" fontId="27" fillId="3" borderId="1" xfId="1" applyNumberFormat="1" applyFont="1" applyFill="1" applyBorder="1" applyAlignment="1">
      <alignment horizontal="center"/>
    </xf>
    <xf numFmtId="0" fontId="30" fillId="3" borderId="1" xfId="1" applyFont="1" applyFill="1" applyBorder="1" applyAlignment="1">
      <alignment horizontal="center"/>
    </xf>
    <xf numFmtId="14" fontId="26" fillId="0" borderId="1" xfId="1" applyNumberFormat="1" applyFont="1" applyBorder="1" applyAlignment="1">
      <alignment horizontal="center"/>
    </xf>
    <xf numFmtId="0" fontId="31" fillId="13" borderId="1" xfId="1" applyFont="1" applyFill="1" applyBorder="1" applyAlignment="1">
      <alignment horizontal="center"/>
    </xf>
    <xf numFmtId="0" fontId="30" fillId="0" borderId="1" xfId="1" applyFont="1" applyBorder="1" applyAlignment="1">
      <alignment horizontal="center"/>
    </xf>
    <xf numFmtId="0" fontId="26" fillId="0" borderId="3" xfId="1" applyFont="1" applyBorder="1" applyAlignment="1">
      <alignment horizontal="center"/>
    </xf>
    <xf numFmtId="0" fontId="26" fillId="3" borderId="12" xfId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6" fillId="3" borderId="1" xfId="1" applyFont="1" applyFill="1" applyBorder="1" applyAlignment="1">
      <alignment horizontal="center"/>
    </xf>
    <xf numFmtId="9" fontId="27" fillId="3" borderId="1" xfId="1" applyNumberFormat="1" applyFont="1" applyFill="1" applyBorder="1" applyAlignment="1">
      <alignment horizontal="center"/>
    </xf>
    <xf numFmtId="0" fontId="0" fillId="3" borderId="0" xfId="0" applyFill="1"/>
    <xf numFmtId="0" fontId="33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4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/>
    <xf numFmtId="0" fontId="0" fillId="0" borderId="11" xfId="0" applyFill="1" applyBorder="1" applyAlignment="1">
      <alignment horizontal="center"/>
    </xf>
    <xf numFmtId="0" fontId="2" fillId="3" borderId="1" xfId="0" applyFont="1" applyFill="1" applyBorder="1" applyAlignment="1"/>
    <xf numFmtId="0" fontId="0" fillId="3" borderId="0" xfId="0" applyFill="1" applyAlignment="1"/>
    <xf numFmtId="15" fontId="0" fillId="3" borderId="1" xfId="0" applyNumberFormat="1" applyFont="1" applyFill="1" applyBorder="1" applyAlignment="1">
      <alignment horizontal="center"/>
    </xf>
    <xf numFmtId="9" fontId="0" fillId="3" borderId="1" xfId="0" applyNumberFormat="1" applyFont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8" xfId="0" applyBorder="1"/>
    <xf numFmtId="0" fontId="0" fillId="3" borderId="19" xfId="0" applyFont="1" applyFill="1" applyBorder="1" applyAlignment="1">
      <alignment horizontal="center"/>
    </xf>
    <xf numFmtId="0" fontId="35" fillId="14" borderId="1" xfId="3" applyFont="1" applyFill="1" applyBorder="1" applyAlignment="1">
      <alignment horizontal="center" vertical="center"/>
    </xf>
    <xf numFmtId="0" fontId="35" fillId="14" borderId="1" xfId="3" applyFont="1" applyFill="1" applyBorder="1" applyAlignment="1">
      <alignment horizontal="center" vertical="center" wrapText="1"/>
    </xf>
    <xf numFmtId="0" fontId="36" fillId="14" borderId="1" xfId="3" applyFont="1" applyFill="1" applyBorder="1" applyAlignment="1">
      <alignment horizontal="center" vertical="center"/>
    </xf>
    <xf numFmtId="169" fontId="35" fillId="14" borderId="1" xfId="3" applyNumberFormat="1" applyFont="1" applyFill="1" applyBorder="1" applyAlignment="1">
      <alignment horizontal="center" vertical="center"/>
    </xf>
    <xf numFmtId="0" fontId="37" fillId="14" borderId="1" xfId="3" applyFont="1" applyFill="1" applyBorder="1" applyAlignment="1">
      <alignment horizontal="center" vertical="center"/>
    </xf>
    <xf numFmtId="0" fontId="36" fillId="3" borderId="1" xfId="3" applyFont="1" applyFill="1" applyBorder="1" applyAlignment="1">
      <alignment horizontal="center" vertical="center"/>
    </xf>
    <xf numFmtId="170" fontId="37" fillId="14" borderId="1" xfId="3" applyNumberFormat="1" applyFont="1" applyFill="1" applyBorder="1" applyAlignment="1">
      <alignment horizontal="center" vertical="center"/>
    </xf>
    <xf numFmtId="0" fontId="37" fillId="0" borderId="1" xfId="3" applyFont="1" applyBorder="1" applyAlignment="1">
      <alignment horizontal="center" vertical="center"/>
    </xf>
    <xf numFmtId="170" fontId="37" fillId="0" borderId="1" xfId="3" applyNumberFormat="1" applyFont="1" applyBorder="1" applyAlignment="1">
      <alignment horizontal="center" vertical="center"/>
    </xf>
    <xf numFmtId="0" fontId="36" fillId="0" borderId="1" xfId="3" applyFont="1" applyBorder="1" applyAlignment="1">
      <alignment horizontal="center" vertical="center"/>
    </xf>
    <xf numFmtId="170" fontId="36" fillId="0" borderId="1" xfId="3" applyNumberFormat="1" applyFont="1" applyBorder="1" applyAlignment="1">
      <alignment horizontal="center" vertical="center"/>
    </xf>
    <xf numFmtId="0" fontId="37" fillId="0" borderId="1" xfId="3" applyFont="1" applyBorder="1" applyAlignment="1">
      <alignment horizontal="center" vertical="center" wrapText="1"/>
    </xf>
    <xf numFmtId="170" fontId="36" fillId="3" borderId="1" xfId="3" applyNumberFormat="1" applyFont="1" applyFill="1" applyBorder="1" applyAlignment="1">
      <alignment horizontal="center" vertical="center"/>
    </xf>
    <xf numFmtId="49" fontId="38" fillId="15" borderId="1" xfId="3" applyNumberFormat="1" applyFont="1" applyFill="1" applyBorder="1" applyAlignment="1">
      <alignment horizontal="center" vertical="center"/>
    </xf>
    <xf numFmtId="0" fontId="38" fillId="15" borderId="1" xfId="3" applyFont="1" applyFill="1" applyBorder="1" applyAlignment="1">
      <alignment horizontal="center" vertical="center"/>
    </xf>
    <xf numFmtId="0" fontId="35" fillId="13" borderId="1" xfId="3" applyFont="1" applyFill="1" applyBorder="1" applyAlignment="1">
      <alignment horizontal="center" vertical="center"/>
    </xf>
    <xf numFmtId="0" fontId="35" fillId="0" borderId="1" xfId="3" applyFont="1" applyBorder="1" applyAlignment="1">
      <alignment horizontal="center" vertical="center"/>
    </xf>
    <xf numFmtId="169" fontId="35" fillId="13" borderId="1" xfId="3" applyNumberFormat="1" applyFont="1" applyFill="1" applyBorder="1" applyAlignment="1">
      <alignment horizontal="center" vertical="center"/>
    </xf>
    <xf numFmtId="0" fontId="37" fillId="13" borderId="1" xfId="3" applyFont="1" applyFill="1" applyBorder="1" applyAlignment="1">
      <alignment horizontal="center" vertical="center"/>
    </xf>
    <xf numFmtId="170" fontId="37" fillId="13" borderId="1" xfId="3" applyNumberFormat="1" applyFont="1" applyFill="1" applyBorder="1" applyAlignment="1">
      <alignment horizontal="center" vertical="center"/>
    </xf>
    <xf numFmtId="0" fontId="37" fillId="3" borderId="1" xfId="3" applyFont="1" applyFill="1" applyBorder="1" applyAlignment="1">
      <alignment horizontal="center" vertical="center"/>
    </xf>
    <xf numFmtId="0" fontId="35" fillId="0" borderId="1" xfId="3" applyFont="1" applyFill="1" applyBorder="1" applyAlignment="1">
      <alignment horizontal="center" vertical="center"/>
    </xf>
    <xf numFmtId="0" fontId="37" fillId="0" borderId="3" xfId="3" applyFont="1" applyBorder="1" applyAlignment="1">
      <alignment horizontal="center" vertical="center"/>
    </xf>
    <xf numFmtId="0" fontId="35" fillId="0" borderId="3" xfId="3" applyFont="1" applyBorder="1" applyAlignment="1">
      <alignment horizontal="center" vertical="center"/>
    </xf>
    <xf numFmtId="170" fontId="37" fillId="0" borderId="3" xfId="3" applyNumberFormat="1" applyFont="1" applyBorder="1" applyAlignment="1">
      <alignment horizontal="center" vertical="center"/>
    </xf>
    <xf numFmtId="0" fontId="37" fillId="0" borderId="7" xfId="3" applyFont="1" applyBorder="1" applyAlignment="1">
      <alignment horizontal="center" vertical="center"/>
    </xf>
    <xf numFmtId="0" fontId="35" fillId="0" borderId="7" xfId="3" applyFont="1" applyBorder="1" applyAlignment="1">
      <alignment horizontal="center" vertical="center"/>
    </xf>
    <xf numFmtId="170" fontId="37" fillId="0" borderId="7" xfId="3" applyNumberFormat="1" applyFont="1" applyBorder="1" applyAlignment="1">
      <alignment horizontal="center" vertical="center"/>
    </xf>
    <xf numFmtId="0" fontId="35" fillId="3" borderId="7" xfId="3" applyFont="1" applyFill="1" applyBorder="1" applyAlignment="1">
      <alignment horizontal="center" vertical="center"/>
    </xf>
    <xf numFmtId="0" fontId="35" fillId="0" borderId="2" xfId="3" applyNumberFormat="1" applyFont="1" applyBorder="1" applyAlignment="1">
      <alignment horizontal="center" vertical="center"/>
    </xf>
    <xf numFmtId="0" fontId="35" fillId="0" borderId="2" xfId="3" applyFont="1" applyBorder="1" applyAlignment="1">
      <alignment horizontal="center" vertical="center"/>
    </xf>
    <xf numFmtId="14" fontId="35" fillId="0" borderId="2" xfId="3" applyNumberFormat="1" applyFont="1" applyBorder="1" applyAlignment="1">
      <alignment horizontal="center" vertical="center"/>
    </xf>
    <xf numFmtId="0" fontId="35" fillId="0" borderId="1" xfId="3" applyNumberFormat="1" applyFont="1" applyBorder="1" applyAlignment="1">
      <alignment horizontal="center" vertical="center"/>
    </xf>
    <xf numFmtId="14" fontId="35" fillId="0" borderId="1" xfId="3" applyNumberFormat="1" applyFont="1" applyBorder="1" applyAlignment="1">
      <alignment horizontal="center" vertical="center"/>
    </xf>
    <xf numFmtId="0" fontId="35" fillId="3" borderId="1" xfId="3" applyNumberFormat="1" applyFont="1" applyFill="1" applyBorder="1" applyAlignment="1">
      <alignment horizontal="center" vertical="center"/>
    </xf>
    <xf numFmtId="0" fontId="35" fillId="3" borderId="1" xfId="3" applyFont="1" applyFill="1" applyBorder="1" applyAlignment="1">
      <alignment horizontal="center" vertical="center"/>
    </xf>
    <xf numFmtId="14" fontId="35" fillId="3" borderId="1" xfId="3" applyNumberFormat="1" applyFont="1" applyFill="1" applyBorder="1" applyAlignment="1">
      <alignment horizontal="center" vertical="center"/>
    </xf>
    <xf numFmtId="170" fontId="35" fillId="0" borderId="1" xfId="3" applyNumberFormat="1" applyFont="1" applyBorder="1" applyAlignment="1">
      <alignment horizontal="center" vertical="center"/>
    </xf>
    <xf numFmtId="0" fontId="35" fillId="18" borderId="11" xfId="3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/>
    </xf>
    <xf numFmtId="9" fontId="36" fillId="3" borderId="1" xfId="0" applyNumberFormat="1" applyFont="1" applyFill="1" applyBorder="1" applyAlignment="1">
      <alignment horizontal="center" vertical="center"/>
    </xf>
    <xf numFmtId="0" fontId="36" fillId="3" borderId="29" xfId="0" applyFont="1" applyFill="1" applyBorder="1" applyAlignment="1">
      <alignment horizontal="center" vertical="center"/>
    </xf>
    <xf numFmtId="49" fontId="36" fillId="3" borderId="29" xfId="0" applyNumberFormat="1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22" borderId="1" xfId="0" applyFont="1" applyFill="1" applyBorder="1" applyAlignment="1">
      <alignment horizontal="center" vertical="center"/>
    </xf>
    <xf numFmtId="0" fontId="11" fillId="23" borderId="31" xfId="0" applyFont="1" applyFill="1" applyBorder="1" applyAlignment="1">
      <alignment horizontal="center" vertical="center"/>
    </xf>
    <xf numFmtId="0" fontId="37" fillId="0" borderId="1" xfId="0" applyNumberFormat="1" applyFont="1" applyBorder="1" applyAlignment="1">
      <alignment horizontal="center" vertical="center"/>
    </xf>
    <xf numFmtId="170" fontId="37" fillId="0" borderId="1" xfId="0" applyNumberFormat="1" applyFont="1" applyBorder="1" applyAlignment="1">
      <alignment horizontal="center" vertical="center"/>
    </xf>
    <xf numFmtId="0" fontId="37" fillId="22" borderId="1" xfId="0" applyNumberFormat="1" applyFont="1" applyFill="1" applyBorder="1" applyAlignment="1">
      <alignment horizontal="center" vertical="center"/>
    </xf>
    <xf numFmtId="170" fontId="37" fillId="22" borderId="1" xfId="0" applyNumberFormat="1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/>
    </xf>
    <xf numFmtId="0" fontId="37" fillId="3" borderId="1" xfId="0" applyNumberFormat="1" applyFont="1" applyFill="1" applyBorder="1" applyAlignment="1">
      <alignment horizontal="center" vertical="center"/>
    </xf>
    <xf numFmtId="170" fontId="37" fillId="3" borderId="1" xfId="0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3" borderId="1" xfId="0" applyNumberFormat="1" applyFont="1" applyFill="1" applyBorder="1" applyAlignment="1">
      <alignment horizontal="center" vertical="center"/>
    </xf>
    <xf numFmtId="170" fontId="36" fillId="3" borderId="1" xfId="0" applyNumberFormat="1" applyFont="1" applyFill="1" applyBorder="1" applyAlignment="1">
      <alignment horizontal="center" vertical="center"/>
    </xf>
    <xf numFmtId="0" fontId="36" fillId="0" borderId="1" xfId="0" applyNumberFormat="1" applyFont="1" applyBorder="1" applyAlignment="1">
      <alignment horizontal="center" vertical="center"/>
    </xf>
    <xf numFmtId="0" fontId="37" fillId="13" borderId="1" xfId="0" applyFont="1" applyFill="1" applyBorder="1" applyAlignment="1">
      <alignment horizontal="center" vertical="center"/>
    </xf>
    <xf numFmtId="170" fontId="36" fillId="0" borderId="1" xfId="0" applyNumberFormat="1" applyFont="1" applyBorder="1" applyAlignment="1">
      <alignment horizontal="center" vertical="center"/>
    </xf>
    <xf numFmtId="0" fontId="37" fillId="13" borderId="1" xfId="0" applyNumberFormat="1" applyFont="1" applyFill="1" applyBorder="1" applyAlignment="1">
      <alignment horizontal="center" vertical="center"/>
    </xf>
    <xf numFmtId="170" fontId="37" fillId="13" borderId="1" xfId="0" applyNumberFormat="1" applyFont="1" applyFill="1" applyBorder="1" applyAlignment="1">
      <alignment horizontal="center" vertical="center"/>
    </xf>
    <xf numFmtId="0" fontId="37" fillId="3" borderId="3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9" fillId="16" borderId="1" xfId="0" applyFont="1" applyFill="1" applyBorder="1" applyAlignment="1">
      <alignment horizontal="center" vertical="center" wrapText="1"/>
    </xf>
    <xf numFmtId="0" fontId="39" fillId="17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3" fillId="3" borderId="1" xfId="3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35" fillId="13" borderId="1" xfId="3" applyNumberFormat="1" applyFont="1" applyFill="1" applyBorder="1" applyAlignment="1">
      <alignment horizontal="center" vertical="center"/>
    </xf>
    <xf numFmtId="170" fontId="36" fillId="13" borderId="1" xfId="3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35" fillId="19" borderId="1" xfId="0" applyNumberFormat="1" applyFont="1" applyFill="1" applyBorder="1" applyAlignment="1">
      <alignment horizontal="center" vertical="center"/>
    </xf>
    <xf numFmtId="0" fontId="35" fillId="19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170" fontId="35" fillId="19" borderId="1" xfId="0" applyNumberFormat="1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49" fontId="36" fillId="0" borderId="28" xfId="0" applyNumberFormat="1" applyFont="1" applyBorder="1" applyAlignment="1">
      <alignment horizontal="center" vertical="center"/>
    </xf>
    <xf numFmtId="0" fontId="36" fillId="0" borderId="30" xfId="0" applyFont="1" applyBorder="1" applyAlignment="1">
      <alignment horizontal="center" vertical="center"/>
    </xf>
    <xf numFmtId="49" fontId="36" fillId="0" borderId="29" xfId="0" applyNumberFormat="1" applyFont="1" applyBorder="1" applyAlignment="1">
      <alignment horizontal="center" vertical="center"/>
    </xf>
    <xf numFmtId="0" fontId="35" fillId="20" borderId="1" xfId="0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2" fontId="11" fillId="21" borderId="1" xfId="0" applyNumberFormat="1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34" fillId="3" borderId="13" xfId="0" applyFont="1" applyFill="1" applyBorder="1" applyAlignment="1">
      <alignment horizontal="center"/>
    </xf>
    <xf numFmtId="0" fontId="34" fillId="3" borderId="14" xfId="0" applyFont="1" applyFill="1" applyBorder="1" applyAlignment="1">
      <alignment horizontal="center"/>
    </xf>
    <xf numFmtId="0" fontId="34" fillId="3" borderId="1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2 3" xfId="3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$&quot;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97790</xdr:colOff>
      <xdr:row>71</xdr:row>
      <xdr:rowOff>0</xdr:rowOff>
    </xdr:from>
    <xdr:ext cx="184731" cy="264560"/>
    <xdr:sp macro="" textlink="">
      <xdr:nvSpPr>
        <xdr:cNvPr id="2" name="Text Box 1"/>
        <xdr:cNvSpPr txBox="1"/>
      </xdr:nvSpPr>
      <xdr:spPr>
        <a:xfrm>
          <a:off x="97790" y="16383000"/>
          <a:ext cx="184731" cy="264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NZ"/>
        </a:p>
      </xdr:txBody>
    </xdr:sp>
    <xdr:clientData/>
  </xdr:oneCellAnchor>
  <xdr:twoCellAnchor>
    <xdr:from>
      <xdr:col>5</xdr:col>
      <xdr:colOff>225718</xdr:colOff>
      <xdr:row>64</xdr:row>
      <xdr:rowOff>47283</xdr:rowOff>
    </xdr:from>
    <xdr:to>
      <xdr:col>7</xdr:col>
      <xdr:colOff>2198</xdr:colOff>
      <xdr:row>68</xdr:row>
      <xdr:rowOff>183173</xdr:rowOff>
    </xdr:to>
    <xdr:sp macro="" textlink="">
      <xdr:nvSpPr>
        <xdr:cNvPr id="3" name="Text Box 2"/>
        <xdr:cNvSpPr txBox="1"/>
      </xdr:nvSpPr>
      <xdr:spPr>
        <a:xfrm>
          <a:off x="6559843" y="15096783"/>
          <a:ext cx="1338580" cy="8978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  <a:scene3d>
            <a:camera prst="orthographicFront"/>
            <a:lightRig rig="threePt" dir="t"/>
          </a:scene3d>
        </a:bodyPr>
        <a:lstStyle/>
        <a:p>
          <a:pPr algn="l"/>
          <a:r>
            <a:rPr lang="en-US" sz="140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IN TOTAL FROM 1-24DEC2017</a:t>
          </a:r>
        </a:p>
        <a:p>
          <a:pPr algn="l"/>
          <a:r>
            <a:rPr lang="en-US" sz="140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JASMEET-  $4330.39</a:t>
          </a:r>
        </a:p>
        <a:p>
          <a:pPr algn="l"/>
          <a:r>
            <a:rPr lang="en-US" sz="140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NARINDER-$1702.86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F120" totalsRowShown="0" dataDxfId="40">
  <autoFilter ref="A1:F120"/>
  <tableColumns count="6">
    <tableColumn id="1" name="WORK ID" dataDxfId="39"/>
    <tableColumn id="2" name="ADDRESS" dataDxfId="38"/>
    <tableColumn id="3" name="WORK TYPE" dataDxfId="37"/>
    <tableColumn id="4" name="AMOUNT" dataDxfId="36"/>
    <tableColumn id="5" name="DATE" dataDxfId="35"/>
    <tableColumn id="6" name="NOTES" dataDxfId="3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50" totalsRowShown="0" headerRowDxfId="32" dataDxfId="31" tableBorderDxfId="30">
  <autoFilter ref="A1:H150"/>
  <tableColumns count="8">
    <tableColumn id="1" name="WORK ID" dataDxfId="29"/>
    <tableColumn id="2" name="ADDRESS" dataDxfId="28"/>
    <tableColumn id="3" name="TYPE" dataDxfId="27"/>
    <tableColumn id="4" name="CODE" dataDxfId="26"/>
    <tableColumn id="5" name="WORK TYPE" dataDxfId="25" dataCellStyle="Normal 2 2">
      <calculatedColumnFormula>CONCATENATE(D2,C2)</calculatedColumnFormula>
    </tableColumn>
    <tableColumn id="6" name="AMOUNT" dataDxfId="24"/>
    <tableColumn id="7" name="DATE" dataDxfId="23"/>
    <tableColumn id="8" name="NOTES" dataDxfId="2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showGridLines="0" workbookViewId="0">
      <selection activeCell="F10" sqref="F10"/>
    </sheetView>
  </sheetViews>
  <sheetFormatPr defaultRowHeight="15"/>
  <cols>
    <col min="1" max="1" width="11.140625" customWidth="1"/>
    <col min="2" max="2" width="18" customWidth="1"/>
    <col min="3" max="3" width="26.5703125" customWidth="1"/>
    <col min="4" max="4" width="15.28515625" style="6" customWidth="1"/>
    <col min="5" max="5" width="13.140625" customWidth="1"/>
    <col min="6" max="6" width="23.85546875" customWidth="1"/>
    <col min="7" max="7" width="16.28515625" customWidth="1"/>
  </cols>
  <sheetData>
    <row r="1" spans="1:9">
      <c r="A1" t="s">
        <v>0</v>
      </c>
      <c r="B1" t="s">
        <v>1</v>
      </c>
      <c r="C1" t="s">
        <v>2</v>
      </c>
      <c r="D1" s="6" t="s">
        <v>4</v>
      </c>
      <c r="E1" t="s">
        <v>5</v>
      </c>
      <c r="F1" t="s">
        <v>6</v>
      </c>
    </row>
    <row r="2" spans="1:9">
      <c r="A2" s="1">
        <v>5660707</v>
      </c>
      <c r="B2" s="1" t="s">
        <v>7</v>
      </c>
      <c r="C2" s="1" t="s">
        <v>8</v>
      </c>
      <c r="D2" s="7">
        <v>626.70000000000005</v>
      </c>
      <c r="E2" s="1" t="s">
        <v>9</v>
      </c>
      <c r="F2" s="2"/>
    </row>
    <row r="3" spans="1:9">
      <c r="A3" s="1">
        <v>5523120</v>
      </c>
      <c r="B3" s="1" t="s">
        <v>10</v>
      </c>
      <c r="C3" s="1" t="s">
        <v>11</v>
      </c>
      <c r="D3" s="7">
        <v>498.69</v>
      </c>
      <c r="E3" s="1"/>
      <c r="F3" s="3"/>
    </row>
    <row r="4" spans="1:9">
      <c r="A4" s="1">
        <v>5500197</v>
      </c>
      <c r="B4" s="1" t="s">
        <v>12</v>
      </c>
      <c r="C4" s="1" t="s">
        <v>13</v>
      </c>
      <c r="D4" s="7">
        <v>433.57</v>
      </c>
      <c r="E4" s="1" t="s">
        <v>14</v>
      </c>
      <c r="F4" s="3"/>
    </row>
    <row r="5" spans="1:9">
      <c r="A5" s="1">
        <v>5657000</v>
      </c>
      <c r="B5" s="1" t="s">
        <v>15</v>
      </c>
      <c r="C5" s="1" t="s">
        <v>11</v>
      </c>
      <c r="D5" s="7">
        <v>498.69</v>
      </c>
      <c r="E5" s="1" t="s">
        <v>16</v>
      </c>
      <c r="F5" s="3"/>
    </row>
    <row r="6" spans="1:9">
      <c r="A6" s="1">
        <v>5523964</v>
      </c>
      <c r="B6" s="1" t="s">
        <v>17</v>
      </c>
      <c r="C6" s="1" t="s">
        <v>18</v>
      </c>
      <c r="D6" s="7">
        <v>0</v>
      </c>
      <c r="E6" s="1"/>
      <c r="F6" s="3"/>
      <c r="G6" s="371" t="s">
        <v>86</v>
      </c>
      <c r="H6" s="372"/>
      <c r="I6" s="372"/>
    </row>
    <row r="7" spans="1:9" ht="15.75" customHeight="1">
      <c r="A7" s="1">
        <v>5523457</v>
      </c>
      <c r="B7" s="1" t="s">
        <v>19</v>
      </c>
      <c r="C7" s="1" t="s">
        <v>20</v>
      </c>
      <c r="D7" s="7">
        <v>881.69</v>
      </c>
      <c r="E7" s="1" t="s">
        <v>21</v>
      </c>
      <c r="F7" s="3"/>
      <c r="G7" s="13" t="s">
        <v>84</v>
      </c>
      <c r="H7" s="8">
        <v>16912.82</v>
      </c>
      <c r="I7" s="8" t="s">
        <v>81</v>
      </c>
    </row>
    <row r="8" spans="1:9" ht="15" customHeight="1">
      <c r="A8" s="1">
        <v>5527486</v>
      </c>
      <c r="B8" s="1" t="s">
        <v>22</v>
      </c>
      <c r="C8" s="1" t="s">
        <v>18</v>
      </c>
      <c r="D8" s="7">
        <v>0</v>
      </c>
      <c r="E8" s="1" t="s">
        <v>23</v>
      </c>
      <c r="F8" s="3"/>
      <c r="G8" s="1" t="s">
        <v>82</v>
      </c>
      <c r="H8" s="1">
        <f>H7*0.2</f>
        <v>3382.5640000000003</v>
      </c>
      <c r="I8" s="15">
        <f>H8/21.5</f>
        <v>157.32855813953489</v>
      </c>
    </row>
    <row r="9" spans="1:9" ht="15" customHeight="1">
      <c r="A9" s="1">
        <v>5505294</v>
      </c>
      <c r="B9" s="1" t="s">
        <v>24</v>
      </c>
      <c r="C9" s="1" t="s">
        <v>25</v>
      </c>
      <c r="D9" s="7">
        <v>626.70000000000005</v>
      </c>
      <c r="E9" s="1"/>
      <c r="F9" s="3"/>
      <c r="G9" s="10" t="s">
        <v>83</v>
      </c>
      <c r="H9" s="1">
        <f>H7*0.2</f>
        <v>3382.5640000000003</v>
      </c>
      <c r="I9" s="15">
        <f>H9/21.5</f>
        <v>157.32855813953489</v>
      </c>
    </row>
    <row r="10" spans="1:9">
      <c r="A10" s="1">
        <v>5527112</v>
      </c>
      <c r="B10" s="1" t="s">
        <v>26</v>
      </c>
      <c r="C10" s="1" t="s">
        <v>25</v>
      </c>
      <c r="D10" s="7">
        <v>626.70000000000005</v>
      </c>
      <c r="E10" s="1" t="s">
        <v>27</v>
      </c>
      <c r="F10" s="3"/>
    </row>
    <row r="11" spans="1:9">
      <c r="A11" s="1">
        <v>2959353</v>
      </c>
      <c r="B11" s="1" t="s">
        <v>28</v>
      </c>
      <c r="C11" s="1" t="s">
        <v>29</v>
      </c>
      <c r="D11" s="7">
        <v>881.69</v>
      </c>
      <c r="E11" s="1"/>
      <c r="F11" s="2"/>
    </row>
    <row r="12" spans="1:9">
      <c r="A12" s="1">
        <v>5859108</v>
      </c>
      <c r="B12" s="1" t="s">
        <v>30</v>
      </c>
      <c r="C12" s="1" t="s">
        <v>31</v>
      </c>
      <c r="D12" s="7">
        <v>626.70000000000005</v>
      </c>
      <c r="E12" s="1"/>
      <c r="F12" s="2"/>
    </row>
    <row r="13" spans="1:9">
      <c r="A13" s="1">
        <v>5517188</v>
      </c>
      <c r="B13" s="1" t="s">
        <v>32</v>
      </c>
      <c r="C13" s="1" t="s">
        <v>33</v>
      </c>
      <c r="D13" s="7">
        <v>414.92</v>
      </c>
      <c r="E13" s="1" t="s">
        <v>34</v>
      </c>
      <c r="F13" s="2"/>
    </row>
    <row r="14" spans="1:9">
      <c r="A14" s="1">
        <v>5875204</v>
      </c>
      <c r="B14" s="1" t="s">
        <v>35</v>
      </c>
      <c r="C14" s="1" t="s">
        <v>13</v>
      </c>
      <c r="D14" s="7">
        <v>433.57</v>
      </c>
      <c r="E14" s="1"/>
      <c r="F14" s="2"/>
    </row>
    <row r="15" spans="1:9">
      <c r="A15" s="1">
        <v>5523952</v>
      </c>
      <c r="B15" s="1" t="s">
        <v>36</v>
      </c>
      <c r="C15" s="1" t="s">
        <v>25</v>
      </c>
      <c r="D15" s="7">
        <v>626.70000000000005</v>
      </c>
      <c r="E15" s="4">
        <v>43134</v>
      </c>
      <c r="F15" s="2"/>
    </row>
    <row r="16" spans="1:9">
      <c r="A16" s="1">
        <v>5527719</v>
      </c>
      <c r="B16" s="1" t="s">
        <v>37</v>
      </c>
      <c r="C16" s="1" t="s">
        <v>38</v>
      </c>
      <c r="D16" s="7">
        <v>0</v>
      </c>
      <c r="E16" s="1"/>
      <c r="F16" s="2"/>
    </row>
    <row r="17" spans="1:6">
      <c r="A17" s="1">
        <v>6160606</v>
      </c>
      <c r="B17" s="1" t="s">
        <v>39</v>
      </c>
      <c r="C17" s="1" t="s">
        <v>40</v>
      </c>
      <c r="D17" s="7">
        <v>168</v>
      </c>
      <c r="E17" s="4">
        <v>43162</v>
      </c>
      <c r="F17" s="2"/>
    </row>
    <row r="18" spans="1:6">
      <c r="A18" s="1">
        <v>6193115</v>
      </c>
      <c r="B18" s="1" t="s">
        <v>41</v>
      </c>
      <c r="C18" s="1" t="s">
        <v>13</v>
      </c>
      <c r="D18" s="7">
        <v>433.57</v>
      </c>
      <c r="E18" s="4">
        <v>43254</v>
      </c>
      <c r="F18" s="2"/>
    </row>
    <row r="19" spans="1:6">
      <c r="A19" s="1">
        <v>6233369</v>
      </c>
      <c r="B19" s="1" t="s">
        <v>42</v>
      </c>
      <c r="C19" s="1" t="s">
        <v>43</v>
      </c>
      <c r="D19" s="7">
        <v>82</v>
      </c>
      <c r="E19" s="1"/>
      <c r="F19" s="2"/>
    </row>
    <row r="20" spans="1:6">
      <c r="A20" s="1">
        <v>6170092</v>
      </c>
      <c r="B20" s="1" t="s">
        <v>44</v>
      </c>
      <c r="C20" s="1" t="s">
        <v>45</v>
      </c>
      <c r="D20" s="7">
        <v>626.70000000000005</v>
      </c>
      <c r="E20" s="4">
        <v>43284</v>
      </c>
      <c r="F20" s="2"/>
    </row>
    <row r="21" spans="1:6">
      <c r="A21" s="1">
        <v>5904926</v>
      </c>
      <c r="B21" s="1" t="s">
        <v>46</v>
      </c>
      <c r="C21" s="1" t="s">
        <v>45</v>
      </c>
      <c r="D21" s="7">
        <v>626.70000000000005</v>
      </c>
      <c r="E21" s="4"/>
      <c r="F21" s="2"/>
    </row>
    <row r="22" spans="1:6">
      <c r="A22" s="1">
        <v>6166910</v>
      </c>
      <c r="B22" s="1" t="s">
        <v>47</v>
      </c>
      <c r="C22" s="1" t="s">
        <v>13</v>
      </c>
      <c r="D22" s="7">
        <v>433.57</v>
      </c>
      <c r="E22" s="4">
        <v>43315</v>
      </c>
      <c r="F22" s="2"/>
    </row>
    <row r="23" spans="1:6">
      <c r="A23" s="1">
        <v>6225477</v>
      </c>
      <c r="B23" s="1" t="s">
        <v>48</v>
      </c>
      <c r="C23" s="1" t="s">
        <v>29</v>
      </c>
      <c r="D23" s="7">
        <v>626.70000000000005</v>
      </c>
      <c r="E23" s="4">
        <v>43346</v>
      </c>
      <c r="F23" s="2"/>
    </row>
    <row r="24" spans="1:6">
      <c r="A24" s="1">
        <v>6032053</v>
      </c>
      <c r="B24" s="1" t="s">
        <v>49</v>
      </c>
      <c r="C24" s="1" t="s">
        <v>50</v>
      </c>
      <c r="D24" s="7">
        <v>90</v>
      </c>
      <c r="E24" s="4">
        <v>43437</v>
      </c>
      <c r="F24" s="2"/>
    </row>
    <row r="25" spans="1:6">
      <c r="A25" s="1">
        <v>5975469</v>
      </c>
      <c r="B25" s="1" t="s">
        <v>51</v>
      </c>
      <c r="C25" s="1" t="s">
        <v>52</v>
      </c>
      <c r="D25" s="7">
        <v>194.94</v>
      </c>
      <c r="E25" s="1" t="s">
        <v>53</v>
      </c>
      <c r="F25" s="2"/>
    </row>
    <row r="26" spans="1:6">
      <c r="A26" s="1">
        <v>5975469</v>
      </c>
      <c r="B26" s="1" t="s">
        <v>51</v>
      </c>
      <c r="C26" s="1" t="s">
        <v>54</v>
      </c>
      <c r="D26" s="7">
        <v>0</v>
      </c>
      <c r="E26" s="1"/>
      <c r="F26" s="5" t="s">
        <v>55</v>
      </c>
    </row>
    <row r="27" spans="1:6">
      <c r="A27" s="1">
        <v>6143332</v>
      </c>
      <c r="B27" s="1" t="s">
        <v>56</v>
      </c>
      <c r="C27" s="1" t="s">
        <v>57</v>
      </c>
      <c r="D27" s="7">
        <v>433.57</v>
      </c>
      <c r="E27" s="1" t="s">
        <v>58</v>
      </c>
      <c r="F27" s="2"/>
    </row>
    <row r="28" spans="1:6">
      <c r="A28" s="1">
        <v>6290265</v>
      </c>
      <c r="B28" s="1" t="s">
        <v>59</v>
      </c>
      <c r="C28" s="1" t="s">
        <v>20</v>
      </c>
      <c r="D28" s="7">
        <v>881.69</v>
      </c>
      <c r="E28" s="1"/>
      <c r="F28" s="2"/>
    </row>
    <row r="29" spans="1:6">
      <c r="A29" s="1">
        <v>6478170</v>
      </c>
      <c r="B29" s="1" t="s">
        <v>60</v>
      </c>
      <c r="C29" s="1" t="s">
        <v>61</v>
      </c>
      <c r="D29" s="7">
        <v>498.69</v>
      </c>
      <c r="E29" s="1" t="s">
        <v>62</v>
      </c>
      <c r="F29" s="2"/>
    </row>
    <row r="30" spans="1:6">
      <c r="A30" s="1">
        <v>6305063</v>
      </c>
      <c r="B30" s="1" t="s">
        <v>63</v>
      </c>
      <c r="C30" s="1" t="s">
        <v>13</v>
      </c>
      <c r="D30" s="7">
        <v>433.57</v>
      </c>
      <c r="E30" s="1"/>
      <c r="F30" s="2"/>
    </row>
    <row r="31" spans="1:6">
      <c r="A31" s="1">
        <v>6432554</v>
      </c>
      <c r="B31" s="1" t="s">
        <v>64</v>
      </c>
      <c r="C31" s="1" t="s">
        <v>50</v>
      </c>
      <c r="D31" s="7">
        <v>90</v>
      </c>
      <c r="E31" s="1"/>
      <c r="F31" s="2"/>
    </row>
    <row r="32" spans="1:6">
      <c r="A32" s="1">
        <v>6171247</v>
      </c>
      <c r="B32" s="1" t="s">
        <v>65</v>
      </c>
      <c r="C32" s="1" t="s">
        <v>20</v>
      </c>
      <c r="D32" s="7">
        <v>881.69</v>
      </c>
      <c r="E32" s="1"/>
      <c r="F32" s="2"/>
    </row>
    <row r="33" spans="1:9">
      <c r="A33" s="1">
        <v>5942384</v>
      </c>
      <c r="B33" s="1" t="s">
        <v>66</v>
      </c>
      <c r="C33" s="1" t="s">
        <v>33</v>
      </c>
      <c r="D33" s="7">
        <v>414.92</v>
      </c>
      <c r="E33" s="1" t="s">
        <v>67</v>
      </c>
      <c r="F33" s="2"/>
    </row>
    <row r="34" spans="1:9">
      <c r="A34" s="1">
        <v>6226512</v>
      </c>
      <c r="B34" s="1" t="s">
        <v>68</v>
      </c>
      <c r="C34" s="1" t="s">
        <v>69</v>
      </c>
      <c r="D34" s="7">
        <v>225.02</v>
      </c>
      <c r="E34" s="1"/>
      <c r="F34" s="2"/>
    </row>
    <row r="35" spans="1:9">
      <c r="A35" s="1">
        <v>6359223</v>
      </c>
      <c r="B35" s="1" t="s">
        <v>70</v>
      </c>
      <c r="C35" s="1" t="s">
        <v>71</v>
      </c>
      <c r="D35" s="7">
        <v>414.92</v>
      </c>
      <c r="E35" s="1"/>
      <c r="F35" s="2"/>
    </row>
    <row r="36" spans="1:9">
      <c r="A36" s="1">
        <v>6045913</v>
      </c>
      <c r="B36" s="1" t="s">
        <v>72</v>
      </c>
      <c r="C36" s="1" t="s">
        <v>73</v>
      </c>
      <c r="D36" s="7">
        <v>414.92</v>
      </c>
      <c r="E36" s="1" t="s">
        <v>74</v>
      </c>
      <c r="F36" s="2"/>
    </row>
    <row r="37" spans="1:9">
      <c r="A37" s="1">
        <v>5702621</v>
      </c>
      <c r="B37" s="1" t="s">
        <v>75</v>
      </c>
      <c r="C37" s="1" t="s">
        <v>73</v>
      </c>
      <c r="D37" s="7">
        <v>414.92</v>
      </c>
      <c r="E37" s="1"/>
      <c r="F37" s="2"/>
    </row>
    <row r="38" spans="1:9">
      <c r="A38" s="1">
        <v>6373837</v>
      </c>
      <c r="B38" s="1" t="s">
        <v>76</v>
      </c>
      <c r="C38" s="1" t="s">
        <v>45</v>
      </c>
      <c r="D38" s="7">
        <v>626.70000000000005</v>
      </c>
      <c r="E38" s="1"/>
      <c r="F38" s="2"/>
    </row>
    <row r="39" spans="1:9">
      <c r="A39" s="12">
        <v>6415903</v>
      </c>
      <c r="B39" s="12" t="s">
        <v>77</v>
      </c>
      <c r="C39" s="12" t="s">
        <v>69</v>
      </c>
      <c r="D39" s="24">
        <v>225.02</v>
      </c>
      <c r="E39" s="12"/>
      <c r="F39" s="25"/>
    </row>
    <row r="40" spans="1:9" s="31" customFormat="1" ht="15.75" thickBot="1">
      <c r="A40" s="28">
        <v>2439106</v>
      </c>
      <c r="B40" s="28" t="s">
        <v>78</v>
      </c>
      <c r="C40" s="28" t="s">
        <v>79</v>
      </c>
      <c r="D40" s="29">
        <v>498.69</v>
      </c>
      <c r="E40" s="28"/>
      <c r="F40" s="30"/>
    </row>
    <row r="41" spans="1:9" ht="15.75" thickTop="1">
      <c r="A41" s="11">
        <v>5211342</v>
      </c>
      <c r="B41" s="11" t="s">
        <v>87</v>
      </c>
      <c r="C41" s="11" t="s">
        <v>88</v>
      </c>
      <c r="D41" s="26">
        <v>0</v>
      </c>
      <c r="E41" s="11" t="s">
        <v>89</v>
      </c>
      <c r="F41" s="27"/>
    </row>
    <row r="42" spans="1:9">
      <c r="A42" s="1">
        <v>5212583</v>
      </c>
      <c r="B42" s="1" t="s">
        <v>90</v>
      </c>
      <c r="C42" s="1" t="s">
        <v>13</v>
      </c>
      <c r="D42" s="7">
        <v>433.57</v>
      </c>
      <c r="E42" s="1"/>
      <c r="F42" s="2"/>
    </row>
    <row r="43" spans="1:9">
      <c r="A43" s="1">
        <v>4860183</v>
      </c>
      <c r="B43" s="1" t="s">
        <v>91</v>
      </c>
      <c r="C43" s="1" t="s">
        <v>11</v>
      </c>
      <c r="D43" s="7">
        <v>498.69</v>
      </c>
      <c r="E43" s="1"/>
      <c r="F43" s="2"/>
    </row>
    <row r="44" spans="1:9">
      <c r="A44" s="1">
        <v>4703341</v>
      </c>
      <c r="B44" s="1" t="s">
        <v>92</v>
      </c>
      <c r="C44" s="1" t="s">
        <v>13</v>
      </c>
      <c r="D44" s="7">
        <v>205.64</v>
      </c>
      <c r="E44" s="1" t="s">
        <v>93</v>
      </c>
      <c r="F44" s="5" t="s">
        <v>94</v>
      </c>
      <c r="G44" s="371" t="s">
        <v>140</v>
      </c>
      <c r="H44" s="372"/>
      <c r="I44" s="372"/>
    </row>
    <row r="45" spans="1:9" ht="15.75">
      <c r="A45" s="1">
        <v>4826572</v>
      </c>
      <c r="B45" s="1" t="s">
        <v>95</v>
      </c>
      <c r="C45" s="1" t="s">
        <v>33</v>
      </c>
      <c r="D45" s="7">
        <v>414.92</v>
      </c>
      <c r="E45" s="1" t="s">
        <v>96</v>
      </c>
      <c r="F45" s="2"/>
      <c r="G45" s="13" t="s">
        <v>84</v>
      </c>
      <c r="H45" s="8">
        <v>13702.59</v>
      </c>
      <c r="I45" s="8" t="s">
        <v>81</v>
      </c>
    </row>
    <row r="46" spans="1:9">
      <c r="A46" s="1">
        <v>4879394</v>
      </c>
      <c r="B46" s="1" t="s">
        <v>97</v>
      </c>
      <c r="C46" s="1" t="s">
        <v>33</v>
      </c>
      <c r="D46" s="7">
        <v>414.92</v>
      </c>
      <c r="E46" s="1"/>
      <c r="F46" s="2"/>
      <c r="G46" s="1" t="s">
        <v>82</v>
      </c>
      <c r="H46" s="1">
        <f>H45*0.2</f>
        <v>2740.518</v>
      </c>
      <c r="I46" s="15">
        <f>H46/21.5</f>
        <v>127.46595348837209</v>
      </c>
    </row>
    <row r="47" spans="1:9">
      <c r="A47" s="1">
        <v>4892860</v>
      </c>
      <c r="B47" s="1" t="s">
        <v>98</v>
      </c>
      <c r="C47" s="1" t="s">
        <v>25</v>
      </c>
      <c r="D47" s="7">
        <v>626.70000000000005</v>
      </c>
      <c r="E47" s="1" t="s">
        <v>99</v>
      </c>
      <c r="F47" s="2"/>
      <c r="G47" s="10" t="s">
        <v>83</v>
      </c>
      <c r="H47" s="1">
        <f>H45*0.2</f>
        <v>2740.518</v>
      </c>
      <c r="I47" s="15">
        <f>H47/21.5</f>
        <v>127.46595348837209</v>
      </c>
    </row>
    <row r="48" spans="1:9">
      <c r="A48" s="1">
        <v>4878300</v>
      </c>
      <c r="B48" s="1" t="s">
        <v>100</v>
      </c>
      <c r="C48" s="1" t="s">
        <v>13</v>
      </c>
      <c r="D48" s="7">
        <v>433.57</v>
      </c>
      <c r="E48" s="1"/>
      <c r="F48" s="2"/>
    </row>
    <row r="49" spans="1:6">
      <c r="A49" s="1">
        <v>4864676</v>
      </c>
      <c r="B49" s="1" t="s">
        <v>101</v>
      </c>
      <c r="C49" s="1" t="s">
        <v>33</v>
      </c>
      <c r="D49" s="7">
        <v>414.92</v>
      </c>
      <c r="E49" s="1" t="s">
        <v>102</v>
      </c>
      <c r="F49" s="2"/>
    </row>
    <row r="50" spans="1:6">
      <c r="A50" s="1">
        <v>4833410</v>
      </c>
      <c r="B50" s="1" t="s">
        <v>103</v>
      </c>
      <c r="C50" s="1" t="s">
        <v>88</v>
      </c>
      <c r="D50" s="21">
        <v>0</v>
      </c>
      <c r="E50" s="1"/>
      <c r="F50" s="2"/>
    </row>
    <row r="51" spans="1:6">
      <c r="A51" s="1">
        <v>4929135</v>
      </c>
      <c r="B51" s="1" t="s">
        <v>104</v>
      </c>
      <c r="C51" s="1" t="s">
        <v>33</v>
      </c>
      <c r="D51" s="7">
        <v>414.92</v>
      </c>
      <c r="E51" s="1" t="s">
        <v>105</v>
      </c>
      <c r="F51" s="2"/>
    </row>
    <row r="52" spans="1:6">
      <c r="A52" s="1">
        <v>5472010</v>
      </c>
      <c r="B52" s="1" t="s">
        <v>106</v>
      </c>
      <c r="C52" s="1" t="s">
        <v>43</v>
      </c>
      <c r="D52" s="7">
        <v>168</v>
      </c>
      <c r="E52" s="1" t="s">
        <v>107</v>
      </c>
      <c r="F52" s="2"/>
    </row>
    <row r="53" spans="1:6">
      <c r="A53" s="1">
        <v>5472151</v>
      </c>
      <c r="B53" s="1" t="s">
        <v>108</v>
      </c>
      <c r="C53" s="1" t="s">
        <v>88</v>
      </c>
      <c r="D53" s="7">
        <v>0</v>
      </c>
      <c r="E53" s="4">
        <v>43102</v>
      </c>
      <c r="F53" s="3"/>
    </row>
    <row r="54" spans="1:6">
      <c r="A54" s="1">
        <v>5539624</v>
      </c>
      <c r="B54" s="1" t="s">
        <v>109</v>
      </c>
      <c r="C54" s="1" t="s">
        <v>50</v>
      </c>
      <c r="D54" s="7">
        <v>90</v>
      </c>
      <c r="E54" s="4">
        <v>43133</v>
      </c>
      <c r="F54" s="2"/>
    </row>
    <row r="55" spans="1:6">
      <c r="A55" s="1">
        <v>5576650</v>
      </c>
      <c r="B55" s="1" t="s">
        <v>110</v>
      </c>
      <c r="C55" s="1" t="s">
        <v>111</v>
      </c>
      <c r="D55" s="7">
        <v>225.02</v>
      </c>
      <c r="E55" s="1"/>
      <c r="F55" s="2"/>
    </row>
    <row r="56" spans="1:6">
      <c r="A56" s="1">
        <v>4869563</v>
      </c>
      <c r="B56" s="1" t="s">
        <v>112</v>
      </c>
      <c r="C56" s="1" t="s">
        <v>113</v>
      </c>
      <c r="D56" s="7">
        <v>694</v>
      </c>
      <c r="E56" s="1"/>
      <c r="F56" s="2"/>
    </row>
    <row r="57" spans="1:6">
      <c r="A57" s="19">
        <v>5516561</v>
      </c>
      <c r="B57" s="19" t="s">
        <v>114</v>
      </c>
      <c r="C57" s="19" t="s">
        <v>115</v>
      </c>
      <c r="D57" s="22">
        <v>216</v>
      </c>
      <c r="E57" s="20">
        <v>43161</v>
      </c>
      <c r="F57" s="23"/>
    </row>
    <row r="58" spans="1:6">
      <c r="A58" s="1">
        <v>4929040</v>
      </c>
      <c r="B58" s="1" t="s">
        <v>116</v>
      </c>
      <c r="C58" s="1" t="s">
        <v>117</v>
      </c>
      <c r="D58" s="7">
        <v>498.69</v>
      </c>
      <c r="E58" s="4">
        <v>43222</v>
      </c>
      <c r="F58" s="2"/>
    </row>
    <row r="59" spans="1:6">
      <c r="A59" s="1">
        <v>5472335</v>
      </c>
      <c r="B59" s="1" t="s">
        <v>118</v>
      </c>
      <c r="C59" s="1" t="s">
        <v>88</v>
      </c>
      <c r="D59" s="7">
        <v>0</v>
      </c>
      <c r="E59" s="1"/>
      <c r="F59" s="2"/>
    </row>
    <row r="60" spans="1:6">
      <c r="A60" s="1">
        <v>5431493</v>
      </c>
      <c r="B60" s="1" t="s">
        <v>119</v>
      </c>
      <c r="C60" s="1" t="s">
        <v>45</v>
      </c>
      <c r="D60" s="7">
        <v>626.70000000000005</v>
      </c>
      <c r="E60" s="4">
        <v>43314</v>
      </c>
      <c r="F60" s="2"/>
    </row>
    <row r="61" spans="1:6">
      <c r="A61" s="1">
        <v>5404623</v>
      </c>
      <c r="B61" s="1" t="s">
        <v>120</v>
      </c>
      <c r="C61" s="1" t="s">
        <v>121</v>
      </c>
      <c r="D61" s="7">
        <v>205.64</v>
      </c>
      <c r="E61" s="1"/>
      <c r="F61" s="2"/>
    </row>
    <row r="62" spans="1:6">
      <c r="A62" s="1">
        <v>5468918</v>
      </c>
      <c r="B62" s="1" t="s">
        <v>122</v>
      </c>
      <c r="C62" s="1" t="s">
        <v>11</v>
      </c>
      <c r="D62" s="7">
        <v>498.69</v>
      </c>
      <c r="E62" s="4">
        <v>43345</v>
      </c>
      <c r="F62" s="2"/>
    </row>
    <row r="63" spans="1:6">
      <c r="A63" s="1">
        <v>5506743</v>
      </c>
      <c r="B63" s="1" t="s">
        <v>123</v>
      </c>
      <c r="C63" s="1" t="s">
        <v>33</v>
      </c>
      <c r="D63" s="7">
        <v>414.92</v>
      </c>
      <c r="E63" s="4">
        <v>43436</v>
      </c>
      <c r="F63" s="2"/>
    </row>
    <row r="64" spans="1:6">
      <c r="A64" s="1">
        <v>5604828</v>
      </c>
      <c r="B64" s="1" t="s">
        <v>124</v>
      </c>
      <c r="C64" s="1" t="s">
        <v>25</v>
      </c>
      <c r="D64" s="7">
        <v>626.70000000000005</v>
      </c>
      <c r="E64" s="1" t="s">
        <v>125</v>
      </c>
      <c r="F64" s="2"/>
    </row>
    <row r="65" spans="1:6">
      <c r="A65" s="1">
        <v>5609379</v>
      </c>
      <c r="B65" s="1" t="s">
        <v>126</v>
      </c>
      <c r="C65" s="1" t="s">
        <v>45</v>
      </c>
      <c r="D65" s="7">
        <v>626.70000000000005</v>
      </c>
      <c r="E65" s="1"/>
      <c r="F65" s="2"/>
    </row>
    <row r="66" spans="1:6">
      <c r="A66" s="1">
        <v>5409549</v>
      </c>
      <c r="B66" s="1" t="s">
        <v>127</v>
      </c>
      <c r="C66" s="1" t="s">
        <v>45</v>
      </c>
      <c r="D66" s="7">
        <v>626.70000000000005</v>
      </c>
      <c r="E66" s="1"/>
      <c r="F66" s="2"/>
    </row>
    <row r="67" spans="1:6">
      <c r="A67" s="1">
        <v>5168534</v>
      </c>
      <c r="B67" s="1" t="s">
        <v>128</v>
      </c>
      <c r="C67" s="1" t="s">
        <v>45</v>
      </c>
      <c r="D67" s="7">
        <v>626.70000000000005</v>
      </c>
      <c r="E67" s="1"/>
      <c r="F67" s="2"/>
    </row>
    <row r="68" spans="1:6">
      <c r="A68" s="1">
        <v>5510664</v>
      </c>
      <c r="B68" s="1" t="s">
        <v>129</v>
      </c>
      <c r="C68" s="1" t="s">
        <v>45</v>
      </c>
      <c r="D68" s="7">
        <v>626.70000000000005</v>
      </c>
      <c r="E68" s="1"/>
      <c r="F68" s="2"/>
    </row>
    <row r="69" spans="1:6">
      <c r="A69" s="1">
        <v>5300188</v>
      </c>
      <c r="B69" s="1" t="s">
        <v>130</v>
      </c>
      <c r="C69" s="1" t="s">
        <v>13</v>
      </c>
      <c r="D69" s="7">
        <v>433.57</v>
      </c>
      <c r="E69" s="1" t="s">
        <v>131</v>
      </c>
      <c r="F69" s="2"/>
    </row>
    <row r="70" spans="1:6">
      <c r="A70" s="1">
        <v>5846254</v>
      </c>
      <c r="B70" s="1" t="s">
        <v>132</v>
      </c>
      <c r="C70" s="1" t="s">
        <v>43</v>
      </c>
      <c r="D70" s="7">
        <v>90</v>
      </c>
      <c r="E70" s="1"/>
      <c r="F70" s="2"/>
    </row>
    <row r="71" spans="1:6">
      <c r="A71" s="1">
        <v>5527840</v>
      </c>
      <c r="B71" s="1" t="s">
        <v>133</v>
      </c>
      <c r="C71" s="1" t="s">
        <v>45</v>
      </c>
      <c r="D71" s="7">
        <v>626.70000000000005</v>
      </c>
      <c r="E71" s="1"/>
      <c r="F71" s="2"/>
    </row>
    <row r="72" spans="1:6">
      <c r="A72" s="1">
        <v>5659916</v>
      </c>
      <c r="B72" s="1" t="s">
        <v>134</v>
      </c>
      <c r="C72" s="1" t="s">
        <v>45</v>
      </c>
      <c r="D72" s="7">
        <v>626.70000000000005</v>
      </c>
      <c r="E72" s="4">
        <v>43146</v>
      </c>
      <c r="F72" s="2"/>
    </row>
    <row r="73" spans="1:6">
      <c r="A73" s="1">
        <v>5500956</v>
      </c>
      <c r="B73" s="1" t="s">
        <v>135</v>
      </c>
      <c r="C73" s="1" t="s">
        <v>117</v>
      </c>
      <c r="D73" s="7">
        <v>498.69</v>
      </c>
      <c r="E73" s="1"/>
      <c r="F73" s="2"/>
    </row>
    <row r="74" spans="1:6">
      <c r="A74" s="12">
        <v>5501542</v>
      </c>
      <c r="B74" s="12" t="s">
        <v>136</v>
      </c>
      <c r="C74" s="12" t="s">
        <v>33</v>
      </c>
      <c r="D74" s="24">
        <v>414.92</v>
      </c>
      <c r="E74" s="12" t="s">
        <v>137</v>
      </c>
      <c r="F74" s="25"/>
    </row>
    <row r="75" spans="1:6" s="31" customFormat="1" ht="15.75" thickBot="1">
      <c r="A75" s="37">
        <v>4982457</v>
      </c>
      <c r="B75" s="37" t="s">
        <v>138</v>
      </c>
      <c r="C75" s="37" t="s">
        <v>20</v>
      </c>
      <c r="D75" s="29">
        <v>383</v>
      </c>
      <c r="E75" s="38">
        <v>42979</v>
      </c>
      <c r="F75" s="39" t="s">
        <v>139</v>
      </c>
    </row>
    <row r="76" spans="1:6" ht="15.75" thickTop="1">
      <c r="A76" s="1">
        <v>4924844</v>
      </c>
      <c r="B76" s="1" t="s">
        <v>141</v>
      </c>
      <c r="C76" s="1" t="s">
        <v>142</v>
      </c>
      <c r="D76" s="7">
        <v>90</v>
      </c>
      <c r="E76" s="1" t="s">
        <v>143</v>
      </c>
      <c r="F76" s="2"/>
    </row>
    <row r="77" spans="1:6">
      <c r="A77" s="1">
        <v>4872781</v>
      </c>
      <c r="B77" s="1" t="s">
        <v>144</v>
      </c>
      <c r="C77" s="1" t="s">
        <v>57</v>
      </c>
      <c r="D77" s="7">
        <v>433.57</v>
      </c>
      <c r="E77" s="1" t="s">
        <v>145</v>
      </c>
      <c r="F77" s="2"/>
    </row>
    <row r="78" spans="1:6">
      <c r="A78" s="1">
        <v>3996416</v>
      </c>
      <c r="B78" s="1" t="s">
        <v>146</v>
      </c>
      <c r="C78" s="1" t="s">
        <v>121</v>
      </c>
      <c r="D78" s="7">
        <v>205.64</v>
      </c>
      <c r="E78" s="1"/>
      <c r="F78" s="2"/>
    </row>
    <row r="79" spans="1:6">
      <c r="A79" s="1">
        <v>4840045</v>
      </c>
      <c r="B79" s="1" t="s">
        <v>147</v>
      </c>
      <c r="C79" s="1" t="s">
        <v>148</v>
      </c>
      <c r="D79" s="7">
        <v>626.70000000000005</v>
      </c>
      <c r="E79" s="4">
        <v>43191</v>
      </c>
      <c r="F79" s="2"/>
    </row>
    <row r="80" spans="1:6">
      <c r="A80" s="1">
        <v>4918880</v>
      </c>
      <c r="B80" s="1" t="s">
        <v>149</v>
      </c>
      <c r="C80" s="1" t="s">
        <v>73</v>
      </c>
      <c r="D80" s="7">
        <v>414.92</v>
      </c>
      <c r="E80" s="1"/>
      <c r="F80" s="2"/>
    </row>
    <row r="81" spans="1:9">
      <c r="A81" s="32">
        <v>4839820</v>
      </c>
      <c r="B81" s="32" t="s">
        <v>150</v>
      </c>
      <c r="C81" s="32" t="s">
        <v>57</v>
      </c>
      <c r="D81" s="42">
        <v>433.57</v>
      </c>
      <c r="E81" s="33">
        <v>43221</v>
      </c>
      <c r="F81" s="2"/>
      <c r="G81" s="371" t="s">
        <v>167</v>
      </c>
      <c r="H81" s="372"/>
      <c r="I81" s="372"/>
    </row>
    <row r="82" spans="1:9" ht="15.75">
      <c r="A82" s="1">
        <v>5062255</v>
      </c>
      <c r="B82" s="1" t="s">
        <v>151</v>
      </c>
      <c r="C82" s="1" t="s">
        <v>43</v>
      </c>
      <c r="D82" s="7">
        <v>82</v>
      </c>
      <c r="E82" s="4">
        <v>43313</v>
      </c>
      <c r="F82" s="2"/>
      <c r="G82" s="13" t="s">
        <v>84</v>
      </c>
      <c r="H82" s="8">
        <v>5444.31</v>
      </c>
      <c r="I82" s="8" t="s">
        <v>81</v>
      </c>
    </row>
    <row r="83" spans="1:9">
      <c r="A83" s="1">
        <v>4982457</v>
      </c>
      <c r="B83" s="1" t="s">
        <v>138</v>
      </c>
      <c r="C83" s="1" t="s">
        <v>20</v>
      </c>
      <c r="D83" s="7">
        <v>498.69</v>
      </c>
      <c r="E83" s="4">
        <v>43344</v>
      </c>
      <c r="F83" s="2"/>
      <c r="G83" s="1" t="s">
        <v>82</v>
      </c>
      <c r="H83" s="1">
        <f>H82*0.2</f>
        <v>1088.8620000000001</v>
      </c>
      <c r="I83" s="15">
        <f>H83/21.5</f>
        <v>50.644744186046516</v>
      </c>
    </row>
    <row r="84" spans="1:9">
      <c r="A84" s="1">
        <v>5022666</v>
      </c>
      <c r="B84" s="1" t="s">
        <v>152</v>
      </c>
      <c r="C84" s="1" t="s">
        <v>153</v>
      </c>
      <c r="D84" s="7">
        <v>433.57</v>
      </c>
      <c r="E84" s="1"/>
      <c r="F84" s="2"/>
      <c r="G84" s="10" t="s">
        <v>83</v>
      </c>
      <c r="H84" s="1">
        <f>H82*0.2</f>
        <v>1088.8620000000001</v>
      </c>
      <c r="I84" s="15">
        <f>H84/21.5</f>
        <v>50.644744186046516</v>
      </c>
    </row>
    <row r="85" spans="1:9">
      <c r="A85" s="1">
        <v>4967490</v>
      </c>
      <c r="B85" s="1" t="s">
        <v>154</v>
      </c>
      <c r="C85" s="1" t="s">
        <v>79</v>
      </c>
      <c r="D85" s="7">
        <v>498.69</v>
      </c>
      <c r="E85" s="4">
        <v>43405</v>
      </c>
      <c r="F85" s="2"/>
    </row>
    <row r="86" spans="1:9">
      <c r="A86" s="1">
        <v>4685642</v>
      </c>
      <c r="B86" s="1" t="s">
        <v>155</v>
      </c>
      <c r="C86" s="1" t="s">
        <v>57</v>
      </c>
      <c r="D86" s="7">
        <v>433.57</v>
      </c>
      <c r="E86" s="1" t="s">
        <v>156</v>
      </c>
      <c r="F86" s="2"/>
    </row>
    <row r="87" spans="1:9">
      <c r="A87" s="1">
        <v>5079530</v>
      </c>
      <c r="B87" s="1" t="s">
        <v>157</v>
      </c>
      <c r="C87" s="1" t="s">
        <v>79</v>
      </c>
      <c r="D87" s="7">
        <v>498.69</v>
      </c>
      <c r="E87" s="1" t="s">
        <v>158</v>
      </c>
      <c r="F87" s="2"/>
    </row>
    <row r="88" spans="1:9">
      <c r="A88" s="1">
        <v>4834565</v>
      </c>
      <c r="B88" s="1" t="s">
        <v>159</v>
      </c>
      <c r="C88" s="1" t="s">
        <v>38</v>
      </c>
      <c r="D88" s="7">
        <v>0</v>
      </c>
      <c r="E88" s="1" t="s">
        <v>160</v>
      </c>
      <c r="F88" s="2"/>
    </row>
    <row r="89" spans="1:9">
      <c r="A89" s="1">
        <v>4834906</v>
      </c>
      <c r="B89" s="1" t="s">
        <v>161</v>
      </c>
      <c r="C89" s="1" t="s">
        <v>162</v>
      </c>
      <c r="D89" s="7">
        <v>626.70000000000005</v>
      </c>
      <c r="E89" s="1" t="s">
        <v>163</v>
      </c>
      <c r="F89" s="2"/>
    </row>
    <row r="90" spans="1:9">
      <c r="A90" s="35">
        <v>4858531</v>
      </c>
      <c r="B90" s="35" t="s">
        <v>164</v>
      </c>
      <c r="C90" s="35" t="s">
        <v>165</v>
      </c>
      <c r="D90" s="44">
        <v>168</v>
      </c>
      <c r="E90" s="35"/>
      <c r="F90" s="25"/>
    </row>
    <row r="91" spans="1:9" s="31" customFormat="1" ht="15.75" thickBot="1">
      <c r="A91" s="37">
        <v>3349940</v>
      </c>
      <c r="B91" s="37" t="s">
        <v>166</v>
      </c>
      <c r="C91" s="37" t="s">
        <v>18</v>
      </c>
      <c r="D91" s="45">
        <v>0</v>
      </c>
      <c r="E91" s="37"/>
      <c r="F91" s="30"/>
    </row>
    <row r="92" spans="1:9" ht="15.75" thickTop="1">
      <c r="A92" s="1">
        <v>3730657</v>
      </c>
      <c r="B92" s="1" t="s">
        <v>168</v>
      </c>
      <c r="C92" s="1" t="s">
        <v>169</v>
      </c>
      <c r="D92" s="7">
        <v>414.92</v>
      </c>
      <c r="E92" s="4">
        <v>43070</v>
      </c>
      <c r="F92" s="2"/>
    </row>
    <row r="93" spans="1:9">
      <c r="A93" s="1">
        <v>4085973</v>
      </c>
      <c r="B93" s="1" t="s">
        <v>170</v>
      </c>
      <c r="C93" s="1" t="s">
        <v>171</v>
      </c>
      <c r="D93" s="7">
        <v>498.69</v>
      </c>
      <c r="E93" s="4">
        <v>43073</v>
      </c>
      <c r="F93" s="2"/>
    </row>
    <row r="94" spans="1:9" ht="18.75">
      <c r="A94" s="1">
        <v>4215083</v>
      </c>
      <c r="B94" s="1" t="s">
        <v>172</v>
      </c>
      <c r="C94" s="1" t="s">
        <v>173</v>
      </c>
      <c r="D94" s="7">
        <v>881.69</v>
      </c>
      <c r="E94" s="4">
        <v>43074</v>
      </c>
      <c r="F94" s="2"/>
      <c r="G94" s="51" t="s">
        <v>203</v>
      </c>
      <c r="H94" s="51" t="s">
        <v>204</v>
      </c>
    </row>
    <row r="95" spans="1:9">
      <c r="A95" s="1">
        <v>4522214</v>
      </c>
      <c r="B95" s="1" t="s">
        <v>174</v>
      </c>
      <c r="C95" s="1" t="s">
        <v>69</v>
      </c>
      <c r="D95" s="48">
        <v>225.02</v>
      </c>
      <c r="E95" s="4">
        <v>43075</v>
      </c>
      <c r="F95" s="2"/>
      <c r="G95" s="16" t="s">
        <v>205</v>
      </c>
      <c r="H95" s="1">
        <v>1908.8</v>
      </c>
    </row>
    <row r="96" spans="1:9">
      <c r="A96" s="1">
        <v>3996416</v>
      </c>
      <c r="B96" s="1" t="s">
        <v>146</v>
      </c>
      <c r="C96" s="1" t="s">
        <v>175</v>
      </c>
      <c r="D96" s="7">
        <v>187.32</v>
      </c>
      <c r="E96" s="1"/>
      <c r="F96" s="2"/>
      <c r="G96" s="16" t="s">
        <v>205</v>
      </c>
      <c r="H96" s="1">
        <v>858.96</v>
      </c>
    </row>
    <row r="97" spans="1:8">
      <c r="A97" s="1">
        <v>4607468</v>
      </c>
      <c r="B97" s="1" t="s">
        <v>176</v>
      </c>
      <c r="C97" s="1" t="s">
        <v>165</v>
      </c>
      <c r="D97" s="7">
        <v>90</v>
      </c>
      <c r="E97" s="4">
        <v>43077</v>
      </c>
      <c r="F97" s="2"/>
      <c r="G97" s="16" t="s">
        <v>205</v>
      </c>
      <c r="H97" s="1">
        <v>715.8</v>
      </c>
    </row>
    <row r="98" spans="1:8">
      <c r="A98" s="1">
        <v>4478802</v>
      </c>
      <c r="B98" s="1" t="s">
        <v>177</v>
      </c>
      <c r="C98" s="1" t="s">
        <v>69</v>
      </c>
      <c r="D98" s="7">
        <v>225.02</v>
      </c>
      <c r="E98" s="1"/>
      <c r="F98" s="2"/>
      <c r="G98" s="16" t="s">
        <v>205</v>
      </c>
      <c r="H98" s="1">
        <v>1431.6</v>
      </c>
    </row>
    <row r="99" spans="1:8">
      <c r="A99" s="1">
        <v>2060073</v>
      </c>
      <c r="B99" s="1" t="s">
        <v>178</v>
      </c>
      <c r="C99" s="1" t="s">
        <v>179</v>
      </c>
      <c r="D99" s="7">
        <v>414.92</v>
      </c>
      <c r="E99" s="4">
        <v>43078</v>
      </c>
      <c r="F99" s="2"/>
      <c r="G99" s="16" t="s">
        <v>205</v>
      </c>
      <c r="H99" s="46">
        <v>763.52</v>
      </c>
    </row>
    <row r="100" spans="1:8">
      <c r="A100" s="1">
        <v>4584343</v>
      </c>
      <c r="B100" s="1" t="s">
        <v>180</v>
      </c>
      <c r="C100" s="1" t="s">
        <v>50</v>
      </c>
      <c r="D100" s="7">
        <v>90</v>
      </c>
      <c r="E100" s="4">
        <v>43080</v>
      </c>
      <c r="F100" s="2"/>
      <c r="G100" s="16" t="s">
        <v>206</v>
      </c>
      <c r="H100" s="1">
        <v>238.6</v>
      </c>
    </row>
    <row r="101" spans="1:8">
      <c r="A101" s="46">
        <v>4580567</v>
      </c>
      <c r="B101" s="46" t="s">
        <v>181</v>
      </c>
      <c r="C101" s="46" t="s">
        <v>182</v>
      </c>
      <c r="D101" s="49">
        <v>433.57</v>
      </c>
      <c r="E101" s="1"/>
      <c r="F101" s="2"/>
      <c r="G101" s="16" t="s">
        <v>206</v>
      </c>
      <c r="H101" s="1">
        <v>383.5</v>
      </c>
    </row>
    <row r="102" spans="1:8">
      <c r="A102" s="1">
        <v>4611275</v>
      </c>
      <c r="B102" s="1" t="s">
        <v>183</v>
      </c>
      <c r="C102" s="1" t="s">
        <v>111</v>
      </c>
      <c r="D102" s="49">
        <v>225.02</v>
      </c>
      <c r="E102" s="4">
        <v>43081</v>
      </c>
      <c r="F102" s="2"/>
      <c r="G102" s="16" t="s">
        <v>206</v>
      </c>
      <c r="H102" s="1">
        <v>477.2</v>
      </c>
    </row>
    <row r="103" spans="1:8">
      <c r="A103" s="1">
        <v>4574124</v>
      </c>
      <c r="B103" s="1" t="s">
        <v>184</v>
      </c>
      <c r="C103" s="1" t="s">
        <v>29</v>
      </c>
      <c r="D103" s="7">
        <v>626.70000000000005</v>
      </c>
      <c r="E103" s="4">
        <v>43082</v>
      </c>
      <c r="F103" s="2"/>
      <c r="G103" s="16" t="s">
        <v>206</v>
      </c>
      <c r="H103" s="1">
        <v>41.38</v>
      </c>
    </row>
    <row r="104" spans="1:8">
      <c r="A104" s="1">
        <v>4627167</v>
      </c>
      <c r="B104" s="1" t="s">
        <v>185</v>
      </c>
      <c r="C104" s="1" t="s">
        <v>45</v>
      </c>
      <c r="D104" s="7">
        <v>626.70000000000005</v>
      </c>
      <c r="E104" s="4">
        <v>43083</v>
      </c>
      <c r="F104" s="2"/>
      <c r="G104" s="16" t="s">
        <v>206</v>
      </c>
      <c r="H104" s="1">
        <v>477.2</v>
      </c>
    </row>
    <row r="105" spans="1:8">
      <c r="A105" s="1">
        <v>4605348</v>
      </c>
      <c r="B105" s="1" t="s">
        <v>186</v>
      </c>
      <c r="C105" s="1" t="s">
        <v>13</v>
      </c>
      <c r="D105" s="7">
        <v>433.57</v>
      </c>
      <c r="E105" s="4">
        <v>43084</v>
      </c>
      <c r="F105" s="2"/>
    </row>
    <row r="106" spans="1:8">
      <c r="A106" s="46">
        <v>4610628</v>
      </c>
      <c r="B106" s="46" t="s">
        <v>187</v>
      </c>
      <c r="C106" s="1" t="s">
        <v>13</v>
      </c>
      <c r="D106" s="49">
        <v>433.57</v>
      </c>
      <c r="E106" s="1"/>
      <c r="F106" s="2"/>
    </row>
    <row r="107" spans="1:8">
      <c r="A107" s="1">
        <v>4605364</v>
      </c>
      <c r="B107" s="1" t="s">
        <v>188</v>
      </c>
      <c r="C107" s="1" t="s">
        <v>13</v>
      </c>
      <c r="D107" s="49">
        <v>433.57</v>
      </c>
      <c r="E107" s="1"/>
      <c r="F107" s="2"/>
      <c r="G107" s="52" t="s">
        <v>207</v>
      </c>
      <c r="H107" s="41">
        <v>7296.56</v>
      </c>
    </row>
    <row r="108" spans="1:8">
      <c r="A108" s="1">
        <v>4634668</v>
      </c>
      <c r="B108" s="1" t="s">
        <v>189</v>
      </c>
      <c r="C108" s="1" t="s">
        <v>45</v>
      </c>
      <c r="D108" s="7">
        <v>626.70000000000005</v>
      </c>
      <c r="E108" s="4">
        <v>43087</v>
      </c>
      <c r="F108" s="2"/>
      <c r="G108" s="52" t="s">
        <v>208</v>
      </c>
      <c r="H108" s="19" t="s">
        <v>209</v>
      </c>
    </row>
    <row r="109" spans="1:8">
      <c r="A109" s="1">
        <v>4779162</v>
      </c>
      <c r="B109" s="1" t="s">
        <v>190</v>
      </c>
      <c r="C109" s="1" t="s">
        <v>45</v>
      </c>
      <c r="D109" s="7">
        <v>626.70000000000005</v>
      </c>
      <c r="E109" s="4">
        <v>43089</v>
      </c>
      <c r="F109" s="2"/>
    </row>
    <row r="110" spans="1:8">
      <c r="A110" s="1">
        <v>6175738</v>
      </c>
      <c r="B110" s="1" t="s">
        <v>191</v>
      </c>
      <c r="C110" s="1" t="s">
        <v>117</v>
      </c>
      <c r="D110" s="7">
        <v>498.69</v>
      </c>
      <c r="E110" s="4">
        <v>43090</v>
      </c>
      <c r="F110" s="2"/>
    </row>
    <row r="111" spans="1:8" ht="45">
      <c r="A111" s="32">
        <v>4858531</v>
      </c>
      <c r="B111" s="32" t="s">
        <v>164</v>
      </c>
      <c r="C111" s="32" t="s">
        <v>165</v>
      </c>
      <c r="D111" s="43" t="s">
        <v>192</v>
      </c>
      <c r="E111" s="32"/>
      <c r="F111" s="2"/>
      <c r="G111" s="9" t="s">
        <v>210</v>
      </c>
      <c r="H111" s="8">
        <v>10718.07</v>
      </c>
    </row>
    <row r="112" spans="1:8">
      <c r="A112" s="1">
        <v>4882016</v>
      </c>
      <c r="B112" s="1" t="s">
        <v>193</v>
      </c>
      <c r="C112" s="1" t="s">
        <v>43</v>
      </c>
      <c r="D112" s="7">
        <v>80</v>
      </c>
      <c r="E112" s="1"/>
      <c r="F112" s="2"/>
      <c r="G112" s="8" t="s">
        <v>211</v>
      </c>
      <c r="H112" s="8">
        <v>608.96</v>
      </c>
    </row>
    <row r="113" spans="1:8">
      <c r="A113" s="32">
        <v>3349940</v>
      </c>
      <c r="B113" s="32" t="s">
        <v>166</v>
      </c>
      <c r="C113" s="32" t="s">
        <v>18</v>
      </c>
      <c r="D113" s="43" t="s">
        <v>194</v>
      </c>
      <c r="E113" s="32"/>
      <c r="F113" s="2"/>
    </row>
    <row r="114" spans="1:8">
      <c r="A114" s="1">
        <v>4908717</v>
      </c>
      <c r="B114" s="1" t="s">
        <v>195</v>
      </c>
      <c r="C114" s="1" t="s">
        <v>121</v>
      </c>
      <c r="D114" s="7">
        <v>205.64</v>
      </c>
      <c r="E114" s="4">
        <v>43091</v>
      </c>
      <c r="F114" s="2"/>
    </row>
    <row r="115" spans="1:8">
      <c r="A115" s="1">
        <v>4774587</v>
      </c>
      <c r="B115" s="1" t="s">
        <v>196</v>
      </c>
      <c r="C115" s="1" t="s">
        <v>45</v>
      </c>
      <c r="D115" s="7">
        <v>626.70000000000005</v>
      </c>
      <c r="E115" s="1"/>
      <c r="F115" s="2"/>
    </row>
    <row r="116" spans="1:8">
      <c r="A116" s="47">
        <v>4300013</v>
      </c>
      <c r="B116" s="47" t="s">
        <v>197</v>
      </c>
      <c r="C116" s="47" t="s">
        <v>54</v>
      </c>
      <c r="D116" s="7">
        <v>214.74</v>
      </c>
      <c r="E116" s="1"/>
      <c r="F116" s="2"/>
    </row>
    <row r="117" spans="1:8">
      <c r="A117" s="47">
        <v>4085973</v>
      </c>
      <c r="B117" s="47" t="s">
        <v>198</v>
      </c>
      <c r="C117" s="47" t="s">
        <v>54</v>
      </c>
      <c r="D117" s="7">
        <v>501.06</v>
      </c>
      <c r="E117" s="1"/>
      <c r="F117" s="2"/>
    </row>
    <row r="118" spans="1:8">
      <c r="A118" s="47">
        <v>3730657</v>
      </c>
      <c r="B118" s="47" t="s">
        <v>199</v>
      </c>
      <c r="C118" s="47" t="s">
        <v>54</v>
      </c>
      <c r="D118" s="7">
        <v>572.64</v>
      </c>
      <c r="E118" s="1"/>
      <c r="F118" s="2"/>
    </row>
    <row r="119" spans="1:8">
      <c r="A119" s="50">
        <v>4082109</v>
      </c>
      <c r="B119" s="50" t="s">
        <v>200</v>
      </c>
      <c r="C119" s="50" t="s">
        <v>54</v>
      </c>
      <c r="D119" s="24">
        <v>524.91999999999996</v>
      </c>
      <c r="E119" s="12"/>
      <c r="F119" s="25"/>
    </row>
    <row r="120" spans="1:8" s="31" customFormat="1" ht="19.5" thickBot="1">
      <c r="A120" s="56">
        <v>2559494</v>
      </c>
      <c r="B120" s="56" t="s">
        <v>201</v>
      </c>
      <c r="C120" s="57" t="s">
        <v>202</v>
      </c>
      <c r="D120" s="58">
        <v>1217.92</v>
      </c>
      <c r="E120" s="28"/>
      <c r="F120" s="59">
        <v>0.5</v>
      </c>
    </row>
    <row r="121" spans="1:8" ht="15.75" thickTop="1">
      <c r="A121" s="11">
        <v>3918692</v>
      </c>
      <c r="B121" s="11" t="s">
        <v>212</v>
      </c>
      <c r="C121" s="11" t="s">
        <v>11</v>
      </c>
      <c r="D121" s="11">
        <v>498.69</v>
      </c>
      <c r="E121" s="54">
        <v>43039</v>
      </c>
      <c r="F121" s="55"/>
    </row>
    <row r="122" spans="1:8">
      <c r="A122" s="1">
        <v>2510876</v>
      </c>
      <c r="B122" s="1" t="s">
        <v>213</v>
      </c>
      <c r="C122" s="1" t="s">
        <v>111</v>
      </c>
      <c r="D122" s="1">
        <v>225.02</v>
      </c>
      <c r="E122" s="4">
        <v>43040</v>
      </c>
      <c r="F122" s="14"/>
    </row>
    <row r="123" spans="1:8">
      <c r="A123" s="1">
        <v>3922382</v>
      </c>
      <c r="B123" s="1" t="s">
        <v>214</v>
      </c>
      <c r="C123" s="1" t="s">
        <v>215</v>
      </c>
      <c r="D123" s="1">
        <v>414.92</v>
      </c>
      <c r="E123" s="4">
        <v>43041</v>
      </c>
      <c r="F123" s="14"/>
    </row>
    <row r="124" spans="1:8">
      <c r="A124" s="46">
        <v>2920038</v>
      </c>
      <c r="B124" s="46" t="s">
        <v>216</v>
      </c>
      <c r="C124" s="46" t="s">
        <v>121</v>
      </c>
      <c r="D124" s="1">
        <v>205.64</v>
      </c>
      <c r="E124" s="373">
        <v>43045</v>
      </c>
      <c r="F124" s="14"/>
    </row>
    <row r="125" spans="1:8">
      <c r="A125" s="1">
        <v>3971276</v>
      </c>
      <c r="B125" s="1" t="s">
        <v>217</v>
      </c>
      <c r="C125" s="1" t="s">
        <v>11</v>
      </c>
      <c r="D125" s="1">
        <v>498.69</v>
      </c>
      <c r="E125" s="373"/>
      <c r="F125" s="14"/>
      <c r="G125" s="8" t="s">
        <v>245</v>
      </c>
      <c r="H125" s="8">
        <v>11860.13</v>
      </c>
    </row>
    <row r="126" spans="1:8">
      <c r="A126" s="1">
        <v>3938806</v>
      </c>
      <c r="B126" s="1" t="s">
        <v>218</v>
      </c>
      <c r="C126" s="1" t="s">
        <v>13</v>
      </c>
      <c r="D126" s="1">
        <v>433.57</v>
      </c>
      <c r="E126" s="4">
        <v>43046</v>
      </c>
      <c r="F126" s="14"/>
      <c r="G126" s="61">
        <v>0.6</v>
      </c>
      <c r="H126" s="8">
        <v>4711.05</v>
      </c>
    </row>
    <row r="127" spans="1:8">
      <c r="A127" s="1">
        <v>3952612</v>
      </c>
      <c r="B127" s="1" t="s">
        <v>219</v>
      </c>
      <c r="C127" s="1" t="s">
        <v>45</v>
      </c>
      <c r="D127" s="1">
        <v>626.70000000000005</v>
      </c>
      <c r="E127" s="1"/>
      <c r="F127" s="14"/>
      <c r="G127" s="61">
        <v>0.4</v>
      </c>
      <c r="H127" s="8">
        <v>7116.07</v>
      </c>
    </row>
    <row r="128" spans="1:8">
      <c r="A128" s="1">
        <v>2627190</v>
      </c>
      <c r="B128" s="1" t="s">
        <v>220</v>
      </c>
      <c r="C128" s="1" t="s">
        <v>221</v>
      </c>
      <c r="D128" s="1">
        <v>383.5</v>
      </c>
      <c r="E128" s="4">
        <v>43047</v>
      </c>
      <c r="F128" s="14"/>
      <c r="G128" s="8" t="s">
        <v>246</v>
      </c>
      <c r="H128" s="8" t="s">
        <v>247</v>
      </c>
    </row>
    <row r="129" spans="1:6">
      <c r="A129" s="1">
        <v>3922538</v>
      </c>
      <c r="B129" s="1" t="s">
        <v>222</v>
      </c>
      <c r="C129" s="1" t="s">
        <v>223</v>
      </c>
      <c r="D129" s="1">
        <v>626.70000000000005</v>
      </c>
      <c r="E129" s="4">
        <v>43048</v>
      </c>
      <c r="F129" s="14"/>
    </row>
    <row r="130" spans="1:6">
      <c r="A130" s="1">
        <v>4045348</v>
      </c>
      <c r="B130" s="1" t="s">
        <v>224</v>
      </c>
      <c r="C130" s="1" t="s">
        <v>45</v>
      </c>
      <c r="D130" s="1">
        <v>626.70000000000005</v>
      </c>
      <c r="E130" s="4">
        <v>43049</v>
      </c>
      <c r="F130" s="14"/>
    </row>
    <row r="131" spans="1:6">
      <c r="A131" s="1">
        <v>3976119</v>
      </c>
      <c r="B131" s="1" t="s">
        <v>225</v>
      </c>
      <c r="C131" s="1" t="s">
        <v>50</v>
      </c>
      <c r="D131" s="1">
        <v>90</v>
      </c>
      <c r="E131" s="1"/>
      <c r="F131" s="14"/>
    </row>
    <row r="132" spans="1:6">
      <c r="A132" s="1">
        <v>3117702</v>
      </c>
      <c r="B132" s="1" t="s">
        <v>226</v>
      </c>
      <c r="C132" s="1" t="s">
        <v>121</v>
      </c>
      <c r="D132" s="1">
        <v>205.64</v>
      </c>
      <c r="E132" s="4">
        <v>43052</v>
      </c>
      <c r="F132" s="14"/>
    </row>
    <row r="133" spans="1:6" ht="30">
      <c r="A133" s="1">
        <v>4076533</v>
      </c>
      <c r="B133" s="1" t="s">
        <v>227</v>
      </c>
      <c r="C133" s="1" t="s">
        <v>45</v>
      </c>
      <c r="D133" s="1">
        <v>498.69</v>
      </c>
      <c r="E133" s="1"/>
      <c r="F133" s="17" t="s">
        <v>228</v>
      </c>
    </row>
    <row r="134" spans="1:6">
      <c r="A134" s="47">
        <v>4190813</v>
      </c>
      <c r="B134" s="47" t="s">
        <v>229</v>
      </c>
      <c r="C134" s="47" t="s">
        <v>13</v>
      </c>
      <c r="D134" s="1">
        <v>433.57</v>
      </c>
      <c r="E134" s="53">
        <v>43053</v>
      </c>
      <c r="F134" s="14"/>
    </row>
    <row r="135" spans="1:6">
      <c r="A135" s="47">
        <v>4082109</v>
      </c>
      <c r="B135" s="47" t="s">
        <v>200</v>
      </c>
      <c r="C135" s="47" t="s">
        <v>54</v>
      </c>
      <c r="D135" s="32" t="s">
        <v>230</v>
      </c>
      <c r="E135" s="53">
        <v>43054</v>
      </c>
      <c r="F135" s="14"/>
    </row>
    <row r="136" spans="1:6">
      <c r="A136" s="47">
        <v>4082109</v>
      </c>
      <c r="B136" s="47" t="s">
        <v>200</v>
      </c>
      <c r="C136" s="47" t="s">
        <v>79</v>
      </c>
      <c r="D136" s="1">
        <v>498.69</v>
      </c>
      <c r="E136" s="53">
        <v>43055</v>
      </c>
      <c r="F136" s="14"/>
    </row>
    <row r="137" spans="1:6">
      <c r="A137" s="47">
        <v>3724318</v>
      </c>
      <c r="B137" s="47" t="s">
        <v>231</v>
      </c>
      <c r="C137" s="47" t="s">
        <v>45</v>
      </c>
      <c r="D137" s="1">
        <v>626.70000000000005</v>
      </c>
      <c r="E137" s="53">
        <v>43059</v>
      </c>
      <c r="F137" s="14"/>
    </row>
    <row r="138" spans="1:6">
      <c r="A138" s="47">
        <v>4268987</v>
      </c>
      <c r="B138" s="47" t="s">
        <v>232</v>
      </c>
      <c r="C138" s="47" t="s">
        <v>33</v>
      </c>
      <c r="D138" s="1">
        <v>414.92</v>
      </c>
      <c r="E138" s="53">
        <v>43060</v>
      </c>
      <c r="F138" s="14"/>
    </row>
    <row r="139" spans="1:6">
      <c r="A139" s="1">
        <v>3322106</v>
      </c>
      <c r="B139" s="1" t="s">
        <v>233</v>
      </c>
      <c r="C139" s="1" t="s">
        <v>45</v>
      </c>
      <c r="D139" s="1">
        <v>626.70000000000005</v>
      </c>
      <c r="E139" s="4">
        <v>43061</v>
      </c>
      <c r="F139" s="14"/>
    </row>
    <row r="140" spans="1:6">
      <c r="A140" s="1">
        <v>4126656</v>
      </c>
      <c r="B140" s="1" t="s">
        <v>234</v>
      </c>
      <c r="C140" s="1" t="s">
        <v>45</v>
      </c>
      <c r="D140" s="1">
        <v>626.70000000000005</v>
      </c>
      <c r="E140" s="4">
        <v>43062</v>
      </c>
      <c r="F140" s="14"/>
    </row>
    <row r="141" spans="1:6">
      <c r="A141" s="1">
        <v>4356625</v>
      </c>
      <c r="B141" s="4" t="s">
        <v>235</v>
      </c>
      <c r="C141" s="4" t="s">
        <v>165</v>
      </c>
      <c r="D141" s="1">
        <v>82</v>
      </c>
      <c r="E141" s="1"/>
      <c r="F141" s="14"/>
    </row>
    <row r="142" spans="1:6">
      <c r="A142" s="1">
        <v>4271011</v>
      </c>
      <c r="B142" s="1" t="s">
        <v>236</v>
      </c>
      <c r="C142" s="1" t="s">
        <v>11</v>
      </c>
      <c r="D142" s="1">
        <v>498.69</v>
      </c>
      <c r="E142" s="1"/>
      <c r="F142" s="14"/>
    </row>
    <row r="143" spans="1:6">
      <c r="A143" s="1">
        <v>4216898</v>
      </c>
      <c r="B143" s="1" t="s">
        <v>237</v>
      </c>
      <c r="C143" s="1" t="s">
        <v>111</v>
      </c>
      <c r="D143" s="1">
        <v>225.02</v>
      </c>
      <c r="E143" s="4">
        <v>43063</v>
      </c>
      <c r="F143" s="14"/>
    </row>
    <row r="144" spans="1:6">
      <c r="A144" s="1">
        <v>4379723</v>
      </c>
      <c r="B144" s="1" t="s">
        <v>238</v>
      </c>
      <c r="C144" s="1" t="s">
        <v>165</v>
      </c>
      <c r="D144" s="1">
        <v>82</v>
      </c>
      <c r="E144" s="4">
        <v>43064</v>
      </c>
      <c r="F144" s="14"/>
    </row>
    <row r="145" spans="1:6">
      <c r="A145" s="1">
        <v>4347937</v>
      </c>
      <c r="B145" s="1" t="s">
        <v>239</v>
      </c>
      <c r="C145" s="1" t="s">
        <v>18</v>
      </c>
      <c r="D145" s="1">
        <v>0</v>
      </c>
      <c r="E145" s="1"/>
      <c r="F145" s="14"/>
    </row>
    <row r="146" spans="1:6">
      <c r="A146" s="1">
        <v>4373966</v>
      </c>
      <c r="B146" s="1" t="s">
        <v>240</v>
      </c>
      <c r="C146" s="1" t="s">
        <v>11</v>
      </c>
      <c r="D146" s="1">
        <v>498.69</v>
      </c>
      <c r="E146" s="4">
        <v>43066</v>
      </c>
      <c r="F146" s="14"/>
    </row>
    <row r="147" spans="1:6">
      <c r="A147" s="1">
        <v>4376089</v>
      </c>
      <c r="B147" s="1" t="s">
        <v>241</v>
      </c>
      <c r="C147" s="1" t="s">
        <v>45</v>
      </c>
      <c r="D147" s="1">
        <v>626.70000000000005</v>
      </c>
      <c r="E147" s="1"/>
      <c r="F147" s="14"/>
    </row>
    <row r="148" spans="1:6">
      <c r="A148" s="1">
        <v>4300013</v>
      </c>
      <c r="B148" s="1" t="s">
        <v>197</v>
      </c>
      <c r="C148" s="1" t="s">
        <v>54</v>
      </c>
      <c r="D148" s="32" t="s">
        <v>230</v>
      </c>
      <c r="E148" s="4">
        <v>43067</v>
      </c>
      <c r="F148" s="14"/>
    </row>
    <row r="149" spans="1:6">
      <c r="A149" s="1">
        <v>4085973</v>
      </c>
      <c r="B149" s="1" t="s">
        <v>198</v>
      </c>
      <c r="C149" s="1" t="s">
        <v>54</v>
      </c>
      <c r="D149" s="32" t="s">
        <v>230</v>
      </c>
      <c r="E149" s="1"/>
      <c r="F149" s="14"/>
    </row>
    <row r="150" spans="1:6">
      <c r="A150" s="1">
        <v>3200662</v>
      </c>
      <c r="B150" s="1" t="s">
        <v>242</v>
      </c>
      <c r="C150" s="1" t="s">
        <v>111</v>
      </c>
      <c r="D150" s="1">
        <v>225.02</v>
      </c>
      <c r="E150" s="4">
        <v>43068</v>
      </c>
      <c r="F150" s="14"/>
    </row>
    <row r="151" spans="1:6">
      <c r="A151" s="1">
        <v>3730657</v>
      </c>
      <c r="B151" s="1" t="s">
        <v>199</v>
      </c>
      <c r="C151" s="1" t="s">
        <v>54</v>
      </c>
      <c r="D151" s="32" t="s">
        <v>230</v>
      </c>
      <c r="E151" s="1"/>
      <c r="F151" s="14"/>
    </row>
    <row r="152" spans="1:6">
      <c r="A152" s="12">
        <v>4473454</v>
      </c>
      <c r="B152" s="12" t="s">
        <v>243</v>
      </c>
      <c r="C152" s="12" t="s">
        <v>13</v>
      </c>
      <c r="D152" s="12">
        <v>433.57</v>
      </c>
      <c r="E152" s="12"/>
      <c r="F152" s="65"/>
    </row>
    <row r="153" spans="1:6" s="31" customFormat="1" ht="15.75" thickBot="1">
      <c r="A153" s="28">
        <v>4300013</v>
      </c>
      <c r="B153" s="28" t="s">
        <v>244</v>
      </c>
      <c r="C153" s="28" t="s">
        <v>45</v>
      </c>
      <c r="D153" s="28">
        <v>626.70000000000005</v>
      </c>
      <c r="E153" s="66">
        <v>43069</v>
      </c>
      <c r="F153" s="67"/>
    </row>
    <row r="154" spans="1:6" ht="15.75" thickTop="1">
      <c r="A154" s="11">
        <v>2625909</v>
      </c>
      <c r="B154" s="11" t="s">
        <v>248</v>
      </c>
      <c r="C154" s="11" t="s">
        <v>249</v>
      </c>
      <c r="D154" s="11">
        <v>881.69</v>
      </c>
      <c r="E154" s="54">
        <v>42998</v>
      </c>
      <c r="F154" s="55"/>
    </row>
    <row r="155" spans="1:6">
      <c r="A155" s="1">
        <v>1181522</v>
      </c>
      <c r="B155" s="1" t="s">
        <v>250</v>
      </c>
      <c r="C155" s="1" t="s">
        <v>251</v>
      </c>
      <c r="D155" s="1">
        <v>187.32</v>
      </c>
      <c r="E155" s="1"/>
      <c r="F155" s="14"/>
    </row>
    <row r="156" spans="1:6">
      <c r="A156" s="1">
        <v>2684019</v>
      </c>
      <c r="B156" s="1" t="s">
        <v>252</v>
      </c>
      <c r="C156" s="1" t="s">
        <v>33</v>
      </c>
      <c r="D156" s="1">
        <v>414.92</v>
      </c>
      <c r="E156" s="4">
        <v>43000</v>
      </c>
      <c r="F156" s="14"/>
    </row>
    <row r="157" spans="1:6">
      <c r="A157" s="1">
        <v>2606016</v>
      </c>
      <c r="B157" s="1" t="s">
        <v>253</v>
      </c>
      <c r="C157" s="1" t="s">
        <v>254</v>
      </c>
      <c r="D157" s="1">
        <v>256.69</v>
      </c>
      <c r="E157" s="4"/>
      <c r="F157" s="14"/>
    </row>
    <row r="158" spans="1:6">
      <c r="A158" s="1">
        <v>2713634</v>
      </c>
      <c r="B158" s="1" t="s">
        <v>255</v>
      </c>
      <c r="C158" s="1" t="s">
        <v>25</v>
      </c>
      <c r="D158" s="1">
        <v>626.70000000000005</v>
      </c>
      <c r="E158" s="4"/>
      <c r="F158" s="14"/>
    </row>
    <row r="159" spans="1:6">
      <c r="A159" s="1">
        <v>2733569</v>
      </c>
      <c r="B159" s="1" t="s">
        <v>256</v>
      </c>
      <c r="C159" s="1" t="s">
        <v>25</v>
      </c>
      <c r="D159" s="1">
        <v>626.70000000000005</v>
      </c>
      <c r="E159" s="4">
        <v>43001</v>
      </c>
      <c r="F159" s="14"/>
    </row>
    <row r="160" spans="1:6">
      <c r="A160" s="1">
        <v>2724794</v>
      </c>
      <c r="B160" s="1" t="s">
        <v>257</v>
      </c>
      <c r="C160" s="1" t="s">
        <v>25</v>
      </c>
      <c r="D160" s="1">
        <v>626.70000000000005</v>
      </c>
      <c r="E160" s="1"/>
      <c r="F160" s="14"/>
    </row>
    <row r="161" spans="1:6">
      <c r="A161" s="1">
        <v>2743148</v>
      </c>
      <c r="B161" s="1" t="s">
        <v>258</v>
      </c>
      <c r="C161" s="1" t="s">
        <v>259</v>
      </c>
      <c r="D161" s="1">
        <v>41.38</v>
      </c>
      <c r="E161" s="1"/>
      <c r="F161" s="14"/>
    </row>
    <row r="162" spans="1:6">
      <c r="A162" s="1">
        <v>2311875</v>
      </c>
      <c r="B162" s="1" t="s">
        <v>260</v>
      </c>
      <c r="C162" s="1" t="s">
        <v>121</v>
      </c>
      <c r="D162" s="1">
        <v>205.64</v>
      </c>
      <c r="E162" s="4">
        <v>43004</v>
      </c>
      <c r="F162" s="14"/>
    </row>
    <row r="163" spans="1:6">
      <c r="A163" s="1">
        <v>2777205</v>
      </c>
      <c r="B163" s="1" t="s">
        <v>261</v>
      </c>
      <c r="C163" s="1" t="s">
        <v>33</v>
      </c>
      <c r="D163" s="1">
        <v>414.92</v>
      </c>
      <c r="E163" s="1"/>
      <c r="F163" s="14"/>
    </row>
    <row r="164" spans="1:6">
      <c r="A164" s="46">
        <v>1756387</v>
      </c>
      <c r="B164" s="46" t="s">
        <v>262</v>
      </c>
      <c r="C164" s="46" t="s">
        <v>121</v>
      </c>
      <c r="D164" s="46">
        <v>205.64</v>
      </c>
      <c r="E164" s="46"/>
      <c r="F164" s="62"/>
    </row>
    <row r="165" spans="1:6">
      <c r="A165" s="1">
        <v>1181522</v>
      </c>
      <c r="B165" s="1" t="s">
        <v>250</v>
      </c>
      <c r="C165" s="1" t="s">
        <v>263</v>
      </c>
      <c r="D165" s="1">
        <v>205.64</v>
      </c>
      <c r="E165" s="4">
        <v>43005</v>
      </c>
      <c r="F165" s="14"/>
    </row>
    <row r="166" spans="1:6" ht="45">
      <c r="A166" s="32">
        <v>2851137</v>
      </c>
      <c r="B166" s="32" t="s">
        <v>264</v>
      </c>
      <c r="C166" s="32" t="s">
        <v>249</v>
      </c>
      <c r="D166" s="32">
        <v>498.69</v>
      </c>
      <c r="E166" s="33">
        <v>43011</v>
      </c>
      <c r="F166" s="17" t="s">
        <v>265</v>
      </c>
    </row>
    <row r="167" spans="1:6">
      <c r="A167" s="46">
        <v>2851114</v>
      </c>
      <c r="B167" s="46" t="s">
        <v>266</v>
      </c>
      <c r="C167" s="46" t="s">
        <v>25</v>
      </c>
      <c r="D167" s="46">
        <v>626.70000000000005</v>
      </c>
      <c r="E167" s="46"/>
      <c r="F167" s="62"/>
    </row>
    <row r="168" spans="1:6">
      <c r="A168" s="1">
        <v>2559494</v>
      </c>
      <c r="B168" s="1" t="s">
        <v>201</v>
      </c>
      <c r="C168" s="1" t="s">
        <v>267</v>
      </c>
      <c r="D168" s="1">
        <v>194.94</v>
      </c>
      <c r="E168" s="1"/>
      <c r="F168" s="14"/>
    </row>
    <row r="169" spans="1:6">
      <c r="A169" s="1">
        <v>2838310</v>
      </c>
      <c r="B169" s="1" t="s">
        <v>268</v>
      </c>
      <c r="C169" s="1" t="s">
        <v>13</v>
      </c>
      <c r="D169" s="1">
        <v>433.57</v>
      </c>
      <c r="E169" s="4">
        <v>43012</v>
      </c>
      <c r="F169" s="14"/>
    </row>
    <row r="170" spans="1:6">
      <c r="A170" s="1">
        <v>2923400</v>
      </c>
      <c r="B170" s="1" t="s">
        <v>269</v>
      </c>
      <c r="C170" s="1" t="s">
        <v>11</v>
      </c>
      <c r="D170" s="1">
        <v>498.69</v>
      </c>
      <c r="E170" s="4">
        <v>43013</v>
      </c>
      <c r="F170" s="14"/>
    </row>
    <row r="171" spans="1:6">
      <c r="A171" s="1">
        <v>2858351</v>
      </c>
      <c r="B171" s="1" t="s">
        <v>270</v>
      </c>
      <c r="C171" s="1" t="s">
        <v>25</v>
      </c>
      <c r="D171" s="46">
        <v>626.70000000000005</v>
      </c>
      <c r="E171" s="1"/>
      <c r="F171" s="14"/>
    </row>
    <row r="172" spans="1:6">
      <c r="A172" s="1">
        <v>2948076</v>
      </c>
      <c r="B172" s="1" t="s">
        <v>271</v>
      </c>
      <c r="C172" s="1" t="s">
        <v>33</v>
      </c>
      <c r="D172" s="1">
        <v>414.92</v>
      </c>
      <c r="E172" s="1"/>
      <c r="F172" s="14"/>
    </row>
    <row r="173" spans="1:6">
      <c r="A173" s="1">
        <v>2963429</v>
      </c>
      <c r="B173" s="1" t="s">
        <v>272</v>
      </c>
      <c r="C173" s="1" t="s">
        <v>25</v>
      </c>
      <c r="D173" s="1">
        <v>626.70000000000005</v>
      </c>
      <c r="E173" s="1"/>
      <c r="F173" s="14"/>
    </row>
    <row r="174" spans="1:6">
      <c r="A174" s="1">
        <v>3103615</v>
      </c>
      <c r="B174" s="1" t="s">
        <v>273</v>
      </c>
      <c r="C174" s="1" t="s">
        <v>25</v>
      </c>
      <c r="D174" s="1">
        <v>626.70000000000005</v>
      </c>
      <c r="E174" s="4">
        <v>43014</v>
      </c>
      <c r="F174" s="14"/>
    </row>
    <row r="175" spans="1:6">
      <c r="A175" s="1">
        <v>3100537</v>
      </c>
      <c r="B175" s="1" t="s">
        <v>274</v>
      </c>
      <c r="C175" s="1" t="s">
        <v>275</v>
      </c>
      <c r="D175" s="1">
        <v>626.70000000000005</v>
      </c>
      <c r="E175" s="4">
        <v>43017</v>
      </c>
      <c r="F175" s="14"/>
    </row>
    <row r="176" spans="1:6">
      <c r="A176" s="1">
        <v>3296309</v>
      </c>
      <c r="B176" s="1" t="s">
        <v>276</v>
      </c>
      <c r="C176" s="1" t="s">
        <v>13</v>
      </c>
      <c r="D176" s="1">
        <v>433.57</v>
      </c>
      <c r="E176" s="4">
        <v>43018</v>
      </c>
      <c r="F176" s="14"/>
    </row>
    <row r="177" spans="1:6">
      <c r="A177" s="46">
        <v>2605219</v>
      </c>
      <c r="B177" s="46" t="s">
        <v>277</v>
      </c>
      <c r="C177" s="46" t="s">
        <v>278</v>
      </c>
      <c r="D177" s="1">
        <v>383.9</v>
      </c>
      <c r="E177" s="63"/>
      <c r="F177" s="14"/>
    </row>
    <row r="178" spans="1:6">
      <c r="A178" s="1">
        <v>3218726</v>
      </c>
      <c r="B178" s="1" t="s">
        <v>279</v>
      </c>
      <c r="C178" s="1" t="s">
        <v>50</v>
      </c>
      <c r="D178" s="1">
        <v>90</v>
      </c>
      <c r="E178" s="4"/>
      <c r="F178" s="14"/>
    </row>
    <row r="179" spans="1:6">
      <c r="A179" s="1">
        <v>2858633</v>
      </c>
      <c r="B179" s="1" t="s">
        <v>280</v>
      </c>
      <c r="C179" s="1" t="s">
        <v>281</v>
      </c>
      <c r="D179" s="1">
        <v>626.70000000000005</v>
      </c>
      <c r="E179" s="4">
        <v>43019</v>
      </c>
      <c r="F179" s="14"/>
    </row>
    <row r="180" spans="1:6">
      <c r="A180" s="46">
        <v>2847020</v>
      </c>
      <c r="B180" s="46" t="s">
        <v>282</v>
      </c>
      <c r="C180" s="46" t="s">
        <v>283</v>
      </c>
      <c r="D180" s="46">
        <v>954.4</v>
      </c>
      <c r="E180" s="63">
        <v>43020</v>
      </c>
      <c r="F180" s="62"/>
    </row>
    <row r="181" spans="1:6">
      <c r="A181" s="1">
        <v>2847020</v>
      </c>
      <c r="B181" s="1" t="s">
        <v>284</v>
      </c>
      <c r="C181" s="1" t="s">
        <v>285</v>
      </c>
      <c r="D181" s="1">
        <v>881.69</v>
      </c>
      <c r="E181" s="4">
        <v>43024</v>
      </c>
      <c r="F181" s="14"/>
    </row>
    <row r="182" spans="1:6">
      <c r="A182" s="1">
        <v>3437305</v>
      </c>
      <c r="B182" s="1" t="s">
        <v>286</v>
      </c>
      <c r="C182" s="1" t="s">
        <v>45</v>
      </c>
      <c r="D182" s="1">
        <v>626.70000000000005</v>
      </c>
      <c r="E182" s="4">
        <v>43027</v>
      </c>
      <c r="F182" s="14"/>
    </row>
    <row r="183" spans="1:6">
      <c r="A183" s="16" t="s">
        <v>287</v>
      </c>
      <c r="B183" s="16" t="s">
        <v>288</v>
      </c>
      <c r="C183" s="16" t="s">
        <v>289</v>
      </c>
      <c r="D183" s="16">
        <v>41.38</v>
      </c>
      <c r="E183" s="64"/>
      <c r="F183" s="18"/>
    </row>
    <row r="184" spans="1:6">
      <c r="A184" s="1">
        <v>3171348</v>
      </c>
      <c r="B184" s="1" t="s">
        <v>290</v>
      </c>
      <c r="C184" s="1" t="s">
        <v>45</v>
      </c>
      <c r="D184" s="1">
        <v>626.70000000000005</v>
      </c>
      <c r="E184" s="1"/>
      <c r="F184" s="14"/>
    </row>
    <row r="185" spans="1:6">
      <c r="A185" s="46">
        <v>3245690</v>
      </c>
      <c r="B185" s="46" t="s">
        <v>291</v>
      </c>
      <c r="C185" s="46" t="s">
        <v>45</v>
      </c>
      <c r="D185" s="46">
        <v>626.70000000000005</v>
      </c>
      <c r="E185" s="63">
        <v>43028</v>
      </c>
      <c r="F185" s="62"/>
    </row>
    <row r="186" spans="1:6">
      <c r="A186" s="1">
        <v>3387472</v>
      </c>
      <c r="B186" s="1" t="s">
        <v>292</v>
      </c>
      <c r="C186" s="1" t="s">
        <v>165</v>
      </c>
      <c r="D186" s="1">
        <v>80</v>
      </c>
      <c r="E186" s="1"/>
      <c r="F186" s="14"/>
    </row>
    <row r="187" spans="1:6">
      <c r="A187" s="1">
        <v>3286815</v>
      </c>
      <c r="B187" s="1" t="s">
        <v>293</v>
      </c>
      <c r="C187" s="1" t="s">
        <v>249</v>
      </c>
      <c r="D187" s="1">
        <v>881.69</v>
      </c>
      <c r="E187" s="4">
        <v>43032</v>
      </c>
      <c r="F187" s="14"/>
    </row>
    <row r="188" spans="1:6">
      <c r="A188" s="1">
        <v>3301409</v>
      </c>
      <c r="B188" s="1" t="s">
        <v>294</v>
      </c>
      <c r="C188" s="1" t="s">
        <v>295</v>
      </c>
      <c r="D188" s="1">
        <v>625.48</v>
      </c>
      <c r="E188" s="1"/>
      <c r="F188" s="14"/>
    </row>
    <row r="189" spans="1:6">
      <c r="A189" s="1">
        <v>3519793</v>
      </c>
      <c r="B189" s="1" t="s">
        <v>296</v>
      </c>
      <c r="C189" s="1" t="s">
        <v>57</v>
      </c>
      <c r="D189" s="1">
        <v>433.57</v>
      </c>
      <c r="E189" s="4">
        <v>43033</v>
      </c>
      <c r="F189" s="14"/>
    </row>
    <row r="190" spans="1:6">
      <c r="A190" s="46">
        <v>3110650</v>
      </c>
      <c r="B190" s="46" t="s">
        <v>297</v>
      </c>
      <c r="C190" s="46" t="s">
        <v>13</v>
      </c>
      <c r="D190" s="46">
        <v>433.57</v>
      </c>
      <c r="E190" s="63">
        <v>43034</v>
      </c>
      <c r="F190" s="62"/>
    </row>
    <row r="191" spans="1:6">
      <c r="A191" s="46">
        <v>3428644</v>
      </c>
      <c r="B191" s="46" t="s">
        <v>298</v>
      </c>
      <c r="C191" s="46" t="s">
        <v>121</v>
      </c>
      <c r="D191" s="46">
        <v>205.64</v>
      </c>
      <c r="E191" s="46"/>
      <c r="F191" s="62"/>
    </row>
    <row r="192" spans="1:6">
      <c r="A192" s="1">
        <v>3546832</v>
      </c>
      <c r="B192" s="1" t="s">
        <v>299</v>
      </c>
      <c r="C192" s="1" t="s">
        <v>11</v>
      </c>
      <c r="D192" s="1">
        <v>498.69</v>
      </c>
      <c r="E192" s="4">
        <v>43035</v>
      </c>
      <c r="F192" s="14"/>
    </row>
    <row r="193" spans="1:6">
      <c r="A193" s="1">
        <v>3613122</v>
      </c>
      <c r="B193" s="1" t="s">
        <v>300</v>
      </c>
      <c r="C193" s="1" t="s">
        <v>45</v>
      </c>
      <c r="D193" s="1">
        <v>626.70000000000005</v>
      </c>
      <c r="E193" s="1"/>
      <c r="F193" s="14"/>
    </row>
    <row r="194" spans="1:6">
      <c r="A194" s="12">
        <v>3525802</v>
      </c>
      <c r="B194" s="12" t="s">
        <v>301</v>
      </c>
      <c r="C194" s="12" t="s">
        <v>50</v>
      </c>
      <c r="D194" s="12">
        <v>90</v>
      </c>
      <c r="E194" s="12"/>
      <c r="F194" s="65"/>
    </row>
    <row r="195" spans="1:6" s="31" customFormat="1" ht="15.75" thickBot="1">
      <c r="A195" s="28">
        <v>2922772</v>
      </c>
      <c r="B195" s="28" t="s">
        <v>302</v>
      </c>
      <c r="C195" s="28" t="s">
        <v>303</v>
      </c>
      <c r="D195" s="28">
        <v>1387.97</v>
      </c>
      <c r="E195" s="66">
        <v>43038</v>
      </c>
      <c r="F195" s="67"/>
    </row>
    <row r="196" spans="1:6" ht="15.75" thickTop="1">
      <c r="A196" s="11">
        <v>9465414</v>
      </c>
      <c r="B196" s="11" t="s">
        <v>304</v>
      </c>
      <c r="C196" s="11" t="s">
        <v>54</v>
      </c>
      <c r="D196" s="69" t="s">
        <v>55</v>
      </c>
      <c r="E196" s="54">
        <v>42905</v>
      </c>
      <c r="F196" s="55"/>
    </row>
    <row r="197" spans="1:6">
      <c r="A197" s="16">
        <v>367358</v>
      </c>
      <c r="B197" s="16" t="s">
        <v>305</v>
      </c>
      <c r="C197" s="16" t="s">
        <v>54</v>
      </c>
      <c r="D197" s="68" t="s">
        <v>55</v>
      </c>
      <c r="E197" s="4">
        <v>42879</v>
      </c>
      <c r="F197" s="14"/>
    </row>
    <row r="198" spans="1:6">
      <c r="A198" s="16">
        <v>461787</v>
      </c>
      <c r="B198" s="16" t="s">
        <v>306</v>
      </c>
      <c r="C198" s="16" t="s">
        <v>54</v>
      </c>
      <c r="D198" s="68" t="s">
        <v>55</v>
      </c>
      <c r="E198" s="4">
        <v>41784</v>
      </c>
      <c r="F198" s="14"/>
    </row>
    <row r="199" spans="1:6">
      <c r="A199" s="1">
        <v>8272225</v>
      </c>
      <c r="B199" s="1" t="s">
        <v>307</v>
      </c>
      <c r="C199" s="1" t="s">
        <v>54</v>
      </c>
      <c r="D199" s="68" t="s">
        <v>55</v>
      </c>
      <c r="E199" s="4">
        <v>42820</v>
      </c>
      <c r="F199" s="14"/>
    </row>
    <row r="200" spans="1:6">
      <c r="A200" s="46">
        <v>6943761</v>
      </c>
      <c r="B200" s="46" t="s">
        <v>308</v>
      </c>
      <c r="C200" s="46" t="s">
        <v>54</v>
      </c>
      <c r="D200" s="68" t="s">
        <v>55</v>
      </c>
      <c r="E200" s="63">
        <v>42789</v>
      </c>
      <c r="F200" s="14"/>
    </row>
    <row r="201" spans="1:6">
      <c r="A201" s="1">
        <v>1061536</v>
      </c>
      <c r="B201" s="1" t="s">
        <v>309</v>
      </c>
      <c r="C201" s="1" t="s">
        <v>283</v>
      </c>
      <c r="D201" s="68" t="s">
        <v>55</v>
      </c>
      <c r="E201" s="1" t="s">
        <v>310</v>
      </c>
      <c r="F201" s="14"/>
    </row>
    <row r="202" spans="1:6">
      <c r="A202" s="1">
        <v>891825</v>
      </c>
      <c r="B202" s="1" t="s">
        <v>311</v>
      </c>
      <c r="C202" s="1" t="s">
        <v>312</v>
      </c>
      <c r="D202" s="68" t="s">
        <v>55</v>
      </c>
      <c r="E202" s="4">
        <v>42742</v>
      </c>
      <c r="F202" s="14"/>
    </row>
    <row r="203" spans="1:6">
      <c r="A203" s="1">
        <v>1527843</v>
      </c>
      <c r="B203" s="1" t="s">
        <v>313</v>
      </c>
      <c r="C203" s="1" t="s">
        <v>283</v>
      </c>
      <c r="D203" s="68" t="s">
        <v>55</v>
      </c>
      <c r="E203" s="1" t="s">
        <v>314</v>
      </c>
      <c r="F203" s="14"/>
    </row>
    <row r="204" spans="1:6">
      <c r="A204" s="1">
        <v>1435988</v>
      </c>
      <c r="B204" s="1" t="s">
        <v>315</v>
      </c>
      <c r="C204" s="1" t="s">
        <v>316</v>
      </c>
      <c r="D204" s="68" t="s">
        <v>55</v>
      </c>
      <c r="E204" s="4">
        <v>42742</v>
      </c>
      <c r="F204" s="14"/>
    </row>
    <row r="205" spans="1:6">
      <c r="A205" s="1">
        <v>1096361</v>
      </c>
      <c r="B205" s="1" t="s">
        <v>317</v>
      </c>
      <c r="C205" s="1" t="s">
        <v>318</v>
      </c>
      <c r="D205" s="68" t="s">
        <v>55</v>
      </c>
      <c r="E205" s="4">
        <v>42801</v>
      </c>
      <c r="F205" s="14"/>
    </row>
    <row r="206" spans="1:6">
      <c r="A206" s="1">
        <v>2554570</v>
      </c>
      <c r="B206" s="1" t="s">
        <v>319</v>
      </c>
      <c r="C206" s="1" t="s">
        <v>320</v>
      </c>
      <c r="D206" s="14">
        <v>187.32</v>
      </c>
      <c r="E206" s="4">
        <v>42996</v>
      </c>
      <c r="F206" s="14"/>
    </row>
    <row r="207" spans="1:6">
      <c r="A207" s="1">
        <v>2662396</v>
      </c>
      <c r="B207" s="1" t="s">
        <v>322</v>
      </c>
      <c r="C207" s="1" t="s">
        <v>88</v>
      </c>
      <c r="D207" s="14">
        <v>41.38</v>
      </c>
      <c r="E207" s="1" t="s">
        <v>321</v>
      </c>
      <c r="F207" s="14"/>
    </row>
    <row r="208" spans="1:6">
      <c r="A208" s="1">
        <v>2606016</v>
      </c>
      <c r="B208" s="1" t="s">
        <v>253</v>
      </c>
      <c r="C208" s="1" t="s">
        <v>323</v>
      </c>
      <c r="D208" s="14">
        <v>625</v>
      </c>
      <c r="E208" s="1" t="s">
        <v>321</v>
      </c>
      <c r="F208" s="14"/>
    </row>
    <row r="209" spans="1:6">
      <c r="A209" s="1">
        <v>2579540</v>
      </c>
      <c r="B209" s="1" t="s">
        <v>324</v>
      </c>
      <c r="C209" s="1" t="s">
        <v>121</v>
      </c>
      <c r="D209" s="14">
        <v>205.64</v>
      </c>
      <c r="E209" s="1" t="s">
        <v>325</v>
      </c>
      <c r="F209" s="14"/>
    </row>
  </sheetData>
  <mergeCells count="4">
    <mergeCell ref="G6:I6"/>
    <mergeCell ref="G44:I44"/>
    <mergeCell ref="G81:I81"/>
    <mergeCell ref="E124:E125"/>
  </mergeCells>
  <conditionalFormatting sqref="A41:A74">
    <cfRule type="duplicateValues" dxfId="42" priority="2"/>
  </conditionalFormatting>
  <conditionalFormatting sqref="A75">
    <cfRule type="duplicateValues" dxfId="41" priority="1"/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tabSelected="1" workbookViewId="0">
      <selection activeCell="H12" sqref="H12"/>
    </sheetView>
  </sheetViews>
  <sheetFormatPr defaultRowHeight="15"/>
  <cols>
    <col min="1" max="1" width="11.140625" customWidth="1"/>
    <col min="2" max="2" width="20.5703125" customWidth="1"/>
    <col min="3" max="3" width="13.5703125" hidden="1" customWidth="1"/>
    <col min="4" max="4" width="11.5703125" hidden="1" customWidth="1"/>
    <col min="5" max="5" width="23.140625" customWidth="1"/>
    <col min="6" max="6" width="14.42578125" style="6" customWidth="1"/>
    <col min="7" max="7" width="15.5703125" customWidth="1"/>
    <col min="8" max="8" width="26.7109375" customWidth="1"/>
    <col min="9" max="9" width="15.85546875" customWidth="1"/>
  </cols>
  <sheetData>
    <row r="1" spans="1:11" s="77" customFormat="1">
      <c r="A1" s="101" t="s">
        <v>0</v>
      </c>
      <c r="B1" s="102" t="s">
        <v>1</v>
      </c>
      <c r="C1" s="102" t="s">
        <v>570</v>
      </c>
      <c r="D1" s="103" t="s">
        <v>571</v>
      </c>
      <c r="E1" s="102" t="s">
        <v>2</v>
      </c>
      <c r="F1" s="104" t="s">
        <v>4</v>
      </c>
      <c r="G1" s="105" t="s">
        <v>5</v>
      </c>
      <c r="H1" s="105" t="s">
        <v>6</v>
      </c>
    </row>
    <row r="2" spans="1:11">
      <c r="A2" s="70">
        <v>5622979</v>
      </c>
      <c r="B2" s="70" t="s">
        <v>326</v>
      </c>
      <c r="C2" s="70" t="s">
        <v>327</v>
      </c>
      <c r="D2" s="70" t="s">
        <v>328</v>
      </c>
      <c r="E2" s="70" t="str">
        <f t="shared" ref="E2:E33" si="0">CONCATENATE(D2,C2)</f>
        <v>concrete cutb@c</v>
      </c>
      <c r="F2" s="94">
        <v>881.69</v>
      </c>
      <c r="G2" s="91" t="s">
        <v>329</v>
      </c>
      <c r="H2" s="91"/>
    </row>
    <row r="3" spans="1:11">
      <c r="A3" s="70">
        <v>5741629</v>
      </c>
      <c r="B3" s="70" t="s">
        <v>330</v>
      </c>
      <c r="C3" s="70" t="s">
        <v>327</v>
      </c>
      <c r="D3" s="70" t="s">
        <v>331</v>
      </c>
      <c r="E3" s="70" t="str">
        <f t="shared" si="0"/>
        <v>grass trenchb@c</v>
      </c>
      <c r="F3" s="94">
        <v>626.70000000000005</v>
      </c>
      <c r="G3" s="70" t="s">
        <v>332</v>
      </c>
      <c r="H3" s="70"/>
    </row>
    <row r="4" spans="1:11">
      <c r="A4" s="70">
        <v>5912786</v>
      </c>
      <c r="B4" s="70" t="s">
        <v>333</v>
      </c>
      <c r="C4" s="70" t="s">
        <v>327</v>
      </c>
      <c r="D4" s="70" t="s">
        <v>331</v>
      </c>
      <c r="E4" s="70" t="str">
        <f t="shared" si="0"/>
        <v>grass trenchb@c</v>
      </c>
      <c r="F4" s="94">
        <v>626.70000000000005</v>
      </c>
      <c r="G4" s="70" t="s">
        <v>332</v>
      </c>
      <c r="H4" s="70"/>
    </row>
    <row r="5" spans="1:11">
      <c r="A5" s="70">
        <v>5765439</v>
      </c>
      <c r="B5" s="70" t="s">
        <v>334</v>
      </c>
      <c r="C5" s="70" t="s">
        <v>121</v>
      </c>
      <c r="D5" s="70" t="s">
        <v>69</v>
      </c>
      <c r="E5" s="70" t="str">
        <f t="shared" si="0"/>
        <v>s9connect</v>
      </c>
      <c r="F5" s="94">
        <v>225.02</v>
      </c>
      <c r="G5" s="70" t="s">
        <v>335</v>
      </c>
      <c r="H5" s="70"/>
    </row>
    <row r="6" spans="1:11">
      <c r="A6" s="70">
        <v>5996478</v>
      </c>
      <c r="B6" s="70" t="s">
        <v>336</v>
      </c>
      <c r="C6" s="70" t="s">
        <v>327</v>
      </c>
      <c r="D6" s="70" t="s">
        <v>328</v>
      </c>
      <c r="E6" s="70" t="str">
        <f t="shared" si="0"/>
        <v>concrete cutb@c</v>
      </c>
      <c r="F6" s="94">
        <v>881.69</v>
      </c>
      <c r="G6" s="70" t="s">
        <v>337</v>
      </c>
      <c r="H6" s="70"/>
    </row>
    <row r="7" spans="1:11">
      <c r="A7" s="70">
        <v>6076164</v>
      </c>
      <c r="B7" s="70" t="s">
        <v>338</v>
      </c>
      <c r="C7" s="70" t="s">
        <v>327</v>
      </c>
      <c r="D7" s="70" t="s">
        <v>339</v>
      </c>
      <c r="E7" s="70" t="str">
        <f t="shared" si="0"/>
        <v>surface mountb@c</v>
      </c>
      <c r="F7" s="94">
        <v>433.57</v>
      </c>
      <c r="G7" s="70" t="s">
        <v>340</v>
      </c>
      <c r="H7" s="70" t="s">
        <v>341</v>
      </c>
      <c r="I7" s="371" t="s">
        <v>85</v>
      </c>
      <c r="J7" s="374"/>
      <c r="K7" s="374"/>
    </row>
    <row r="8" spans="1:11">
      <c r="A8" s="70">
        <v>5972696</v>
      </c>
      <c r="B8" s="70" t="s">
        <v>342</v>
      </c>
      <c r="C8" s="70" t="s">
        <v>327</v>
      </c>
      <c r="D8" s="70" t="s">
        <v>343</v>
      </c>
      <c r="E8" s="70" t="str">
        <f t="shared" si="0"/>
        <v>haulingb@c</v>
      </c>
      <c r="F8" s="94">
        <v>433.57</v>
      </c>
      <c r="G8" s="70" t="s">
        <v>344</v>
      </c>
      <c r="H8" s="70"/>
      <c r="I8" s="72" t="s">
        <v>84</v>
      </c>
      <c r="J8" s="83">
        <f>SUM(F3:F24)</f>
        <v>9551.9599999999991</v>
      </c>
      <c r="K8" s="84" t="s">
        <v>81</v>
      </c>
    </row>
    <row r="9" spans="1:11">
      <c r="A9" s="70">
        <v>6170884</v>
      </c>
      <c r="B9" s="70" t="s">
        <v>345</v>
      </c>
      <c r="C9" s="70" t="s">
        <v>327</v>
      </c>
      <c r="D9" s="70" t="s">
        <v>331</v>
      </c>
      <c r="E9" s="70" t="str">
        <f t="shared" si="0"/>
        <v>grass trenchb@c</v>
      </c>
      <c r="F9" s="94">
        <v>626.70000000000005</v>
      </c>
      <c r="G9" s="71">
        <v>43103</v>
      </c>
      <c r="H9" s="70"/>
      <c r="I9" s="130" t="s">
        <v>572</v>
      </c>
      <c r="J9" s="81">
        <f>J8*0.2</f>
        <v>1910.3919999999998</v>
      </c>
      <c r="K9" s="82">
        <f>J9/18.75</f>
        <v>101.88757333333332</v>
      </c>
    </row>
    <row r="10" spans="1:11">
      <c r="A10" s="70">
        <v>6187096</v>
      </c>
      <c r="B10" s="70" t="s">
        <v>346</v>
      </c>
      <c r="C10" s="70" t="s">
        <v>327</v>
      </c>
      <c r="D10" s="70" t="s">
        <v>343</v>
      </c>
      <c r="E10" s="70" t="str">
        <f t="shared" si="0"/>
        <v>haulingb@c</v>
      </c>
      <c r="F10" s="94">
        <v>433.57</v>
      </c>
      <c r="G10" s="71">
        <v>43134</v>
      </c>
      <c r="H10" s="70"/>
      <c r="I10" s="130" t="s">
        <v>573</v>
      </c>
      <c r="J10" s="81">
        <f>J8*0.2</f>
        <v>1910.3919999999998</v>
      </c>
      <c r="K10" s="82">
        <f>J10/18.75</f>
        <v>101.88757333333332</v>
      </c>
    </row>
    <row r="11" spans="1:11">
      <c r="A11" s="70">
        <v>5777125</v>
      </c>
      <c r="B11" s="70" t="s">
        <v>347</v>
      </c>
      <c r="C11" s="70" t="s">
        <v>327</v>
      </c>
      <c r="D11" s="70" t="s">
        <v>328</v>
      </c>
      <c r="E11" s="70" t="str">
        <f t="shared" si="0"/>
        <v>concrete cutb@c</v>
      </c>
      <c r="F11" s="94">
        <v>881.69</v>
      </c>
      <c r="G11" s="71">
        <v>43162</v>
      </c>
      <c r="H11" s="70"/>
    </row>
    <row r="12" spans="1:11">
      <c r="A12" s="70">
        <v>6215774</v>
      </c>
      <c r="B12" s="70" t="s">
        <v>348</v>
      </c>
      <c r="C12" s="70" t="s">
        <v>121</v>
      </c>
      <c r="D12" s="70" t="s">
        <v>349</v>
      </c>
      <c r="E12" s="70" t="str">
        <f t="shared" si="0"/>
        <v>pv orderconnect</v>
      </c>
      <c r="F12" s="94">
        <v>158.61000000000001</v>
      </c>
      <c r="G12" s="71">
        <v>43223</v>
      </c>
      <c r="H12" s="70"/>
    </row>
    <row r="13" spans="1:11">
      <c r="A13" s="70">
        <v>6138679</v>
      </c>
      <c r="B13" s="70" t="s">
        <v>350</v>
      </c>
      <c r="C13" s="70" t="s">
        <v>327</v>
      </c>
      <c r="D13" s="70" t="s">
        <v>331</v>
      </c>
      <c r="E13" s="70" t="str">
        <f t="shared" si="0"/>
        <v>grass trenchb@c</v>
      </c>
      <c r="F13" s="94">
        <v>626.70000000000005</v>
      </c>
      <c r="G13" s="71">
        <v>43223</v>
      </c>
      <c r="H13" s="70"/>
    </row>
    <row r="14" spans="1:11">
      <c r="A14" s="70">
        <v>6228502</v>
      </c>
      <c r="B14" s="70" t="s">
        <v>351</v>
      </c>
      <c r="C14" s="70" t="s">
        <v>327</v>
      </c>
      <c r="D14" s="70" t="s">
        <v>343</v>
      </c>
      <c r="E14" s="70" t="str">
        <f t="shared" si="0"/>
        <v>haulingb@c</v>
      </c>
      <c r="F14" s="94">
        <v>433.57</v>
      </c>
      <c r="G14" s="71">
        <v>43254</v>
      </c>
      <c r="H14" s="70"/>
    </row>
    <row r="15" spans="1:11">
      <c r="A15" s="70">
        <v>6234397</v>
      </c>
      <c r="B15" s="70" t="s">
        <v>352</v>
      </c>
      <c r="C15" s="70" t="s">
        <v>121</v>
      </c>
      <c r="D15" s="70" t="s">
        <v>349</v>
      </c>
      <c r="E15" s="70" t="str">
        <f t="shared" si="0"/>
        <v>pv orderconnect</v>
      </c>
      <c r="F15" s="94">
        <v>168</v>
      </c>
      <c r="G15" s="71">
        <v>43254</v>
      </c>
      <c r="H15" s="70"/>
    </row>
    <row r="16" spans="1:11">
      <c r="A16" s="70">
        <v>6226057</v>
      </c>
      <c r="B16" s="70" t="s">
        <v>353</v>
      </c>
      <c r="C16" s="70" t="s">
        <v>327</v>
      </c>
      <c r="D16" s="70" t="s">
        <v>343</v>
      </c>
      <c r="E16" s="70" t="str">
        <f t="shared" si="0"/>
        <v>haulingb@c</v>
      </c>
      <c r="F16" s="94">
        <v>433.57</v>
      </c>
      <c r="G16" s="71">
        <v>43254</v>
      </c>
      <c r="H16" s="70"/>
    </row>
    <row r="17" spans="1:8">
      <c r="A17" s="70">
        <v>6288937</v>
      </c>
      <c r="B17" s="70" t="s">
        <v>354</v>
      </c>
      <c r="C17" s="70" t="s">
        <v>327</v>
      </c>
      <c r="D17" s="70" t="s">
        <v>339</v>
      </c>
      <c r="E17" s="70" t="str">
        <f t="shared" si="0"/>
        <v>surface mountb@c</v>
      </c>
      <c r="F17" s="94">
        <v>498.69</v>
      </c>
      <c r="G17" s="71">
        <v>43346</v>
      </c>
      <c r="H17" s="70"/>
    </row>
    <row r="18" spans="1:8">
      <c r="A18" s="70">
        <v>6295220</v>
      </c>
      <c r="B18" s="70" t="s">
        <v>355</v>
      </c>
      <c r="C18" s="70" t="s">
        <v>356</v>
      </c>
      <c r="D18" s="70" t="s">
        <v>331</v>
      </c>
      <c r="E18" s="70" t="str">
        <f t="shared" si="0"/>
        <v>grass trenchbuild</v>
      </c>
      <c r="F18" s="94">
        <v>383.5</v>
      </c>
      <c r="G18" s="71">
        <v>43376</v>
      </c>
      <c r="H18" s="70"/>
    </row>
    <row r="19" spans="1:8">
      <c r="A19" s="70">
        <v>6293408</v>
      </c>
      <c r="B19" s="70" t="s">
        <v>357</v>
      </c>
      <c r="C19" s="70" t="s">
        <v>327</v>
      </c>
      <c r="D19" s="70" t="s">
        <v>328</v>
      </c>
      <c r="E19" s="70" t="str">
        <f t="shared" si="0"/>
        <v>concrete cutb@c</v>
      </c>
      <c r="F19" s="94">
        <v>881.69</v>
      </c>
      <c r="G19" s="70" t="s">
        <v>358</v>
      </c>
      <c r="H19" s="70"/>
    </row>
    <row r="20" spans="1:8">
      <c r="A20" s="70">
        <v>6346092</v>
      </c>
      <c r="B20" s="70" t="s">
        <v>359</v>
      </c>
      <c r="C20" s="70" t="s">
        <v>327</v>
      </c>
      <c r="D20" s="70" t="s">
        <v>360</v>
      </c>
      <c r="E20" s="70" t="str">
        <f t="shared" si="0"/>
        <v>arielb@c</v>
      </c>
      <c r="F20" s="94">
        <v>414.92</v>
      </c>
      <c r="G20" s="70" t="s">
        <v>361</v>
      </c>
      <c r="H20" s="70"/>
    </row>
    <row r="21" spans="1:8">
      <c r="A21" s="70">
        <v>6288741</v>
      </c>
      <c r="B21" s="70" t="s">
        <v>362</v>
      </c>
      <c r="C21" s="70" t="s">
        <v>54</v>
      </c>
      <c r="D21" s="70" t="s">
        <v>331</v>
      </c>
      <c r="E21" s="70" t="str">
        <f t="shared" si="0"/>
        <v>grass trenchosb</v>
      </c>
      <c r="F21" s="94">
        <v>0</v>
      </c>
      <c r="G21" s="70" t="s">
        <v>363</v>
      </c>
      <c r="H21" s="70" t="s">
        <v>364</v>
      </c>
    </row>
    <row r="22" spans="1:8">
      <c r="A22" s="106">
        <v>6288741</v>
      </c>
      <c r="B22" s="106" t="s">
        <v>362</v>
      </c>
      <c r="C22" s="106" t="s">
        <v>365</v>
      </c>
      <c r="D22" s="106" t="s">
        <v>331</v>
      </c>
      <c r="E22" s="106" t="str">
        <f t="shared" si="0"/>
        <v>grass trenchb</v>
      </c>
      <c r="F22" s="107">
        <v>383.5</v>
      </c>
      <c r="G22" s="106" t="s">
        <v>363</v>
      </c>
      <c r="H22" s="108" t="s">
        <v>366</v>
      </c>
    </row>
    <row r="23" spans="1:8" s="31" customFormat="1" ht="15.75" thickBot="1">
      <c r="A23" s="111">
        <v>6288589</v>
      </c>
      <c r="B23" s="111" t="s">
        <v>367</v>
      </c>
      <c r="C23" s="111" t="s">
        <v>327</v>
      </c>
      <c r="D23" s="111" t="s">
        <v>360</v>
      </c>
      <c r="E23" s="111" t="str">
        <f t="shared" si="0"/>
        <v>arielb@c</v>
      </c>
      <c r="F23" s="112">
        <v>0</v>
      </c>
      <c r="G23" s="111" t="s">
        <v>368</v>
      </c>
      <c r="H23" s="111" t="s">
        <v>364</v>
      </c>
    </row>
    <row r="24" spans="1:8" ht="15.75" thickTop="1">
      <c r="A24" s="91">
        <v>4170064</v>
      </c>
      <c r="B24" s="91" t="s">
        <v>370</v>
      </c>
      <c r="C24" s="91" t="s">
        <v>327</v>
      </c>
      <c r="D24" s="91" t="s">
        <v>328</v>
      </c>
      <c r="E24" s="91" t="str">
        <f t="shared" si="0"/>
        <v>concrete cutb@c</v>
      </c>
      <c r="F24" s="109"/>
      <c r="G24" s="110">
        <v>42747</v>
      </c>
      <c r="H24" s="91"/>
    </row>
    <row r="25" spans="1:8">
      <c r="A25" s="70">
        <v>4520298</v>
      </c>
      <c r="B25" s="70" t="s">
        <v>371</v>
      </c>
      <c r="C25" s="70" t="s">
        <v>121</v>
      </c>
      <c r="D25" s="70" t="s">
        <v>372</v>
      </c>
      <c r="E25" s="70" t="str">
        <f t="shared" si="0"/>
        <v>LL orderconnect</v>
      </c>
      <c r="F25" s="94"/>
      <c r="G25" s="71">
        <v>42837</v>
      </c>
      <c r="H25" s="70"/>
    </row>
    <row r="26" spans="1:8">
      <c r="A26" s="70">
        <v>4227151</v>
      </c>
      <c r="B26" s="70" t="s">
        <v>373</v>
      </c>
      <c r="C26" s="70" t="s">
        <v>327</v>
      </c>
      <c r="D26" s="70" t="s">
        <v>331</v>
      </c>
      <c r="E26" s="70" t="str">
        <f t="shared" si="0"/>
        <v>grass trenchb@c</v>
      </c>
      <c r="F26" s="94"/>
      <c r="G26" s="71">
        <v>42837</v>
      </c>
      <c r="H26" s="70"/>
    </row>
    <row r="27" spans="1:8">
      <c r="A27" s="70">
        <v>4542102</v>
      </c>
      <c r="B27" s="70" t="s">
        <v>374</v>
      </c>
      <c r="C27" s="70" t="s">
        <v>121</v>
      </c>
      <c r="D27" s="70" t="s">
        <v>349</v>
      </c>
      <c r="E27" s="70" t="str">
        <f t="shared" si="0"/>
        <v>pv orderconnect</v>
      </c>
      <c r="F27" s="94"/>
      <c r="G27" s="71">
        <v>42898</v>
      </c>
      <c r="H27" s="70"/>
    </row>
    <row r="28" spans="1:8">
      <c r="A28" s="70">
        <v>4371058</v>
      </c>
      <c r="B28" s="70" t="s">
        <v>375</v>
      </c>
      <c r="C28" s="70" t="s">
        <v>121</v>
      </c>
      <c r="D28" s="70" t="s">
        <v>69</v>
      </c>
      <c r="E28" s="70" t="str">
        <f t="shared" si="0"/>
        <v>s9connect</v>
      </c>
      <c r="F28" s="94"/>
      <c r="G28" s="71">
        <v>42928</v>
      </c>
      <c r="H28" s="70"/>
    </row>
    <row r="29" spans="1:8">
      <c r="A29" s="70">
        <v>4238941</v>
      </c>
      <c r="B29" s="70" t="s">
        <v>376</v>
      </c>
      <c r="C29" s="70" t="s">
        <v>121</v>
      </c>
      <c r="D29" s="70" t="s">
        <v>121</v>
      </c>
      <c r="E29" s="70" t="str">
        <f t="shared" si="0"/>
        <v>connectconnect</v>
      </c>
      <c r="F29" s="94"/>
      <c r="G29" s="71">
        <v>42928</v>
      </c>
      <c r="H29" s="70"/>
    </row>
    <row r="30" spans="1:8">
      <c r="A30" s="70">
        <v>4530514</v>
      </c>
      <c r="B30" s="70" t="s">
        <v>377</v>
      </c>
      <c r="C30" s="70" t="s">
        <v>327</v>
      </c>
      <c r="D30" s="70" t="s">
        <v>331</v>
      </c>
      <c r="E30" s="70" t="str">
        <f t="shared" si="0"/>
        <v>grass trenchb@c</v>
      </c>
      <c r="F30" s="94"/>
      <c r="G30" s="71">
        <v>42959</v>
      </c>
      <c r="H30" s="70"/>
    </row>
    <row r="31" spans="1:8">
      <c r="A31" s="70">
        <v>2684912</v>
      </c>
      <c r="B31" s="70" t="s">
        <v>378</v>
      </c>
      <c r="C31" s="70" t="s">
        <v>121</v>
      </c>
      <c r="D31" s="70" t="s">
        <v>372</v>
      </c>
      <c r="E31" s="70" t="str">
        <f t="shared" si="0"/>
        <v>LL orderconnect</v>
      </c>
      <c r="F31" s="94"/>
      <c r="G31" s="71">
        <v>42959</v>
      </c>
      <c r="H31" s="70"/>
    </row>
    <row r="32" spans="1:8">
      <c r="A32" s="70">
        <v>4388667</v>
      </c>
      <c r="B32" s="70" t="s">
        <v>379</v>
      </c>
      <c r="C32" s="70" t="s">
        <v>327</v>
      </c>
      <c r="D32" s="70" t="s">
        <v>339</v>
      </c>
      <c r="E32" s="70" t="str">
        <f t="shared" si="0"/>
        <v>surface mountb@c</v>
      </c>
      <c r="F32" s="94"/>
      <c r="G32" s="71">
        <v>42990</v>
      </c>
      <c r="H32" s="70"/>
    </row>
    <row r="33" spans="1:8">
      <c r="A33" s="70">
        <v>4493400</v>
      </c>
      <c r="B33" s="70" t="s">
        <v>380</v>
      </c>
      <c r="C33" s="70" t="s">
        <v>327</v>
      </c>
      <c r="D33" s="70" t="s">
        <v>331</v>
      </c>
      <c r="E33" s="70" t="str">
        <f t="shared" si="0"/>
        <v>grass trenchb@c</v>
      </c>
      <c r="F33" s="94"/>
      <c r="G33" s="71">
        <v>42867</v>
      </c>
      <c r="H33" s="70"/>
    </row>
    <row r="34" spans="1:8">
      <c r="A34" s="70">
        <v>4579469</v>
      </c>
      <c r="B34" s="70" t="s">
        <v>381</v>
      </c>
      <c r="C34" s="70" t="s">
        <v>327</v>
      </c>
      <c r="D34" s="70" t="s">
        <v>343</v>
      </c>
      <c r="E34" s="70" t="str">
        <f t="shared" ref="E34:E65" si="1">CONCATENATE(D34,C34)</f>
        <v>haulingb@c</v>
      </c>
      <c r="F34" s="94"/>
      <c r="G34" s="73">
        <v>43051</v>
      </c>
      <c r="H34" s="70"/>
    </row>
    <row r="35" spans="1:8">
      <c r="A35" s="70">
        <v>4414067</v>
      </c>
      <c r="B35" s="70" t="s">
        <v>382</v>
      </c>
      <c r="C35" s="70" t="s">
        <v>327</v>
      </c>
      <c r="D35" s="70" t="s">
        <v>343</v>
      </c>
      <c r="E35" s="70" t="str">
        <f t="shared" si="1"/>
        <v>haulingb@c</v>
      </c>
      <c r="F35" s="94"/>
      <c r="G35" s="73">
        <v>43051</v>
      </c>
      <c r="H35" s="70"/>
    </row>
    <row r="36" spans="1:8">
      <c r="A36" s="70">
        <v>4611037</v>
      </c>
      <c r="B36" s="70" t="s">
        <v>383</v>
      </c>
      <c r="C36" s="70" t="s">
        <v>121</v>
      </c>
      <c r="D36" s="70" t="s">
        <v>372</v>
      </c>
      <c r="E36" s="70" t="str">
        <f t="shared" si="1"/>
        <v>LL orderconnect</v>
      </c>
      <c r="F36" s="94"/>
      <c r="G36" s="73">
        <v>43081</v>
      </c>
      <c r="H36" s="70"/>
    </row>
    <row r="37" spans="1:8">
      <c r="A37" s="70">
        <v>4383391</v>
      </c>
      <c r="B37" s="70" t="s">
        <v>384</v>
      </c>
      <c r="C37" s="70" t="s">
        <v>327</v>
      </c>
      <c r="D37" s="70" t="s">
        <v>328</v>
      </c>
      <c r="E37" s="70" t="str">
        <f t="shared" si="1"/>
        <v>concrete cutb@c</v>
      </c>
      <c r="F37" s="94"/>
      <c r="G37" s="73">
        <v>43081</v>
      </c>
      <c r="H37" s="70"/>
    </row>
    <row r="38" spans="1:8">
      <c r="A38" s="70">
        <v>4525219</v>
      </c>
      <c r="B38" s="70" t="s">
        <v>385</v>
      </c>
      <c r="C38" s="70" t="s">
        <v>327</v>
      </c>
      <c r="D38" s="70" t="s">
        <v>328</v>
      </c>
      <c r="E38" s="70" t="str">
        <f t="shared" si="1"/>
        <v>concrete cutb@c</v>
      </c>
      <c r="F38" s="94"/>
      <c r="G38" s="70" t="s">
        <v>386</v>
      </c>
      <c r="H38" s="70"/>
    </row>
    <row r="39" spans="1:8">
      <c r="A39" s="70">
        <v>4723766</v>
      </c>
      <c r="B39" s="70" t="s">
        <v>387</v>
      </c>
      <c r="C39" s="70" t="s">
        <v>121</v>
      </c>
      <c r="D39" s="70" t="s">
        <v>372</v>
      </c>
      <c r="E39" s="70" t="str">
        <f t="shared" si="1"/>
        <v>LL orderconnect</v>
      </c>
      <c r="F39" s="94"/>
      <c r="G39" s="70" t="s">
        <v>388</v>
      </c>
      <c r="H39" s="70"/>
    </row>
    <row r="40" spans="1:8">
      <c r="A40" s="70">
        <v>4686580</v>
      </c>
      <c r="B40" s="70" t="s">
        <v>389</v>
      </c>
      <c r="C40" s="70" t="s">
        <v>327</v>
      </c>
      <c r="D40" s="70" t="s">
        <v>331</v>
      </c>
      <c r="E40" s="70" t="str">
        <f t="shared" si="1"/>
        <v>grass trenchb@c</v>
      </c>
      <c r="F40" s="94"/>
      <c r="G40" s="70" t="s">
        <v>390</v>
      </c>
      <c r="H40" s="70"/>
    </row>
    <row r="41" spans="1:8">
      <c r="A41" s="70">
        <v>4787086</v>
      </c>
      <c r="B41" s="70" t="s">
        <v>391</v>
      </c>
      <c r="C41" s="70" t="s">
        <v>327</v>
      </c>
      <c r="D41" s="70" t="s">
        <v>339</v>
      </c>
      <c r="E41" s="70" t="str">
        <f t="shared" si="1"/>
        <v>surface mountb@c</v>
      </c>
      <c r="F41" s="94"/>
      <c r="G41" s="70" t="s">
        <v>392</v>
      </c>
      <c r="H41" s="70"/>
    </row>
    <row r="42" spans="1:8">
      <c r="A42" s="70">
        <v>4492802</v>
      </c>
      <c r="B42" s="70" t="s">
        <v>393</v>
      </c>
      <c r="C42" s="70" t="s">
        <v>327</v>
      </c>
      <c r="D42" s="70" t="s">
        <v>331</v>
      </c>
      <c r="E42" s="70" t="str">
        <f t="shared" si="1"/>
        <v>grass trenchb@c</v>
      </c>
      <c r="F42" s="94"/>
      <c r="G42" s="70" t="s">
        <v>394</v>
      </c>
      <c r="H42" s="70"/>
    </row>
    <row r="43" spans="1:8">
      <c r="A43" s="70">
        <v>3986766</v>
      </c>
      <c r="B43" s="70" t="s">
        <v>395</v>
      </c>
      <c r="C43" s="70" t="s">
        <v>396</v>
      </c>
      <c r="D43" s="70" t="s">
        <v>331</v>
      </c>
      <c r="E43" s="70" t="str">
        <f t="shared" si="1"/>
        <v>grass trenchb@osb</v>
      </c>
      <c r="F43" s="94"/>
      <c r="G43" s="70" t="s">
        <v>394</v>
      </c>
      <c r="H43" s="70"/>
    </row>
    <row r="44" spans="1:8">
      <c r="A44" s="70">
        <v>4665472</v>
      </c>
      <c r="B44" s="70" t="s">
        <v>397</v>
      </c>
      <c r="C44" s="70" t="s">
        <v>356</v>
      </c>
      <c r="D44" s="70" t="s">
        <v>331</v>
      </c>
      <c r="E44" s="70" t="str">
        <f t="shared" si="1"/>
        <v>grass trenchbuild</v>
      </c>
      <c r="F44" s="94">
        <v>254.64</v>
      </c>
      <c r="G44" s="70" t="s">
        <v>386</v>
      </c>
      <c r="H44" s="70"/>
    </row>
    <row r="45" spans="1:8">
      <c r="A45" s="70">
        <v>4787086</v>
      </c>
      <c r="B45" s="70" t="s">
        <v>398</v>
      </c>
      <c r="C45" s="70" t="s">
        <v>121</v>
      </c>
      <c r="D45" s="70" t="s">
        <v>121</v>
      </c>
      <c r="E45" s="70" t="str">
        <f t="shared" si="1"/>
        <v>connectconnect</v>
      </c>
      <c r="F45" s="94">
        <v>205.64</v>
      </c>
      <c r="G45" s="70" t="s">
        <v>392</v>
      </c>
      <c r="H45" s="70"/>
    </row>
    <row r="46" spans="1:8">
      <c r="A46" s="70">
        <v>4492802</v>
      </c>
      <c r="B46" s="70" t="s">
        <v>399</v>
      </c>
      <c r="C46" s="70" t="s">
        <v>121</v>
      </c>
      <c r="D46" s="70" t="s">
        <v>121</v>
      </c>
      <c r="E46" s="70" t="str">
        <f t="shared" si="1"/>
        <v>connectconnect</v>
      </c>
      <c r="F46" s="94">
        <v>101.37</v>
      </c>
      <c r="G46" s="70" t="s">
        <v>394</v>
      </c>
      <c r="H46" s="70" t="s">
        <v>400</v>
      </c>
    </row>
    <row r="47" spans="1:8">
      <c r="A47" s="70">
        <v>3986766</v>
      </c>
      <c r="B47" s="70" t="s">
        <v>401</v>
      </c>
      <c r="C47" s="70" t="s">
        <v>54</v>
      </c>
      <c r="D47" s="70" t="s">
        <v>54</v>
      </c>
      <c r="E47" s="70" t="str">
        <f t="shared" si="1"/>
        <v>osbosb</v>
      </c>
      <c r="F47" s="94"/>
      <c r="G47" s="70" t="s">
        <v>394</v>
      </c>
      <c r="H47" s="70"/>
    </row>
    <row r="48" spans="1:8">
      <c r="A48" s="70">
        <v>3986766</v>
      </c>
      <c r="B48" s="70" t="s">
        <v>401</v>
      </c>
      <c r="C48" s="70" t="s">
        <v>356</v>
      </c>
      <c r="D48" s="70" t="s">
        <v>331</v>
      </c>
      <c r="E48" s="70" t="str">
        <f t="shared" si="1"/>
        <v>grass trenchbuild</v>
      </c>
      <c r="F48" s="94"/>
      <c r="G48" s="70" t="s">
        <v>402</v>
      </c>
      <c r="H48" s="70"/>
    </row>
    <row r="49" spans="1:10">
      <c r="A49" s="70">
        <v>4524478</v>
      </c>
      <c r="B49" s="70" t="s">
        <v>403</v>
      </c>
      <c r="C49" s="70" t="s">
        <v>327</v>
      </c>
      <c r="D49" s="70" t="s">
        <v>343</v>
      </c>
      <c r="E49" s="70" t="str">
        <f t="shared" si="1"/>
        <v>haulingb@c</v>
      </c>
      <c r="F49" s="94"/>
      <c r="G49" s="70" t="s">
        <v>404</v>
      </c>
      <c r="H49" s="70"/>
    </row>
    <row r="50" spans="1:10">
      <c r="A50" s="70">
        <v>4588608</v>
      </c>
      <c r="B50" s="70" t="s">
        <v>405</v>
      </c>
      <c r="C50" s="70" t="s">
        <v>327</v>
      </c>
      <c r="D50" s="70" t="s">
        <v>331</v>
      </c>
      <c r="E50" s="70" t="str">
        <f t="shared" si="1"/>
        <v>grass trenchb@c</v>
      </c>
      <c r="F50" s="94"/>
      <c r="G50" s="70" t="s">
        <v>404</v>
      </c>
      <c r="H50" s="70"/>
    </row>
    <row r="51" spans="1:10">
      <c r="A51" s="70">
        <v>4809556</v>
      </c>
      <c r="B51" s="70" t="s">
        <v>406</v>
      </c>
      <c r="C51" s="70" t="s">
        <v>327</v>
      </c>
      <c r="D51" s="70" t="s">
        <v>331</v>
      </c>
      <c r="E51" s="70" t="str">
        <f t="shared" si="1"/>
        <v>grass trenchb@c</v>
      </c>
      <c r="F51" s="94"/>
      <c r="G51" s="70" t="s">
        <v>407</v>
      </c>
      <c r="H51" s="70"/>
    </row>
    <row r="52" spans="1:10">
      <c r="A52" s="70">
        <v>5028939</v>
      </c>
      <c r="B52" s="70" t="s">
        <v>408</v>
      </c>
      <c r="C52" s="70" t="s">
        <v>327</v>
      </c>
      <c r="D52" s="70" t="s">
        <v>331</v>
      </c>
      <c r="E52" s="70" t="str">
        <f t="shared" si="1"/>
        <v>grass trenchb@c</v>
      </c>
      <c r="F52" s="94"/>
      <c r="G52" s="71">
        <v>43221</v>
      </c>
      <c r="H52" s="70"/>
    </row>
    <row r="53" spans="1:10">
      <c r="A53" s="70">
        <v>4670510</v>
      </c>
      <c r="B53" s="70" t="s">
        <v>409</v>
      </c>
      <c r="C53" s="70" t="s">
        <v>327</v>
      </c>
      <c r="D53" s="70" t="s">
        <v>360</v>
      </c>
      <c r="E53" s="70" t="str">
        <f t="shared" si="1"/>
        <v>arielb@c</v>
      </c>
      <c r="F53" s="94"/>
      <c r="G53" s="71">
        <v>43313</v>
      </c>
      <c r="H53" s="70"/>
    </row>
    <row r="54" spans="1:10">
      <c r="A54" s="70">
        <v>3888885</v>
      </c>
      <c r="B54" s="70" t="s">
        <v>410</v>
      </c>
      <c r="C54" s="70" t="s">
        <v>327</v>
      </c>
      <c r="D54" s="70" t="s">
        <v>331</v>
      </c>
      <c r="E54" s="70" t="str">
        <f t="shared" si="1"/>
        <v>grass trenchb@c</v>
      </c>
      <c r="F54" s="94"/>
      <c r="G54" s="71">
        <v>43344</v>
      </c>
      <c r="H54" s="70"/>
    </row>
    <row r="55" spans="1:10">
      <c r="A55" s="70">
        <v>5083501</v>
      </c>
      <c r="B55" s="70" t="s">
        <v>411</v>
      </c>
      <c r="C55" s="70" t="s">
        <v>327</v>
      </c>
      <c r="D55" s="70" t="s">
        <v>331</v>
      </c>
      <c r="E55" s="70" t="str">
        <f t="shared" si="1"/>
        <v>grass trenchb@c</v>
      </c>
      <c r="F55" s="94"/>
      <c r="G55" s="71">
        <v>43405</v>
      </c>
      <c r="H55" s="70"/>
    </row>
    <row r="56" spans="1:10">
      <c r="A56" s="70">
        <v>5105381</v>
      </c>
      <c r="B56" s="70" t="s">
        <v>412</v>
      </c>
      <c r="C56" s="70" t="s">
        <v>327</v>
      </c>
      <c r="D56" s="70" t="s">
        <v>343</v>
      </c>
      <c r="E56" s="70" t="str">
        <f t="shared" si="1"/>
        <v>haulingb@c</v>
      </c>
      <c r="F56" s="94"/>
      <c r="G56" s="71">
        <v>43435</v>
      </c>
      <c r="H56" s="70"/>
    </row>
    <row r="57" spans="1:10">
      <c r="A57" s="70">
        <v>5083367</v>
      </c>
      <c r="B57" s="70" t="s">
        <v>413</v>
      </c>
      <c r="C57" s="70" t="s">
        <v>327</v>
      </c>
      <c r="D57" s="70" t="s">
        <v>339</v>
      </c>
      <c r="E57" s="70" t="str">
        <f t="shared" si="1"/>
        <v>surface mountb@c</v>
      </c>
      <c r="F57" s="94"/>
      <c r="G57" s="70" t="s">
        <v>414</v>
      </c>
      <c r="H57" s="70"/>
    </row>
    <row r="58" spans="1:10">
      <c r="A58" s="70">
        <v>5081186</v>
      </c>
      <c r="B58" s="70" t="s">
        <v>415</v>
      </c>
      <c r="C58" s="70" t="s">
        <v>327</v>
      </c>
      <c r="D58" s="70" t="s">
        <v>331</v>
      </c>
      <c r="E58" s="70" t="str">
        <f t="shared" si="1"/>
        <v>grass trenchb@c</v>
      </c>
      <c r="F58" s="94"/>
      <c r="G58" s="70" t="s">
        <v>416</v>
      </c>
      <c r="H58" s="70"/>
    </row>
    <row r="59" spans="1:10">
      <c r="A59" s="70">
        <v>5139869</v>
      </c>
      <c r="B59" s="70" t="s">
        <v>417</v>
      </c>
      <c r="C59" s="70" t="s">
        <v>327</v>
      </c>
      <c r="D59" s="70" t="s">
        <v>343</v>
      </c>
      <c r="E59" s="70" t="str">
        <f t="shared" si="1"/>
        <v>haulingb@c</v>
      </c>
      <c r="F59" s="94"/>
      <c r="G59" s="70" t="s">
        <v>418</v>
      </c>
      <c r="H59" s="70"/>
    </row>
    <row r="60" spans="1:10">
      <c r="A60" s="70">
        <v>5121481</v>
      </c>
      <c r="B60" s="70" t="s">
        <v>419</v>
      </c>
      <c r="C60" s="70" t="s">
        <v>327</v>
      </c>
      <c r="D60" s="70" t="s">
        <v>339</v>
      </c>
      <c r="E60" s="70" t="str">
        <f t="shared" si="1"/>
        <v>surface mountb@c</v>
      </c>
      <c r="F60" s="94">
        <v>498.69</v>
      </c>
      <c r="G60" s="70" t="s">
        <v>420</v>
      </c>
      <c r="H60" s="70"/>
    </row>
    <row r="61" spans="1:10">
      <c r="A61" s="70">
        <v>5088603</v>
      </c>
      <c r="B61" s="70" t="s">
        <v>421</v>
      </c>
      <c r="C61" s="70" t="s">
        <v>327</v>
      </c>
      <c r="D61" s="70" t="s">
        <v>331</v>
      </c>
      <c r="E61" s="70" t="str">
        <f t="shared" si="1"/>
        <v>grass trenchb@c</v>
      </c>
      <c r="F61" s="94">
        <v>0</v>
      </c>
      <c r="G61" s="70" t="s">
        <v>422</v>
      </c>
      <c r="H61" s="70" t="s">
        <v>423</v>
      </c>
    </row>
    <row r="62" spans="1:10">
      <c r="A62" s="74">
        <v>5272552</v>
      </c>
      <c r="B62" s="74" t="s">
        <v>424</v>
      </c>
      <c r="C62" s="74" t="s">
        <v>327</v>
      </c>
      <c r="D62" s="74" t="s">
        <v>331</v>
      </c>
      <c r="E62" s="70" t="str">
        <f t="shared" si="1"/>
        <v>grass trenchb@c</v>
      </c>
      <c r="F62" s="95">
        <v>205.64</v>
      </c>
      <c r="G62" s="74" t="s">
        <v>425</v>
      </c>
      <c r="H62" s="74"/>
    </row>
    <row r="63" spans="1:10">
      <c r="A63" s="74">
        <v>5249695</v>
      </c>
      <c r="B63" s="74" t="s">
        <v>426</v>
      </c>
      <c r="C63" s="74" t="s">
        <v>54</v>
      </c>
      <c r="D63" s="74" t="s">
        <v>54</v>
      </c>
      <c r="E63" s="70" t="str">
        <f t="shared" si="1"/>
        <v>osbosb</v>
      </c>
      <c r="F63" s="95">
        <v>1622.48</v>
      </c>
      <c r="G63" s="74" t="s">
        <v>427</v>
      </c>
      <c r="H63" s="74"/>
    </row>
    <row r="64" spans="1:10">
      <c r="A64" s="74">
        <v>5249695</v>
      </c>
      <c r="B64" s="74" t="s">
        <v>426</v>
      </c>
      <c r="C64" s="74" t="s">
        <v>327</v>
      </c>
      <c r="D64" s="74" t="s">
        <v>339</v>
      </c>
      <c r="E64" s="70" t="str">
        <f t="shared" si="1"/>
        <v>surface mountb@c</v>
      </c>
      <c r="F64" s="95">
        <v>498.69</v>
      </c>
      <c r="G64" s="74" t="s">
        <v>428</v>
      </c>
      <c r="H64" s="74" t="s">
        <v>429</v>
      </c>
      <c r="I64" s="136" t="s">
        <v>84</v>
      </c>
      <c r="J64" s="96">
        <f>SUM(F36:F79)</f>
        <v>9975.3299999999981</v>
      </c>
    </row>
    <row r="65" spans="1:8">
      <c r="A65" s="74">
        <v>5212475</v>
      </c>
      <c r="B65" s="74" t="s">
        <v>430</v>
      </c>
      <c r="C65" s="74" t="s">
        <v>327</v>
      </c>
      <c r="D65" s="74" t="s">
        <v>360</v>
      </c>
      <c r="E65" s="70" t="str">
        <f t="shared" si="1"/>
        <v>arielb@c</v>
      </c>
      <c r="F65" s="95">
        <v>414.92</v>
      </c>
      <c r="G65" s="74" t="s">
        <v>428</v>
      </c>
      <c r="H65" s="74" t="s">
        <v>431</v>
      </c>
    </row>
    <row r="66" spans="1:8">
      <c r="A66" s="74">
        <v>5088603</v>
      </c>
      <c r="B66" s="74" t="s">
        <v>421</v>
      </c>
      <c r="C66" s="74" t="s">
        <v>121</v>
      </c>
      <c r="D66" s="74" t="s">
        <v>121</v>
      </c>
      <c r="E66" s="70" t="str">
        <f t="shared" ref="E66:E97" si="2">CONCATENATE(D66,C66)</f>
        <v>connectconnect</v>
      </c>
      <c r="F66" s="95">
        <v>205.64</v>
      </c>
      <c r="G66" s="74" t="s">
        <v>432</v>
      </c>
      <c r="H66" s="74"/>
    </row>
    <row r="67" spans="1:8">
      <c r="A67" s="74">
        <v>5169986</v>
      </c>
      <c r="B67" s="74" t="s">
        <v>433</v>
      </c>
      <c r="C67" s="74" t="s">
        <v>327</v>
      </c>
      <c r="D67" s="74" t="s">
        <v>343</v>
      </c>
      <c r="E67" s="70" t="str">
        <f t="shared" si="2"/>
        <v>haulingb@c</v>
      </c>
      <c r="F67" s="95">
        <v>433.57</v>
      </c>
      <c r="G67" s="74" t="s">
        <v>434</v>
      </c>
      <c r="H67" s="74" t="s">
        <v>435</v>
      </c>
    </row>
    <row r="68" spans="1:8">
      <c r="A68" s="74">
        <v>5166724</v>
      </c>
      <c r="B68" s="74" t="s">
        <v>436</v>
      </c>
      <c r="C68" s="74" t="s">
        <v>327</v>
      </c>
      <c r="D68" s="74" t="s">
        <v>331</v>
      </c>
      <c r="E68" s="70" t="str">
        <f t="shared" si="2"/>
        <v>grass trenchb@c</v>
      </c>
      <c r="F68" s="95">
        <v>626.70000000000005</v>
      </c>
      <c r="G68" s="74" t="s">
        <v>437</v>
      </c>
      <c r="H68" s="74" t="s">
        <v>438</v>
      </c>
    </row>
    <row r="69" spans="1:8">
      <c r="A69" s="74">
        <v>5284038</v>
      </c>
      <c r="B69" s="74" t="s">
        <v>439</v>
      </c>
      <c r="C69" s="74" t="s">
        <v>121</v>
      </c>
      <c r="D69" s="74" t="s">
        <v>121</v>
      </c>
      <c r="E69" s="70" t="str">
        <f t="shared" si="2"/>
        <v>connectconnect</v>
      </c>
      <c r="F69" s="95">
        <v>205.64</v>
      </c>
      <c r="G69" s="74" t="s">
        <v>437</v>
      </c>
      <c r="H69" s="74"/>
    </row>
    <row r="70" spans="1:8">
      <c r="A70" s="74">
        <v>5499945</v>
      </c>
      <c r="B70" s="74" t="s">
        <v>440</v>
      </c>
      <c r="C70" s="74" t="s">
        <v>327</v>
      </c>
      <c r="D70" s="74" t="s">
        <v>331</v>
      </c>
      <c r="E70" s="70" t="str">
        <f t="shared" si="2"/>
        <v>grass trenchb@c</v>
      </c>
      <c r="F70" s="95">
        <v>626.70000000000005</v>
      </c>
      <c r="G70" s="75">
        <v>43132</v>
      </c>
      <c r="H70" s="74" t="s">
        <v>441</v>
      </c>
    </row>
    <row r="71" spans="1:8">
      <c r="A71" s="74">
        <v>5547175</v>
      </c>
      <c r="B71" s="74" t="s">
        <v>442</v>
      </c>
      <c r="C71" s="74" t="s">
        <v>327</v>
      </c>
      <c r="D71" s="74" t="s">
        <v>343</v>
      </c>
      <c r="E71" s="70" t="str">
        <f t="shared" si="2"/>
        <v>haulingb@c</v>
      </c>
      <c r="F71" s="95">
        <v>433.57</v>
      </c>
      <c r="G71" s="75">
        <v>43133</v>
      </c>
      <c r="H71" s="74"/>
    </row>
    <row r="72" spans="1:8">
      <c r="A72" s="74">
        <v>5127727</v>
      </c>
      <c r="B72" s="74" t="s">
        <v>443</v>
      </c>
      <c r="C72" s="74" t="s">
        <v>327</v>
      </c>
      <c r="D72" s="74" t="s">
        <v>343</v>
      </c>
      <c r="E72" s="70" t="str">
        <f t="shared" si="2"/>
        <v>haulingb@c</v>
      </c>
      <c r="F72" s="95">
        <v>433.57</v>
      </c>
      <c r="G72" s="75">
        <v>43139</v>
      </c>
      <c r="H72" s="74"/>
    </row>
    <row r="73" spans="1:8">
      <c r="A73" s="74">
        <v>5504720</v>
      </c>
      <c r="B73" s="74" t="s">
        <v>444</v>
      </c>
      <c r="C73" s="74" t="s">
        <v>327</v>
      </c>
      <c r="D73" s="74" t="s">
        <v>331</v>
      </c>
      <c r="E73" s="70" t="str">
        <f t="shared" si="2"/>
        <v>grass trenchb@c</v>
      </c>
      <c r="F73" s="95">
        <v>626.70000000000005</v>
      </c>
      <c r="G73" s="75">
        <v>43139</v>
      </c>
      <c r="H73" s="74" t="s">
        <v>445</v>
      </c>
    </row>
    <row r="74" spans="1:8">
      <c r="A74" s="74">
        <v>5792685</v>
      </c>
      <c r="B74" s="74" t="s">
        <v>446</v>
      </c>
      <c r="C74" s="74" t="s">
        <v>327</v>
      </c>
      <c r="D74" s="74" t="s">
        <v>343</v>
      </c>
      <c r="E74" s="70" t="str">
        <f t="shared" si="2"/>
        <v>haulingb@c</v>
      </c>
      <c r="F74" s="95">
        <v>433.57</v>
      </c>
      <c r="G74" s="75">
        <v>43145</v>
      </c>
      <c r="H74" s="74" t="s">
        <v>447</v>
      </c>
    </row>
    <row r="75" spans="1:8">
      <c r="A75" s="76">
        <v>5834937</v>
      </c>
      <c r="B75" s="74" t="s">
        <v>448</v>
      </c>
      <c r="C75" s="74" t="s">
        <v>327</v>
      </c>
      <c r="D75" s="74" t="s">
        <v>331</v>
      </c>
      <c r="E75" s="70" t="str">
        <f t="shared" si="2"/>
        <v>grass trenchb@c</v>
      </c>
      <c r="F75" s="95">
        <v>626.70000000000005</v>
      </c>
      <c r="G75" s="75">
        <v>43145</v>
      </c>
      <c r="H75" s="74" t="s">
        <v>447</v>
      </c>
    </row>
    <row r="76" spans="1:8">
      <c r="A76" s="74">
        <v>5741629</v>
      </c>
      <c r="B76" s="74" t="s">
        <v>449</v>
      </c>
      <c r="C76" s="74" t="s">
        <v>327</v>
      </c>
      <c r="D76" s="74" t="s">
        <v>331</v>
      </c>
      <c r="E76" s="70" t="str">
        <f t="shared" si="2"/>
        <v>grass trenchb@c</v>
      </c>
      <c r="F76" s="95">
        <v>0</v>
      </c>
      <c r="G76" s="75">
        <v>43146</v>
      </c>
      <c r="H76" s="74" t="s">
        <v>364</v>
      </c>
    </row>
    <row r="77" spans="1:8">
      <c r="A77" s="74">
        <v>5846840</v>
      </c>
      <c r="B77" s="74" t="s">
        <v>450</v>
      </c>
      <c r="C77" s="74" t="s">
        <v>327</v>
      </c>
      <c r="D77" s="74" t="s">
        <v>343</v>
      </c>
      <c r="E77" s="70" t="str">
        <f t="shared" si="2"/>
        <v>haulingb@c</v>
      </c>
      <c r="F77" s="95">
        <v>433.57</v>
      </c>
      <c r="G77" s="75">
        <v>43146</v>
      </c>
      <c r="H77" s="74" t="s">
        <v>451</v>
      </c>
    </row>
    <row r="78" spans="1:8">
      <c r="A78" s="108">
        <v>5504944</v>
      </c>
      <c r="B78" s="108" t="s">
        <v>452</v>
      </c>
      <c r="C78" s="108" t="s">
        <v>327</v>
      </c>
      <c r="D78" s="108" t="s">
        <v>328</v>
      </c>
      <c r="E78" s="106" t="str">
        <f t="shared" si="2"/>
        <v>concrete cutb@c</v>
      </c>
      <c r="F78" s="113">
        <v>881.69</v>
      </c>
      <c r="G78" s="114">
        <v>43148</v>
      </c>
      <c r="H78" s="108"/>
    </row>
    <row r="79" spans="1:8" s="31" customFormat="1" ht="15.75" thickBot="1">
      <c r="A79" s="118">
        <v>5848210</v>
      </c>
      <c r="B79" s="118" t="s">
        <v>453</v>
      </c>
      <c r="C79" s="118" t="s">
        <v>121</v>
      </c>
      <c r="D79" s="118" t="s">
        <v>121</v>
      </c>
      <c r="E79" s="111" t="str">
        <f t="shared" si="2"/>
        <v>connectconnect</v>
      </c>
      <c r="F79" s="119">
        <v>205.64</v>
      </c>
      <c r="G79" s="120">
        <v>43148</v>
      </c>
      <c r="H79" s="118"/>
    </row>
    <row r="80" spans="1:8" ht="15.75" thickTop="1">
      <c r="A80" s="115">
        <v>2060862</v>
      </c>
      <c r="B80" s="115" t="s">
        <v>454</v>
      </c>
      <c r="C80" s="115" t="s">
        <v>121</v>
      </c>
      <c r="D80" s="115" t="s">
        <v>121</v>
      </c>
      <c r="E80" s="91" t="str">
        <f t="shared" si="2"/>
        <v>connectconnect</v>
      </c>
      <c r="F80" s="116">
        <v>205.64</v>
      </c>
      <c r="G80" s="117" t="s">
        <v>455</v>
      </c>
      <c r="H80" s="117"/>
    </row>
    <row r="81" spans="1:10">
      <c r="A81" s="80">
        <v>2967665</v>
      </c>
      <c r="B81" s="80" t="s">
        <v>456</v>
      </c>
      <c r="C81" s="80" t="s">
        <v>121</v>
      </c>
      <c r="D81" s="80" t="s">
        <v>457</v>
      </c>
      <c r="E81" s="70" t="str">
        <f t="shared" si="2"/>
        <v>b@Cconnect</v>
      </c>
      <c r="F81" s="97">
        <v>205.64</v>
      </c>
      <c r="G81" s="86" t="s">
        <v>458</v>
      </c>
      <c r="H81" s="86"/>
    </row>
    <row r="82" spans="1:10">
      <c r="A82" s="80">
        <v>4104930</v>
      </c>
      <c r="B82" s="80" t="s">
        <v>459</v>
      </c>
      <c r="C82" s="80" t="s">
        <v>356</v>
      </c>
      <c r="D82" s="80" t="s">
        <v>331</v>
      </c>
      <c r="E82" s="70" t="str">
        <f t="shared" si="2"/>
        <v>grass trenchbuild</v>
      </c>
      <c r="F82" s="97">
        <v>254.54</v>
      </c>
      <c r="G82" s="86" t="s">
        <v>458</v>
      </c>
      <c r="H82" s="90" t="s">
        <v>460</v>
      </c>
    </row>
    <row r="83" spans="1:10">
      <c r="A83" s="80">
        <v>3571224</v>
      </c>
      <c r="B83" s="80" t="s">
        <v>461</v>
      </c>
      <c r="C83" s="80" t="s">
        <v>356</v>
      </c>
      <c r="D83" s="80" t="s">
        <v>343</v>
      </c>
      <c r="E83" s="70" t="str">
        <f t="shared" si="2"/>
        <v>haulingbuild</v>
      </c>
      <c r="F83" s="97">
        <v>194.94</v>
      </c>
      <c r="G83" s="86" t="s">
        <v>462</v>
      </c>
      <c r="H83" s="86"/>
    </row>
    <row r="84" spans="1:10">
      <c r="A84" s="80">
        <v>4104930</v>
      </c>
      <c r="B84" s="80" t="s">
        <v>459</v>
      </c>
      <c r="C84" s="80" t="s">
        <v>121</v>
      </c>
      <c r="D84" s="80" t="s">
        <v>457</v>
      </c>
      <c r="E84" s="70" t="str">
        <f t="shared" si="2"/>
        <v>b@Cconnect</v>
      </c>
      <c r="F84" s="97">
        <v>205.64</v>
      </c>
      <c r="G84" s="86" t="s">
        <v>462</v>
      </c>
      <c r="H84" s="86"/>
      <c r="I84" s="134" t="s">
        <v>574</v>
      </c>
      <c r="J84" s="135">
        <v>11241.92</v>
      </c>
    </row>
    <row r="85" spans="1:10">
      <c r="A85" s="80">
        <v>4089719</v>
      </c>
      <c r="B85" s="80" t="s">
        <v>463</v>
      </c>
      <c r="C85" s="80" t="s">
        <v>356</v>
      </c>
      <c r="D85" s="80" t="s">
        <v>360</v>
      </c>
      <c r="E85" s="70" t="str">
        <f t="shared" si="2"/>
        <v>arielbuild</v>
      </c>
      <c r="F85" s="97">
        <v>187.32</v>
      </c>
      <c r="G85" s="86" t="s">
        <v>462</v>
      </c>
      <c r="H85" s="86"/>
      <c r="I85" s="134" t="s">
        <v>208</v>
      </c>
      <c r="J85" s="135" t="s">
        <v>575</v>
      </c>
    </row>
    <row r="86" spans="1:10">
      <c r="A86" s="80">
        <v>3966754</v>
      </c>
      <c r="B86" s="80" t="s">
        <v>464</v>
      </c>
      <c r="C86" s="80" t="s">
        <v>121</v>
      </c>
      <c r="D86" s="80" t="s">
        <v>457</v>
      </c>
      <c r="E86" s="70" t="str">
        <f t="shared" si="2"/>
        <v>b@Cconnect</v>
      </c>
      <c r="F86" s="97">
        <v>205.64</v>
      </c>
      <c r="G86" s="86" t="s">
        <v>465</v>
      </c>
      <c r="H86" s="86"/>
    </row>
    <row r="87" spans="1:10">
      <c r="A87" s="80">
        <v>2794291</v>
      </c>
      <c r="B87" s="80" t="s">
        <v>466</v>
      </c>
      <c r="C87" s="80" t="s">
        <v>121</v>
      </c>
      <c r="D87" s="80" t="s">
        <v>457</v>
      </c>
      <c r="E87" s="70" t="str">
        <f t="shared" si="2"/>
        <v>b@Cconnect</v>
      </c>
      <c r="F87" s="97">
        <v>205.64</v>
      </c>
      <c r="G87" s="86" t="s">
        <v>467</v>
      </c>
      <c r="H87" s="86"/>
    </row>
    <row r="88" spans="1:10">
      <c r="A88" s="80">
        <v>2497404</v>
      </c>
      <c r="B88" s="80" t="s">
        <v>468</v>
      </c>
      <c r="C88" s="80" t="s">
        <v>356</v>
      </c>
      <c r="D88" s="80" t="s">
        <v>331</v>
      </c>
      <c r="E88" s="70" t="str">
        <f t="shared" si="2"/>
        <v>grass trenchbuild</v>
      </c>
      <c r="F88" s="97">
        <v>383.5</v>
      </c>
      <c r="G88" s="86" t="s">
        <v>467</v>
      </c>
      <c r="H88" s="86"/>
    </row>
    <row r="89" spans="1:10">
      <c r="A89" s="80">
        <v>2497404</v>
      </c>
      <c r="B89" s="80" t="s">
        <v>468</v>
      </c>
      <c r="C89" s="80" t="s">
        <v>121</v>
      </c>
      <c r="D89" s="80" t="s">
        <v>457</v>
      </c>
      <c r="E89" s="70" t="str">
        <f t="shared" si="2"/>
        <v>b@Cconnect</v>
      </c>
      <c r="F89" s="97">
        <v>205.64</v>
      </c>
      <c r="G89" s="86" t="s">
        <v>467</v>
      </c>
      <c r="H89" s="86"/>
    </row>
    <row r="90" spans="1:10">
      <c r="A90" s="80">
        <v>3533148</v>
      </c>
      <c r="B90" s="80" t="s">
        <v>469</v>
      </c>
      <c r="C90" s="80" t="s">
        <v>356</v>
      </c>
      <c r="D90" s="80" t="s">
        <v>331</v>
      </c>
      <c r="E90" s="70" t="str">
        <f t="shared" si="2"/>
        <v>grass trenchbuild</v>
      </c>
      <c r="F90" s="97">
        <v>383.5</v>
      </c>
      <c r="G90" s="86" t="s">
        <v>470</v>
      </c>
      <c r="H90" s="86"/>
    </row>
    <row r="91" spans="1:10">
      <c r="A91" s="80">
        <v>2111159</v>
      </c>
      <c r="B91" s="80" t="s">
        <v>471</v>
      </c>
      <c r="C91" s="80" t="s">
        <v>356</v>
      </c>
      <c r="D91" s="80" t="s">
        <v>331</v>
      </c>
      <c r="E91" s="70" t="str">
        <f t="shared" si="2"/>
        <v>grass trenchbuild</v>
      </c>
      <c r="F91" s="97">
        <v>383.5</v>
      </c>
      <c r="G91" s="86" t="s">
        <v>472</v>
      </c>
      <c r="H91" s="86"/>
    </row>
    <row r="92" spans="1:10">
      <c r="A92" s="80">
        <v>2111159</v>
      </c>
      <c r="B92" s="80" t="s">
        <v>473</v>
      </c>
      <c r="C92" s="80" t="s">
        <v>121</v>
      </c>
      <c r="D92" s="80" t="s">
        <v>457</v>
      </c>
      <c r="E92" s="70" t="str">
        <f t="shared" si="2"/>
        <v>b@Cconnect</v>
      </c>
      <c r="F92" s="97">
        <v>205.64</v>
      </c>
      <c r="G92" s="86" t="s">
        <v>472</v>
      </c>
      <c r="H92" s="86"/>
    </row>
    <row r="93" spans="1:10">
      <c r="A93" s="80">
        <v>4284051</v>
      </c>
      <c r="B93" s="80" t="s">
        <v>474</v>
      </c>
      <c r="C93" s="80" t="s">
        <v>356</v>
      </c>
      <c r="D93" s="80" t="s">
        <v>360</v>
      </c>
      <c r="E93" s="70" t="str">
        <f t="shared" si="2"/>
        <v>arielbuild</v>
      </c>
      <c r="F93" s="97">
        <v>187.32</v>
      </c>
      <c r="G93" s="86" t="s">
        <v>475</v>
      </c>
      <c r="H93" s="86"/>
    </row>
    <row r="94" spans="1:10">
      <c r="A94" s="80">
        <v>4227151</v>
      </c>
      <c r="B94" s="80" t="s">
        <v>476</v>
      </c>
      <c r="C94" s="80" t="s">
        <v>356</v>
      </c>
      <c r="D94" s="80" t="s">
        <v>331</v>
      </c>
      <c r="E94" s="70" t="str">
        <f t="shared" si="2"/>
        <v>grass trenchbuild</v>
      </c>
      <c r="F94" s="97">
        <v>383.5</v>
      </c>
      <c r="G94" s="86" t="s">
        <v>475</v>
      </c>
      <c r="H94" s="86"/>
    </row>
    <row r="95" spans="1:10">
      <c r="A95" s="80">
        <v>4262168</v>
      </c>
      <c r="B95" s="80" t="s">
        <v>477</v>
      </c>
      <c r="C95" s="80" t="s">
        <v>356</v>
      </c>
      <c r="D95" s="80" t="s">
        <v>331</v>
      </c>
      <c r="E95" s="70" t="str">
        <f t="shared" si="2"/>
        <v>grass trenchbuild</v>
      </c>
      <c r="F95" s="97">
        <v>383.5</v>
      </c>
      <c r="G95" s="86" t="s">
        <v>475</v>
      </c>
      <c r="H95" s="86"/>
    </row>
    <row r="96" spans="1:10">
      <c r="A96" s="80">
        <v>4262168</v>
      </c>
      <c r="B96" s="80" t="s">
        <v>477</v>
      </c>
      <c r="C96" s="80" t="s">
        <v>121</v>
      </c>
      <c r="D96" s="80" t="s">
        <v>327</v>
      </c>
      <c r="E96" s="70" t="str">
        <f t="shared" si="2"/>
        <v>b@cconnect</v>
      </c>
      <c r="F96" s="97">
        <v>205.64</v>
      </c>
      <c r="G96" s="86" t="s">
        <v>478</v>
      </c>
      <c r="H96" s="86"/>
    </row>
    <row r="97" spans="1:8">
      <c r="A97" s="80">
        <v>3533148</v>
      </c>
      <c r="B97" s="80" t="s">
        <v>469</v>
      </c>
      <c r="C97" s="80" t="s">
        <v>121</v>
      </c>
      <c r="D97" s="80" t="s">
        <v>327</v>
      </c>
      <c r="E97" s="70" t="str">
        <f t="shared" si="2"/>
        <v>b@cconnect</v>
      </c>
      <c r="F97" s="97">
        <v>205.64</v>
      </c>
      <c r="G97" s="86" t="s">
        <v>478</v>
      </c>
      <c r="H97" s="86"/>
    </row>
    <row r="98" spans="1:8">
      <c r="A98" s="80">
        <v>3440345</v>
      </c>
      <c r="B98" s="80" t="s">
        <v>479</v>
      </c>
      <c r="C98" s="80" t="s">
        <v>121</v>
      </c>
      <c r="D98" s="80" t="s">
        <v>121</v>
      </c>
      <c r="E98" s="70" t="str">
        <f t="shared" ref="E98:E129" si="3">CONCATENATE(D98,C98)</f>
        <v>connectconnect</v>
      </c>
      <c r="F98" s="97">
        <v>205.64</v>
      </c>
      <c r="G98" s="86" t="s">
        <v>478</v>
      </c>
      <c r="H98" s="86"/>
    </row>
    <row r="99" spans="1:8">
      <c r="A99" s="80">
        <v>3571224</v>
      </c>
      <c r="B99" s="80" t="s">
        <v>480</v>
      </c>
      <c r="C99" s="80" t="s">
        <v>121</v>
      </c>
      <c r="D99" s="80" t="s">
        <v>327</v>
      </c>
      <c r="E99" s="70" t="str">
        <f t="shared" si="3"/>
        <v>b@cconnect</v>
      </c>
      <c r="F99" s="97">
        <v>205.64</v>
      </c>
      <c r="G99" s="86" t="s">
        <v>481</v>
      </c>
      <c r="H99" s="86"/>
    </row>
    <row r="100" spans="1:8">
      <c r="A100" s="80">
        <v>4284051</v>
      </c>
      <c r="B100" s="80" t="s">
        <v>474</v>
      </c>
      <c r="C100" s="80" t="s">
        <v>121</v>
      </c>
      <c r="D100" s="80" t="s">
        <v>327</v>
      </c>
      <c r="E100" s="70" t="str">
        <f t="shared" si="3"/>
        <v>b@cconnect</v>
      </c>
      <c r="F100" s="97">
        <v>205.64</v>
      </c>
      <c r="G100" s="86" t="s">
        <v>482</v>
      </c>
      <c r="H100" s="86"/>
    </row>
    <row r="101" spans="1:8">
      <c r="A101" s="121">
        <v>4089719</v>
      </c>
      <c r="B101" s="121" t="s">
        <v>463</v>
      </c>
      <c r="C101" s="121" t="s">
        <v>121</v>
      </c>
      <c r="D101" s="121" t="s">
        <v>327</v>
      </c>
      <c r="E101" s="106" t="str">
        <f t="shared" si="3"/>
        <v>b@cconnect</v>
      </c>
      <c r="F101" s="122">
        <v>205.64</v>
      </c>
      <c r="G101" s="93" t="s">
        <v>482</v>
      </c>
      <c r="H101" s="93"/>
    </row>
    <row r="102" spans="1:8" s="31" customFormat="1" ht="15.75" thickBot="1">
      <c r="A102" s="126">
        <v>4327275</v>
      </c>
      <c r="B102" s="126" t="s">
        <v>483</v>
      </c>
      <c r="C102" s="126" t="s">
        <v>121</v>
      </c>
      <c r="D102" s="126" t="s">
        <v>327</v>
      </c>
      <c r="E102" s="111" t="str">
        <f t="shared" si="3"/>
        <v>b@cconnect</v>
      </c>
      <c r="F102" s="127">
        <v>205.64</v>
      </c>
      <c r="G102" s="128" t="s">
        <v>482</v>
      </c>
      <c r="H102" s="128"/>
    </row>
    <row r="103" spans="1:8" ht="15.75" thickTop="1">
      <c r="A103" s="123" t="s">
        <v>485</v>
      </c>
      <c r="B103" s="117" t="s">
        <v>486</v>
      </c>
      <c r="C103" s="117" t="s">
        <v>121</v>
      </c>
      <c r="D103" s="117" t="s">
        <v>487</v>
      </c>
      <c r="E103" s="91" t="str">
        <f t="shared" si="3"/>
        <v>LL order to pv orderconnect</v>
      </c>
      <c r="F103" s="124">
        <v>90</v>
      </c>
      <c r="G103" s="125">
        <v>42998</v>
      </c>
      <c r="H103" s="117"/>
    </row>
    <row r="104" spans="1:8">
      <c r="A104" s="85" t="s">
        <v>488</v>
      </c>
      <c r="B104" s="86" t="s">
        <v>489</v>
      </c>
      <c r="C104" s="86" t="s">
        <v>254</v>
      </c>
      <c r="D104" s="86" t="s">
        <v>487</v>
      </c>
      <c r="E104" s="70" t="str">
        <f t="shared" si="3"/>
        <v>LL order to pv orderconnet</v>
      </c>
      <c r="F104" s="100">
        <v>22</v>
      </c>
      <c r="G104" s="87">
        <v>42998</v>
      </c>
      <c r="H104" s="86"/>
    </row>
    <row r="105" spans="1:8">
      <c r="A105" s="85" t="s">
        <v>490</v>
      </c>
      <c r="B105" s="86" t="s">
        <v>491</v>
      </c>
      <c r="C105" s="86" t="s">
        <v>492</v>
      </c>
      <c r="D105" s="86" t="s">
        <v>343</v>
      </c>
      <c r="E105" s="70" t="str">
        <f t="shared" si="3"/>
        <v>haulingBuild</v>
      </c>
      <c r="F105" s="100">
        <v>253</v>
      </c>
      <c r="G105" s="87">
        <v>43013</v>
      </c>
      <c r="H105" s="86"/>
    </row>
    <row r="106" spans="1:8">
      <c r="A106" s="85" t="s">
        <v>490</v>
      </c>
      <c r="B106" s="86" t="s">
        <v>491</v>
      </c>
      <c r="C106" s="86" t="s">
        <v>121</v>
      </c>
      <c r="D106" s="86" t="s">
        <v>493</v>
      </c>
      <c r="E106" s="70" t="str">
        <f t="shared" si="3"/>
        <v>build&amp;connect haulingconnect</v>
      </c>
      <c r="F106" s="100">
        <v>205.64</v>
      </c>
      <c r="G106" s="87">
        <v>43013</v>
      </c>
      <c r="H106" s="86"/>
    </row>
    <row r="107" spans="1:8">
      <c r="A107" s="85" t="s">
        <v>494</v>
      </c>
      <c r="B107" s="86" t="s">
        <v>495</v>
      </c>
      <c r="C107" s="86" t="s">
        <v>492</v>
      </c>
      <c r="D107" s="86" t="s">
        <v>331</v>
      </c>
      <c r="E107" s="70" t="str">
        <f t="shared" si="3"/>
        <v>grass trenchBuild</v>
      </c>
      <c r="F107" s="99">
        <v>383.5</v>
      </c>
      <c r="G107" s="87">
        <v>43004</v>
      </c>
      <c r="H107" s="86"/>
    </row>
    <row r="108" spans="1:8">
      <c r="A108" s="85" t="s">
        <v>496</v>
      </c>
      <c r="B108" s="86" t="s">
        <v>497</v>
      </c>
      <c r="C108" s="86" t="s">
        <v>492</v>
      </c>
      <c r="D108" s="86" t="s">
        <v>331</v>
      </c>
      <c r="E108" s="70" t="str">
        <f t="shared" si="3"/>
        <v>grass trenchBuild</v>
      </c>
      <c r="F108" s="99">
        <v>383.5</v>
      </c>
      <c r="G108" s="87">
        <v>43001</v>
      </c>
      <c r="H108" s="86"/>
    </row>
    <row r="109" spans="1:8">
      <c r="A109" s="85" t="s">
        <v>498</v>
      </c>
      <c r="B109" s="86" t="s">
        <v>499</v>
      </c>
      <c r="C109" s="86" t="s">
        <v>492</v>
      </c>
      <c r="D109" s="86" t="s">
        <v>343</v>
      </c>
      <c r="E109" s="70" t="str">
        <f t="shared" si="3"/>
        <v>haulingBuild</v>
      </c>
      <c r="F109" s="99">
        <v>194.94</v>
      </c>
      <c r="G109" s="87">
        <v>43007</v>
      </c>
      <c r="H109" s="86"/>
    </row>
    <row r="110" spans="1:8">
      <c r="A110" s="85" t="s">
        <v>500</v>
      </c>
      <c r="B110" s="86" t="s">
        <v>501</v>
      </c>
      <c r="C110" s="86" t="s">
        <v>492</v>
      </c>
      <c r="D110" s="86" t="s">
        <v>343</v>
      </c>
      <c r="E110" s="70" t="str">
        <f t="shared" si="3"/>
        <v>haulingBuild</v>
      </c>
      <c r="F110" s="99">
        <v>194.94</v>
      </c>
      <c r="G110" s="87">
        <v>43010</v>
      </c>
      <c r="H110" s="86"/>
    </row>
    <row r="111" spans="1:8">
      <c r="A111" s="85" t="s">
        <v>502</v>
      </c>
      <c r="B111" s="86" t="s">
        <v>503</v>
      </c>
      <c r="C111" s="86" t="s">
        <v>492</v>
      </c>
      <c r="D111" s="86" t="s">
        <v>331</v>
      </c>
      <c r="E111" s="70" t="str">
        <f t="shared" si="3"/>
        <v>grass trenchBuild</v>
      </c>
      <c r="F111" s="99">
        <v>383.5</v>
      </c>
      <c r="G111" s="87">
        <v>43011</v>
      </c>
      <c r="H111" s="86"/>
    </row>
    <row r="112" spans="1:8">
      <c r="A112" s="85" t="s">
        <v>504</v>
      </c>
      <c r="B112" s="86" t="s">
        <v>505</v>
      </c>
      <c r="C112" s="86" t="s">
        <v>492</v>
      </c>
      <c r="D112" s="86" t="s">
        <v>331</v>
      </c>
      <c r="E112" s="70" t="str">
        <f t="shared" si="3"/>
        <v>grass trenchBuild</v>
      </c>
      <c r="F112" s="99">
        <v>383.5</v>
      </c>
      <c r="G112" s="87">
        <v>43012</v>
      </c>
      <c r="H112" s="86"/>
    </row>
    <row r="113" spans="1:8">
      <c r="A113" s="85" t="s">
        <v>502</v>
      </c>
      <c r="B113" s="86" t="s">
        <v>506</v>
      </c>
      <c r="C113" s="86" t="s">
        <v>121</v>
      </c>
      <c r="D113" s="86" t="s">
        <v>507</v>
      </c>
      <c r="E113" s="70" t="str">
        <f t="shared" si="3"/>
        <v>build&amp;connect closedconnect</v>
      </c>
      <c r="F113" s="99">
        <v>205.64</v>
      </c>
      <c r="G113" s="87">
        <v>43012</v>
      </c>
      <c r="H113" s="86"/>
    </row>
    <row r="114" spans="1:8">
      <c r="A114" s="85" t="s">
        <v>508</v>
      </c>
      <c r="B114" s="86" t="s">
        <v>509</v>
      </c>
      <c r="C114" s="86" t="s">
        <v>121</v>
      </c>
      <c r="D114" s="86" t="s">
        <v>510</v>
      </c>
      <c r="E114" s="70" t="str">
        <f t="shared" si="3"/>
        <v>Build and connect closedconnect</v>
      </c>
      <c r="F114" s="99">
        <v>205.6</v>
      </c>
      <c r="G114" s="87">
        <v>43012</v>
      </c>
      <c r="H114" s="86"/>
    </row>
    <row r="115" spans="1:8">
      <c r="A115" s="85" t="s">
        <v>500</v>
      </c>
      <c r="B115" s="86" t="s">
        <v>511</v>
      </c>
      <c r="C115" s="86" t="s">
        <v>512</v>
      </c>
      <c r="D115" s="86" t="s">
        <v>510</v>
      </c>
      <c r="E115" s="70" t="str">
        <f t="shared" si="3"/>
        <v>Build and connect closedConnect</v>
      </c>
      <c r="F115" s="99">
        <v>205.64</v>
      </c>
      <c r="G115" s="87">
        <v>43014</v>
      </c>
      <c r="H115" s="86"/>
    </row>
    <row r="116" spans="1:8">
      <c r="A116" s="85" t="s">
        <v>513</v>
      </c>
      <c r="B116" s="86" t="s">
        <v>514</v>
      </c>
      <c r="C116" s="86" t="s">
        <v>121</v>
      </c>
      <c r="D116" s="86" t="s">
        <v>515</v>
      </c>
      <c r="E116" s="70" t="str">
        <f t="shared" si="3"/>
        <v>SDU installationconnect</v>
      </c>
      <c r="F116" s="99">
        <v>205.64</v>
      </c>
      <c r="G116" s="89">
        <v>43018</v>
      </c>
      <c r="H116" s="86"/>
    </row>
    <row r="117" spans="1:8">
      <c r="A117" s="85" t="s">
        <v>516</v>
      </c>
      <c r="B117" s="86" t="s">
        <v>517</v>
      </c>
      <c r="C117" s="86" t="s">
        <v>121</v>
      </c>
      <c r="D117" s="86" t="s">
        <v>515</v>
      </c>
      <c r="E117" s="70" t="str">
        <f t="shared" si="3"/>
        <v>SDU installationconnect</v>
      </c>
      <c r="F117" s="99">
        <v>205.64</v>
      </c>
      <c r="G117" s="89">
        <v>43018</v>
      </c>
      <c r="H117" s="86"/>
    </row>
    <row r="118" spans="1:8">
      <c r="A118" s="85" t="s">
        <v>518</v>
      </c>
      <c r="B118" s="86" t="s">
        <v>519</v>
      </c>
      <c r="C118" s="86" t="s">
        <v>121</v>
      </c>
      <c r="D118" s="86" t="s">
        <v>515</v>
      </c>
      <c r="E118" s="70" t="str">
        <f t="shared" si="3"/>
        <v>SDU installationconnect</v>
      </c>
      <c r="F118" s="99">
        <v>205.64</v>
      </c>
      <c r="G118" s="89">
        <v>43018</v>
      </c>
      <c r="H118" s="86"/>
    </row>
    <row r="119" spans="1:8">
      <c r="A119" s="85" t="s">
        <v>520</v>
      </c>
      <c r="B119" s="86" t="s">
        <v>521</v>
      </c>
      <c r="C119" s="86" t="s">
        <v>522</v>
      </c>
      <c r="D119" s="86" t="s">
        <v>523</v>
      </c>
      <c r="E119" s="70" t="str">
        <f t="shared" si="3"/>
        <v xml:space="preserve">Lateral extention about 2mOSB </v>
      </c>
      <c r="F119" s="99">
        <v>524.91999999999996</v>
      </c>
      <c r="G119" s="89">
        <v>43019</v>
      </c>
      <c r="H119" s="86"/>
    </row>
    <row r="120" spans="1:8">
      <c r="A120" s="85" t="s">
        <v>520</v>
      </c>
      <c r="B120" s="86" t="s">
        <v>521</v>
      </c>
      <c r="C120" s="86" t="s">
        <v>492</v>
      </c>
      <c r="D120" s="86" t="s">
        <v>524</v>
      </c>
      <c r="E120" s="70" t="str">
        <f t="shared" si="3"/>
        <v>surface  mountBuild</v>
      </c>
      <c r="F120" s="99">
        <v>254.64</v>
      </c>
      <c r="G120" s="89">
        <v>43019</v>
      </c>
      <c r="H120" s="86"/>
    </row>
    <row r="121" spans="1:8">
      <c r="A121" s="85" t="s">
        <v>525</v>
      </c>
      <c r="B121" s="86" t="s">
        <v>526</v>
      </c>
      <c r="C121" s="86" t="s">
        <v>492</v>
      </c>
      <c r="D121" s="86" t="s">
        <v>331</v>
      </c>
      <c r="E121" s="70" t="str">
        <f t="shared" si="3"/>
        <v>grass trenchBuild</v>
      </c>
      <c r="F121" s="99">
        <v>253.69</v>
      </c>
      <c r="G121" s="89">
        <v>43019</v>
      </c>
      <c r="H121" s="86"/>
    </row>
    <row r="122" spans="1:8">
      <c r="A122" s="85" t="s">
        <v>527</v>
      </c>
      <c r="B122" s="86" t="s">
        <v>528</v>
      </c>
      <c r="C122" s="86" t="s">
        <v>492</v>
      </c>
      <c r="D122" s="86" t="s">
        <v>343</v>
      </c>
      <c r="E122" s="70" t="str">
        <f t="shared" si="3"/>
        <v>haulingBuild</v>
      </c>
      <c r="F122" s="99">
        <v>194.93</v>
      </c>
      <c r="G122" s="89">
        <v>43020</v>
      </c>
      <c r="H122" s="86"/>
    </row>
    <row r="123" spans="1:8">
      <c r="A123" s="85" t="s">
        <v>504</v>
      </c>
      <c r="B123" s="86" t="s">
        <v>505</v>
      </c>
      <c r="C123" s="86" t="s">
        <v>512</v>
      </c>
      <c r="D123" s="86" t="s">
        <v>529</v>
      </c>
      <c r="E123" s="70" t="str">
        <f t="shared" si="3"/>
        <v>B@CConnect</v>
      </c>
      <c r="F123" s="99">
        <v>205.64</v>
      </c>
      <c r="G123" s="89">
        <v>43021</v>
      </c>
      <c r="H123" s="86"/>
    </row>
    <row r="124" spans="1:8">
      <c r="A124" s="85" t="s">
        <v>530</v>
      </c>
      <c r="B124" s="86" t="s">
        <v>531</v>
      </c>
      <c r="C124" s="86" t="s">
        <v>492</v>
      </c>
      <c r="D124" s="86" t="s">
        <v>331</v>
      </c>
      <c r="E124" s="70" t="str">
        <f t="shared" si="3"/>
        <v>grass trenchBuild</v>
      </c>
      <c r="F124" s="99">
        <v>383.5</v>
      </c>
      <c r="G124" s="89">
        <v>43021</v>
      </c>
      <c r="H124" s="86"/>
    </row>
    <row r="125" spans="1:8">
      <c r="A125" s="85" t="s">
        <v>532</v>
      </c>
      <c r="B125" s="86" t="s">
        <v>533</v>
      </c>
      <c r="C125" s="86" t="s">
        <v>512</v>
      </c>
      <c r="D125" s="86" t="s">
        <v>515</v>
      </c>
      <c r="E125" s="70" t="str">
        <f t="shared" si="3"/>
        <v>SDU installationConnect</v>
      </c>
      <c r="F125" s="99">
        <v>205.64</v>
      </c>
      <c r="G125" s="89">
        <v>43024</v>
      </c>
      <c r="H125" s="86"/>
    </row>
    <row r="126" spans="1:8">
      <c r="A126" s="85" t="s">
        <v>494</v>
      </c>
      <c r="B126" s="86" t="s">
        <v>534</v>
      </c>
      <c r="C126" s="86" t="s">
        <v>121</v>
      </c>
      <c r="D126" s="86" t="s">
        <v>529</v>
      </c>
      <c r="E126" s="70" t="str">
        <f t="shared" si="3"/>
        <v>B@Cconnect</v>
      </c>
      <c r="F126" s="99">
        <v>205.64</v>
      </c>
      <c r="G126" s="89">
        <v>43024</v>
      </c>
      <c r="H126" s="86"/>
    </row>
    <row r="127" spans="1:8">
      <c r="A127" s="85" t="s">
        <v>535</v>
      </c>
      <c r="B127" s="86" t="s">
        <v>536</v>
      </c>
      <c r="C127" s="86" t="s">
        <v>492</v>
      </c>
      <c r="D127" s="86" t="s">
        <v>343</v>
      </c>
      <c r="E127" s="70" t="str">
        <f t="shared" si="3"/>
        <v>haulingBuild</v>
      </c>
      <c r="F127" s="99">
        <v>253</v>
      </c>
      <c r="G127" s="89">
        <v>43025</v>
      </c>
      <c r="H127" s="86"/>
    </row>
    <row r="128" spans="1:8">
      <c r="A128" s="85" t="s">
        <v>537</v>
      </c>
      <c r="B128" s="86" t="s">
        <v>538</v>
      </c>
      <c r="C128" s="86" t="s">
        <v>492</v>
      </c>
      <c r="D128" s="86" t="s">
        <v>343</v>
      </c>
      <c r="E128" s="70" t="str">
        <f t="shared" si="3"/>
        <v>haulingBuild</v>
      </c>
      <c r="F128" s="99">
        <v>253</v>
      </c>
      <c r="G128" s="89">
        <v>43025</v>
      </c>
      <c r="H128" s="86"/>
    </row>
    <row r="129" spans="1:8">
      <c r="A129" s="85" t="s">
        <v>537</v>
      </c>
      <c r="B129" s="86" t="s">
        <v>538</v>
      </c>
      <c r="C129" s="86" t="s">
        <v>512</v>
      </c>
      <c r="D129" s="86" t="s">
        <v>529</v>
      </c>
      <c r="E129" s="70" t="str">
        <f t="shared" si="3"/>
        <v>B@CConnect</v>
      </c>
      <c r="F129" s="99">
        <v>205.64</v>
      </c>
      <c r="G129" s="89">
        <v>43025</v>
      </c>
      <c r="H129" s="86"/>
    </row>
    <row r="130" spans="1:8">
      <c r="A130" s="85" t="s">
        <v>496</v>
      </c>
      <c r="B130" s="86" t="s">
        <v>539</v>
      </c>
      <c r="C130" s="86" t="s">
        <v>512</v>
      </c>
      <c r="D130" s="86" t="s">
        <v>529</v>
      </c>
      <c r="E130" s="70" t="str">
        <f t="shared" ref="E130:E150" si="4">CONCATENATE(D130,C130)</f>
        <v>B@CConnect</v>
      </c>
      <c r="F130" s="99">
        <v>205.64</v>
      </c>
      <c r="G130" s="89">
        <v>43025</v>
      </c>
      <c r="H130" s="86"/>
    </row>
    <row r="131" spans="1:8">
      <c r="A131" s="85" t="s">
        <v>535</v>
      </c>
      <c r="B131" s="86" t="s">
        <v>536</v>
      </c>
      <c r="C131" s="86" t="s">
        <v>121</v>
      </c>
      <c r="D131" s="86" t="s">
        <v>529</v>
      </c>
      <c r="E131" s="70" t="str">
        <f t="shared" si="4"/>
        <v>B@Cconnect</v>
      </c>
      <c r="F131" s="99">
        <v>205.64</v>
      </c>
      <c r="G131" s="89">
        <v>43026</v>
      </c>
      <c r="H131" s="86"/>
    </row>
    <row r="132" spans="1:8">
      <c r="A132" s="85" t="s">
        <v>540</v>
      </c>
      <c r="B132" s="86" t="s">
        <v>541</v>
      </c>
      <c r="C132" s="86" t="s">
        <v>492</v>
      </c>
      <c r="D132" s="86" t="s">
        <v>331</v>
      </c>
      <c r="E132" s="70" t="str">
        <f t="shared" si="4"/>
        <v>grass trenchBuild</v>
      </c>
      <c r="F132" s="99">
        <v>383</v>
      </c>
      <c r="G132" s="89">
        <v>43026</v>
      </c>
      <c r="H132" s="86"/>
    </row>
    <row r="133" spans="1:8">
      <c r="A133" s="85" t="s">
        <v>542</v>
      </c>
      <c r="B133" s="86" t="s">
        <v>543</v>
      </c>
      <c r="C133" s="86" t="s">
        <v>492</v>
      </c>
      <c r="D133" s="86" t="s">
        <v>524</v>
      </c>
      <c r="E133" s="70" t="str">
        <f t="shared" si="4"/>
        <v>surface  mountBuild</v>
      </c>
      <c r="F133" s="99">
        <v>253</v>
      </c>
      <c r="G133" s="89">
        <v>43027</v>
      </c>
      <c r="H133" s="86"/>
    </row>
    <row r="134" spans="1:8">
      <c r="A134" s="85" t="s">
        <v>544</v>
      </c>
      <c r="B134" s="86" t="s">
        <v>543</v>
      </c>
      <c r="C134" s="86" t="s">
        <v>121</v>
      </c>
      <c r="D134" s="86" t="s">
        <v>529</v>
      </c>
      <c r="E134" s="70" t="str">
        <f t="shared" si="4"/>
        <v>B@Cconnect</v>
      </c>
      <c r="F134" s="99">
        <v>205.64</v>
      </c>
      <c r="G134" s="89">
        <v>43027</v>
      </c>
      <c r="H134" s="86"/>
    </row>
    <row r="135" spans="1:8">
      <c r="A135" s="85" t="s">
        <v>545</v>
      </c>
      <c r="B135" s="86" t="s">
        <v>546</v>
      </c>
      <c r="C135" s="86" t="s">
        <v>547</v>
      </c>
      <c r="D135" s="86" t="s">
        <v>331</v>
      </c>
      <c r="E135" s="70" t="str">
        <f t="shared" si="4"/>
        <v xml:space="preserve">grass trenchBuild </v>
      </c>
      <c r="F135" s="99">
        <v>383.5</v>
      </c>
      <c r="G135" s="89">
        <v>43027</v>
      </c>
      <c r="H135" s="86"/>
    </row>
    <row r="136" spans="1:8">
      <c r="A136" s="85" t="s">
        <v>548</v>
      </c>
      <c r="B136" s="86" t="s">
        <v>549</v>
      </c>
      <c r="C136" s="86" t="s">
        <v>512</v>
      </c>
      <c r="D136" s="86" t="s">
        <v>529</v>
      </c>
      <c r="E136" s="70" t="str">
        <f t="shared" si="4"/>
        <v>B@CConnect</v>
      </c>
      <c r="F136" s="99">
        <v>205.64</v>
      </c>
      <c r="G136" s="89">
        <v>43028</v>
      </c>
      <c r="H136" s="86"/>
    </row>
    <row r="137" spans="1:8">
      <c r="A137" s="85" t="s">
        <v>550</v>
      </c>
      <c r="B137" s="86" t="s">
        <v>551</v>
      </c>
      <c r="C137" s="86" t="s">
        <v>121</v>
      </c>
      <c r="D137" s="86" t="s">
        <v>529</v>
      </c>
      <c r="E137" s="70" t="str">
        <f t="shared" si="4"/>
        <v>B@Cconnect</v>
      </c>
      <c r="F137" s="99">
        <v>205.64</v>
      </c>
      <c r="G137" s="89">
        <v>43029</v>
      </c>
      <c r="H137" s="86"/>
    </row>
    <row r="138" spans="1:8">
      <c r="A138" s="85" t="s">
        <v>545</v>
      </c>
      <c r="B138" s="86" t="s">
        <v>546</v>
      </c>
      <c r="C138" s="86" t="s">
        <v>121</v>
      </c>
      <c r="D138" s="86" t="s">
        <v>529</v>
      </c>
      <c r="E138" s="70" t="str">
        <f t="shared" si="4"/>
        <v>B@Cconnect</v>
      </c>
      <c r="F138" s="99">
        <v>205.64</v>
      </c>
      <c r="G138" s="89">
        <v>43029</v>
      </c>
      <c r="H138" s="86"/>
    </row>
    <row r="139" spans="1:8">
      <c r="A139" s="85" t="s">
        <v>540</v>
      </c>
      <c r="B139" s="86" t="s">
        <v>541</v>
      </c>
      <c r="C139" s="86" t="s">
        <v>121</v>
      </c>
      <c r="D139" s="86" t="s">
        <v>529</v>
      </c>
      <c r="E139" s="70" t="str">
        <f t="shared" si="4"/>
        <v>B@Cconnect</v>
      </c>
      <c r="F139" s="99">
        <v>205.64</v>
      </c>
      <c r="G139" s="89">
        <v>43032</v>
      </c>
      <c r="H139" s="86"/>
    </row>
    <row r="140" spans="1:8">
      <c r="A140" s="85" t="s">
        <v>552</v>
      </c>
      <c r="B140" s="86" t="s">
        <v>553</v>
      </c>
      <c r="C140" s="86" t="s">
        <v>121</v>
      </c>
      <c r="D140" s="86" t="s">
        <v>50</v>
      </c>
      <c r="E140" s="70" t="str">
        <f t="shared" si="4"/>
        <v>LLconnect</v>
      </c>
      <c r="F140" s="99">
        <v>90</v>
      </c>
      <c r="G140" s="89">
        <v>43033</v>
      </c>
      <c r="H140" s="86"/>
    </row>
    <row r="141" spans="1:8">
      <c r="A141" s="85" t="s">
        <v>554</v>
      </c>
      <c r="B141" s="86" t="s">
        <v>555</v>
      </c>
      <c r="C141" s="86" t="s">
        <v>121</v>
      </c>
      <c r="D141" s="86" t="s">
        <v>50</v>
      </c>
      <c r="E141" s="70" t="str">
        <f t="shared" si="4"/>
        <v>LLconnect</v>
      </c>
      <c r="F141" s="99">
        <v>90</v>
      </c>
      <c r="G141" s="89">
        <v>43033</v>
      </c>
      <c r="H141" s="86"/>
    </row>
    <row r="142" spans="1:8">
      <c r="A142" s="85" t="s">
        <v>556</v>
      </c>
      <c r="B142" s="86" t="s">
        <v>557</v>
      </c>
      <c r="C142" s="86" t="s">
        <v>121</v>
      </c>
      <c r="D142" s="86" t="s">
        <v>529</v>
      </c>
      <c r="E142" s="70" t="str">
        <f t="shared" si="4"/>
        <v>B@Cconnect</v>
      </c>
      <c r="F142" s="99">
        <v>205.64</v>
      </c>
      <c r="G142" s="89">
        <v>43033</v>
      </c>
      <c r="H142" s="86"/>
    </row>
    <row r="143" spans="1:8">
      <c r="A143" s="85" t="s">
        <v>527</v>
      </c>
      <c r="B143" s="86" t="s">
        <v>558</v>
      </c>
      <c r="C143" s="86" t="s">
        <v>559</v>
      </c>
      <c r="D143" s="86" t="s">
        <v>529</v>
      </c>
      <c r="E143" s="70" t="str">
        <f t="shared" si="4"/>
        <v>B@Ccolnnect</v>
      </c>
      <c r="F143" s="99">
        <v>205.64</v>
      </c>
      <c r="G143" s="89">
        <v>43034</v>
      </c>
      <c r="H143" s="86"/>
    </row>
    <row r="144" spans="1:8">
      <c r="A144" s="85" t="s">
        <v>560</v>
      </c>
      <c r="B144" s="86" t="s">
        <v>561</v>
      </c>
      <c r="C144" s="86" t="s">
        <v>121</v>
      </c>
      <c r="D144" s="86" t="s">
        <v>529</v>
      </c>
      <c r="E144" s="70" t="str">
        <f t="shared" si="4"/>
        <v>B@Cconnect</v>
      </c>
      <c r="F144" s="99">
        <v>205.64</v>
      </c>
      <c r="G144" s="89">
        <v>43034</v>
      </c>
      <c r="H144" s="86"/>
    </row>
    <row r="145" spans="1:8">
      <c r="A145" s="85" t="s">
        <v>562</v>
      </c>
      <c r="B145" s="86" t="s">
        <v>563</v>
      </c>
      <c r="C145" s="86" t="s">
        <v>492</v>
      </c>
      <c r="D145" s="86" t="s">
        <v>524</v>
      </c>
      <c r="E145" s="70" t="str">
        <f t="shared" si="4"/>
        <v>surface  mountBuild</v>
      </c>
      <c r="F145" s="99">
        <v>253</v>
      </c>
      <c r="G145" s="89">
        <v>43034</v>
      </c>
      <c r="H145" s="86"/>
    </row>
    <row r="146" spans="1:8">
      <c r="A146" s="85" t="s">
        <v>530</v>
      </c>
      <c r="B146" s="86" t="s">
        <v>531</v>
      </c>
      <c r="C146" s="86" t="s">
        <v>121</v>
      </c>
      <c r="D146" s="86" t="s">
        <v>529</v>
      </c>
      <c r="E146" s="70" t="str">
        <f t="shared" si="4"/>
        <v>B@Cconnect</v>
      </c>
      <c r="F146" s="99">
        <v>205.64</v>
      </c>
      <c r="G146" s="89">
        <v>43035</v>
      </c>
      <c r="H146" s="86"/>
    </row>
    <row r="147" spans="1:8">
      <c r="A147" s="85" t="s">
        <v>498</v>
      </c>
      <c r="B147" s="86" t="s">
        <v>564</v>
      </c>
      <c r="C147" s="86" t="s">
        <v>121</v>
      </c>
      <c r="D147" s="86" t="s">
        <v>529</v>
      </c>
      <c r="E147" s="70" t="str">
        <f t="shared" si="4"/>
        <v>B@Cconnect</v>
      </c>
      <c r="F147" s="99">
        <v>205.64</v>
      </c>
      <c r="G147" s="89">
        <v>43035</v>
      </c>
      <c r="H147" s="86"/>
    </row>
    <row r="148" spans="1:8">
      <c r="A148" s="85" t="s">
        <v>565</v>
      </c>
      <c r="B148" s="86" t="s">
        <v>566</v>
      </c>
      <c r="C148" s="86" t="s">
        <v>356</v>
      </c>
      <c r="D148" s="86" t="s">
        <v>331</v>
      </c>
      <c r="E148" s="70" t="str">
        <f t="shared" si="4"/>
        <v>grass trenchbuild</v>
      </c>
      <c r="F148" s="99">
        <v>383.5</v>
      </c>
      <c r="G148" s="89">
        <v>43035</v>
      </c>
      <c r="H148" s="86"/>
    </row>
    <row r="149" spans="1:8">
      <c r="A149" s="85" t="s">
        <v>567</v>
      </c>
      <c r="B149" s="86" t="s">
        <v>568</v>
      </c>
      <c r="C149" s="86" t="s">
        <v>356</v>
      </c>
      <c r="D149" s="86" t="s">
        <v>328</v>
      </c>
      <c r="E149" s="70" t="str">
        <f t="shared" si="4"/>
        <v>concrete cutbuild</v>
      </c>
      <c r="F149" s="99">
        <v>636.69000000000005</v>
      </c>
      <c r="G149" s="89">
        <v>43036</v>
      </c>
      <c r="H149" s="86"/>
    </row>
    <row r="150" spans="1:8">
      <c r="A150" s="85" t="s">
        <v>562</v>
      </c>
      <c r="B150" s="86" t="s">
        <v>569</v>
      </c>
      <c r="C150" s="86" t="s">
        <v>121</v>
      </c>
      <c r="D150" s="86" t="s">
        <v>457</v>
      </c>
      <c r="E150" s="70" t="str">
        <f t="shared" si="4"/>
        <v>b@Cconnect</v>
      </c>
      <c r="F150" s="99">
        <v>205.64</v>
      </c>
      <c r="G150" s="92">
        <v>43039</v>
      </c>
      <c r="H150" s="93"/>
    </row>
  </sheetData>
  <mergeCells count="1">
    <mergeCell ref="I7:K7"/>
  </mergeCells>
  <conditionalFormatting sqref="A24:A79">
    <cfRule type="duplicateValues" dxfId="33" priority="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H14" sqref="H14"/>
    </sheetView>
  </sheetViews>
  <sheetFormatPr defaultRowHeight="15"/>
  <cols>
    <col min="1" max="1" width="13.42578125" style="153" customWidth="1"/>
    <col min="2" max="2" width="26.42578125" style="153" customWidth="1"/>
    <col min="3" max="3" width="33.140625" style="153" customWidth="1"/>
    <col min="4" max="4" width="11.140625" style="154" customWidth="1"/>
    <col min="5" max="5" width="21.140625" style="77" customWidth="1"/>
    <col min="6" max="6" width="26.7109375" style="153" customWidth="1"/>
    <col min="7" max="7" width="20.140625" style="153" hidden="1" customWidth="1"/>
    <col min="8" max="8" width="19.7109375" style="153" customWidth="1"/>
    <col min="9" max="16384" width="9.140625" style="153"/>
  </cols>
  <sheetData>
    <row r="1" spans="1:10">
      <c r="A1" s="83" t="s">
        <v>576</v>
      </c>
      <c r="B1" s="83" t="s">
        <v>577</v>
      </c>
      <c r="C1" s="83" t="s">
        <v>578</v>
      </c>
      <c r="D1" s="98" t="s">
        <v>204</v>
      </c>
      <c r="E1" s="83" t="s">
        <v>5</v>
      </c>
      <c r="F1" s="152" t="s">
        <v>6</v>
      </c>
      <c r="G1" s="83" t="s">
        <v>579</v>
      </c>
    </row>
    <row r="2" spans="1:10">
      <c r="A2" s="137">
        <v>5918104</v>
      </c>
      <c r="B2" s="137" t="s">
        <v>580</v>
      </c>
      <c r="C2" s="137" t="s">
        <v>581</v>
      </c>
      <c r="D2" s="147">
        <v>433.57</v>
      </c>
      <c r="E2" s="138">
        <v>43152</v>
      </c>
      <c r="F2" s="81" t="s">
        <v>583</v>
      </c>
      <c r="G2" s="137" t="s">
        <v>582</v>
      </c>
    </row>
    <row r="3" spans="1:10">
      <c r="A3" s="137">
        <v>5858943</v>
      </c>
      <c r="B3" s="137" t="s">
        <v>584</v>
      </c>
      <c r="C3" s="137" t="s">
        <v>585</v>
      </c>
      <c r="D3" s="147">
        <v>433.57</v>
      </c>
      <c r="E3" s="138">
        <v>43157</v>
      </c>
      <c r="F3" s="81" t="s">
        <v>586</v>
      </c>
      <c r="G3" s="137" t="s">
        <v>582</v>
      </c>
    </row>
    <row r="4" spans="1:10">
      <c r="A4" s="137">
        <v>5498153</v>
      </c>
      <c r="B4" s="137" t="s">
        <v>587</v>
      </c>
      <c r="C4" s="137" t="s">
        <v>588</v>
      </c>
      <c r="D4" s="147">
        <v>881.69</v>
      </c>
      <c r="E4" s="138">
        <v>43159</v>
      </c>
      <c r="F4" s="81" t="s">
        <v>586</v>
      </c>
      <c r="G4" s="137" t="s">
        <v>582</v>
      </c>
    </row>
    <row r="5" spans="1:10">
      <c r="A5" s="139">
        <v>5934679</v>
      </c>
      <c r="B5" s="139" t="s">
        <v>589</v>
      </c>
      <c r="C5" s="139" t="s">
        <v>585</v>
      </c>
      <c r="D5" s="148">
        <v>863.05</v>
      </c>
      <c r="E5" s="140">
        <v>43161</v>
      </c>
      <c r="F5" s="139"/>
      <c r="G5" s="139" t="s">
        <v>582</v>
      </c>
    </row>
    <row r="6" spans="1:10">
      <c r="A6" s="137">
        <v>5828925</v>
      </c>
      <c r="B6" s="137" t="s">
        <v>590</v>
      </c>
      <c r="C6" s="137" t="s">
        <v>591</v>
      </c>
      <c r="D6" s="147">
        <v>205.64</v>
      </c>
      <c r="E6" s="138">
        <v>43162</v>
      </c>
      <c r="F6" s="81"/>
      <c r="G6" s="137" t="s">
        <v>582</v>
      </c>
    </row>
    <row r="7" spans="1:10">
      <c r="A7" s="137">
        <v>6222603</v>
      </c>
      <c r="B7" s="137" t="s">
        <v>592</v>
      </c>
      <c r="C7" s="137" t="s">
        <v>593</v>
      </c>
      <c r="D7" s="147">
        <v>881.69</v>
      </c>
      <c r="E7" s="138">
        <v>43162</v>
      </c>
      <c r="F7" s="81"/>
      <c r="G7" s="137" t="s">
        <v>582</v>
      </c>
    </row>
    <row r="8" spans="1:10">
      <c r="A8" s="137">
        <v>6144037</v>
      </c>
      <c r="B8" s="137" t="s">
        <v>594</v>
      </c>
      <c r="C8" s="137" t="s">
        <v>595</v>
      </c>
      <c r="D8" s="147">
        <v>433.57</v>
      </c>
      <c r="E8" s="138">
        <v>43164</v>
      </c>
      <c r="F8" s="81"/>
      <c r="G8" s="137" t="s">
        <v>582</v>
      </c>
    </row>
    <row r="9" spans="1:10">
      <c r="A9" s="137">
        <v>6215662</v>
      </c>
      <c r="B9" s="137" t="s">
        <v>596</v>
      </c>
      <c r="C9" s="137" t="s">
        <v>595</v>
      </c>
      <c r="D9" s="147">
        <v>433.57</v>
      </c>
      <c r="E9" s="138">
        <v>43164</v>
      </c>
      <c r="F9" s="81"/>
      <c r="G9" s="137" t="s">
        <v>582</v>
      </c>
      <c r="H9" s="375" t="s">
        <v>85</v>
      </c>
      <c r="I9" s="376"/>
      <c r="J9" s="376"/>
    </row>
    <row r="10" spans="1:10">
      <c r="A10" s="137">
        <v>6267539</v>
      </c>
      <c r="B10" s="137" t="s">
        <v>597</v>
      </c>
      <c r="C10" s="137" t="s">
        <v>595</v>
      </c>
      <c r="D10" s="147">
        <v>194.94</v>
      </c>
      <c r="E10" s="138">
        <v>43165</v>
      </c>
      <c r="F10" s="129" t="s">
        <v>598</v>
      </c>
      <c r="G10" s="137" t="s">
        <v>582</v>
      </c>
      <c r="H10" s="143" t="s">
        <v>84</v>
      </c>
      <c r="I10" s="143">
        <f>SUM(D2:D29)</f>
        <v>11891.099999999999</v>
      </c>
      <c r="J10" s="83" t="s">
        <v>81</v>
      </c>
    </row>
    <row r="11" spans="1:10">
      <c r="A11" s="137">
        <v>6267369</v>
      </c>
      <c r="B11" s="137" t="s">
        <v>599</v>
      </c>
      <c r="C11" s="137" t="s">
        <v>600</v>
      </c>
      <c r="D11" s="147">
        <v>626.70000000000005</v>
      </c>
      <c r="E11" s="138">
        <v>43165</v>
      </c>
      <c r="F11" s="81"/>
      <c r="G11" s="137" t="s">
        <v>582</v>
      </c>
      <c r="H11" s="81" t="s">
        <v>601</v>
      </c>
      <c r="I11" s="81">
        <f>I10*0.22</f>
        <v>2616.0419999999999</v>
      </c>
      <c r="J11" s="81">
        <f>I11/18.75</f>
        <v>139.52223999999998</v>
      </c>
    </row>
    <row r="12" spans="1:10">
      <c r="A12" s="137">
        <v>6290541</v>
      </c>
      <c r="B12" s="137" t="s">
        <v>602</v>
      </c>
      <c r="C12" s="137" t="s">
        <v>600</v>
      </c>
      <c r="D12" s="147">
        <v>626.70000000000005</v>
      </c>
      <c r="E12" s="138">
        <v>43166</v>
      </c>
      <c r="F12" s="81"/>
      <c r="G12" s="137" t="s">
        <v>582</v>
      </c>
      <c r="H12" s="81" t="s">
        <v>603</v>
      </c>
      <c r="I12" s="81">
        <f>I10*0.18</f>
        <v>2140.3979999999997</v>
      </c>
      <c r="J12" s="81">
        <f>I12/18.75</f>
        <v>114.15455999999999</v>
      </c>
    </row>
    <row r="13" spans="1:10">
      <c r="A13" s="137">
        <v>6177991</v>
      </c>
      <c r="B13" s="137" t="s">
        <v>604</v>
      </c>
      <c r="C13" s="137" t="s">
        <v>595</v>
      </c>
      <c r="D13" s="147">
        <v>433.57</v>
      </c>
      <c r="E13" s="138">
        <v>43167</v>
      </c>
      <c r="F13" s="81"/>
      <c r="G13" s="137" t="s">
        <v>582</v>
      </c>
    </row>
    <row r="14" spans="1:10">
      <c r="A14" s="137">
        <v>6183700</v>
      </c>
      <c r="B14" s="137" t="s">
        <v>605</v>
      </c>
      <c r="C14" s="137" t="s">
        <v>600</v>
      </c>
      <c r="D14" s="147">
        <v>626.70000000000005</v>
      </c>
      <c r="E14" s="138">
        <v>43168</v>
      </c>
      <c r="F14" s="81"/>
      <c r="G14" s="137" t="s">
        <v>582</v>
      </c>
    </row>
    <row r="15" spans="1:10">
      <c r="A15" s="137">
        <v>6269529</v>
      </c>
      <c r="B15" s="137" t="s">
        <v>606</v>
      </c>
      <c r="C15" s="137" t="s">
        <v>595</v>
      </c>
      <c r="D15" s="147">
        <v>433.57</v>
      </c>
      <c r="E15" s="138">
        <v>43169</v>
      </c>
      <c r="F15" s="81"/>
      <c r="G15" s="137" t="s">
        <v>582</v>
      </c>
    </row>
    <row r="16" spans="1:10">
      <c r="A16" s="137">
        <v>6375415</v>
      </c>
      <c r="B16" s="137" t="s">
        <v>607</v>
      </c>
      <c r="C16" s="137" t="s">
        <v>600</v>
      </c>
      <c r="D16" s="147">
        <v>626.70000000000005</v>
      </c>
      <c r="E16" s="138">
        <v>43171</v>
      </c>
      <c r="F16" s="81"/>
      <c r="G16" s="137" t="s">
        <v>582</v>
      </c>
    </row>
    <row r="17" spans="1:7">
      <c r="A17" s="137">
        <v>6043796</v>
      </c>
      <c r="B17" s="137" t="s">
        <v>608</v>
      </c>
      <c r="C17" s="137" t="s">
        <v>50</v>
      </c>
      <c r="D17" s="147">
        <v>90</v>
      </c>
      <c r="E17" s="138">
        <v>43172</v>
      </c>
      <c r="F17" s="81"/>
      <c r="G17" s="137" t="s">
        <v>582</v>
      </c>
    </row>
    <row r="18" spans="1:7">
      <c r="A18" s="137">
        <v>6436552</v>
      </c>
      <c r="B18" s="137" t="s">
        <v>609</v>
      </c>
      <c r="C18" s="137" t="s">
        <v>595</v>
      </c>
      <c r="D18" s="147">
        <v>194.94</v>
      </c>
      <c r="E18" s="138">
        <v>43173</v>
      </c>
      <c r="F18" s="129" t="s">
        <v>610</v>
      </c>
      <c r="G18" s="137" t="s">
        <v>582</v>
      </c>
    </row>
    <row r="19" spans="1:7">
      <c r="A19" s="137">
        <v>6417467</v>
      </c>
      <c r="B19" s="137" t="s">
        <v>611</v>
      </c>
      <c r="C19" s="137" t="s">
        <v>50</v>
      </c>
      <c r="D19" s="147">
        <v>90</v>
      </c>
      <c r="E19" s="138">
        <v>43174</v>
      </c>
      <c r="F19" s="81"/>
      <c r="G19" s="137" t="s">
        <v>582</v>
      </c>
    </row>
    <row r="20" spans="1:7">
      <c r="A20" s="137">
        <v>6440860</v>
      </c>
      <c r="B20" s="137" t="s">
        <v>612</v>
      </c>
      <c r="C20" s="137" t="s">
        <v>585</v>
      </c>
      <c r="D20" s="147">
        <v>433.57</v>
      </c>
      <c r="E20" s="138">
        <v>43174</v>
      </c>
      <c r="F20" s="81" t="s">
        <v>586</v>
      </c>
      <c r="G20" s="137" t="s">
        <v>582</v>
      </c>
    </row>
    <row r="21" spans="1:7">
      <c r="A21" s="137">
        <v>6073992</v>
      </c>
      <c r="B21" s="137" t="s">
        <v>613</v>
      </c>
      <c r="C21" s="137" t="s">
        <v>595</v>
      </c>
      <c r="D21" s="147">
        <v>433.57</v>
      </c>
      <c r="E21" s="138">
        <v>43176</v>
      </c>
      <c r="F21" s="81"/>
      <c r="G21" s="137" t="s">
        <v>582</v>
      </c>
    </row>
    <row r="22" spans="1:7">
      <c r="A22" s="129">
        <v>5859182</v>
      </c>
      <c r="B22" s="129" t="s">
        <v>614</v>
      </c>
      <c r="C22" s="129" t="s">
        <v>512</v>
      </c>
      <c r="D22" s="149">
        <v>90</v>
      </c>
      <c r="E22" s="144">
        <v>43150</v>
      </c>
      <c r="F22" s="129"/>
      <c r="G22" s="129" t="s">
        <v>582</v>
      </c>
    </row>
    <row r="23" spans="1:7">
      <c r="A23" s="129">
        <v>5575201</v>
      </c>
      <c r="B23" s="129" t="s">
        <v>615</v>
      </c>
      <c r="C23" s="129" t="s">
        <v>600</v>
      </c>
      <c r="D23" s="149">
        <v>626.70000000000005</v>
      </c>
      <c r="E23" s="144">
        <v>43151</v>
      </c>
      <c r="F23" s="129"/>
      <c r="G23" s="129" t="s">
        <v>582</v>
      </c>
    </row>
    <row r="24" spans="1:7">
      <c r="A24" s="129">
        <v>5703463</v>
      </c>
      <c r="B24" s="129" t="s">
        <v>616</v>
      </c>
      <c r="C24" s="129" t="s">
        <v>617</v>
      </c>
      <c r="D24" s="150" t="s">
        <v>618</v>
      </c>
      <c r="E24" s="144">
        <v>43153</v>
      </c>
      <c r="F24" s="129"/>
      <c r="G24" s="129" t="s">
        <v>582</v>
      </c>
    </row>
    <row r="25" spans="1:7">
      <c r="A25" s="81">
        <v>3647318</v>
      </c>
      <c r="B25" s="81" t="s">
        <v>619</v>
      </c>
      <c r="C25" s="81" t="s">
        <v>595</v>
      </c>
      <c r="D25" s="100">
        <v>238.63</v>
      </c>
      <c r="E25" s="145">
        <v>43132</v>
      </c>
      <c r="F25" s="78" t="s">
        <v>620</v>
      </c>
      <c r="G25" s="81" t="s">
        <v>582</v>
      </c>
    </row>
    <row r="26" spans="1:7">
      <c r="A26" s="81">
        <v>5474192</v>
      </c>
      <c r="B26" s="81" t="s">
        <v>621</v>
      </c>
      <c r="C26" s="81" t="s">
        <v>622</v>
      </c>
      <c r="D26" s="97">
        <v>194.94</v>
      </c>
      <c r="E26" s="145">
        <v>43133</v>
      </c>
      <c r="F26" s="78" t="s">
        <v>623</v>
      </c>
      <c r="G26" s="81" t="s">
        <v>582</v>
      </c>
    </row>
    <row r="27" spans="1:7">
      <c r="A27" s="81">
        <v>4955775</v>
      </c>
      <c r="B27" s="81" t="s">
        <v>624</v>
      </c>
      <c r="C27" s="81" t="s">
        <v>595</v>
      </c>
      <c r="D27" s="97">
        <v>238.63</v>
      </c>
      <c r="E27" s="145">
        <v>43133</v>
      </c>
      <c r="F27" s="78" t="s">
        <v>625</v>
      </c>
      <c r="G27" s="81" t="s">
        <v>582</v>
      </c>
    </row>
    <row r="28" spans="1:7">
      <c r="A28" s="155">
        <v>5495087</v>
      </c>
      <c r="B28" s="155" t="s">
        <v>626</v>
      </c>
      <c r="C28" s="155" t="s">
        <v>600</v>
      </c>
      <c r="D28" s="122">
        <v>243.2</v>
      </c>
      <c r="E28" s="156">
        <v>43141</v>
      </c>
      <c r="F28" s="157" t="s">
        <v>625</v>
      </c>
      <c r="G28" s="155" t="s">
        <v>582</v>
      </c>
    </row>
    <row r="29" spans="1:7" s="163" customFormat="1" ht="15.75" thickBot="1">
      <c r="A29" s="160">
        <v>5357257</v>
      </c>
      <c r="B29" s="160" t="s">
        <v>627</v>
      </c>
      <c r="C29" s="160" t="s">
        <v>593</v>
      </c>
      <c r="D29" s="127">
        <v>881.69</v>
      </c>
      <c r="E29" s="161">
        <v>43145</v>
      </c>
      <c r="F29" s="162" t="s">
        <v>628</v>
      </c>
      <c r="G29" s="160" t="s">
        <v>582</v>
      </c>
    </row>
    <row r="30" spans="1:7" ht="15.75" thickTop="1">
      <c r="A30" s="158">
        <v>5221289</v>
      </c>
      <c r="B30" s="158" t="s">
        <v>629</v>
      </c>
      <c r="C30" s="158" t="s">
        <v>595</v>
      </c>
      <c r="D30" s="116">
        <v>433.57</v>
      </c>
      <c r="E30" s="159">
        <v>43123</v>
      </c>
      <c r="F30" s="158"/>
      <c r="G30" s="158" t="s">
        <v>582</v>
      </c>
    </row>
    <row r="31" spans="1:7">
      <c r="A31" s="81">
        <v>4217598</v>
      </c>
      <c r="B31" s="81" t="s">
        <v>630</v>
      </c>
      <c r="C31" s="81" t="s">
        <v>600</v>
      </c>
      <c r="D31" s="97">
        <v>626.70000000000005</v>
      </c>
      <c r="E31" s="145">
        <v>43129</v>
      </c>
      <c r="F31" s="81"/>
      <c r="G31" s="81" t="s">
        <v>582</v>
      </c>
    </row>
    <row r="32" spans="1:7">
      <c r="A32" s="81">
        <v>5359357</v>
      </c>
      <c r="B32" s="81" t="s">
        <v>631</v>
      </c>
      <c r="C32" s="81" t="s">
        <v>600</v>
      </c>
      <c r="D32" s="97">
        <v>626.70000000000005</v>
      </c>
      <c r="E32" s="145">
        <v>43129</v>
      </c>
      <c r="F32" s="81"/>
      <c r="G32" s="81" t="s">
        <v>582</v>
      </c>
    </row>
    <row r="33" spans="1:10">
      <c r="A33" s="81">
        <v>5353938</v>
      </c>
      <c r="B33" s="81" t="s">
        <v>632</v>
      </c>
      <c r="C33" s="81" t="s">
        <v>600</v>
      </c>
      <c r="D33" s="97">
        <v>626.70000000000005</v>
      </c>
      <c r="E33" s="145">
        <v>43129</v>
      </c>
      <c r="F33" s="81"/>
      <c r="G33" s="81" t="s">
        <v>582</v>
      </c>
    </row>
    <row r="34" spans="1:10">
      <c r="A34" s="81">
        <v>5378514</v>
      </c>
      <c r="B34" s="81" t="s">
        <v>633</v>
      </c>
      <c r="C34" s="81" t="s">
        <v>595</v>
      </c>
      <c r="D34" s="97">
        <v>433.57</v>
      </c>
      <c r="E34" s="145">
        <v>43131</v>
      </c>
      <c r="F34" s="81"/>
      <c r="G34" s="81" t="s">
        <v>582</v>
      </c>
    </row>
    <row r="35" spans="1:10">
      <c r="A35" s="81">
        <v>3647318</v>
      </c>
      <c r="B35" s="81" t="s">
        <v>619</v>
      </c>
      <c r="C35" s="81" t="s">
        <v>595</v>
      </c>
      <c r="D35" s="100">
        <v>194.94</v>
      </c>
      <c r="E35" s="145">
        <v>43132</v>
      </c>
      <c r="F35" s="129" t="s">
        <v>634</v>
      </c>
      <c r="G35" s="81" t="s">
        <v>582</v>
      </c>
    </row>
    <row r="36" spans="1:10">
      <c r="A36" s="81">
        <v>5474192</v>
      </c>
      <c r="B36" s="81" t="s">
        <v>621</v>
      </c>
      <c r="C36" s="81" t="s">
        <v>622</v>
      </c>
      <c r="D36" s="97">
        <v>194.94</v>
      </c>
      <c r="E36" s="145">
        <v>43133</v>
      </c>
      <c r="F36" s="129" t="s">
        <v>634</v>
      </c>
      <c r="G36" s="81" t="s">
        <v>582</v>
      </c>
    </row>
    <row r="37" spans="1:10">
      <c r="A37" s="81">
        <v>4955775</v>
      </c>
      <c r="B37" s="81" t="s">
        <v>624</v>
      </c>
      <c r="C37" s="81" t="s">
        <v>595</v>
      </c>
      <c r="D37" s="97">
        <v>194.94</v>
      </c>
      <c r="E37" s="145">
        <v>43133</v>
      </c>
      <c r="F37" s="129" t="s">
        <v>634</v>
      </c>
      <c r="G37" s="81" t="s">
        <v>582</v>
      </c>
    </row>
    <row r="38" spans="1:10">
      <c r="A38" s="81">
        <v>5551233</v>
      </c>
      <c r="B38" s="81" t="s">
        <v>635</v>
      </c>
      <c r="C38" s="81" t="s">
        <v>622</v>
      </c>
      <c r="D38" s="97">
        <v>498.69</v>
      </c>
      <c r="E38" s="145">
        <v>43139</v>
      </c>
      <c r="F38" s="81"/>
      <c r="G38" s="81" t="s">
        <v>582</v>
      </c>
    </row>
    <row r="39" spans="1:10">
      <c r="A39" s="81">
        <v>5475198</v>
      </c>
      <c r="B39" s="81" t="s">
        <v>636</v>
      </c>
      <c r="C39" s="81" t="s">
        <v>600</v>
      </c>
      <c r="D39" s="97">
        <v>626.70000000000005</v>
      </c>
      <c r="E39" s="145">
        <v>43139</v>
      </c>
      <c r="F39" s="81"/>
      <c r="G39" s="81" t="s">
        <v>582</v>
      </c>
      <c r="H39" s="77"/>
      <c r="I39" s="77"/>
    </row>
    <row r="40" spans="1:10">
      <c r="A40" s="81">
        <v>5329303</v>
      </c>
      <c r="B40" s="81" t="s">
        <v>637</v>
      </c>
      <c r="C40" s="81" t="s">
        <v>600</v>
      </c>
      <c r="D40" s="97">
        <v>626.70000000000005</v>
      </c>
      <c r="E40" s="145">
        <v>43141</v>
      </c>
      <c r="F40" s="81"/>
      <c r="G40" s="81" t="s">
        <v>582</v>
      </c>
      <c r="H40" s="165" t="s">
        <v>84</v>
      </c>
      <c r="I40" s="83">
        <f>SUM(D30:D49)</f>
        <v>8214.89</v>
      </c>
      <c r="J40" s="164"/>
    </row>
    <row r="41" spans="1:10">
      <c r="A41" s="81">
        <v>5495087</v>
      </c>
      <c r="B41" s="81" t="s">
        <v>626</v>
      </c>
      <c r="C41" s="81" t="s">
        <v>600</v>
      </c>
      <c r="D41" s="97">
        <v>383.5</v>
      </c>
      <c r="E41" s="145">
        <v>43141</v>
      </c>
      <c r="F41" s="129" t="s">
        <v>634</v>
      </c>
      <c r="G41" s="81" t="s">
        <v>582</v>
      </c>
      <c r="H41" s="8" t="s">
        <v>638</v>
      </c>
      <c r="I41" s="166">
        <f>I40*0.22</f>
        <v>1807.2757999999999</v>
      </c>
      <c r="J41" s="167">
        <f>I41/18.75</f>
        <v>96.388042666666664</v>
      </c>
    </row>
    <row r="42" spans="1:10">
      <c r="A42" s="81">
        <v>5627556</v>
      </c>
      <c r="B42" s="81" t="s">
        <v>639</v>
      </c>
      <c r="C42" s="81" t="s">
        <v>600</v>
      </c>
      <c r="D42" s="97">
        <v>626.70000000000005</v>
      </c>
      <c r="E42" s="145">
        <v>43144</v>
      </c>
      <c r="F42" s="81"/>
      <c r="G42" s="81" t="s">
        <v>582</v>
      </c>
      <c r="H42" s="8" t="s">
        <v>603</v>
      </c>
      <c r="I42" s="166">
        <f>I40*0.18</f>
        <v>1478.6801999999998</v>
      </c>
      <c r="J42" s="167">
        <f>I42/18.75</f>
        <v>78.862943999999985</v>
      </c>
    </row>
    <row r="43" spans="1:10">
      <c r="A43" s="81">
        <v>5357257</v>
      </c>
      <c r="B43" s="81" t="s">
        <v>627</v>
      </c>
      <c r="C43" s="81" t="s">
        <v>593</v>
      </c>
      <c r="D43" s="97">
        <v>0</v>
      </c>
      <c r="E43" s="145">
        <v>43145</v>
      </c>
      <c r="F43" s="129" t="s">
        <v>192</v>
      </c>
      <c r="G43" s="81" t="s">
        <v>582</v>
      </c>
    </row>
    <row r="44" spans="1:10">
      <c r="A44" s="81">
        <v>5775033</v>
      </c>
      <c r="B44" s="81" t="s">
        <v>640</v>
      </c>
      <c r="C44" s="81" t="s">
        <v>595</v>
      </c>
      <c r="D44" s="97">
        <v>433.57</v>
      </c>
      <c r="E44" s="145">
        <v>43146</v>
      </c>
      <c r="F44" s="81"/>
      <c r="G44" s="81" t="s">
        <v>582</v>
      </c>
    </row>
    <row r="45" spans="1:10">
      <c r="A45" s="81">
        <v>5818017</v>
      </c>
      <c r="B45" s="81" t="s">
        <v>641</v>
      </c>
      <c r="C45" s="81" t="s">
        <v>595</v>
      </c>
      <c r="D45" s="97">
        <v>433.57</v>
      </c>
      <c r="E45" s="145">
        <v>43147</v>
      </c>
      <c r="F45" s="81"/>
      <c r="G45" s="81" t="s">
        <v>582</v>
      </c>
    </row>
    <row r="46" spans="1:10">
      <c r="A46" s="81">
        <v>5671052</v>
      </c>
      <c r="B46" s="81" t="s">
        <v>642</v>
      </c>
      <c r="C46" s="81" t="s">
        <v>600</v>
      </c>
      <c r="D46" s="97">
        <v>626.70000000000005</v>
      </c>
      <c r="E46" s="145">
        <v>43147</v>
      </c>
      <c r="F46" s="81"/>
      <c r="G46" s="81" t="s">
        <v>582</v>
      </c>
    </row>
    <row r="47" spans="1:10">
      <c r="A47" s="81">
        <v>5778965</v>
      </c>
      <c r="B47" s="81" t="s">
        <v>643</v>
      </c>
      <c r="C47" s="81" t="s">
        <v>600</v>
      </c>
      <c r="D47" s="97">
        <v>626.70000000000005</v>
      </c>
      <c r="E47" s="145">
        <v>43147</v>
      </c>
      <c r="F47" s="81"/>
      <c r="G47" s="81" t="s">
        <v>582</v>
      </c>
    </row>
    <row r="48" spans="1:10">
      <c r="A48" s="129">
        <v>5859182</v>
      </c>
      <c r="B48" s="129" t="s">
        <v>614</v>
      </c>
      <c r="C48" s="129" t="s">
        <v>512</v>
      </c>
      <c r="D48" s="149"/>
      <c r="E48" s="144">
        <v>43150</v>
      </c>
      <c r="F48" s="129" t="s">
        <v>644</v>
      </c>
      <c r="G48" s="129" t="s">
        <v>582</v>
      </c>
    </row>
    <row r="49" spans="1:9">
      <c r="A49" s="129">
        <v>5575201</v>
      </c>
      <c r="B49" s="129" t="s">
        <v>615</v>
      </c>
      <c r="C49" s="129" t="s">
        <v>600</v>
      </c>
      <c r="D49" s="149"/>
      <c r="E49" s="144">
        <v>43151</v>
      </c>
      <c r="F49" s="129" t="s">
        <v>644</v>
      </c>
      <c r="G49" s="129" t="s">
        <v>582</v>
      </c>
    </row>
    <row r="50" spans="1:9">
      <c r="A50" s="129">
        <v>5703463</v>
      </c>
      <c r="B50" s="129" t="s">
        <v>616</v>
      </c>
      <c r="C50" s="129" t="s">
        <v>617</v>
      </c>
      <c r="D50" s="151"/>
      <c r="E50" s="144">
        <v>43153</v>
      </c>
      <c r="F50" s="129" t="s">
        <v>644</v>
      </c>
      <c r="G50" s="129" t="s">
        <v>582</v>
      </c>
    </row>
    <row r="51" spans="1:9">
      <c r="A51" s="1">
        <v>3539892</v>
      </c>
      <c r="B51" s="1" t="s">
        <v>645</v>
      </c>
      <c r="C51" s="1" t="s">
        <v>646</v>
      </c>
      <c r="D51" s="7">
        <v>881.69</v>
      </c>
      <c r="E51" s="145">
        <v>43045</v>
      </c>
      <c r="F51" s="1"/>
      <c r="G51" s="1" t="s">
        <v>647</v>
      </c>
    </row>
    <row r="52" spans="1:9">
      <c r="A52" s="1">
        <v>4044274</v>
      </c>
      <c r="B52" s="1" t="s">
        <v>648</v>
      </c>
      <c r="C52" s="1" t="s">
        <v>649</v>
      </c>
      <c r="D52" s="7">
        <v>626.70000000000005</v>
      </c>
      <c r="E52" s="145">
        <v>43047</v>
      </c>
      <c r="F52" s="1"/>
      <c r="G52" s="1" t="s">
        <v>650</v>
      </c>
    </row>
    <row r="53" spans="1:9">
      <c r="A53" s="1">
        <v>3101458</v>
      </c>
      <c r="B53" s="1" t="s">
        <v>651</v>
      </c>
      <c r="C53" s="1" t="s">
        <v>649</v>
      </c>
      <c r="D53" s="7">
        <v>626.70000000000005</v>
      </c>
      <c r="E53" s="145">
        <v>43048</v>
      </c>
      <c r="F53" s="1"/>
      <c r="G53" s="1" t="s">
        <v>647</v>
      </c>
    </row>
    <row r="54" spans="1:9">
      <c r="A54" s="1">
        <v>3328011</v>
      </c>
      <c r="B54" s="1" t="s">
        <v>652</v>
      </c>
      <c r="C54" s="1" t="s">
        <v>653</v>
      </c>
      <c r="D54" s="7">
        <v>433.57</v>
      </c>
      <c r="E54" s="145">
        <v>43048</v>
      </c>
      <c r="F54" s="1"/>
      <c r="G54" s="1" t="s">
        <v>650</v>
      </c>
    </row>
    <row r="55" spans="1:9">
      <c r="A55" s="1">
        <v>3962803</v>
      </c>
      <c r="B55" s="1" t="s">
        <v>654</v>
      </c>
      <c r="C55" s="1" t="s">
        <v>655</v>
      </c>
      <c r="D55" s="7">
        <v>205.64</v>
      </c>
      <c r="E55" s="145">
        <v>43048</v>
      </c>
      <c r="F55" s="1"/>
      <c r="G55" s="1" t="s">
        <v>647</v>
      </c>
      <c r="H55" s="8" t="s">
        <v>656</v>
      </c>
      <c r="I55" s="8">
        <v>12574.44</v>
      </c>
    </row>
    <row r="56" spans="1:9">
      <c r="A56" s="1">
        <v>3396914</v>
      </c>
      <c r="B56" s="1" t="s">
        <v>657</v>
      </c>
      <c r="C56" s="1" t="s">
        <v>658</v>
      </c>
      <c r="D56" s="7">
        <v>383.5</v>
      </c>
      <c r="E56" s="145">
        <v>43048</v>
      </c>
      <c r="F56" s="1"/>
      <c r="G56" s="1" t="s">
        <v>650</v>
      </c>
    </row>
    <row r="57" spans="1:9">
      <c r="A57" s="1">
        <v>4115314</v>
      </c>
      <c r="B57" s="1" t="s">
        <v>659</v>
      </c>
      <c r="C57" s="1" t="s">
        <v>649</v>
      </c>
      <c r="D57" s="7">
        <v>626.70000000000005</v>
      </c>
      <c r="E57" s="145">
        <v>43052</v>
      </c>
      <c r="F57" s="1"/>
      <c r="G57" s="1" t="s">
        <v>647</v>
      </c>
    </row>
    <row r="58" spans="1:9">
      <c r="A58" s="1">
        <v>4174882</v>
      </c>
      <c r="B58" s="1" t="s">
        <v>660</v>
      </c>
      <c r="C58" s="1" t="s">
        <v>649</v>
      </c>
      <c r="D58" s="7">
        <v>626.70000000000005</v>
      </c>
      <c r="E58" s="145">
        <v>43053</v>
      </c>
      <c r="F58" s="1"/>
      <c r="G58" s="1" t="s">
        <v>647</v>
      </c>
    </row>
    <row r="59" spans="1:9">
      <c r="A59" s="1">
        <v>4090280</v>
      </c>
      <c r="B59" s="1" t="s">
        <v>661</v>
      </c>
      <c r="C59" s="1" t="s">
        <v>649</v>
      </c>
      <c r="D59" s="7">
        <v>626.70000000000005</v>
      </c>
      <c r="E59" s="145">
        <v>43054</v>
      </c>
      <c r="F59" s="1"/>
      <c r="G59" s="1" t="s">
        <v>647</v>
      </c>
    </row>
    <row r="60" spans="1:9">
      <c r="A60" s="1">
        <v>4190139</v>
      </c>
      <c r="B60" s="1" t="s">
        <v>662</v>
      </c>
      <c r="C60" s="1" t="s">
        <v>649</v>
      </c>
      <c r="D60" s="7">
        <v>626.70000000000005</v>
      </c>
      <c r="E60" s="145">
        <v>43056</v>
      </c>
      <c r="F60" s="1"/>
      <c r="G60" s="1" t="s">
        <v>647</v>
      </c>
    </row>
    <row r="61" spans="1:9">
      <c r="A61" s="1">
        <v>4153430</v>
      </c>
      <c r="B61" s="1" t="s">
        <v>663</v>
      </c>
      <c r="C61" s="1" t="s">
        <v>649</v>
      </c>
      <c r="D61" s="7">
        <v>626.70000000000005</v>
      </c>
      <c r="E61" s="145">
        <v>43056</v>
      </c>
      <c r="F61" s="1"/>
      <c r="G61" s="1" t="s">
        <v>647</v>
      </c>
    </row>
    <row r="62" spans="1:9">
      <c r="A62" s="1">
        <v>4325169</v>
      </c>
      <c r="B62" s="1" t="s">
        <v>664</v>
      </c>
      <c r="C62" s="1" t="s">
        <v>649</v>
      </c>
      <c r="D62" s="7">
        <v>626.70000000000005</v>
      </c>
      <c r="E62" s="145">
        <v>43060</v>
      </c>
      <c r="F62" s="1"/>
      <c r="G62" s="1" t="s">
        <v>665</v>
      </c>
    </row>
    <row r="63" spans="1:9">
      <c r="A63" s="1">
        <v>4330003</v>
      </c>
      <c r="B63" s="1" t="s">
        <v>666</v>
      </c>
      <c r="C63" s="1" t="s">
        <v>165</v>
      </c>
      <c r="D63" s="7">
        <v>90</v>
      </c>
      <c r="E63" s="145">
        <v>43061</v>
      </c>
      <c r="F63" s="1"/>
      <c r="G63" s="1" t="s">
        <v>665</v>
      </c>
    </row>
    <row r="64" spans="1:9">
      <c r="A64" s="1">
        <v>4327903</v>
      </c>
      <c r="B64" s="1" t="s">
        <v>667</v>
      </c>
      <c r="C64" s="1" t="s">
        <v>668</v>
      </c>
      <c r="D64" s="7">
        <v>433.57</v>
      </c>
      <c r="E64" s="145">
        <v>43062</v>
      </c>
      <c r="F64" s="1"/>
      <c r="G64" s="1" t="s">
        <v>665</v>
      </c>
    </row>
    <row r="65" spans="1:9">
      <c r="A65" s="1">
        <v>4374699</v>
      </c>
      <c r="B65" s="1" t="s">
        <v>669</v>
      </c>
      <c r="C65" s="1" t="s">
        <v>649</v>
      </c>
      <c r="D65" s="7">
        <v>626.70000000000005</v>
      </c>
      <c r="E65" s="145">
        <v>43063</v>
      </c>
      <c r="F65" s="1"/>
      <c r="G65" s="1" t="s">
        <v>665</v>
      </c>
    </row>
    <row r="66" spans="1:9">
      <c r="A66" s="1">
        <v>4373772</v>
      </c>
      <c r="B66" s="1" t="s">
        <v>670</v>
      </c>
      <c r="C66" s="1" t="s">
        <v>668</v>
      </c>
      <c r="D66" s="7">
        <v>433.57</v>
      </c>
      <c r="E66" s="145">
        <v>43066</v>
      </c>
      <c r="F66" s="1"/>
      <c r="G66" s="1" t="s">
        <v>665</v>
      </c>
    </row>
    <row r="67" spans="1:9">
      <c r="A67" s="1">
        <v>4260853</v>
      </c>
      <c r="B67" s="1" t="s">
        <v>671</v>
      </c>
      <c r="C67" s="1" t="s">
        <v>668</v>
      </c>
      <c r="D67" s="7">
        <v>433.57</v>
      </c>
      <c r="E67" s="145">
        <v>43066</v>
      </c>
      <c r="F67" s="1"/>
      <c r="G67" s="1" t="s">
        <v>665</v>
      </c>
    </row>
    <row r="68" spans="1:9">
      <c r="A68" s="1">
        <v>4398858</v>
      </c>
      <c r="B68" s="1" t="s">
        <v>672</v>
      </c>
      <c r="C68" s="1" t="s">
        <v>649</v>
      </c>
      <c r="D68" s="7">
        <v>626.70000000000005</v>
      </c>
      <c r="E68" s="145">
        <v>43067</v>
      </c>
      <c r="F68" s="1"/>
      <c r="G68" s="1" t="s">
        <v>665</v>
      </c>
    </row>
    <row r="69" spans="1:9">
      <c r="A69" s="1">
        <v>4439314</v>
      </c>
      <c r="B69" s="1" t="s">
        <v>673</v>
      </c>
      <c r="C69" s="1" t="s">
        <v>674</v>
      </c>
      <c r="D69" s="7">
        <v>383.5</v>
      </c>
      <c r="E69" s="145">
        <v>43068</v>
      </c>
      <c r="F69" s="32" t="s">
        <v>675</v>
      </c>
      <c r="G69" s="1" t="s">
        <v>665</v>
      </c>
    </row>
    <row r="70" spans="1:9">
      <c r="A70" s="1">
        <v>2207765</v>
      </c>
      <c r="B70" s="1" t="s">
        <v>676</v>
      </c>
      <c r="C70" s="1" t="s">
        <v>668</v>
      </c>
      <c r="D70" s="7">
        <v>14</v>
      </c>
      <c r="E70" s="81" t="s">
        <v>677</v>
      </c>
      <c r="F70" s="1"/>
      <c r="G70" s="1" t="s">
        <v>647</v>
      </c>
    </row>
    <row r="71" spans="1:9">
      <c r="A71" s="1">
        <v>1821691</v>
      </c>
      <c r="B71" s="1" t="s">
        <v>678</v>
      </c>
      <c r="C71" s="1" t="s">
        <v>655</v>
      </c>
      <c r="D71" s="7">
        <v>205.64</v>
      </c>
      <c r="E71" s="145">
        <v>43000</v>
      </c>
      <c r="F71" s="1"/>
      <c r="G71" s="1" t="s">
        <v>647</v>
      </c>
    </row>
    <row r="72" spans="1:9">
      <c r="A72" s="1">
        <v>1547336</v>
      </c>
      <c r="B72" s="1" t="s">
        <v>679</v>
      </c>
      <c r="C72" s="1" t="s">
        <v>655</v>
      </c>
      <c r="D72" s="7">
        <v>205.64</v>
      </c>
      <c r="E72" s="145">
        <v>43003</v>
      </c>
      <c r="F72" s="1"/>
      <c r="G72" s="1" t="s">
        <v>647</v>
      </c>
    </row>
    <row r="73" spans="1:9">
      <c r="A73" s="1">
        <v>2034986</v>
      </c>
      <c r="B73" s="1" t="s">
        <v>680</v>
      </c>
      <c r="C73" s="1" t="s">
        <v>655</v>
      </c>
      <c r="D73" s="7">
        <v>205.64</v>
      </c>
      <c r="E73" s="145">
        <v>43003</v>
      </c>
      <c r="F73" s="1"/>
      <c r="G73" s="1" t="s">
        <v>647</v>
      </c>
    </row>
    <row r="74" spans="1:9">
      <c r="A74" s="1">
        <v>2076231</v>
      </c>
      <c r="B74" s="1" t="s">
        <v>681</v>
      </c>
      <c r="C74" s="1" t="s">
        <v>653</v>
      </c>
      <c r="D74" s="7">
        <v>433.57</v>
      </c>
      <c r="E74" s="81" t="s">
        <v>682</v>
      </c>
      <c r="F74" s="1"/>
      <c r="G74" s="1" t="s">
        <v>647</v>
      </c>
    </row>
    <row r="75" spans="1:9">
      <c r="A75" s="1">
        <v>2413010</v>
      </c>
      <c r="B75" s="1" t="s">
        <v>683</v>
      </c>
      <c r="C75" s="1" t="s">
        <v>655</v>
      </c>
      <c r="D75" s="7">
        <v>205.64</v>
      </c>
      <c r="E75" s="145">
        <v>43005</v>
      </c>
      <c r="F75" s="1"/>
      <c r="G75" s="1" t="s">
        <v>647</v>
      </c>
      <c r="H75" s="32" t="s">
        <v>656</v>
      </c>
      <c r="I75" s="32">
        <v>14711.17</v>
      </c>
    </row>
    <row r="76" spans="1:9">
      <c r="A76" s="1" t="s">
        <v>684</v>
      </c>
      <c r="B76" s="1" t="s">
        <v>685</v>
      </c>
      <c r="C76" s="1" t="s">
        <v>653</v>
      </c>
      <c r="D76" s="7">
        <v>433.57</v>
      </c>
      <c r="E76" s="81" t="s">
        <v>686</v>
      </c>
      <c r="F76" s="1"/>
      <c r="G76" s="1" t="s">
        <v>647</v>
      </c>
    </row>
    <row r="77" spans="1:9">
      <c r="A77" s="1">
        <v>2106532</v>
      </c>
      <c r="B77" s="1" t="s">
        <v>687</v>
      </c>
      <c r="C77" s="1" t="s">
        <v>688</v>
      </c>
      <c r="D77" s="7">
        <v>498.69</v>
      </c>
      <c r="E77" s="145">
        <v>43007</v>
      </c>
      <c r="F77" s="1"/>
      <c r="G77" s="1" t="s">
        <v>647</v>
      </c>
    </row>
    <row r="78" spans="1:9">
      <c r="A78" s="1">
        <v>2691815</v>
      </c>
      <c r="B78" s="1" t="s">
        <v>689</v>
      </c>
      <c r="C78" s="1" t="s">
        <v>649</v>
      </c>
      <c r="D78" s="7">
        <v>626.70000000000005</v>
      </c>
      <c r="E78" s="81" t="s">
        <v>690</v>
      </c>
      <c r="F78" s="1"/>
      <c r="G78" s="1" t="s">
        <v>647</v>
      </c>
    </row>
    <row r="79" spans="1:9">
      <c r="A79" s="1">
        <v>2742779</v>
      </c>
      <c r="B79" s="1" t="s">
        <v>691</v>
      </c>
      <c r="C79" s="1" t="s">
        <v>688</v>
      </c>
      <c r="D79" s="7">
        <v>498.69</v>
      </c>
      <c r="E79" s="145" t="s">
        <v>692</v>
      </c>
      <c r="F79" s="1"/>
      <c r="G79" s="1" t="s">
        <v>647</v>
      </c>
    </row>
    <row r="80" spans="1:9">
      <c r="A80" s="1">
        <v>2742584</v>
      </c>
      <c r="B80" s="1" t="s">
        <v>693</v>
      </c>
      <c r="C80" s="1" t="s">
        <v>653</v>
      </c>
      <c r="D80" s="7">
        <v>433.57</v>
      </c>
      <c r="E80" s="81" t="s">
        <v>694</v>
      </c>
      <c r="F80" s="1"/>
      <c r="G80" s="1" t="s">
        <v>647</v>
      </c>
    </row>
    <row r="81" spans="1:7">
      <c r="A81" s="1">
        <v>2052410</v>
      </c>
      <c r="B81" s="1" t="s">
        <v>695</v>
      </c>
      <c r="C81" s="1" t="s">
        <v>649</v>
      </c>
      <c r="D81" s="7">
        <v>626.70000000000005</v>
      </c>
      <c r="E81" s="145" t="s">
        <v>696</v>
      </c>
      <c r="F81" s="1"/>
      <c r="G81" s="1" t="s">
        <v>647</v>
      </c>
    </row>
    <row r="82" spans="1:7">
      <c r="A82" s="1">
        <v>2212935</v>
      </c>
      <c r="B82" s="1" t="s">
        <v>697</v>
      </c>
      <c r="C82" s="1" t="s">
        <v>653</v>
      </c>
      <c r="D82" s="7">
        <v>433.57</v>
      </c>
      <c r="E82" s="81" t="s">
        <v>698</v>
      </c>
      <c r="F82" s="1"/>
      <c r="G82" s="1" t="s">
        <v>647</v>
      </c>
    </row>
    <row r="83" spans="1:7">
      <c r="A83" s="1">
        <v>2211473</v>
      </c>
      <c r="B83" s="1" t="s">
        <v>699</v>
      </c>
      <c r="C83" s="1" t="s">
        <v>653</v>
      </c>
      <c r="D83" s="7">
        <v>433.57</v>
      </c>
      <c r="E83" s="145">
        <v>43014</v>
      </c>
      <c r="F83" s="1"/>
      <c r="G83" s="1" t="s">
        <v>647</v>
      </c>
    </row>
    <row r="84" spans="1:7">
      <c r="A84" s="1">
        <v>1985628</v>
      </c>
      <c r="B84" s="1" t="s">
        <v>700</v>
      </c>
      <c r="C84" s="1" t="s">
        <v>653</v>
      </c>
      <c r="D84" s="7">
        <v>433.57</v>
      </c>
      <c r="E84" s="145">
        <v>43015</v>
      </c>
      <c r="F84" s="1"/>
      <c r="G84" s="1" t="s">
        <v>647</v>
      </c>
    </row>
    <row r="85" spans="1:7">
      <c r="A85" s="1">
        <v>3136029</v>
      </c>
      <c r="B85" s="1" t="s">
        <v>701</v>
      </c>
      <c r="C85" s="1" t="s">
        <v>702</v>
      </c>
      <c r="D85" s="7">
        <v>90</v>
      </c>
      <c r="E85" s="145">
        <v>43017</v>
      </c>
      <c r="F85" s="1"/>
      <c r="G85" s="1" t="s">
        <v>650</v>
      </c>
    </row>
    <row r="86" spans="1:7">
      <c r="A86" s="1">
        <v>2839272</v>
      </c>
      <c r="B86" s="1" t="s">
        <v>703</v>
      </c>
      <c r="C86" s="1" t="s">
        <v>653</v>
      </c>
      <c r="D86" s="7">
        <v>433.57</v>
      </c>
      <c r="E86" s="81" t="s">
        <v>704</v>
      </c>
      <c r="F86" s="1"/>
      <c r="G86" s="1" t="s">
        <v>647</v>
      </c>
    </row>
    <row r="87" spans="1:7">
      <c r="A87" s="1">
        <v>2858432</v>
      </c>
      <c r="B87" s="1" t="s">
        <v>705</v>
      </c>
      <c r="C87" s="1" t="s">
        <v>646</v>
      </c>
      <c r="D87" s="7">
        <v>881.69</v>
      </c>
      <c r="E87" s="145">
        <v>43018</v>
      </c>
      <c r="F87" s="1"/>
      <c r="G87" s="1" t="s">
        <v>647</v>
      </c>
    </row>
    <row r="88" spans="1:7">
      <c r="A88" s="1">
        <v>3100838</v>
      </c>
      <c r="B88" s="1" t="s">
        <v>706</v>
      </c>
      <c r="C88" s="1" t="s">
        <v>649</v>
      </c>
      <c r="D88" s="7">
        <v>626.70000000000005</v>
      </c>
      <c r="E88" s="81" t="s">
        <v>707</v>
      </c>
      <c r="F88" s="1"/>
      <c r="G88" s="1" t="s">
        <v>650</v>
      </c>
    </row>
    <row r="89" spans="1:7">
      <c r="A89" s="1">
        <v>3174642</v>
      </c>
      <c r="B89" s="1" t="s">
        <v>708</v>
      </c>
      <c r="C89" s="1" t="s">
        <v>653</v>
      </c>
      <c r="D89" s="7">
        <v>433.57</v>
      </c>
      <c r="E89" s="81" t="s">
        <v>709</v>
      </c>
      <c r="F89" s="1"/>
      <c r="G89" s="1" t="s">
        <v>650</v>
      </c>
    </row>
    <row r="90" spans="1:7">
      <c r="A90" s="1">
        <v>3126623</v>
      </c>
      <c r="B90" s="1" t="s">
        <v>710</v>
      </c>
      <c r="C90" s="1" t="s">
        <v>649</v>
      </c>
      <c r="D90" s="7">
        <v>626.70000000000005</v>
      </c>
      <c r="E90" s="81" t="s">
        <v>711</v>
      </c>
      <c r="F90" s="1"/>
      <c r="G90" s="1" t="s">
        <v>650</v>
      </c>
    </row>
    <row r="91" spans="1:7">
      <c r="A91" s="1">
        <v>3174306</v>
      </c>
      <c r="B91" s="1" t="s">
        <v>712</v>
      </c>
      <c r="C91" s="1" t="s">
        <v>649</v>
      </c>
      <c r="D91" s="7">
        <v>626.70000000000005</v>
      </c>
      <c r="E91" s="145">
        <v>43024</v>
      </c>
      <c r="F91" s="1"/>
      <c r="G91" s="1" t="s">
        <v>650</v>
      </c>
    </row>
    <row r="92" spans="1:7">
      <c r="A92" s="1">
        <v>3213525</v>
      </c>
      <c r="B92" s="1" t="s">
        <v>713</v>
      </c>
      <c r="C92" s="1" t="s">
        <v>653</v>
      </c>
      <c r="D92" s="7">
        <v>433.57</v>
      </c>
      <c r="E92" s="145">
        <v>43025</v>
      </c>
      <c r="F92" s="1"/>
      <c r="G92" s="1" t="s">
        <v>650</v>
      </c>
    </row>
    <row r="93" spans="1:7">
      <c r="A93" s="1">
        <v>1971338</v>
      </c>
      <c r="B93" s="1" t="s">
        <v>714</v>
      </c>
      <c r="C93" s="1" t="s">
        <v>655</v>
      </c>
      <c r="D93" s="7">
        <v>205.64</v>
      </c>
      <c r="E93" s="145">
        <v>43026</v>
      </c>
      <c r="F93" s="1"/>
      <c r="G93" s="1" t="s">
        <v>650</v>
      </c>
    </row>
    <row r="94" spans="1:7">
      <c r="A94" s="1">
        <v>2471789</v>
      </c>
      <c r="B94" s="1" t="s">
        <v>715</v>
      </c>
      <c r="C94" s="1" t="s">
        <v>716</v>
      </c>
      <c r="D94" s="7">
        <v>433.57</v>
      </c>
      <c r="E94" s="145" t="s">
        <v>717</v>
      </c>
      <c r="F94" s="32" t="s">
        <v>718</v>
      </c>
      <c r="G94" s="1" t="s">
        <v>650</v>
      </c>
    </row>
    <row r="95" spans="1:7">
      <c r="A95" s="1">
        <v>3559263</v>
      </c>
      <c r="B95" s="1" t="s">
        <v>719</v>
      </c>
      <c r="C95" s="1" t="s">
        <v>649</v>
      </c>
      <c r="D95" s="7">
        <v>626.70000000000005</v>
      </c>
      <c r="E95" s="81" t="s">
        <v>720</v>
      </c>
      <c r="F95" s="1"/>
      <c r="G95" s="1" t="s">
        <v>650</v>
      </c>
    </row>
    <row r="96" spans="1:7">
      <c r="A96" s="1">
        <v>3561020</v>
      </c>
      <c r="B96" s="1" t="s">
        <v>721</v>
      </c>
      <c r="C96" s="1" t="s">
        <v>653</v>
      </c>
      <c r="D96" s="7">
        <v>433.57</v>
      </c>
      <c r="E96" s="81" t="s">
        <v>722</v>
      </c>
      <c r="F96" s="1"/>
      <c r="G96" s="1" t="s">
        <v>650</v>
      </c>
    </row>
    <row r="97" spans="1:7">
      <c r="A97" s="1">
        <v>3594367</v>
      </c>
      <c r="B97" s="1" t="s">
        <v>670</v>
      </c>
      <c r="C97" s="1" t="s">
        <v>653</v>
      </c>
      <c r="D97" s="7">
        <v>433.57</v>
      </c>
      <c r="E97" s="145" t="s">
        <v>723</v>
      </c>
      <c r="F97" s="1"/>
      <c r="G97" s="1" t="s">
        <v>650</v>
      </c>
    </row>
    <row r="98" spans="1:7">
      <c r="A98" s="1">
        <v>3685517</v>
      </c>
      <c r="B98" s="1" t="s">
        <v>724</v>
      </c>
      <c r="C98" s="1" t="s">
        <v>653</v>
      </c>
      <c r="D98" s="7">
        <v>194.94</v>
      </c>
      <c r="E98" s="145" t="s">
        <v>725</v>
      </c>
      <c r="F98" s="32" t="s">
        <v>726</v>
      </c>
      <c r="G98" s="1" t="s">
        <v>650</v>
      </c>
    </row>
    <row r="99" spans="1:7">
      <c r="A99" s="1">
        <v>3579515</v>
      </c>
      <c r="B99" s="1" t="s">
        <v>727</v>
      </c>
      <c r="C99" s="1" t="s">
        <v>653</v>
      </c>
      <c r="D99" s="7">
        <v>433.57</v>
      </c>
      <c r="E99" s="145">
        <v>43034</v>
      </c>
      <c r="F99" s="1"/>
      <c r="G99" s="1" t="s">
        <v>650</v>
      </c>
    </row>
    <row r="100" spans="1:7">
      <c r="A100" s="1">
        <v>3507381</v>
      </c>
      <c r="B100" s="1" t="s">
        <v>728</v>
      </c>
      <c r="C100" s="1" t="s">
        <v>653</v>
      </c>
      <c r="D100" s="7">
        <v>194.94</v>
      </c>
      <c r="E100" s="145" t="s">
        <v>729</v>
      </c>
      <c r="F100" s="32" t="s">
        <v>726</v>
      </c>
      <c r="G100" s="1" t="s">
        <v>650</v>
      </c>
    </row>
    <row r="101" spans="1:7">
      <c r="A101" s="1">
        <v>2086829</v>
      </c>
      <c r="B101" s="1" t="s">
        <v>730</v>
      </c>
      <c r="C101" s="1" t="s">
        <v>649</v>
      </c>
      <c r="D101" s="7">
        <v>626.70000000000005</v>
      </c>
      <c r="E101" s="145" t="s">
        <v>731</v>
      </c>
      <c r="F101" s="1"/>
      <c r="G101" s="1" t="s">
        <v>650</v>
      </c>
    </row>
    <row r="102" spans="1:7">
      <c r="A102" s="1">
        <v>3651456</v>
      </c>
      <c r="B102" s="1" t="s">
        <v>732</v>
      </c>
      <c r="C102" s="1" t="s">
        <v>653</v>
      </c>
      <c r="D102" s="7">
        <v>433.57</v>
      </c>
      <c r="E102" s="145">
        <v>43036</v>
      </c>
      <c r="F102" s="1"/>
      <c r="G102" s="1" t="s">
        <v>650</v>
      </c>
    </row>
    <row r="103" spans="1:7">
      <c r="A103" s="1">
        <v>3727439</v>
      </c>
      <c r="B103" s="1" t="s">
        <v>733</v>
      </c>
      <c r="C103" s="1" t="s">
        <v>734</v>
      </c>
      <c r="D103" s="7">
        <v>433.57</v>
      </c>
      <c r="E103" s="145">
        <v>43039</v>
      </c>
      <c r="F103" s="32" t="s">
        <v>718</v>
      </c>
      <c r="G103" s="1" t="s">
        <v>647</v>
      </c>
    </row>
  </sheetData>
  <mergeCells count="1">
    <mergeCell ref="H9:J9"/>
  </mergeCells>
  <conditionalFormatting sqref="A1">
    <cfRule type="duplicateValues" dxfId="21" priority="6"/>
    <cfRule type="duplicateValues" dxfId="20" priority="8"/>
  </conditionalFormatting>
  <conditionalFormatting sqref="A22:A24">
    <cfRule type="duplicateValues" dxfId="19" priority="9"/>
  </conditionalFormatting>
  <conditionalFormatting sqref="A25:A27">
    <cfRule type="duplicateValues" dxfId="18" priority="4"/>
  </conditionalFormatting>
  <conditionalFormatting sqref="A28">
    <cfRule type="duplicateValues" dxfId="17" priority="3"/>
  </conditionalFormatting>
  <conditionalFormatting sqref="A29">
    <cfRule type="duplicateValues" dxfId="16" priority="2"/>
  </conditionalFormatting>
  <conditionalFormatting sqref="A1:A29">
    <cfRule type="duplicateValues" dxfId="15" priority="11"/>
  </conditionalFormatting>
  <conditionalFormatting sqref="A1:A21">
    <cfRule type="duplicateValues" dxfId="14" priority="12"/>
  </conditionalFormatting>
  <conditionalFormatting sqref="A1:A24">
    <cfRule type="duplicateValues" dxfId="13" priority="13"/>
  </conditionalFormatting>
  <conditionalFormatting sqref="A30:A50">
    <cfRule type="duplicateValues" dxfId="12" priority="1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opLeftCell="A108" workbookViewId="0">
      <selection activeCell="H129" sqref="H129"/>
    </sheetView>
  </sheetViews>
  <sheetFormatPr defaultRowHeight="15"/>
  <cols>
    <col min="2" max="2" width="30.5703125" customWidth="1"/>
    <col min="3" max="3" width="37.85546875" customWidth="1"/>
    <col min="4" max="4" width="9.5703125" style="6" bestFit="1" customWidth="1"/>
    <col min="5" max="5" width="15.85546875" customWidth="1"/>
    <col min="6" max="6" width="10.5703125" customWidth="1"/>
    <col min="7" max="7" width="14.7109375" customWidth="1"/>
    <col min="8" max="8" width="31.42578125" customWidth="1"/>
  </cols>
  <sheetData>
    <row r="1" spans="1:11">
      <c r="A1" s="131" t="s">
        <v>735</v>
      </c>
      <c r="B1" s="131" t="s">
        <v>1</v>
      </c>
      <c r="C1" s="131" t="s">
        <v>736</v>
      </c>
      <c r="D1" s="199" t="s">
        <v>3</v>
      </c>
      <c r="E1" s="168" t="s">
        <v>5</v>
      </c>
      <c r="F1" s="132" t="s">
        <v>6</v>
      </c>
      <c r="G1" s="169" t="s">
        <v>6</v>
      </c>
    </row>
    <row r="2" spans="1:11">
      <c r="A2" s="88">
        <v>5245199</v>
      </c>
      <c r="B2" s="88" t="s">
        <v>737</v>
      </c>
      <c r="C2" s="88" t="s">
        <v>738</v>
      </c>
      <c r="D2" s="100">
        <v>626.70000000000005</v>
      </c>
      <c r="E2" s="170">
        <v>43122</v>
      </c>
      <c r="F2" s="171"/>
      <c r="G2" s="172"/>
    </row>
    <row r="3" spans="1:11">
      <c r="A3" s="88">
        <v>5361829</v>
      </c>
      <c r="B3" s="88" t="s">
        <v>739</v>
      </c>
      <c r="C3" s="88" t="s">
        <v>738</v>
      </c>
      <c r="D3" s="100">
        <v>626.70000000000005</v>
      </c>
      <c r="E3" s="170">
        <v>43123</v>
      </c>
      <c r="F3" s="171"/>
      <c r="G3" s="172"/>
    </row>
    <row r="4" spans="1:11">
      <c r="A4" s="88">
        <v>5212548</v>
      </c>
      <c r="B4" s="88" t="s">
        <v>740</v>
      </c>
      <c r="C4" s="88" t="s">
        <v>741</v>
      </c>
      <c r="D4" s="100">
        <v>205.64</v>
      </c>
      <c r="E4" s="170">
        <v>43123</v>
      </c>
      <c r="F4" s="171"/>
      <c r="G4" s="172"/>
    </row>
    <row r="5" spans="1:11">
      <c r="A5" s="88">
        <v>5335847</v>
      </c>
      <c r="B5" s="88" t="s">
        <v>742</v>
      </c>
      <c r="C5" s="88" t="s">
        <v>738</v>
      </c>
      <c r="D5" s="100">
        <v>626.70000000000005</v>
      </c>
      <c r="E5" s="170">
        <v>43123</v>
      </c>
      <c r="F5" s="171"/>
      <c r="G5" s="172"/>
    </row>
    <row r="6" spans="1:11">
      <c r="A6" s="88">
        <v>5312286</v>
      </c>
      <c r="B6" s="88" t="s">
        <v>743</v>
      </c>
      <c r="C6" s="88" t="s">
        <v>738</v>
      </c>
      <c r="D6" s="100">
        <v>626.70000000000005</v>
      </c>
      <c r="E6" s="170">
        <v>43124</v>
      </c>
      <c r="F6" s="171"/>
      <c r="G6" s="172"/>
    </row>
    <row r="7" spans="1:11" ht="30">
      <c r="A7" s="88">
        <v>5338214</v>
      </c>
      <c r="B7" s="88" t="s">
        <v>744</v>
      </c>
      <c r="C7" s="88" t="s">
        <v>738</v>
      </c>
      <c r="D7" s="100">
        <v>433.57</v>
      </c>
      <c r="E7" s="170">
        <v>43124</v>
      </c>
      <c r="F7" s="173" t="s">
        <v>745</v>
      </c>
      <c r="G7" s="172"/>
    </row>
    <row r="8" spans="1:11" ht="30">
      <c r="A8" s="88">
        <v>4793264</v>
      </c>
      <c r="B8" s="88" t="s">
        <v>746</v>
      </c>
      <c r="C8" s="88" t="s">
        <v>747</v>
      </c>
      <c r="D8" s="100">
        <v>433.57</v>
      </c>
      <c r="E8" s="170">
        <v>43125</v>
      </c>
      <c r="F8" s="171"/>
      <c r="G8" s="174" t="s">
        <v>748</v>
      </c>
    </row>
    <row r="9" spans="1:11">
      <c r="A9" s="88">
        <v>5197467</v>
      </c>
      <c r="B9" s="88" t="s">
        <v>749</v>
      </c>
      <c r="C9" s="88" t="s">
        <v>741</v>
      </c>
      <c r="D9" s="100">
        <v>205.64</v>
      </c>
      <c r="E9" s="170">
        <v>43125</v>
      </c>
      <c r="F9" s="173"/>
      <c r="G9" s="172"/>
    </row>
    <row r="10" spans="1:11">
      <c r="A10" s="88">
        <v>4946103</v>
      </c>
      <c r="B10" s="88" t="s">
        <v>750</v>
      </c>
      <c r="C10" s="88" t="s">
        <v>738</v>
      </c>
      <c r="D10" s="100">
        <v>626.70000000000005</v>
      </c>
      <c r="E10" s="170">
        <v>43126</v>
      </c>
      <c r="F10" s="171"/>
      <c r="G10" s="172"/>
    </row>
    <row r="11" spans="1:11">
      <c r="A11" s="88">
        <v>5413818</v>
      </c>
      <c r="B11" s="88" t="s">
        <v>751</v>
      </c>
      <c r="C11" s="88" t="s">
        <v>738</v>
      </c>
      <c r="D11" s="100">
        <v>626.70000000000005</v>
      </c>
      <c r="E11" s="170">
        <v>43127</v>
      </c>
      <c r="F11" s="171"/>
      <c r="G11" s="172"/>
    </row>
    <row r="12" spans="1:11">
      <c r="A12" s="88">
        <v>5470782</v>
      </c>
      <c r="B12" s="88" t="s">
        <v>752</v>
      </c>
      <c r="C12" s="88" t="s">
        <v>753</v>
      </c>
      <c r="D12" s="100">
        <v>498.69</v>
      </c>
      <c r="E12" s="170">
        <v>43129</v>
      </c>
      <c r="F12" s="171"/>
      <c r="G12" s="172"/>
    </row>
    <row r="13" spans="1:11">
      <c r="A13" s="88">
        <v>4711854</v>
      </c>
      <c r="B13" s="88" t="s">
        <v>754</v>
      </c>
      <c r="C13" s="88" t="s">
        <v>741</v>
      </c>
      <c r="D13" s="100">
        <v>205.64</v>
      </c>
      <c r="E13" s="170">
        <v>43129</v>
      </c>
      <c r="F13" s="173"/>
      <c r="G13" s="172"/>
    </row>
    <row r="14" spans="1:11">
      <c r="A14" s="88">
        <v>5448942</v>
      </c>
      <c r="B14" s="88" t="s">
        <v>755</v>
      </c>
      <c r="C14" s="88" t="s">
        <v>738</v>
      </c>
      <c r="D14" s="100">
        <v>626.70000000000005</v>
      </c>
      <c r="E14" s="170">
        <v>43130</v>
      </c>
      <c r="F14" s="173"/>
      <c r="G14" s="172"/>
      <c r="H14" s="175">
        <f>SUM(D2:D29)</f>
        <v>12774.84</v>
      </c>
      <c r="I14" s="176"/>
      <c r="J14" s="177">
        <f>H14-238.5</f>
        <v>12536.34</v>
      </c>
      <c r="K14" s="172"/>
    </row>
    <row r="15" spans="1:11">
      <c r="A15" s="88">
        <v>5497052</v>
      </c>
      <c r="B15" s="88" t="s">
        <v>756</v>
      </c>
      <c r="C15" s="88" t="s">
        <v>738</v>
      </c>
      <c r="D15" s="100">
        <v>626.70000000000005</v>
      </c>
      <c r="E15" s="170">
        <v>43130</v>
      </c>
      <c r="F15" s="171"/>
      <c r="G15" s="172"/>
      <c r="H15" s="178" t="s">
        <v>757</v>
      </c>
      <c r="I15" s="179">
        <f>J14*0.22</f>
        <v>2757.9947999999999</v>
      </c>
      <c r="J15" s="180">
        <f>I15/18.75</f>
        <v>147.09305599999999</v>
      </c>
      <c r="K15" s="172"/>
    </row>
    <row r="16" spans="1:11" ht="120">
      <c r="A16" s="88">
        <v>5504899</v>
      </c>
      <c r="B16" s="88" t="s">
        <v>758</v>
      </c>
      <c r="C16" s="88" t="s">
        <v>738</v>
      </c>
      <c r="D16" s="100">
        <v>626.70000000000005</v>
      </c>
      <c r="E16" s="170">
        <v>43131</v>
      </c>
      <c r="F16" s="173"/>
      <c r="G16" s="172"/>
      <c r="H16" s="178" t="s">
        <v>759</v>
      </c>
      <c r="I16" s="179">
        <f>J14*0.18</f>
        <v>2256.5412000000001</v>
      </c>
      <c r="J16" s="181">
        <f>I16/18.75</f>
        <v>120.34886400000001</v>
      </c>
      <c r="K16" s="174" t="s">
        <v>760</v>
      </c>
    </row>
    <row r="17" spans="1:11" ht="30">
      <c r="A17" s="88">
        <v>5242187</v>
      </c>
      <c r="B17" s="88" t="s">
        <v>761</v>
      </c>
      <c r="C17" s="88" t="s">
        <v>747</v>
      </c>
      <c r="D17" s="100">
        <v>433.57</v>
      </c>
      <c r="E17" s="170">
        <v>43132</v>
      </c>
      <c r="F17" s="173"/>
      <c r="G17" s="172"/>
      <c r="H17" s="205" t="s">
        <v>762</v>
      </c>
      <c r="I17" s="179">
        <f>D29*0.4</f>
        <v>153.4</v>
      </c>
      <c r="J17" s="180">
        <f>I17/18.75</f>
        <v>8.1813333333333329</v>
      </c>
      <c r="K17" s="172" t="s">
        <v>230</v>
      </c>
    </row>
    <row r="18" spans="1:11">
      <c r="A18" s="88">
        <v>5542593</v>
      </c>
      <c r="B18" s="88" t="s">
        <v>763</v>
      </c>
      <c r="C18" s="88" t="s">
        <v>738</v>
      </c>
      <c r="D18" s="100">
        <v>626.70000000000005</v>
      </c>
      <c r="E18" s="170">
        <v>43132</v>
      </c>
      <c r="F18" s="173"/>
      <c r="G18" s="172"/>
      <c r="H18" s="182"/>
      <c r="I18" s="179"/>
      <c r="J18" s="180"/>
      <c r="K18" s="172"/>
    </row>
    <row r="19" spans="1:11">
      <c r="A19" s="88">
        <v>5499846</v>
      </c>
      <c r="B19" s="88" t="s">
        <v>764</v>
      </c>
      <c r="C19" s="88" t="s">
        <v>747</v>
      </c>
      <c r="D19" s="100">
        <v>433.57</v>
      </c>
      <c r="E19" s="170">
        <v>43133</v>
      </c>
      <c r="F19" s="173"/>
      <c r="G19" s="172"/>
      <c r="H19" s="178" t="s">
        <v>765</v>
      </c>
      <c r="I19" s="179">
        <f>I15+I17</f>
        <v>2911.3948</v>
      </c>
      <c r="J19" s="181">
        <f>J15+J17</f>
        <v>155.27438933333332</v>
      </c>
      <c r="K19" s="172"/>
    </row>
    <row r="20" spans="1:11">
      <c r="A20" s="88">
        <v>5388825</v>
      </c>
      <c r="B20" s="88" t="s">
        <v>766</v>
      </c>
      <c r="C20" s="88" t="s">
        <v>741</v>
      </c>
      <c r="D20" s="100">
        <v>205.64</v>
      </c>
      <c r="E20" s="170">
        <v>43133</v>
      </c>
      <c r="F20" s="171"/>
      <c r="G20" s="172"/>
      <c r="H20" s="182"/>
      <c r="I20" s="179"/>
      <c r="J20" s="180"/>
      <c r="K20" s="172"/>
    </row>
    <row r="21" spans="1:11">
      <c r="A21" s="88">
        <v>5500259</v>
      </c>
      <c r="B21" s="88" t="s">
        <v>767</v>
      </c>
      <c r="C21" s="88" t="s">
        <v>747</v>
      </c>
      <c r="D21" s="100">
        <v>433.57</v>
      </c>
      <c r="E21" s="170">
        <v>43136</v>
      </c>
      <c r="F21" s="171"/>
      <c r="G21" s="172"/>
    </row>
    <row r="22" spans="1:11">
      <c r="A22" s="88">
        <v>5526488</v>
      </c>
      <c r="B22" s="88" t="s">
        <v>768</v>
      </c>
      <c r="C22" s="88" t="s">
        <v>738</v>
      </c>
      <c r="D22" s="100">
        <v>626.70000000000005</v>
      </c>
      <c r="E22" s="170">
        <v>43136</v>
      </c>
      <c r="F22" s="171"/>
      <c r="G22" s="172"/>
    </row>
    <row r="23" spans="1:11">
      <c r="A23" s="88">
        <v>5544703</v>
      </c>
      <c r="B23" s="88" t="s">
        <v>769</v>
      </c>
      <c r="C23" s="88" t="s">
        <v>753</v>
      </c>
      <c r="D23" s="100">
        <v>498.69</v>
      </c>
      <c r="E23" s="170">
        <v>43138</v>
      </c>
      <c r="F23" s="171"/>
      <c r="G23" s="172"/>
    </row>
    <row r="24" spans="1:11">
      <c r="A24" s="88">
        <v>5660349</v>
      </c>
      <c r="B24" s="88" t="s">
        <v>770</v>
      </c>
      <c r="C24" s="88" t="s">
        <v>747</v>
      </c>
      <c r="D24" s="100">
        <v>433.57</v>
      </c>
      <c r="E24" s="170">
        <v>43138</v>
      </c>
      <c r="F24" s="171"/>
      <c r="G24" s="172"/>
    </row>
    <row r="25" spans="1:11">
      <c r="A25" s="88">
        <v>5700957</v>
      </c>
      <c r="B25" s="88" t="s">
        <v>771</v>
      </c>
      <c r="C25" s="88" t="s">
        <v>772</v>
      </c>
      <c r="D25" s="100">
        <v>254.64</v>
      </c>
      <c r="E25" s="170">
        <v>43139</v>
      </c>
      <c r="F25" s="171"/>
      <c r="G25" s="172"/>
    </row>
    <row r="26" spans="1:11">
      <c r="A26" s="88">
        <v>5702686</v>
      </c>
      <c r="B26" s="88" t="s">
        <v>773</v>
      </c>
      <c r="C26" s="88" t="s">
        <v>738</v>
      </c>
      <c r="D26" s="100">
        <v>626.70000000000005</v>
      </c>
      <c r="E26" s="170">
        <v>43143</v>
      </c>
      <c r="F26" s="171"/>
      <c r="G26" s="172"/>
    </row>
    <row r="27" spans="1:11">
      <c r="A27" s="131">
        <v>5081330</v>
      </c>
      <c r="B27" s="131" t="s">
        <v>774</v>
      </c>
      <c r="C27" s="131" t="s">
        <v>775</v>
      </c>
      <c r="D27" s="199">
        <v>0</v>
      </c>
      <c r="E27" s="168">
        <v>43116</v>
      </c>
      <c r="F27" s="132" t="s">
        <v>776</v>
      </c>
      <c r="G27" s="172" t="s">
        <v>777</v>
      </c>
    </row>
    <row r="28" spans="1:11">
      <c r="A28" s="131">
        <v>5212548</v>
      </c>
      <c r="B28" s="131" t="s">
        <v>740</v>
      </c>
      <c r="C28" s="131" t="s">
        <v>778</v>
      </c>
      <c r="D28" s="199">
        <v>194.94</v>
      </c>
      <c r="E28" s="168">
        <v>43118</v>
      </c>
      <c r="F28" s="132"/>
      <c r="G28" s="172"/>
    </row>
    <row r="29" spans="1:11" ht="30">
      <c r="A29" s="131">
        <v>7985160</v>
      </c>
      <c r="B29" s="131" t="s">
        <v>779</v>
      </c>
      <c r="C29" s="131" t="s">
        <v>780</v>
      </c>
      <c r="D29" s="199">
        <v>383.5</v>
      </c>
      <c r="E29" s="168">
        <v>43130</v>
      </c>
      <c r="F29" s="132" t="s">
        <v>781</v>
      </c>
      <c r="G29" s="172"/>
    </row>
    <row r="30" spans="1:11">
      <c r="A30" s="183" t="s">
        <v>782</v>
      </c>
      <c r="B30" s="184" t="s">
        <v>783</v>
      </c>
      <c r="C30" s="184" t="s">
        <v>784</v>
      </c>
      <c r="D30" s="200">
        <v>205.64</v>
      </c>
      <c r="E30" s="185" t="s">
        <v>404</v>
      </c>
      <c r="F30" s="172"/>
      <c r="G30" s="180"/>
    </row>
    <row r="31" spans="1:11">
      <c r="A31" s="183" t="s">
        <v>785</v>
      </c>
      <c r="B31" s="184" t="s">
        <v>786</v>
      </c>
      <c r="C31" s="184" t="s">
        <v>787</v>
      </c>
      <c r="D31" s="200">
        <v>433.57</v>
      </c>
      <c r="E31" s="185" t="s">
        <v>404</v>
      </c>
      <c r="F31" s="172"/>
      <c r="G31" s="180"/>
    </row>
    <row r="32" spans="1:11">
      <c r="A32" s="184"/>
      <c r="B32" s="184"/>
      <c r="C32" s="184"/>
      <c r="D32" s="200"/>
      <c r="E32" s="185"/>
      <c r="F32" s="172"/>
      <c r="G32" s="180"/>
    </row>
    <row r="33" spans="1:9">
      <c r="A33" s="183" t="s">
        <v>788</v>
      </c>
      <c r="B33" s="184" t="s">
        <v>789</v>
      </c>
      <c r="C33" s="184" t="s">
        <v>790</v>
      </c>
      <c r="D33" s="200">
        <v>626.70000000000005</v>
      </c>
      <c r="E33" s="185" t="s">
        <v>407</v>
      </c>
      <c r="F33" s="172"/>
      <c r="G33" s="180"/>
    </row>
    <row r="34" spans="1:9" ht="60">
      <c r="A34" s="184"/>
      <c r="B34" s="184"/>
      <c r="C34" s="184"/>
      <c r="D34" s="200"/>
      <c r="E34" s="185"/>
      <c r="F34" s="172" t="s">
        <v>791</v>
      </c>
      <c r="G34" s="180"/>
    </row>
    <row r="35" spans="1:9">
      <c r="A35" s="183" t="s">
        <v>792</v>
      </c>
      <c r="B35" s="184" t="s">
        <v>793</v>
      </c>
      <c r="C35" s="184" t="s">
        <v>784</v>
      </c>
      <c r="D35" s="200">
        <v>205.64</v>
      </c>
      <c r="E35" s="185" t="s">
        <v>794</v>
      </c>
      <c r="F35" s="172"/>
      <c r="G35" s="180"/>
    </row>
    <row r="36" spans="1:9">
      <c r="A36" s="183" t="s">
        <v>795</v>
      </c>
      <c r="B36" s="184" t="s">
        <v>796</v>
      </c>
      <c r="C36" s="184" t="s">
        <v>784</v>
      </c>
      <c r="D36" s="200">
        <v>205.64</v>
      </c>
      <c r="E36" s="185" t="s">
        <v>794</v>
      </c>
      <c r="F36" s="172"/>
      <c r="G36" s="180"/>
    </row>
    <row r="37" spans="1:9" ht="30">
      <c r="A37" s="183" t="s">
        <v>797</v>
      </c>
      <c r="B37" s="184" t="s">
        <v>798</v>
      </c>
      <c r="C37" s="184" t="s">
        <v>799</v>
      </c>
      <c r="D37" s="200">
        <v>254.56399999999999</v>
      </c>
      <c r="E37" s="185" t="s">
        <v>800</v>
      </c>
      <c r="F37" s="180" t="s">
        <v>801</v>
      </c>
      <c r="G37" s="180"/>
    </row>
    <row r="38" spans="1:9" ht="30">
      <c r="A38" s="183" t="s">
        <v>802</v>
      </c>
      <c r="B38" s="184" t="s">
        <v>803</v>
      </c>
      <c r="C38" s="184" t="s">
        <v>790</v>
      </c>
      <c r="D38" s="200">
        <v>626.70000000000005</v>
      </c>
      <c r="E38" s="185">
        <v>43160</v>
      </c>
      <c r="F38" s="180" t="s">
        <v>804</v>
      </c>
      <c r="G38" s="180"/>
    </row>
    <row r="39" spans="1:9" ht="30">
      <c r="A39" s="184"/>
      <c r="B39" s="184"/>
      <c r="C39" s="184"/>
      <c r="D39" s="200"/>
      <c r="E39" s="185"/>
      <c r="F39" s="186" t="s">
        <v>805</v>
      </c>
      <c r="G39" s="180"/>
    </row>
    <row r="40" spans="1:9">
      <c r="A40" s="183" t="s">
        <v>806</v>
      </c>
      <c r="B40" s="184" t="s">
        <v>807</v>
      </c>
      <c r="C40" s="184" t="s">
        <v>808</v>
      </c>
      <c r="D40" s="200">
        <v>0</v>
      </c>
      <c r="E40" s="185">
        <v>43191</v>
      </c>
      <c r="F40" s="180"/>
      <c r="G40" s="180"/>
    </row>
    <row r="41" spans="1:9">
      <c r="A41" s="183" t="s">
        <v>809</v>
      </c>
      <c r="B41" s="184" t="s">
        <v>810</v>
      </c>
      <c r="C41" s="184" t="s">
        <v>808</v>
      </c>
      <c r="D41" s="200">
        <v>0</v>
      </c>
      <c r="E41" s="185">
        <v>43221</v>
      </c>
      <c r="F41" s="180"/>
      <c r="G41" s="180"/>
    </row>
    <row r="42" spans="1:9">
      <c r="A42" s="183" t="s">
        <v>811</v>
      </c>
      <c r="B42" s="184" t="s">
        <v>812</v>
      </c>
      <c r="C42" s="184" t="s">
        <v>813</v>
      </c>
      <c r="D42" s="200">
        <v>881.69</v>
      </c>
      <c r="E42" s="185">
        <v>43252</v>
      </c>
      <c r="F42" s="180"/>
      <c r="G42" s="180"/>
    </row>
    <row r="43" spans="1:9">
      <c r="A43" s="183" t="s">
        <v>814</v>
      </c>
      <c r="B43" s="184" t="s">
        <v>815</v>
      </c>
      <c r="C43" s="184" t="s">
        <v>816</v>
      </c>
      <c r="D43" s="200">
        <v>90</v>
      </c>
      <c r="E43" s="185">
        <v>43313</v>
      </c>
      <c r="F43" s="180"/>
      <c r="G43" s="40"/>
      <c r="H43" s="188" t="s">
        <v>245</v>
      </c>
      <c r="I43" s="187">
        <f>SUM(D30:D54)</f>
        <v>6201.8140000000003</v>
      </c>
    </row>
    <row r="44" spans="1:9">
      <c r="A44" s="184"/>
      <c r="B44" s="184"/>
      <c r="C44" s="184"/>
      <c r="D44" s="200"/>
      <c r="E44" s="185"/>
      <c r="F44" s="132" t="s">
        <v>817</v>
      </c>
      <c r="G44" s="180"/>
    </row>
    <row r="45" spans="1:9">
      <c r="A45" s="183" t="s">
        <v>818</v>
      </c>
      <c r="B45" s="184" t="s">
        <v>819</v>
      </c>
      <c r="C45" s="184" t="s">
        <v>820</v>
      </c>
      <c r="D45" s="200">
        <v>498.69</v>
      </c>
      <c r="E45" s="185">
        <v>43374</v>
      </c>
      <c r="F45" s="132">
        <f>I62/18.75</f>
        <v>215.27453866666667</v>
      </c>
      <c r="G45" s="180"/>
    </row>
    <row r="46" spans="1:9">
      <c r="A46" s="184"/>
      <c r="B46" s="184"/>
      <c r="C46" s="184"/>
      <c r="D46" s="200"/>
      <c r="E46" s="185"/>
      <c r="F46" s="171">
        <f>I63/18.75</f>
        <v>132.30536533333336</v>
      </c>
      <c r="G46" s="180"/>
    </row>
    <row r="47" spans="1:9">
      <c r="A47" s="184"/>
      <c r="B47" s="184"/>
      <c r="C47" s="184"/>
      <c r="D47" s="200"/>
      <c r="E47" s="185"/>
      <c r="F47" s="171">
        <f>I64/18.75</f>
        <v>45.633045333333342</v>
      </c>
      <c r="G47" s="180"/>
    </row>
    <row r="48" spans="1:9">
      <c r="A48" s="183" t="s">
        <v>821</v>
      </c>
      <c r="B48" s="184" t="s">
        <v>822</v>
      </c>
      <c r="C48" s="184" t="s">
        <v>816</v>
      </c>
      <c r="D48" s="200">
        <v>90</v>
      </c>
      <c r="E48" s="185">
        <v>43405</v>
      </c>
      <c r="F48" s="171">
        <f>I65/18.75</f>
        <v>37.336128000000002</v>
      </c>
      <c r="G48" s="180"/>
    </row>
    <row r="49" spans="1:9">
      <c r="A49" s="183" t="s">
        <v>823</v>
      </c>
      <c r="B49" s="184" t="s">
        <v>824</v>
      </c>
      <c r="C49" s="184" t="s">
        <v>790</v>
      </c>
      <c r="D49" s="200">
        <v>626.70000000000005</v>
      </c>
      <c r="E49" s="185">
        <v>43405</v>
      </c>
      <c r="F49" s="171"/>
      <c r="G49" s="180"/>
    </row>
    <row r="50" spans="1:9">
      <c r="A50" s="184"/>
      <c r="B50" s="184"/>
      <c r="C50" s="184"/>
      <c r="D50" s="200"/>
      <c r="E50" s="185"/>
      <c r="F50" s="180"/>
      <c r="G50" s="180"/>
    </row>
    <row r="51" spans="1:9">
      <c r="A51" s="183" t="s">
        <v>825</v>
      </c>
      <c r="B51" s="184" t="s">
        <v>826</v>
      </c>
      <c r="C51" s="184" t="s">
        <v>778</v>
      </c>
      <c r="D51" s="201">
        <v>433.57</v>
      </c>
      <c r="E51" s="185">
        <v>43405</v>
      </c>
      <c r="F51" s="180"/>
      <c r="G51" s="180"/>
    </row>
    <row r="52" spans="1:9">
      <c r="A52" s="183" t="s">
        <v>827</v>
      </c>
      <c r="B52" s="184" t="s">
        <v>828</v>
      </c>
      <c r="C52" s="184" t="s">
        <v>829</v>
      </c>
      <c r="D52" s="200">
        <v>383.5</v>
      </c>
      <c r="E52" s="185">
        <v>43435</v>
      </c>
      <c r="F52" s="180"/>
      <c r="G52" s="180"/>
    </row>
    <row r="53" spans="1:9">
      <c r="A53" s="183" t="s">
        <v>830</v>
      </c>
      <c r="B53" s="184" t="s">
        <v>831</v>
      </c>
      <c r="C53" s="184" t="s">
        <v>784</v>
      </c>
      <c r="D53" s="200">
        <v>205.64</v>
      </c>
      <c r="E53" s="185">
        <v>43435</v>
      </c>
      <c r="F53" s="171" t="e">
        <f>I51/I52</f>
        <v>#DIV/0!</v>
      </c>
      <c r="G53" s="180"/>
    </row>
    <row r="54" spans="1:9">
      <c r="A54" s="183" t="s">
        <v>832</v>
      </c>
      <c r="B54" s="184" t="s">
        <v>833</v>
      </c>
      <c r="C54" s="184" t="s">
        <v>787</v>
      </c>
      <c r="D54" s="200">
        <v>433.57</v>
      </c>
      <c r="E54" s="185" t="s">
        <v>834</v>
      </c>
      <c r="F54" s="171" t="e">
        <f>I53/I52</f>
        <v>#DIV/0!</v>
      </c>
      <c r="G54" s="180"/>
    </row>
    <row r="55" spans="1:9">
      <c r="A55" s="189" t="s">
        <v>835</v>
      </c>
      <c r="B55" s="190" t="s">
        <v>836</v>
      </c>
      <c r="C55" s="190" t="s">
        <v>820</v>
      </c>
      <c r="D55" s="202">
        <v>498.69</v>
      </c>
      <c r="E55" s="191" t="s">
        <v>837</v>
      </c>
      <c r="F55" s="180"/>
      <c r="G55" s="182"/>
      <c r="H55" s="188" t="s">
        <v>245</v>
      </c>
      <c r="I55" s="192">
        <f>SUM(D55:D71)</f>
        <v>3889.1800000000003</v>
      </c>
    </row>
    <row r="56" spans="1:9">
      <c r="A56" s="190"/>
      <c r="B56" s="190"/>
      <c r="C56" s="190"/>
      <c r="D56" s="202"/>
      <c r="E56" s="191"/>
      <c r="F56" s="180"/>
      <c r="G56" s="182"/>
      <c r="H56" s="182"/>
      <c r="I56" s="182"/>
    </row>
    <row r="57" spans="1:9">
      <c r="A57" s="189" t="s">
        <v>838</v>
      </c>
      <c r="B57" s="190" t="s">
        <v>839</v>
      </c>
      <c r="C57" s="190" t="s">
        <v>787</v>
      </c>
      <c r="D57" s="202">
        <v>433.57</v>
      </c>
      <c r="E57" s="191" t="s">
        <v>837</v>
      </c>
      <c r="F57" s="180"/>
      <c r="G57" s="193" t="s">
        <v>840</v>
      </c>
      <c r="H57" s="182"/>
      <c r="I57" s="182"/>
    </row>
    <row r="58" spans="1:9">
      <c r="A58" s="190"/>
      <c r="B58" s="190"/>
      <c r="C58" s="190"/>
      <c r="D58" s="202"/>
      <c r="E58" s="191"/>
      <c r="F58" s="171"/>
      <c r="G58" s="182"/>
      <c r="H58" s="182"/>
      <c r="I58" s="182"/>
    </row>
    <row r="59" spans="1:9">
      <c r="A59" s="189" t="s">
        <v>825</v>
      </c>
      <c r="B59" s="190" t="s">
        <v>826</v>
      </c>
      <c r="C59" s="190" t="s">
        <v>784</v>
      </c>
      <c r="D59" s="201">
        <v>0</v>
      </c>
      <c r="E59" s="191" t="s">
        <v>841</v>
      </c>
      <c r="F59" s="88"/>
      <c r="G59" s="182"/>
      <c r="H59" s="182"/>
      <c r="I59" s="182"/>
    </row>
    <row r="60" spans="1:9">
      <c r="A60" s="189" t="s">
        <v>842</v>
      </c>
      <c r="B60" s="190" t="s">
        <v>774</v>
      </c>
      <c r="C60" s="190" t="s">
        <v>775</v>
      </c>
      <c r="D60" s="202">
        <v>0</v>
      </c>
      <c r="E60" s="191" t="s">
        <v>841</v>
      </c>
      <c r="F60" s="88"/>
      <c r="G60" s="182"/>
      <c r="H60" s="182"/>
      <c r="I60" s="182"/>
    </row>
    <row r="61" spans="1:9">
      <c r="A61" s="189" t="s">
        <v>842</v>
      </c>
      <c r="B61" s="190" t="s">
        <v>774</v>
      </c>
      <c r="C61" s="190" t="s">
        <v>820</v>
      </c>
      <c r="D61" s="202">
        <v>498.69</v>
      </c>
      <c r="E61" s="191" t="s">
        <v>841</v>
      </c>
      <c r="F61" s="88"/>
      <c r="G61" s="182"/>
      <c r="H61" s="131" t="s">
        <v>843</v>
      </c>
      <c r="I61" s="131">
        <v>10090.994000000001</v>
      </c>
    </row>
    <row r="62" spans="1:9">
      <c r="A62" s="190"/>
      <c r="B62" s="190"/>
      <c r="C62" s="190"/>
      <c r="D62" s="202"/>
      <c r="E62" s="191"/>
      <c r="F62" s="88"/>
      <c r="G62" s="182"/>
      <c r="H62" s="194">
        <v>0.4</v>
      </c>
      <c r="I62" s="131">
        <f>I61*0.4</f>
        <v>4036.3976000000002</v>
      </c>
    </row>
    <row r="63" spans="1:9">
      <c r="A63" s="189" t="s">
        <v>844</v>
      </c>
      <c r="B63" s="190" t="s">
        <v>845</v>
      </c>
      <c r="C63" s="190" t="s">
        <v>820</v>
      </c>
      <c r="D63" s="202">
        <v>498.69</v>
      </c>
      <c r="E63" s="191" t="s">
        <v>846</v>
      </c>
      <c r="F63" s="88"/>
      <c r="G63" s="182"/>
      <c r="H63" s="88" t="s">
        <v>847</v>
      </c>
      <c r="I63" s="88">
        <f>I43*0.4</f>
        <v>2480.7256000000002</v>
      </c>
    </row>
    <row r="64" spans="1:9">
      <c r="A64" s="190"/>
      <c r="B64" s="190"/>
      <c r="C64" s="190"/>
      <c r="D64" s="202"/>
      <c r="E64" s="191"/>
      <c r="F64" s="88"/>
      <c r="G64" s="182"/>
      <c r="H64" s="88" t="s">
        <v>848</v>
      </c>
      <c r="I64" s="88">
        <f>I55*0.22</f>
        <v>855.6196000000001</v>
      </c>
    </row>
    <row r="65" spans="1:9">
      <c r="A65" s="189" t="s">
        <v>849</v>
      </c>
      <c r="B65" s="190" t="s">
        <v>850</v>
      </c>
      <c r="C65" s="190" t="s">
        <v>787</v>
      </c>
      <c r="D65" s="202">
        <v>433.57</v>
      </c>
      <c r="E65" s="191" t="s">
        <v>846</v>
      </c>
      <c r="F65" s="88"/>
      <c r="G65" s="182"/>
      <c r="H65" s="88" t="s">
        <v>851</v>
      </c>
      <c r="I65" s="88">
        <f>I55*0.18</f>
        <v>700.05240000000003</v>
      </c>
    </row>
    <row r="66" spans="1:9">
      <c r="A66" s="189" t="s">
        <v>852</v>
      </c>
      <c r="B66" s="190" t="s">
        <v>749</v>
      </c>
      <c r="C66" s="190" t="s">
        <v>778</v>
      </c>
      <c r="D66" s="202">
        <v>194.94</v>
      </c>
      <c r="E66" s="191" t="s">
        <v>853</v>
      </c>
      <c r="F66" s="88"/>
      <c r="G66" s="182"/>
      <c r="H66" s="88"/>
      <c r="I66" s="88"/>
    </row>
    <row r="67" spans="1:9">
      <c r="A67" s="189" t="s">
        <v>854</v>
      </c>
      <c r="B67" s="190" t="s">
        <v>855</v>
      </c>
      <c r="C67" s="190" t="s">
        <v>790</v>
      </c>
      <c r="D67" s="202">
        <v>626.70000000000005</v>
      </c>
      <c r="E67" s="191" t="s">
        <v>853</v>
      </c>
      <c r="F67" s="88"/>
      <c r="G67" s="182"/>
      <c r="H67" s="182"/>
      <c r="I67" s="182"/>
    </row>
    <row r="68" spans="1:9">
      <c r="A68" s="190"/>
      <c r="B68" s="190"/>
      <c r="C68" s="190"/>
      <c r="D68" s="202"/>
      <c r="E68" s="191"/>
      <c r="F68" s="88"/>
      <c r="G68" s="182"/>
      <c r="H68" s="131" t="s">
        <v>856</v>
      </c>
      <c r="I68" s="131">
        <v>177.93</v>
      </c>
    </row>
    <row r="69" spans="1:9">
      <c r="A69" s="189" t="s">
        <v>857</v>
      </c>
      <c r="B69" s="190" t="s">
        <v>740</v>
      </c>
      <c r="C69" s="190" t="s">
        <v>778</v>
      </c>
      <c r="D69" s="202">
        <v>0</v>
      </c>
      <c r="E69" s="191" t="s">
        <v>853</v>
      </c>
      <c r="F69" s="88"/>
      <c r="G69" s="182"/>
      <c r="H69" s="131" t="s">
        <v>858</v>
      </c>
      <c r="I69" s="131">
        <v>37.33</v>
      </c>
    </row>
    <row r="70" spans="1:9">
      <c r="A70" s="189" t="s">
        <v>827</v>
      </c>
      <c r="B70" s="190" t="s">
        <v>828</v>
      </c>
      <c r="C70" s="190" t="s">
        <v>784</v>
      </c>
      <c r="D70" s="202">
        <v>205.64</v>
      </c>
      <c r="E70" s="191" t="s">
        <v>859</v>
      </c>
      <c r="F70" s="88"/>
      <c r="G70" s="182"/>
      <c r="H70" s="88" t="s">
        <v>860</v>
      </c>
      <c r="I70" s="88" t="s">
        <v>861</v>
      </c>
    </row>
    <row r="71" spans="1:9">
      <c r="A71" s="189" t="s">
        <v>862</v>
      </c>
      <c r="B71" s="190" t="s">
        <v>863</v>
      </c>
      <c r="C71" s="190" t="s">
        <v>820</v>
      </c>
      <c r="D71" s="202">
        <v>498.69</v>
      </c>
      <c r="E71" s="191" t="s">
        <v>859</v>
      </c>
      <c r="F71" s="88"/>
      <c r="G71" s="182"/>
      <c r="H71" s="88" t="s">
        <v>864</v>
      </c>
      <c r="I71" s="88" t="s">
        <v>865</v>
      </c>
    </row>
    <row r="72" spans="1:9">
      <c r="A72" s="88">
        <v>3778215</v>
      </c>
      <c r="B72" s="88" t="s">
        <v>866</v>
      </c>
      <c r="C72" s="88" t="s">
        <v>867</v>
      </c>
      <c r="D72" s="206">
        <v>626.70000000000005</v>
      </c>
      <c r="E72" s="170">
        <v>43040</v>
      </c>
      <c r="F72" s="88"/>
      <c r="G72" s="182"/>
      <c r="H72" s="153"/>
      <c r="I72" s="153"/>
    </row>
    <row r="73" spans="1:9">
      <c r="A73" s="88">
        <v>3380969</v>
      </c>
      <c r="B73" s="88" t="s">
        <v>868</v>
      </c>
      <c r="C73" s="88" t="s">
        <v>869</v>
      </c>
      <c r="D73" s="206">
        <v>626.70000000000005</v>
      </c>
      <c r="E73" s="170">
        <v>43040</v>
      </c>
      <c r="F73" s="88"/>
      <c r="G73" s="182"/>
      <c r="H73" s="153"/>
      <c r="I73" s="153"/>
    </row>
    <row r="74" spans="1:9">
      <c r="A74" s="88">
        <v>3422445</v>
      </c>
      <c r="B74" s="88" t="s">
        <v>870</v>
      </c>
      <c r="C74" s="88" t="s">
        <v>871</v>
      </c>
      <c r="D74" s="206">
        <v>626.70000000000005</v>
      </c>
      <c r="E74" s="170">
        <v>43041</v>
      </c>
      <c r="F74" s="182"/>
      <c r="G74" s="182"/>
      <c r="H74" s="153"/>
      <c r="I74" s="153"/>
    </row>
    <row r="75" spans="1:9">
      <c r="A75" s="88">
        <v>3761722</v>
      </c>
      <c r="B75" s="88" t="s">
        <v>872</v>
      </c>
      <c r="C75" s="88" t="s">
        <v>873</v>
      </c>
      <c r="D75" s="206">
        <v>626.70000000000005</v>
      </c>
      <c r="E75" s="170">
        <v>43041</v>
      </c>
      <c r="F75" s="153"/>
      <c r="G75" s="182"/>
      <c r="H75" s="153"/>
      <c r="I75" s="153"/>
    </row>
    <row r="76" spans="1:9">
      <c r="A76" s="88">
        <v>2939091</v>
      </c>
      <c r="B76" s="88" t="s">
        <v>874</v>
      </c>
      <c r="C76" s="88" t="s">
        <v>873</v>
      </c>
      <c r="D76" s="206">
        <v>626.70000000000005</v>
      </c>
      <c r="E76" s="170">
        <v>43041</v>
      </c>
      <c r="F76" s="153"/>
      <c r="G76" s="182"/>
      <c r="H76" s="153"/>
      <c r="I76" s="153"/>
    </row>
    <row r="77" spans="1:9">
      <c r="A77" s="377">
        <v>3790916</v>
      </c>
      <c r="B77" s="377" t="s">
        <v>875</v>
      </c>
      <c r="C77" s="377" t="s">
        <v>876</v>
      </c>
      <c r="D77" s="206">
        <v>626.70000000000005</v>
      </c>
      <c r="E77" s="378">
        <v>43042</v>
      </c>
      <c r="F77" s="153"/>
      <c r="G77" s="182"/>
      <c r="H77" s="153"/>
      <c r="I77" s="153"/>
    </row>
    <row r="78" spans="1:9">
      <c r="A78" s="377"/>
      <c r="B78" s="377"/>
      <c r="C78" s="377"/>
      <c r="D78" s="206">
        <v>498.69</v>
      </c>
      <c r="E78" s="378"/>
      <c r="F78" s="153"/>
      <c r="G78" s="182"/>
      <c r="H78" s="153"/>
      <c r="I78" s="153"/>
    </row>
    <row r="79" spans="1:9">
      <c r="A79" s="88">
        <v>3917678</v>
      </c>
      <c r="B79" s="88" t="s">
        <v>877</v>
      </c>
      <c r="C79" s="88" t="s">
        <v>878</v>
      </c>
      <c r="D79" s="206">
        <v>90</v>
      </c>
      <c r="E79" s="170">
        <v>43043</v>
      </c>
      <c r="F79" s="153"/>
      <c r="G79" s="182"/>
      <c r="H79" s="153"/>
      <c r="I79" s="153"/>
    </row>
    <row r="80" spans="1:9">
      <c r="A80" s="88">
        <v>2852107</v>
      </c>
      <c r="B80" s="88" t="s">
        <v>879</v>
      </c>
      <c r="C80" s="88" t="s">
        <v>880</v>
      </c>
      <c r="D80" s="206">
        <v>414.92</v>
      </c>
      <c r="E80" s="170">
        <v>43043</v>
      </c>
      <c r="F80" s="153"/>
      <c r="G80" s="182"/>
      <c r="H80" s="153"/>
      <c r="I80" s="153"/>
    </row>
    <row r="81" spans="1:9">
      <c r="A81" s="88">
        <v>3421901</v>
      </c>
      <c r="B81" s="88" t="s">
        <v>881</v>
      </c>
      <c r="C81" s="88" t="s">
        <v>738</v>
      </c>
      <c r="D81" s="100">
        <v>41.92</v>
      </c>
      <c r="E81" s="170">
        <v>43045</v>
      </c>
      <c r="F81" s="182"/>
      <c r="G81" s="182"/>
      <c r="H81" s="153"/>
      <c r="I81" s="153"/>
    </row>
    <row r="82" spans="1:9">
      <c r="A82" s="88">
        <v>3691234</v>
      </c>
      <c r="B82" s="88" t="s">
        <v>882</v>
      </c>
      <c r="C82" s="88" t="s">
        <v>873</v>
      </c>
      <c r="D82" s="100">
        <v>626.70000000000005</v>
      </c>
      <c r="E82" s="170">
        <v>43045</v>
      </c>
      <c r="F82" s="83" t="s">
        <v>883</v>
      </c>
      <c r="G82" s="182"/>
      <c r="H82" s="153"/>
      <c r="I82" s="153"/>
    </row>
    <row r="83" spans="1:9">
      <c r="A83" s="88">
        <v>2885905</v>
      </c>
      <c r="B83" s="88" t="s">
        <v>884</v>
      </c>
      <c r="C83" s="88" t="s">
        <v>885</v>
      </c>
      <c r="D83" s="100">
        <v>626.70000000000005</v>
      </c>
      <c r="E83" s="170">
        <v>43045</v>
      </c>
      <c r="F83" s="88"/>
      <c r="G83" s="182"/>
      <c r="H83" s="153"/>
      <c r="I83" s="153"/>
    </row>
    <row r="84" spans="1:9">
      <c r="A84" s="88">
        <v>3726224</v>
      </c>
      <c r="B84" s="88" t="s">
        <v>886</v>
      </c>
      <c r="C84" s="88" t="s">
        <v>738</v>
      </c>
      <c r="D84" s="100">
        <v>433.57</v>
      </c>
      <c r="E84" s="170">
        <v>43046</v>
      </c>
      <c r="F84" s="88" t="s">
        <v>887</v>
      </c>
      <c r="G84" s="182"/>
      <c r="H84" s="153"/>
      <c r="I84" s="153"/>
    </row>
    <row r="85" spans="1:9">
      <c r="A85" s="88">
        <v>3569647</v>
      </c>
      <c r="B85" s="88" t="s">
        <v>888</v>
      </c>
      <c r="C85" s="88" t="s">
        <v>873</v>
      </c>
      <c r="D85" s="100">
        <v>626.70000000000005</v>
      </c>
      <c r="E85" s="170">
        <v>43046</v>
      </c>
      <c r="F85" s="88"/>
      <c r="G85" s="182"/>
      <c r="H85" s="153"/>
      <c r="I85" s="153"/>
    </row>
    <row r="86" spans="1:9">
      <c r="A86" s="88">
        <v>3830266</v>
      </c>
      <c r="B86" s="88" t="s">
        <v>889</v>
      </c>
      <c r="C86" s="88" t="s">
        <v>738</v>
      </c>
      <c r="D86" s="100">
        <v>626.70000000000005</v>
      </c>
      <c r="E86" s="170">
        <v>43047</v>
      </c>
      <c r="F86" s="88"/>
      <c r="G86" s="182"/>
      <c r="H86" s="153"/>
      <c r="I86" s="153"/>
    </row>
    <row r="87" spans="1:9">
      <c r="A87" s="88">
        <v>4019417</v>
      </c>
      <c r="B87" s="88" t="s">
        <v>890</v>
      </c>
      <c r="C87" s="88" t="s">
        <v>816</v>
      </c>
      <c r="D87" s="100">
        <v>90</v>
      </c>
      <c r="E87" s="170">
        <v>43048</v>
      </c>
      <c r="F87" s="88"/>
      <c r="G87" s="182"/>
      <c r="H87" s="153"/>
      <c r="I87" s="153"/>
    </row>
    <row r="88" spans="1:9">
      <c r="A88" s="88">
        <v>2807300</v>
      </c>
      <c r="B88" s="88" t="s">
        <v>891</v>
      </c>
      <c r="C88" s="88" t="s">
        <v>775</v>
      </c>
      <c r="D88" s="100">
        <v>190.88</v>
      </c>
      <c r="E88" s="170">
        <v>43048</v>
      </c>
      <c r="F88" s="88"/>
      <c r="G88" s="182"/>
      <c r="H88" s="153"/>
      <c r="I88" s="153"/>
    </row>
    <row r="89" spans="1:9">
      <c r="A89" s="88">
        <v>2807300</v>
      </c>
      <c r="B89" s="88" t="s">
        <v>891</v>
      </c>
      <c r="C89" s="88" t="s">
        <v>738</v>
      </c>
      <c r="D89" s="100">
        <v>626.70000000000005</v>
      </c>
      <c r="E89" s="170">
        <v>43049</v>
      </c>
      <c r="F89" s="88"/>
      <c r="G89" s="182"/>
      <c r="H89" s="153"/>
      <c r="I89" s="153"/>
    </row>
    <row r="90" spans="1:9">
      <c r="A90" s="88">
        <v>3731813</v>
      </c>
      <c r="B90" s="88" t="s">
        <v>892</v>
      </c>
      <c r="C90" s="88" t="s">
        <v>893</v>
      </c>
      <c r="D90" s="100">
        <v>881.6</v>
      </c>
      <c r="E90" s="170">
        <v>43052</v>
      </c>
      <c r="F90" s="88"/>
      <c r="G90" s="182"/>
      <c r="H90" s="153"/>
      <c r="I90" s="153"/>
    </row>
    <row r="91" spans="1:9">
      <c r="A91" s="88">
        <v>4056152</v>
      </c>
      <c r="B91" s="88" t="s">
        <v>894</v>
      </c>
      <c r="C91" s="88" t="s">
        <v>738</v>
      </c>
      <c r="D91" s="100">
        <v>626.70000000000005</v>
      </c>
      <c r="E91" s="170">
        <v>43054</v>
      </c>
      <c r="F91" s="88"/>
      <c r="G91" s="182"/>
      <c r="H91" s="153"/>
      <c r="I91" s="153"/>
    </row>
    <row r="92" spans="1:9">
      <c r="A92" s="88">
        <v>4049078</v>
      </c>
      <c r="B92" s="88" t="s">
        <v>895</v>
      </c>
      <c r="C92" s="88" t="s">
        <v>738</v>
      </c>
      <c r="D92" s="100">
        <v>626.70000000000005</v>
      </c>
      <c r="E92" s="170">
        <v>43054</v>
      </c>
      <c r="F92" s="88"/>
      <c r="G92" s="182"/>
      <c r="H92" s="153"/>
      <c r="I92" s="153"/>
    </row>
    <row r="93" spans="1:9">
      <c r="A93" s="88">
        <v>4033359</v>
      </c>
      <c r="B93" s="88" t="s">
        <v>896</v>
      </c>
      <c r="C93" s="88" t="s">
        <v>816</v>
      </c>
      <c r="D93" s="100">
        <v>90</v>
      </c>
      <c r="E93" s="170">
        <v>43055</v>
      </c>
      <c r="F93" s="88"/>
      <c r="G93" s="195" t="s">
        <v>897</v>
      </c>
      <c r="H93" s="207">
        <v>17630.95</v>
      </c>
      <c r="I93" s="153"/>
    </row>
    <row r="94" spans="1:9">
      <c r="A94" s="88">
        <v>4114362</v>
      </c>
      <c r="B94" s="88" t="s">
        <v>898</v>
      </c>
      <c r="C94" s="88" t="s">
        <v>899</v>
      </c>
      <c r="D94" s="100">
        <v>498.69</v>
      </c>
      <c r="E94" s="170">
        <v>43055</v>
      </c>
      <c r="F94" s="88"/>
      <c r="G94" s="196">
        <v>0.4</v>
      </c>
      <c r="H94" s="195">
        <v>7052.38</v>
      </c>
      <c r="I94" s="153"/>
    </row>
    <row r="95" spans="1:9">
      <c r="A95" s="88">
        <v>4221595</v>
      </c>
      <c r="B95" s="88" t="s">
        <v>900</v>
      </c>
      <c r="C95" s="88" t="s">
        <v>901</v>
      </c>
      <c r="D95" s="100">
        <v>626.70000000000005</v>
      </c>
      <c r="E95" s="170">
        <v>43059</v>
      </c>
      <c r="F95" s="88"/>
      <c r="G95" s="195" t="s">
        <v>902</v>
      </c>
      <c r="H95" s="195">
        <v>3878.8090000000002</v>
      </c>
      <c r="I95" s="153"/>
    </row>
    <row r="96" spans="1:9">
      <c r="A96" s="88">
        <v>3993554</v>
      </c>
      <c r="B96" s="88" t="s">
        <v>903</v>
      </c>
      <c r="C96" s="88" t="s">
        <v>901</v>
      </c>
      <c r="D96" s="100">
        <v>626.70000000000005</v>
      </c>
      <c r="E96" s="170">
        <v>43059</v>
      </c>
      <c r="F96" s="88"/>
      <c r="G96" s="195" t="s">
        <v>904</v>
      </c>
      <c r="H96" s="195">
        <v>3173.5709999999999</v>
      </c>
      <c r="I96" s="153"/>
    </row>
    <row r="97" spans="1:11">
      <c r="A97" s="88">
        <v>4178264</v>
      </c>
      <c r="B97" s="88" t="s">
        <v>905</v>
      </c>
      <c r="C97" s="88" t="s">
        <v>906</v>
      </c>
      <c r="D97" s="100">
        <v>433.57</v>
      </c>
      <c r="E97" s="170">
        <v>43060</v>
      </c>
      <c r="F97" s="88"/>
      <c r="G97" s="195" t="s">
        <v>907</v>
      </c>
      <c r="H97" s="195" t="s">
        <v>908</v>
      </c>
      <c r="I97" s="153"/>
    </row>
    <row r="98" spans="1:11">
      <c r="A98" s="88">
        <v>3985922</v>
      </c>
      <c r="B98" s="88" t="s">
        <v>909</v>
      </c>
      <c r="C98" s="208" t="s">
        <v>885</v>
      </c>
      <c r="D98" s="100">
        <v>433.57</v>
      </c>
      <c r="E98" s="170">
        <v>43060</v>
      </c>
      <c r="F98" s="88"/>
      <c r="G98" s="195" t="s">
        <v>910</v>
      </c>
      <c r="H98" s="195" t="s">
        <v>911</v>
      </c>
      <c r="I98" s="153"/>
    </row>
    <row r="99" spans="1:11">
      <c r="A99" s="88">
        <v>4263670</v>
      </c>
      <c r="B99" s="88" t="s">
        <v>912</v>
      </c>
      <c r="C99" s="88" t="s">
        <v>906</v>
      </c>
      <c r="D99" s="100">
        <v>433.57</v>
      </c>
      <c r="E99" s="170">
        <v>43062</v>
      </c>
      <c r="F99" s="88"/>
      <c r="G99" s="182"/>
      <c r="H99" s="153"/>
      <c r="I99" s="153"/>
    </row>
    <row r="100" spans="1:11">
      <c r="A100" s="88">
        <v>4077868</v>
      </c>
      <c r="B100" s="88" t="s">
        <v>913</v>
      </c>
      <c r="C100" s="88" t="s">
        <v>901</v>
      </c>
      <c r="D100" s="100">
        <v>626.70000000000005</v>
      </c>
      <c r="E100" s="170">
        <v>43062</v>
      </c>
      <c r="F100" s="88"/>
      <c r="G100" s="182"/>
      <c r="H100" s="153"/>
      <c r="I100" s="153"/>
    </row>
    <row r="101" spans="1:11">
      <c r="A101" s="88">
        <v>3730512</v>
      </c>
      <c r="B101" s="88" t="s">
        <v>914</v>
      </c>
      <c r="C101" s="88" t="s">
        <v>915</v>
      </c>
      <c r="D101" s="100">
        <v>205.64</v>
      </c>
      <c r="E101" s="170">
        <v>43064</v>
      </c>
      <c r="F101" s="88"/>
      <c r="G101" s="182"/>
      <c r="H101" s="153"/>
      <c r="I101" s="153"/>
    </row>
    <row r="102" spans="1:11">
      <c r="A102" s="88">
        <v>4186382</v>
      </c>
      <c r="B102" s="88" t="s">
        <v>916</v>
      </c>
      <c r="C102" s="88" t="s">
        <v>906</v>
      </c>
      <c r="D102" s="100">
        <v>433.57</v>
      </c>
      <c r="E102" s="170">
        <v>43066</v>
      </c>
      <c r="F102" s="88"/>
      <c r="G102" s="182"/>
      <c r="H102" s="153"/>
      <c r="I102" s="153"/>
    </row>
    <row r="103" spans="1:11">
      <c r="A103" s="88">
        <v>4330754</v>
      </c>
      <c r="B103" s="88" t="s">
        <v>917</v>
      </c>
      <c r="C103" s="88" t="s">
        <v>901</v>
      </c>
      <c r="D103" s="100">
        <v>626.70000000000005</v>
      </c>
      <c r="E103" s="170">
        <v>43066</v>
      </c>
      <c r="F103" s="88"/>
      <c r="G103" s="182"/>
      <c r="H103" s="153"/>
      <c r="I103" s="153"/>
    </row>
    <row r="104" spans="1:11">
      <c r="A104" s="88">
        <v>4349899</v>
      </c>
      <c r="B104" s="88" t="s">
        <v>918</v>
      </c>
      <c r="C104" s="88" t="s">
        <v>919</v>
      </c>
      <c r="D104" s="100">
        <v>383.5</v>
      </c>
      <c r="E104" s="170">
        <v>43067</v>
      </c>
      <c r="F104" s="88"/>
      <c r="G104" s="182"/>
      <c r="H104" s="153"/>
      <c r="I104" s="153"/>
    </row>
    <row r="105" spans="1:11">
      <c r="A105" s="88">
        <v>4423954</v>
      </c>
      <c r="B105" s="88" t="s">
        <v>920</v>
      </c>
      <c r="C105" s="88" t="s">
        <v>921</v>
      </c>
      <c r="D105" s="100">
        <v>625.48</v>
      </c>
      <c r="E105" s="170">
        <v>43067</v>
      </c>
      <c r="F105" s="88"/>
      <c r="G105" s="182"/>
      <c r="H105" s="153"/>
      <c r="I105" s="153"/>
    </row>
    <row r="106" spans="1:11">
      <c r="A106" s="88">
        <v>4378694</v>
      </c>
      <c r="B106" s="88" t="s">
        <v>922</v>
      </c>
      <c r="C106" s="88" t="s">
        <v>919</v>
      </c>
      <c r="D106" s="203">
        <v>383.5</v>
      </c>
      <c r="E106" s="170">
        <v>43068</v>
      </c>
      <c r="F106" s="88"/>
      <c r="G106" s="182"/>
      <c r="H106" s="153"/>
      <c r="I106" s="153"/>
    </row>
    <row r="107" spans="1:11">
      <c r="A107" s="88">
        <v>4330779</v>
      </c>
      <c r="B107" s="88" t="s">
        <v>923</v>
      </c>
      <c r="C107" s="88" t="s">
        <v>924</v>
      </c>
      <c r="D107" s="203">
        <v>41.38</v>
      </c>
      <c r="E107" s="170">
        <v>43068</v>
      </c>
      <c r="F107" s="88"/>
      <c r="G107" s="182"/>
      <c r="H107" s="153"/>
      <c r="I107" s="153"/>
    </row>
    <row r="108" spans="1:11">
      <c r="A108" s="209">
        <v>3569647</v>
      </c>
      <c r="B108" s="209" t="s">
        <v>888</v>
      </c>
      <c r="C108" s="209" t="s">
        <v>925</v>
      </c>
      <c r="D108" s="210" t="s">
        <v>926</v>
      </c>
      <c r="E108" s="211">
        <v>43036</v>
      </c>
      <c r="F108" s="209"/>
      <c r="G108" s="182"/>
      <c r="H108" s="153"/>
      <c r="I108" s="153"/>
    </row>
    <row r="109" spans="1:11" ht="15.75" thickBot="1">
      <c r="A109" s="212" t="s">
        <v>927</v>
      </c>
      <c r="B109" s="213" t="s">
        <v>928</v>
      </c>
      <c r="C109" s="213" t="s">
        <v>929</v>
      </c>
      <c r="D109" s="214" t="s">
        <v>930</v>
      </c>
      <c r="E109" s="215">
        <v>43025</v>
      </c>
      <c r="F109" s="213"/>
      <c r="G109" s="216"/>
      <c r="H109" s="163"/>
      <c r="I109" s="163"/>
      <c r="J109" s="31"/>
      <c r="K109" s="31"/>
    </row>
    <row r="110" spans="1:11" ht="15.75" thickTop="1">
      <c r="A110" s="197">
        <v>2680394</v>
      </c>
      <c r="B110" s="197" t="s">
        <v>931</v>
      </c>
      <c r="C110" s="197" t="s">
        <v>165</v>
      </c>
      <c r="D110" s="204">
        <v>146.76</v>
      </c>
      <c r="E110" s="198">
        <v>43000</v>
      </c>
      <c r="F110" s="182"/>
      <c r="G110" s="182"/>
      <c r="H110" s="153"/>
      <c r="I110" s="153"/>
    </row>
    <row r="111" spans="1:11">
      <c r="A111" s="88">
        <v>2658170</v>
      </c>
      <c r="B111" s="88" t="s">
        <v>932</v>
      </c>
      <c r="C111" s="88" t="s">
        <v>165</v>
      </c>
      <c r="D111" s="100">
        <v>22.61</v>
      </c>
      <c r="E111" s="170">
        <v>43000</v>
      </c>
      <c r="F111" s="182"/>
      <c r="G111" s="182"/>
      <c r="H111" s="153"/>
      <c r="I111" s="153"/>
    </row>
    <row r="112" spans="1:11">
      <c r="A112" s="88">
        <v>2105872</v>
      </c>
      <c r="B112" s="88" t="s">
        <v>933</v>
      </c>
      <c r="C112" s="88" t="s">
        <v>934</v>
      </c>
      <c r="D112" s="100">
        <v>0</v>
      </c>
      <c r="E112" s="170">
        <v>43000</v>
      </c>
      <c r="F112" s="182"/>
      <c r="G112" s="182"/>
      <c r="H112" s="153"/>
      <c r="I112" s="153"/>
    </row>
  </sheetData>
  <mergeCells count="4">
    <mergeCell ref="A77:A78"/>
    <mergeCell ref="B77:B78"/>
    <mergeCell ref="C77:C78"/>
    <mergeCell ref="E77:E78"/>
  </mergeCells>
  <conditionalFormatting sqref="A1:A29">
    <cfRule type="duplicateValues" dxfId="11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"/>
  <sheetViews>
    <sheetView workbookViewId="0">
      <selection sqref="A1:I316"/>
    </sheetView>
  </sheetViews>
  <sheetFormatPr defaultRowHeight="15"/>
  <cols>
    <col min="2" max="2" width="23.42578125" customWidth="1"/>
    <col min="3" max="3" width="28" customWidth="1"/>
    <col min="5" max="5" width="16.7109375" customWidth="1"/>
  </cols>
  <sheetData>
    <row r="1" spans="1:9">
      <c r="A1" s="8" t="s">
        <v>1252</v>
      </c>
      <c r="B1" s="8" t="s">
        <v>1253</v>
      </c>
      <c r="C1" s="8" t="s">
        <v>1254</v>
      </c>
      <c r="D1" s="8" t="s">
        <v>1117</v>
      </c>
      <c r="E1" s="8" t="s">
        <v>1255</v>
      </c>
      <c r="F1" s="8" t="s">
        <v>883</v>
      </c>
      <c r="G1" s="153"/>
      <c r="H1" s="153"/>
      <c r="I1" s="153"/>
    </row>
    <row r="2" spans="1:9">
      <c r="A2" s="1">
        <v>5778038</v>
      </c>
      <c r="B2" s="1" t="s">
        <v>1256</v>
      </c>
      <c r="C2" s="1" t="s">
        <v>1257</v>
      </c>
      <c r="D2" s="1">
        <v>498.69</v>
      </c>
      <c r="E2" s="1" t="s">
        <v>329</v>
      </c>
      <c r="F2" s="1"/>
      <c r="G2" s="153"/>
      <c r="H2" s="153"/>
      <c r="I2" s="153"/>
    </row>
    <row r="3" spans="1:9">
      <c r="A3" s="1">
        <v>5924419</v>
      </c>
      <c r="B3" s="1" t="s">
        <v>1258</v>
      </c>
      <c r="C3" s="1" t="s">
        <v>1259</v>
      </c>
      <c r="D3" s="1">
        <v>433.57</v>
      </c>
      <c r="E3" s="1" t="s">
        <v>1260</v>
      </c>
      <c r="F3" s="1"/>
      <c r="G3" s="153"/>
      <c r="H3" s="153"/>
      <c r="I3" s="153"/>
    </row>
    <row r="4" spans="1:9">
      <c r="A4" s="1">
        <v>5925140</v>
      </c>
      <c r="B4" s="1" t="s">
        <v>1261</v>
      </c>
      <c r="C4" s="1" t="s">
        <v>1262</v>
      </c>
      <c r="D4" s="1">
        <v>625.48</v>
      </c>
      <c r="E4" s="1" t="s">
        <v>332</v>
      </c>
      <c r="F4" s="1"/>
      <c r="G4" s="153"/>
      <c r="H4" s="153"/>
      <c r="I4" s="153"/>
    </row>
    <row r="5" spans="1:9">
      <c r="A5" s="1">
        <v>6083235</v>
      </c>
      <c r="B5" s="1" t="s">
        <v>1256</v>
      </c>
      <c r="C5" s="1" t="s">
        <v>1263</v>
      </c>
      <c r="D5" s="1">
        <v>498.69</v>
      </c>
      <c r="E5" s="1" t="s">
        <v>340</v>
      </c>
      <c r="F5" s="1"/>
      <c r="G5" s="153"/>
      <c r="H5" s="153"/>
      <c r="I5" s="153"/>
    </row>
    <row r="6" spans="1:9">
      <c r="A6" s="1">
        <v>5888760</v>
      </c>
      <c r="B6" s="1" t="s">
        <v>1264</v>
      </c>
      <c r="C6" s="1" t="s">
        <v>1265</v>
      </c>
      <c r="D6" s="1">
        <v>626.70000000000005</v>
      </c>
      <c r="E6" s="1" t="s">
        <v>340</v>
      </c>
      <c r="F6" s="1"/>
      <c r="G6" s="153"/>
      <c r="H6" s="153"/>
      <c r="I6" s="153"/>
    </row>
    <row r="7" spans="1:9">
      <c r="A7" s="1">
        <v>5967958</v>
      </c>
      <c r="B7" s="1" t="s">
        <v>1266</v>
      </c>
      <c r="C7" s="1" t="s">
        <v>1267</v>
      </c>
      <c r="D7" s="1">
        <v>383.5</v>
      </c>
      <c r="E7" s="1" t="s">
        <v>344</v>
      </c>
      <c r="F7" s="1"/>
      <c r="G7" s="153"/>
      <c r="H7" s="153"/>
      <c r="I7" s="153"/>
    </row>
    <row r="8" spans="1:9">
      <c r="A8" s="1">
        <v>5944139</v>
      </c>
      <c r="B8" s="1" t="s">
        <v>1264</v>
      </c>
      <c r="C8" s="1" t="s">
        <v>1268</v>
      </c>
      <c r="D8" s="1">
        <v>626.70000000000005</v>
      </c>
      <c r="E8" s="1" t="s">
        <v>1269</v>
      </c>
      <c r="F8" s="1"/>
      <c r="G8" s="153"/>
      <c r="H8" s="153"/>
      <c r="I8" s="153"/>
    </row>
    <row r="9" spans="1:9">
      <c r="A9" s="1">
        <v>6094041</v>
      </c>
      <c r="B9" s="1" t="s">
        <v>1266</v>
      </c>
      <c r="C9" s="1" t="s">
        <v>1270</v>
      </c>
      <c r="D9" s="1">
        <v>383.5</v>
      </c>
      <c r="E9" s="4">
        <v>43134</v>
      </c>
      <c r="F9" s="1"/>
      <c r="G9" s="8" t="s">
        <v>80</v>
      </c>
      <c r="H9" s="8">
        <f>SUM(D2:D26)</f>
        <v>11876.21</v>
      </c>
      <c r="I9" s="32" t="s">
        <v>81</v>
      </c>
    </row>
    <row r="10" spans="1:9">
      <c r="A10" s="1">
        <v>6195350</v>
      </c>
      <c r="B10" s="1" t="s">
        <v>1264</v>
      </c>
      <c r="C10" s="1" t="s">
        <v>1271</v>
      </c>
      <c r="D10" s="1">
        <v>626.70000000000005</v>
      </c>
      <c r="E10" s="4">
        <v>43223</v>
      </c>
      <c r="F10" s="1"/>
      <c r="G10" s="8" t="s">
        <v>1272</v>
      </c>
      <c r="H10" s="8">
        <f>H9*0.22</f>
        <v>2612.7662</v>
      </c>
      <c r="I10" s="32">
        <f>H10/20</f>
        <v>130.63830999999999</v>
      </c>
    </row>
    <row r="11" spans="1:9">
      <c r="A11" s="1">
        <v>6026349</v>
      </c>
      <c r="B11" s="1" t="s">
        <v>1264</v>
      </c>
      <c r="C11" s="1" t="s">
        <v>1273</v>
      </c>
      <c r="D11" s="1">
        <v>626.70000000000005</v>
      </c>
      <c r="E11" s="4">
        <v>43223</v>
      </c>
      <c r="F11" s="1"/>
      <c r="G11" s="8" t="s">
        <v>1274</v>
      </c>
      <c r="H11" s="8">
        <f>H9*0.18</f>
        <v>2137.7177999999999</v>
      </c>
      <c r="I11" s="32">
        <f>H11/18.75</f>
        <v>114.01161599999999</v>
      </c>
    </row>
    <row r="12" spans="1:9">
      <c r="A12" s="1">
        <v>6026198</v>
      </c>
      <c r="B12" s="1" t="s">
        <v>1275</v>
      </c>
      <c r="C12" s="1" t="s">
        <v>1276</v>
      </c>
      <c r="D12" s="1">
        <v>626.70000000000005</v>
      </c>
      <c r="E12" s="4">
        <v>43254</v>
      </c>
      <c r="F12" s="1"/>
      <c r="G12" s="153"/>
      <c r="H12" s="153"/>
      <c r="I12" s="153"/>
    </row>
    <row r="13" spans="1:9">
      <c r="A13" s="1">
        <v>6164813</v>
      </c>
      <c r="B13" s="1" t="s">
        <v>1258</v>
      </c>
      <c r="C13" s="1" t="s">
        <v>1277</v>
      </c>
      <c r="D13" s="1">
        <v>433.57</v>
      </c>
      <c r="E13" s="4">
        <v>43254</v>
      </c>
      <c r="F13" s="1"/>
      <c r="G13" s="153"/>
      <c r="H13" s="153"/>
      <c r="I13" s="153"/>
    </row>
    <row r="14" spans="1:9">
      <c r="A14" s="1">
        <v>6169738</v>
      </c>
      <c r="B14" s="1" t="s">
        <v>1264</v>
      </c>
      <c r="C14" s="1" t="s">
        <v>1278</v>
      </c>
      <c r="D14" s="1">
        <v>626.70000000000005</v>
      </c>
      <c r="E14" s="4">
        <v>43284</v>
      </c>
      <c r="F14" s="1"/>
      <c r="G14" s="153"/>
      <c r="H14" s="153"/>
      <c r="I14" s="153"/>
    </row>
    <row r="15" spans="1:9">
      <c r="A15" s="1">
        <v>6284665</v>
      </c>
      <c r="B15" s="1" t="s">
        <v>1258</v>
      </c>
      <c r="C15" s="1" t="s">
        <v>1279</v>
      </c>
      <c r="D15" s="1">
        <v>433.57</v>
      </c>
      <c r="E15" s="4">
        <v>43284</v>
      </c>
      <c r="F15" s="1"/>
      <c r="G15" s="153"/>
      <c r="H15" s="153"/>
      <c r="I15" s="153"/>
    </row>
    <row r="16" spans="1:9">
      <c r="A16" s="1">
        <v>6268711</v>
      </c>
      <c r="B16" s="1" t="s">
        <v>1264</v>
      </c>
      <c r="C16" s="1" t="s">
        <v>1280</v>
      </c>
      <c r="D16" s="1">
        <v>626.70000000000005</v>
      </c>
      <c r="E16" s="4">
        <v>43284</v>
      </c>
      <c r="F16" s="1"/>
      <c r="G16" s="153"/>
      <c r="H16" s="153"/>
      <c r="I16" s="153"/>
    </row>
    <row r="17" spans="1:9">
      <c r="A17" s="1">
        <v>6199962</v>
      </c>
      <c r="B17" s="1" t="s">
        <v>1264</v>
      </c>
      <c r="C17" s="1" t="s">
        <v>1281</v>
      </c>
      <c r="D17" s="1">
        <v>626.70000000000005</v>
      </c>
      <c r="E17" s="4">
        <v>43315</v>
      </c>
      <c r="F17" s="1"/>
      <c r="G17" s="153"/>
      <c r="H17" s="153"/>
      <c r="I17" s="153"/>
    </row>
    <row r="18" spans="1:9">
      <c r="A18" s="1">
        <v>6074609</v>
      </c>
      <c r="B18" s="1" t="s">
        <v>1282</v>
      </c>
      <c r="C18" s="1" t="s">
        <v>1283</v>
      </c>
      <c r="D18" s="1">
        <v>433.57</v>
      </c>
      <c r="E18" s="4">
        <v>43437</v>
      </c>
      <c r="F18" s="1" t="s">
        <v>1284</v>
      </c>
      <c r="G18" s="153"/>
      <c r="H18" s="153"/>
      <c r="I18" s="153"/>
    </row>
    <row r="19" spans="1:9">
      <c r="A19" s="1">
        <v>5418848</v>
      </c>
      <c r="B19" s="1" t="s">
        <v>1285</v>
      </c>
      <c r="C19" s="1" t="s">
        <v>1286</v>
      </c>
      <c r="D19" s="1">
        <v>881.69</v>
      </c>
      <c r="E19" s="1" t="s">
        <v>358</v>
      </c>
      <c r="F19" s="1"/>
      <c r="G19" s="153"/>
      <c r="H19" s="153"/>
      <c r="I19" s="153"/>
    </row>
    <row r="20" spans="1:9">
      <c r="A20" s="1">
        <v>6227969</v>
      </c>
      <c r="B20" s="1" t="s">
        <v>1258</v>
      </c>
      <c r="C20" s="1" t="s">
        <v>1287</v>
      </c>
      <c r="D20" s="1">
        <v>433.57</v>
      </c>
      <c r="E20" s="1" t="s">
        <v>361</v>
      </c>
      <c r="F20" s="1"/>
      <c r="G20" s="153"/>
      <c r="H20" s="153"/>
      <c r="I20" s="153"/>
    </row>
    <row r="21" spans="1:9">
      <c r="A21" s="1">
        <v>6319353</v>
      </c>
      <c r="B21" s="1" t="s">
        <v>1264</v>
      </c>
      <c r="C21" s="1" t="s">
        <v>1288</v>
      </c>
      <c r="D21" s="1">
        <v>626.70000000000005</v>
      </c>
      <c r="E21" s="1" t="s">
        <v>361</v>
      </c>
      <c r="F21" s="1"/>
      <c r="G21" s="153"/>
      <c r="H21" s="153"/>
      <c r="I21" s="153"/>
    </row>
    <row r="22" spans="1:9">
      <c r="A22" s="1">
        <v>5912240</v>
      </c>
      <c r="B22" s="1"/>
      <c r="C22" s="1" t="s">
        <v>1289</v>
      </c>
      <c r="D22" s="1">
        <v>168</v>
      </c>
      <c r="E22" s="1" t="s">
        <v>363</v>
      </c>
      <c r="F22" s="1"/>
      <c r="G22" s="153"/>
      <c r="H22" s="153"/>
      <c r="I22" s="153"/>
    </row>
    <row r="23" spans="1:9">
      <c r="A23" s="1">
        <v>6346312</v>
      </c>
      <c r="B23" s="1" t="s">
        <v>1258</v>
      </c>
      <c r="C23" s="1" t="s">
        <v>1290</v>
      </c>
      <c r="D23" s="1">
        <v>433.57</v>
      </c>
      <c r="E23" s="1" t="s">
        <v>363</v>
      </c>
      <c r="F23" s="1"/>
      <c r="G23" s="153"/>
      <c r="H23" s="153"/>
      <c r="I23" s="153"/>
    </row>
    <row r="24" spans="1:9">
      <c r="A24" s="1">
        <v>6387712</v>
      </c>
      <c r="B24" s="1" t="s">
        <v>1291</v>
      </c>
      <c r="C24" s="1" t="s">
        <v>1292</v>
      </c>
      <c r="D24" s="1">
        <v>0</v>
      </c>
      <c r="E24" s="1" t="s">
        <v>363</v>
      </c>
      <c r="F24" s="1" t="s">
        <v>1293</v>
      </c>
      <c r="G24" s="153"/>
      <c r="H24" s="153"/>
      <c r="I24" s="153"/>
    </row>
    <row r="25" spans="1:9">
      <c r="A25" s="1">
        <v>6342143</v>
      </c>
      <c r="B25" s="1" t="s">
        <v>1294</v>
      </c>
      <c r="C25" s="1" t="s">
        <v>1295</v>
      </c>
      <c r="D25" s="1">
        <v>194.94</v>
      </c>
      <c r="E25" s="1" t="s">
        <v>368</v>
      </c>
      <c r="F25" s="1"/>
      <c r="G25" s="153"/>
      <c r="H25" s="153"/>
      <c r="I25" s="153"/>
    </row>
    <row r="26" spans="1:9">
      <c r="A26" s="1">
        <v>6510646</v>
      </c>
      <c r="B26" s="1" t="s">
        <v>1294</v>
      </c>
      <c r="C26" s="1" t="s">
        <v>1296</v>
      </c>
      <c r="D26" s="1">
        <v>0</v>
      </c>
      <c r="E26" s="1" t="s">
        <v>368</v>
      </c>
      <c r="F26" s="1" t="s">
        <v>1297</v>
      </c>
      <c r="G26" s="153"/>
      <c r="H26" s="153"/>
      <c r="I26" s="153"/>
    </row>
    <row r="27" spans="1:9" ht="46.5">
      <c r="A27" s="379" t="s">
        <v>1298</v>
      </c>
      <c r="B27" s="380"/>
      <c r="C27" s="380"/>
      <c r="D27" s="380"/>
      <c r="E27" s="380"/>
      <c r="F27" s="381"/>
      <c r="G27" s="153"/>
      <c r="H27" s="153"/>
      <c r="I27" s="153"/>
    </row>
    <row r="28" spans="1:9">
      <c r="A28" s="257" t="s">
        <v>1252</v>
      </c>
      <c r="B28" s="257" t="s">
        <v>1299</v>
      </c>
      <c r="C28" s="257" t="s">
        <v>1300</v>
      </c>
      <c r="D28" s="257" t="s">
        <v>1117</v>
      </c>
      <c r="E28" s="257" t="s">
        <v>5</v>
      </c>
      <c r="F28" s="257" t="s">
        <v>883</v>
      </c>
      <c r="G28" s="153"/>
      <c r="H28" s="153"/>
      <c r="I28" s="153"/>
    </row>
    <row r="29" spans="1:9">
      <c r="A29" s="258">
        <v>1239804</v>
      </c>
      <c r="B29" s="258" t="s">
        <v>522</v>
      </c>
      <c r="C29" s="258"/>
      <c r="D29" s="258">
        <v>668.08</v>
      </c>
      <c r="E29" s="258" t="s">
        <v>1301</v>
      </c>
      <c r="F29" s="258" t="s">
        <v>1302</v>
      </c>
      <c r="G29" s="259" t="s">
        <v>80</v>
      </c>
      <c r="H29" s="259">
        <f>SUM(D29:D44)</f>
        <v>3485.92</v>
      </c>
      <c r="I29" s="153"/>
    </row>
    <row r="30" spans="1:9">
      <c r="A30" s="258">
        <v>1448786</v>
      </c>
      <c r="B30" s="258" t="s">
        <v>522</v>
      </c>
      <c r="C30" s="258"/>
      <c r="D30" s="258">
        <v>477</v>
      </c>
      <c r="E30" s="258" t="s">
        <v>1303</v>
      </c>
      <c r="F30" s="258" t="s">
        <v>1302</v>
      </c>
      <c r="G30" s="153"/>
      <c r="H30" s="153"/>
      <c r="I30" s="153"/>
    </row>
    <row r="31" spans="1:9">
      <c r="A31" s="258">
        <v>843599</v>
      </c>
      <c r="B31" s="258" t="s">
        <v>522</v>
      </c>
      <c r="C31" s="258"/>
      <c r="D31" s="258">
        <v>477</v>
      </c>
      <c r="E31" s="258" t="s">
        <v>1304</v>
      </c>
      <c r="F31" s="258" t="s">
        <v>1305</v>
      </c>
      <c r="G31" s="153"/>
      <c r="H31" s="153"/>
      <c r="I31" s="153"/>
    </row>
    <row r="32" spans="1:9">
      <c r="A32" s="258">
        <v>1944201</v>
      </c>
      <c r="B32" s="258" t="s">
        <v>283</v>
      </c>
      <c r="C32" s="258"/>
      <c r="D32" s="258">
        <v>0</v>
      </c>
      <c r="E32" s="258" t="s">
        <v>1306</v>
      </c>
      <c r="F32" s="258" t="s">
        <v>1307</v>
      </c>
      <c r="G32" s="153"/>
      <c r="H32" s="153"/>
      <c r="I32" s="153"/>
    </row>
    <row r="33" spans="1:9">
      <c r="A33" s="258">
        <v>1697764</v>
      </c>
      <c r="B33" s="258" t="s">
        <v>283</v>
      </c>
      <c r="C33" s="258"/>
      <c r="D33" s="258">
        <v>0</v>
      </c>
      <c r="E33" s="260">
        <v>42987</v>
      </c>
      <c r="F33" s="258" t="s">
        <v>1307</v>
      </c>
      <c r="G33" s="153"/>
      <c r="H33" s="153"/>
      <c r="I33" s="153"/>
    </row>
    <row r="34" spans="1:9">
      <c r="A34" s="258">
        <v>2413010</v>
      </c>
      <c r="B34" s="258" t="s">
        <v>1308</v>
      </c>
      <c r="C34" s="261"/>
      <c r="D34" s="258">
        <v>0</v>
      </c>
      <c r="E34" s="258" t="s">
        <v>1309</v>
      </c>
      <c r="F34" s="258" t="s">
        <v>1310</v>
      </c>
      <c r="G34" s="153"/>
      <c r="H34" s="153"/>
      <c r="I34" s="153"/>
    </row>
    <row r="35" spans="1:9">
      <c r="A35" s="258">
        <v>1648330</v>
      </c>
      <c r="B35" s="258" t="s">
        <v>283</v>
      </c>
      <c r="C35" s="261"/>
      <c r="D35" s="258">
        <v>0</v>
      </c>
      <c r="E35" s="258" t="s">
        <v>1311</v>
      </c>
      <c r="F35" s="258" t="s">
        <v>1312</v>
      </c>
      <c r="G35" s="153"/>
      <c r="H35" s="153"/>
      <c r="I35" s="153"/>
    </row>
    <row r="36" spans="1:9">
      <c r="A36" s="258">
        <v>1267303</v>
      </c>
      <c r="B36" s="258" t="s">
        <v>1313</v>
      </c>
      <c r="C36" s="261"/>
      <c r="D36" s="258">
        <v>71.58</v>
      </c>
      <c r="E36" s="258" t="s">
        <v>1314</v>
      </c>
      <c r="F36" s="258" t="s">
        <v>1305</v>
      </c>
      <c r="G36" s="153"/>
      <c r="H36" s="153"/>
      <c r="I36" s="153"/>
    </row>
    <row r="37" spans="1:9">
      <c r="A37" s="258">
        <v>919816</v>
      </c>
      <c r="B37" s="258" t="s">
        <v>1315</v>
      </c>
      <c r="C37" s="261"/>
      <c r="D37" s="258">
        <v>0</v>
      </c>
      <c r="E37" s="258" t="s">
        <v>1316</v>
      </c>
      <c r="F37" s="258" t="s">
        <v>1317</v>
      </c>
      <c r="G37" s="153"/>
      <c r="H37" s="153"/>
      <c r="I37" s="153"/>
    </row>
    <row r="38" spans="1:9">
      <c r="A38" s="258">
        <v>3056157</v>
      </c>
      <c r="B38" s="258" t="s">
        <v>283</v>
      </c>
      <c r="C38" s="261"/>
      <c r="D38" s="258">
        <v>0</v>
      </c>
      <c r="E38" s="260" t="s">
        <v>1318</v>
      </c>
      <c r="F38" s="258" t="s">
        <v>1319</v>
      </c>
      <c r="G38" s="153"/>
      <c r="H38" s="153"/>
      <c r="I38" s="153"/>
    </row>
    <row r="39" spans="1:9">
      <c r="A39" s="258">
        <v>3479586</v>
      </c>
      <c r="B39" s="258" t="s">
        <v>1320</v>
      </c>
      <c r="C39" s="261"/>
      <c r="D39" s="258">
        <v>477</v>
      </c>
      <c r="E39" s="260" t="s">
        <v>1104</v>
      </c>
      <c r="F39" s="258"/>
      <c r="G39" s="153"/>
      <c r="H39" s="153"/>
      <c r="I39" s="153"/>
    </row>
    <row r="40" spans="1:9">
      <c r="A40" s="258">
        <v>3309795</v>
      </c>
      <c r="B40" s="258" t="s">
        <v>1321</v>
      </c>
      <c r="C40" s="261"/>
      <c r="D40" s="258">
        <v>0</v>
      </c>
      <c r="E40" s="260" t="s">
        <v>1322</v>
      </c>
      <c r="F40" s="258" t="s">
        <v>1323</v>
      </c>
      <c r="G40" s="153"/>
      <c r="H40" s="153"/>
      <c r="I40" s="153"/>
    </row>
    <row r="41" spans="1:9">
      <c r="A41" s="258">
        <v>5795669</v>
      </c>
      <c r="B41" s="258" t="s">
        <v>283</v>
      </c>
      <c r="C41" s="258"/>
      <c r="D41" s="258">
        <v>0</v>
      </c>
      <c r="E41" s="258" t="s">
        <v>1324</v>
      </c>
      <c r="F41" s="258" t="s">
        <v>192</v>
      </c>
      <c r="G41" s="153"/>
      <c r="H41" s="153"/>
      <c r="I41" s="153"/>
    </row>
    <row r="42" spans="1:9">
      <c r="A42" s="258">
        <v>5418848</v>
      </c>
      <c r="B42" s="258" t="s">
        <v>283</v>
      </c>
      <c r="C42" s="258"/>
      <c r="D42" s="258">
        <v>0</v>
      </c>
      <c r="E42" s="258" t="s">
        <v>1325</v>
      </c>
      <c r="F42" s="258" t="s">
        <v>364</v>
      </c>
      <c r="G42" s="153"/>
      <c r="H42" s="153"/>
      <c r="I42" s="153"/>
    </row>
    <row r="43" spans="1:9">
      <c r="A43" s="258">
        <v>5417462</v>
      </c>
      <c r="B43" s="258" t="s">
        <v>1326</v>
      </c>
      <c r="C43" s="258" t="s">
        <v>1327</v>
      </c>
      <c r="D43" s="258">
        <v>433.57</v>
      </c>
      <c r="E43" s="260">
        <v>43155</v>
      </c>
      <c r="F43" s="258" t="s">
        <v>1328</v>
      </c>
      <c r="G43" s="153"/>
      <c r="H43" s="153"/>
      <c r="I43" s="153"/>
    </row>
    <row r="44" spans="1:9">
      <c r="A44" s="258">
        <v>5774233</v>
      </c>
      <c r="B44" s="258" t="s">
        <v>1329</v>
      </c>
      <c r="C44" s="258" t="s">
        <v>1330</v>
      </c>
      <c r="D44" s="258">
        <v>881.69</v>
      </c>
      <c r="E44" s="260">
        <v>43171</v>
      </c>
      <c r="F44" s="258" t="s">
        <v>1331</v>
      </c>
      <c r="G44" s="153"/>
      <c r="H44" s="153"/>
      <c r="I44" s="153"/>
    </row>
    <row r="45" spans="1:9">
      <c r="A45" s="32" t="s">
        <v>1252</v>
      </c>
      <c r="B45" s="32" t="s">
        <v>1332</v>
      </c>
      <c r="C45" s="32" t="s">
        <v>1254</v>
      </c>
      <c r="D45" s="32" t="s">
        <v>1117</v>
      </c>
      <c r="E45" s="32" t="s">
        <v>5</v>
      </c>
      <c r="F45" s="32" t="s">
        <v>883</v>
      </c>
      <c r="G45" s="153"/>
      <c r="H45" s="153"/>
      <c r="I45" s="153"/>
    </row>
    <row r="46" spans="1:9">
      <c r="A46" s="1">
        <v>5248368</v>
      </c>
      <c r="B46" s="1" t="s">
        <v>1333</v>
      </c>
      <c r="C46" s="1" t="s">
        <v>1334</v>
      </c>
      <c r="D46" s="1">
        <v>433.57</v>
      </c>
      <c r="E46" s="1" t="s">
        <v>1335</v>
      </c>
      <c r="F46" s="1"/>
      <c r="G46" s="153"/>
      <c r="H46" s="153"/>
      <c r="I46" s="153"/>
    </row>
    <row r="47" spans="1:9">
      <c r="A47" s="1">
        <v>5267138</v>
      </c>
      <c r="B47" s="1" t="s">
        <v>655</v>
      </c>
      <c r="C47" s="1" t="s">
        <v>1336</v>
      </c>
      <c r="D47" s="1">
        <v>90</v>
      </c>
      <c r="E47" s="1" t="s">
        <v>1335</v>
      </c>
      <c r="F47" s="1"/>
      <c r="G47" s="153"/>
      <c r="H47" s="153"/>
      <c r="I47" s="153"/>
    </row>
    <row r="48" spans="1:9">
      <c r="A48" s="1">
        <v>5250529</v>
      </c>
      <c r="B48" s="1" t="s">
        <v>1333</v>
      </c>
      <c r="C48" s="1" t="s">
        <v>1337</v>
      </c>
      <c r="D48" s="1">
        <v>433.57</v>
      </c>
      <c r="E48" s="1" t="s">
        <v>1338</v>
      </c>
      <c r="F48" s="1"/>
      <c r="G48" s="153"/>
      <c r="H48" s="153"/>
      <c r="I48" s="153"/>
    </row>
    <row r="49" spans="1:9">
      <c r="A49" s="1">
        <v>5190304</v>
      </c>
      <c r="B49" s="1" t="s">
        <v>655</v>
      </c>
      <c r="C49" s="1" t="s">
        <v>1339</v>
      </c>
      <c r="D49" s="1">
        <v>205.64</v>
      </c>
      <c r="E49" s="1" t="s">
        <v>427</v>
      </c>
      <c r="F49" s="1"/>
      <c r="G49" s="153"/>
      <c r="H49" s="153"/>
      <c r="I49" s="153"/>
    </row>
    <row r="50" spans="1:9">
      <c r="A50" s="1">
        <v>4758842</v>
      </c>
      <c r="B50" s="1" t="s">
        <v>1340</v>
      </c>
      <c r="C50" s="1" t="s">
        <v>1341</v>
      </c>
      <c r="D50" s="1">
        <v>626.70000000000005</v>
      </c>
      <c r="E50" s="1" t="s">
        <v>427</v>
      </c>
      <c r="F50" s="1"/>
      <c r="G50" s="153"/>
      <c r="H50" s="153"/>
      <c r="I50" s="153"/>
    </row>
    <row r="51" spans="1:9">
      <c r="A51" s="1">
        <v>5314733</v>
      </c>
      <c r="B51" s="1" t="s">
        <v>1340</v>
      </c>
      <c r="C51" s="1" t="s">
        <v>1342</v>
      </c>
      <c r="D51" s="1">
        <v>626.70000000000005</v>
      </c>
      <c r="E51" s="1" t="s">
        <v>427</v>
      </c>
      <c r="F51" s="1"/>
      <c r="G51" s="262" t="s">
        <v>84</v>
      </c>
      <c r="H51" s="263">
        <f>SUM(D46:D76)</f>
        <v>13887.860000000002</v>
      </c>
      <c r="I51" s="153"/>
    </row>
    <row r="52" spans="1:9">
      <c r="A52" s="1">
        <v>5257545</v>
      </c>
      <c r="B52" s="1" t="s">
        <v>1264</v>
      </c>
      <c r="C52" s="1" t="s">
        <v>1343</v>
      </c>
      <c r="D52" s="1">
        <v>626.70000000000005</v>
      </c>
      <c r="E52" s="1" t="s">
        <v>428</v>
      </c>
      <c r="F52" s="1"/>
      <c r="G52" s="153"/>
      <c r="H52" s="153"/>
      <c r="I52" s="153"/>
    </row>
    <row r="53" spans="1:9">
      <c r="A53" s="1">
        <v>5260025</v>
      </c>
      <c r="B53" s="1" t="s">
        <v>1340</v>
      </c>
      <c r="C53" s="1" t="s">
        <v>1344</v>
      </c>
      <c r="D53" s="1">
        <v>626.70000000000005</v>
      </c>
      <c r="E53" s="1" t="s">
        <v>428</v>
      </c>
      <c r="F53" s="1"/>
      <c r="G53" s="153"/>
      <c r="H53" s="153"/>
      <c r="I53" s="153"/>
    </row>
    <row r="54" spans="1:9">
      <c r="A54" s="1">
        <v>5407102</v>
      </c>
      <c r="B54" s="1" t="s">
        <v>655</v>
      </c>
      <c r="C54" s="1" t="s">
        <v>1345</v>
      </c>
      <c r="D54" s="1">
        <v>90</v>
      </c>
      <c r="E54" s="1" t="s">
        <v>428</v>
      </c>
      <c r="F54" s="1"/>
      <c r="G54" s="153" t="s">
        <v>1346</v>
      </c>
      <c r="H54" s="153">
        <f>H51*0.22</f>
        <v>3055.3292000000006</v>
      </c>
      <c r="I54" s="264">
        <f>H54/20</f>
        <v>152.76646000000002</v>
      </c>
    </row>
    <row r="55" spans="1:9">
      <c r="A55" s="1">
        <v>4880356</v>
      </c>
      <c r="B55" s="1" t="s">
        <v>655</v>
      </c>
      <c r="C55" s="1" t="s">
        <v>1347</v>
      </c>
      <c r="D55" s="1">
        <v>205.64</v>
      </c>
      <c r="E55" s="1" t="s">
        <v>1348</v>
      </c>
      <c r="F55" s="1"/>
      <c r="G55" s="153" t="s">
        <v>1349</v>
      </c>
      <c r="H55" s="153">
        <f>H51*0.18</f>
        <v>2499.8148000000006</v>
      </c>
      <c r="I55" s="264">
        <f>H55/18.75</f>
        <v>133.32345600000002</v>
      </c>
    </row>
    <row r="56" spans="1:9">
      <c r="A56" s="1">
        <v>4626320</v>
      </c>
      <c r="B56" s="1" t="s">
        <v>655</v>
      </c>
      <c r="C56" s="1" t="s">
        <v>1350</v>
      </c>
      <c r="D56" s="1">
        <v>0</v>
      </c>
      <c r="E56" s="1" t="s">
        <v>1351</v>
      </c>
      <c r="F56" s="19" t="s">
        <v>192</v>
      </c>
      <c r="G56" s="153"/>
      <c r="H56" s="153"/>
      <c r="I56" s="153"/>
    </row>
    <row r="57" spans="1:9">
      <c r="A57" s="1">
        <v>5319468</v>
      </c>
      <c r="B57" s="1" t="s">
        <v>1333</v>
      </c>
      <c r="C57" s="1" t="s">
        <v>1352</v>
      </c>
      <c r="D57" s="1">
        <v>433.57</v>
      </c>
      <c r="E57" s="1" t="s">
        <v>432</v>
      </c>
      <c r="F57" s="1"/>
      <c r="G57" s="153"/>
      <c r="H57" s="153"/>
      <c r="I57" s="153"/>
    </row>
    <row r="58" spans="1:9">
      <c r="A58" s="1">
        <v>4632594</v>
      </c>
      <c r="B58" s="1" t="s">
        <v>1353</v>
      </c>
      <c r="C58" s="1" t="s">
        <v>1354</v>
      </c>
      <c r="D58" s="1">
        <v>498.69</v>
      </c>
      <c r="E58" s="1" t="s">
        <v>434</v>
      </c>
      <c r="F58" s="1"/>
      <c r="G58" s="153"/>
      <c r="H58" s="153"/>
      <c r="I58" s="153"/>
    </row>
    <row r="59" spans="1:9">
      <c r="A59" s="1">
        <v>5392881</v>
      </c>
      <c r="B59" s="1" t="s">
        <v>1340</v>
      </c>
      <c r="C59" s="1" t="s">
        <v>1355</v>
      </c>
      <c r="D59" s="1">
        <v>626.70000000000005</v>
      </c>
      <c r="E59" s="1" t="s">
        <v>434</v>
      </c>
      <c r="F59" s="1"/>
      <c r="G59" s="153"/>
      <c r="H59" s="153"/>
      <c r="I59" s="153"/>
    </row>
    <row r="60" spans="1:9">
      <c r="A60" s="1">
        <v>5137780</v>
      </c>
      <c r="B60" s="1" t="s">
        <v>1353</v>
      </c>
      <c r="C60" s="1" t="s">
        <v>1356</v>
      </c>
      <c r="D60" s="1">
        <v>498.69</v>
      </c>
      <c r="E60" s="4">
        <v>43102</v>
      </c>
      <c r="F60" s="1"/>
      <c r="G60" s="153"/>
      <c r="H60" s="153"/>
      <c r="I60" s="153"/>
    </row>
    <row r="61" spans="1:9">
      <c r="A61" s="1">
        <v>5416500</v>
      </c>
      <c r="B61" s="1" t="s">
        <v>1353</v>
      </c>
      <c r="C61" s="1" t="s">
        <v>1357</v>
      </c>
      <c r="D61" s="1">
        <v>498.69</v>
      </c>
      <c r="E61" s="4">
        <v>43133</v>
      </c>
      <c r="F61" s="1"/>
      <c r="G61" s="153"/>
      <c r="H61" s="153"/>
      <c r="I61" s="153"/>
    </row>
    <row r="62" spans="1:9">
      <c r="A62" s="1">
        <v>5389429</v>
      </c>
      <c r="B62" s="1" t="s">
        <v>1261</v>
      </c>
      <c r="C62" s="1" t="s">
        <v>1358</v>
      </c>
      <c r="D62" s="1">
        <v>625.48</v>
      </c>
      <c r="E62" s="4">
        <v>43222</v>
      </c>
      <c r="F62" s="1"/>
      <c r="G62" s="153"/>
      <c r="H62" s="153"/>
      <c r="I62" s="153"/>
    </row>
    <row r="63" spans="1:9">
      <c r="A63" s="1">
        <v>5238021</v>
      </c>
      <c r="B63" s="1" t="s">
        <v>1264</v>
      </c>
      <c r="C63" s="1" t="s">
        <v>1359</v>
      </c>
      <c r="D63" s="1">
        <v>626.70000000000005</v>
      </c>
      <c r="E63" s="4">
        <v>43314</v>
      </c>
      <c r="F63" s="1"/>
      <c r="G63" s="153"/>
      <c r="H63" s="153"/>
      <c r="I63" s="153"/>
    </row>
    <row r="64" spans="1:9">
      <c r="A64" s="1">
        <v>5387969</v>
      </c>
      <c r="B64" s="1" t="s">
        <v>1340</v>
      </c>
      <c r="C64" s="1" t="s">
        <v>1360</v>
      </c>
      <c r="D64" s="1">
        <v>626.70000000000005</v>
      </c>
      <c r="E64" s="4">
        <v>43314</v>
      </c>
      <c r="F64" s="1"/>
      <c r="G64" s="153"/>
      <c r="H64" s="153"/>
      <c r="I64" s="153"/>
    </row>
    <row r="65" spans="1:9">
      <c r="A65" s="1">
        <v>5526792</v>
      </c>
      <c r="B65" s="1" t="s">
        <v>1361</v>
      </c>
      <c r="C65" s="1" t="s">
        <v>1362</v>
      </c>
      <c r="D65" s="1">
        <v>881.69</v>
      </c>
      <c r="E65" s="4">
        <v>43314</v>
      </c>
      <c r="F65" s="1"/>
      <c r="G65" s="153"/>
      <c r="H65" s="153"/>
      <c r="I65" s="153"/>
    </row>
    <row r="66" spans="1:9">
      <c r="A66" s="1">
        <v>5580112</v>
      </c>
      <c r="B66" s="1" t="s">
        <v>1340</v>
      </c>
      <c r="C66" s="1" t="s">
        <v>1363</v>
      </c>
      <c r="D66" s="1">
        <v>626.70000000000005</v>
      </c>
      <c r="E66" s="4">
        <v>43345</v>
      </c>
      <c r="F66" s="1"/>
      <c r="G66" s="153"/>
      <c r="H66" s="153"/>
      <c r="I66" s="153"/>
    </row>
    <row r="67" spans="1:9">
      <c r="A67" s="1">
        <v>5542449</v>
      </c>
      <c r="B67" s="1" t="s">
        <v>1340</v>
      </c>
      <c r="C67" s="1" t="s">
        <v>1364</v>
      </c>
      <c r="D67" s="1">
        <v>626.70000000000005</v>
      </c>
      <c r="E67" s="4">
        <v>43345</v>
      </c>
      <c r="F67" s="1"/>
      <c r="G67" s="153"/>
      <c r="H67" s="153"/>
      <c r="I67" s="153"/>
    </row>
    <row r="68" spans="1:9">
      <c r="A68" s="1">
        <v>5722020</v>
      </c>
      <c r="B68" s="1" t="s">
        <v>1333</v>
      </c>
      <c r="C68" s="1" t="s">
        <v>1365</v>
      </c>
      <c r="D68" s="1">
        <v>433.57</v>
      </c>
      <c r="E68" s="4">
        <v>43375</v>
      </c>
      <c r="F68" s="1"/>
      <c r="G68" s="153"/>
      <c r="H68" s="153"/>
      <c r="I68" s="153"/>
    </row>
    <row r="69" spans="1:9">
      <c r="A69" s="1">
        <v>5766859</v>
      </c>
      <c r="B69" s="1" t="s">
        <v>655</v>
      </c>
      <c r="C69" s="1" t="s">
        <v>1366</v>
      </c>
      <c r="D69" s="1">
        <v>22.61</v>
      </c>
      <c r="E69" s="4">
        <v>43436</v>
      </c>
      <c r="F69" s="1"/>
      <c r="G69" s="153"/>
      <c r="H69" s="153"/>
      <c r="I69" s="153"/>
    </row>
    <row r="70" spans="1:9">
      <c r="A70" s="1">
        <v>5610648</v>
      </c>
      <c r="B70" s="1" t="s">
        <v>1340</v>
      </c>
      <c r="C70" s="1" t="s">
        <v>1367</v>
      </c>
      <c r="D70" s="19">
        <v>498.69</v>
      </c>
      <c r="E70" s="4">
        <v>43436</v>
      </c>
      <c r="F70" s="1"/>
      <c r="G70" s="153"/>
      <c r="H70" s="153"/>
      <c r="I70" s="153"/>
    </row>
    <row r="71" spans="1:9">
      <c r="A71" s="1">
        <v>5436957</v>
      </c>
      <c r="B71" s="1" t="s">
        <v>1340</v>
      </c>
      <c r="C71" s="1" t="s">
        <v>1368</v>
      </c>
      <c r="D71" s="19">
        <v>498.69</v>
      </c>
      <c r="E71" s="4">
        <v>43436</v>
      </c>
      <c r="F71" s="1"/>
      <c r="G71" s="153"/>
      <c r="H71" s="153"/>
      <c r="I71" s="153"/>
    </row>
    <row r="72" spans="1:9">
      <c r="A72" s="1">
        <v>5695764</v>
      </c>
      <c r="B72" s="1" t="s">
        <v>1333</v>
      </c>
      <c r="C72" s="1" t="s">
        <v>1369</v>
      </c>
      <c r="D72" s="1">
        <v>0</v>
      </c>
      <c r="E72" s="4" t="s">
        <v>1370</v>
      </c>
      <c r="F72" s="19" t="s">
        <v>192</v>
      </c>
      <c r="G72" s="153"/>
      <c r="H72" s="153"/>
      <c r="I72" s="153"/>
    </row>
    <row r="73" spans="1:9">
      <c r="A73" s="1">
        <v>5760313</v>
      </c>
      <c r="B73" s="1" t="s">
        <v>1371</v>
      </c>
      <c r="C73" s="1" t="s">
        <v>1372</v>
      </c>
      <c r="D73" s="1">
        <v>383.5</v>
      </c>
      <c r="E73" s="1" t="s">
        <v>1373</v>
      </c>
      <c r="F73" s="1"/>
      <c r="G73" s="153"/>
      <c r="H73" s="153"/>
      <c r="I73" s="153"/>
    </row>
    <row r="74" spans="1:9">
      <c r="A74" s="1">
        <v>5610775</v>
      </c>
      <c r="B74" s="1" t="s">
        <v>1353</v>
      </c>
      <c r="C74" s="1" t="s">
        <v>1374</v>
      </c>
      <c r="D74" s="1">
        <v>498.69</v>
      </c>
      <c r="E74" s="1" t="s">
        <v>1375</v>
      </c>
      <c r="F74" s="1"/>
      <c r="G74" s="153"/>
      <c r="H74" s="153"/>
      <c r="I74" s="153"/>
    </row>
    <row r="75" spans="1:9">
      <c r="A75" s="1">
        <v>5762934</v>
      </c>
      <c r="B75" s="1" t="s">
        <v>1340</v>
      </c>
      <c r="C75" s="1" t="s">
        <v>1376</v>
      </c>
      <c r="D75" s="1">
        <v>626.70000000000005</v>
      </c>
      <c r="E75" s="1" t="s">
        <v>1375</v>
      </c>
      <c r="F75" s="1"/>
      <c r="G75" s="153"/>
      <c r="H75" s="153"/>
      <c r="I75" s="153"/>
    </row>
    <row r="76" spans="1:9">
      <c r="A76" s="15">
        <v>5792669</v>
      </c>
      <c r="B76" s="15" t="s">
        <v>1377</v>
      </c>
      <c r="C76" s="15" t="s">
        <v>1378</v>
      </c>
      <c r="D76" s="15">
        <v>389.88</v>
      </c>
      <c r="E76" s="15" t="s">
        <v>1324</v>
      </c>
      <c r="F76" s="15"/>
      <c r="G76" s="153"/>
      <c r="H76" s="153"/>
      <c r="I76" s="153"/>
    </row>
    <row r="77" spans="1:9">
      <c r="A77" s="8" t="s">
        <v>1379</v>
      </c>
      <c r="B77" s="8" t="s">
        <v>484</v>
      </c>
      <c r="C77" s="8" t="s">
        <v>1</v>
      </c>
      <c r="D77" s="8" t="s">
        <v>369</v>
      </c>
      <c r="E77" s="8" t="s">
        <v>5</v>
      </c>
      <c r="F77" s="61" t="s">
        <v>6</v>
      </c>
      <c r="G77" s="153"/>
      <c r="H77" s="153"/>
      <c r="I77" s="153"/>
    </row>
    <row r="78" spans="1:9">
      <c r="A78" s="34">
        <v>4548931</v>
      </c>
      <c r="B78" s="34" t="s">
        <v>1380</v>
      </c>
      <c r="C78" s="32" t="s">
        <v>1381</v>
      </c>
      <c r="D78" s="34">
        <v>625.48</v>
      </c>
      <c r="E78" s="265">
        <v>43089</v>
      </c>
      <c r="F78" s="266"/>
      <c r="G78" s="153"/>
      <c r="H78" s="153"/>
      <c r="I78" s="153"/>
    </row>
    <row r="79" spans="1:9">
      <c r="A79" s="32">
        <v>4758082</v>
      </c>
      <c r="B79" s="32" t="s">
        <v>1382</v>
      </c>
      <c r="C79" s="32" t="s">
        <v>1383</v>
      </c>
      <c r="D79" s="32">
        <v>626.70000000000005</v>
      </c>
      <c r="E79" s="267">
        <v>43097</v>
      </c>
      <c r="F79" s="32"/>
      <c r="G79" s="153"/>
      <c r="H79" s="153"/>
      <c r="I79" s="153"/>
    </row>
    <row r="80" spans="1:9">
      <c r="A80" s="1">
        <v>4919940</v>
      </c>
      <c r="B80" s="1" t="s">
        <v>1384</v>
      </c>
      <c r="C80" s="1" t="s">
        <v>1385</v>
      </c>
      <c r="D80" s="1">
        <v>194.94</v>
      </c>
      <c r="E80" s="268">
        <v>43097</v>
      </c>
      <c r="F80" s="1"/>
      <c r="G80" s="153"/>
      <c r="H80" s="153"/>
      <c r="I80" s="153"/>
    </row>
    <row r="81" spans="1:9">
      <c r="A81" s="1">
        <v>4664767</v>
      </c>
      <c r="B81" s="1" t="s">
        <v>1386</v>
      </c>
      <c r="C81" s="1" t="s">
        <v>1387</v>
      </c>
      <c r="D81" s="1">
        <v>881.69</v>
      </c>
      <c r="E81" s="268">
        <v>43103</v>
      </c>
      <c r="F81" s="1"/>
      <c r="G81" s="153"/>
      <c r="H81" s="153"/>
      <c r="I81" s="153"/>
    </row>
    <row r="82" spans="1:9">
      <c r="A82" s="1">
        <v>4489836</v>
      </c>
      <c r="B82" s="1" t="s">
        <v>1388</v>
      </c>
      <c r="C82" s="1" t="s">
        <v>1389</v>
      </c>
      <c r="D82" s="1">
        <v>383.5</v>
      </c>
      <c r="E82" s="268">
        <v>43106</v>
      </c>
      <c r="F82" s="1"/>
      <c r="G82" s="153"/>
      <c r="H82" s="153"/>
      <c r="I82" s="153"/>
    </row>
    <row r="83" spans="1:9">
      <c r="A83" s="1">
        <v>4901975</v>
      </c>
      <c r="B83" s="1" t="s">
        <v>1390</v>
      </c>
      <c r="C83" s="1" t="s">
        <v>621</v>
      </c>
      <c r="D83" s="1">
        <v>498.69</v>
      </c>
      <c r="E83" s="268">
        <v>43109</v>
      </c>
      <c r="F83" s="1"/>
      <c r="G83" s="153"/>
      <c r="H83" s="153"/>
      <c r="I83" s="153"/>
    </row>
    <row r="84" spans="1:9">
      <c r="A84" s="1">
        <v>4556415</v>
      </c>
      <c r="B84" s="1" t="s">
        <v>512</v>
      </c>
      <c r="C84" s="1" t="s">
        <v>1391</v>
      </c>
      <c r="D84" s="1">
        <v>205.64</v>
      </c>
      <c r="E84" s="268">
        <v>43110</v>
      </c>
      <c r="F84" s="1"/>
      <c r="G84" s="153"/>
      <c r="H84" s="153"/>
      <c r="I84" s="153"/>
    </row>
    <row r="85" spans="1:9">
      <c r="A85" s="1">
        <v>4947042</v>
      </c>
      <c r="B85" s="1" t="s">
        <v>1119</v>
      </c>
      <c r="C85" s="1" t="s">
        <v>1392</v>
      </c>
      <c r="D85" s="1">
        <v>433.57</v>
      </c>
      <c r="E85" s="268">
        <v>43110</v>
      </c>
      <c r="F85" s="1"/>
      <c r="G85" s="153"/>
      <c r="H85" s="153"/>
      <c r="I85" s="153"/>
    </row>
    <row r="86" spans="1:9">
      <c r="A86" s="1">
        <v>4489836</v>
      </c>
      <c r="B86" s="1" t="s">
        <v>512</v>
      </c>
      <c r="C86" s="1" t="s">
        <v>1389</v>
      </c>
      <c r="D86" s="1">
        <v>205.64</v>
      </c>
      <c r="E86" s="268">
        <v>43110</v>
      </c>
      <c r="F86" s="1"/>
      <c r="G86" s="153"/>
      <c r="H86" s="153"/>
      <c r="I86" s="153"/>
    </row>
    <row r="87" spans="1:9">
      <c r="A87" s="1">
        <v>4773784</v>
      </c>
      <c r="B87" s="1" t="s">
        <v>1119</v>
      </c>
      <c r="C87" s="1" t="s">
        <v>1393</v>
      </c>
      <c r="D87" s="1">
        <v>433.57</v>
      </c>
      <c r="E87" s="268">
        <v>43110</v>
      </c>
      <c r="F87" s="1"/>
      <c r="G87" s="32" t="s">
        <v>656</v>
      </c>
      <c r="H87" s="32">
        <v>11628.62</v>
      </c>
      <c r="I87" s="153"/>
    </row>
    <row r="88" spans="1:9">
      <c r="A88" s="1">
        <v>5012371</v>
      </c>
      <c r="B88" s="1" t="s">
        <v>1382</v>
      </c>
      <c r="C88" s="1" t="s">
        <v>1394</v>
      </c>
      <c r="D88" s="1">
        <v>626.70000000000005</v>
      </c>
      <c r="E88" s="268">
        <v>43110</v>
      </c>
      <c r="F88" s="1"/>
      <c r="G88" s="32" t="s">
        <v>1395</v>
      </c>
      <c r="H88" s="32">
        <v>6977.17</v>
      </c>
      <c r="I88" s="153"/>
    </row>
    <row r="89" spans="1:9">
      <c r="A89" s="1">
        <v>5039620</v>
      </c>
      <c r="B89" s="1" t="s">
        <v>1396</v>
      </c>
      <c r="C89" s="1" t="s">
        <v>1397</v>
      </c>
      <c r="D89" s="1">
        <v>626.70000000000005</v>
      </c>
      <c r="E89" s="268">
        <v>43111</v>
      </c>
      <c r="F89" s="1"/>
      <c r="G89" s="32" t="s">
        <v>1398</v>
      </c>
      <c r="H89" s="32">
        <v>4651.3999999999996</v>
      </c>
      <c r="I89" s="153"/>
    </row>
    <row r="90" spans="1:9">
      <c r="A90" s="1">
        <v>4873396</v>
      </c>
      <c r="B90" s="1" t="s">
        <v>1119</v>
      </c>
      <c r="C90" s="1" t="s">
        <v>1399</v>
      </c>
      <c r="D90" s="1">
        <v>433.57</v>
      </c>
      <c r="E90" s="268">
        <v>43112</v>
      </c>
      <c r="F90" s="1"/>
      <c r="G90" s="32" t="s">
        <v>1400</v>
      </c>
      <c r="H90" s="32">
        <v>248.07</v>
      </c>
      <c r="I90" s="153"/>
    </row>
    <row r="91" spans="1:9">
      <c r="A91" s="1">
        <v>2960582</v>
      </c>
      <c r="B91" s="1" t="s">
        <v>512</v>
      </c>
      <c r="C91" s="1" t="s">
        <v>1401</v>
      </c>
      <c r="D91" s="1">
        <v>205.64</v>
      </c>
      <c r="E91" s="268">
        <v>43115</v>
      </c>
      <c r="F91" s="1"/>
      <c r="G91" s="153"/>
      <c r="H91" s="153"/>
      <c r="I91" s="153"/>
    </row>
    <row r="92" spans="1:9">
      <c r="A92" s="1">
        <v>4919940</v>
      </c>
      <c r="B92" s="1" t="s">
        <v>512</v>
      </c>
      <c r="C92" s="1" t="s">
        <v>1385</v>
      </c>
      <c r="D92" s="1">
        <v>205.64</v>
      </c>
      <c r="E92" s="268">
        <v>43115</v>
      </c>
      <c r="F92" s="1"/>
      <c r="G92" s="153"/>
      <c r="H92" s="153"/>
      <c r="I92" s="153"/>
    </row>
    <row r="93" spans="1:9">
      <c r="A93" s="1">
        <v>4627320</v>
      </c>
      <c r="B93" s="1" t="s">
        <v>1384</v>
      </c>
      <c r="C93" s="1" t="s">
        <v>1402</v>
      </c>
      <c r="D93" s="1">
        <v>194.94</v>
      </c>
      <c r="E93" s="268">
        <v>43115</v>
      </c>
      <c r="F93" s="1"/>
      <c r="G93" s="153"/>
      <c r="H93" s="153"/>
      <c r="I93" s="153"/>
    </row>
    <row r="94" spans="1:9">
      <c r="A94" s="1">
        <v>5221289</v>
      </c>
      <c r="B94" s="1" t="s">
        <v>1384</v>
      </c>
      <c r="C94" s="1" t="s">
        <v>1403</v>
      </c>
      <c r="D94" s="1">
        <v>0</v>
      </c>
      <c r="E94" s="268">
        <v>43116</v>
      </c>
      <c r="F94" s="1" t="s">
        <v>1404</v>
      </c>
      <c r="G94" s="153"/>
      <c r="H94" s="153"/>
      <c r="I94" s="153"/>
    </row>
    <row r="95" spans="1:9">
      <c r="A95" s="1">
        <v>4931197</v>
      </c>
      <c r="B95" s="1" t="s">
        <v>1390</v>
      </c>
      <c r="C95" s="1" t="s">
        <v>1405</v>
      </c>
      <c r="D95" s="1">
        <v>498.69</v>
      </c>
      <c r="E95" s="268">
        <v>43117</v>
      </c>
      <c r="F95" s="1"/>
      <c r="G95" s="153"/>
      <c r="H95" s="153"/>
      <c r="I95" s="153"/>
    </row>
    <row r="96" spans="1:9">
      <c r="A96" s="1">
        <v>5190304</v>
      </c>
      <c r="B96" s="1" t="s">
        <v>1388</v>
      </c>
      <c r="C96" s="1" t="s">
        <v>1406</v>
      </c>
      <c r="D96" s="1">
        <v>383.5</v>
      </c>
      <c r="E96" s="268">
        <v>43117</v>
      </c>
      <c r="F96" s="1"/>
      <c r="G96" s="153"/>
      <c r="H96" s="153"/>
      <c r="I96" s="153"/>
    </row>
    <row r="97" spans="1:9">
      <c r="A97" s="1">
        <v>5083477</v>
      </c>
      <c r="B97" s="1" t="s">
        <v>1119</v>
      </c>
      <c r="C97" s="1" t="s">
        <v>1407</v>
      </c>
      <c r="D97" s="1">
        <v>433.57</v>
      </c>
      <c r="E97" s="268">
        <v>43118</v>
      </c>
      <c r="F97" s="1"/>
      <c r="G97" s="153"/>
      <c r="H97" s="153"/>
      <c r="I97" s="153"/>
    </row>
    <row r="98" spans="1:9">
      <c r="A98" s="1">
        <v>5115282</v>
      </c>
      <c r="B98" s="1" t="s">
        <v>1382</v>
      </c>
      <c r="C98" s="1" t="s">
        <v>1408</v>
      </c>
      <c r="D98" s="1">
        <v>626.70000000000005</v>
      </c>
      <c r="E98" s="268">
        <v>43119</v>
      </c>
      <c r="F98" s="1"/>
      <c r="G98" s="153"/>
      <c r="H98" s="153"/>
      <c r="I98" s="153"/>
    </row>
    <row r="99" spans="1:9">
      <c r="A99" s="1">
        <v>4867987</v>
      </c>
      <c r="B99" s="1" t="s">
        <v>1386</v>
      </c>
      <c r="C99" s="1" t="s">
        <v>1409</v>
      </c>
      <c r="D99" s="1">
        <v>881.69</v>
      </c>
      <c r="E99" s="268">
        <v>43119</v>
      </c>
      <c r="F99" s="1"/>
      <c r="G99" s="153"/>
      <c r="H99" s="153"/>
      <c r="I99" s="153"/>
    </row>
    <row r="100" spans="1:9">
      <c r="A100" s="1">
        <v>4936663</v>
      </c>
      <c r="B100" s="1" t="s">
        <v>1390</v>
      </c>
      <c r="C100" s="1" t="s">
        <v>1410</v>
      </c>
      <c r="D100" s="1">
        <v>498.69</v>
      </c>
      <c r="E100" s="268">
        <v>43119</v>
      </c>
      <c r="F100" s="1"/>
      <c r="G100" s="153"/>
      <c r="H100" s="153"/>
      <c r="I100" s="153"/>
    </row>
    <row r="101" spans="1:9">
      <c r="A101" s="1">
        <v>5170696</v>
      </c>
      <c r="B101" s="1" t="s">
        <v>1411</v>
      </c>
      <c r="C101" s="1" t="s">
        <v>1412</v>
      </c>
      <c r="D101" s="1">
        <v>626.70000000000005</v>
      </c>
      <c r="E101" s="268">
        <v>43119</v>
      </c>
      <c r="F101" s="1"/>
      <c r="G101" s="153"/>
      <c r="H101" s="153"/>
      <c r="I101" s="153"/>
    </row>
    <row r="102" spans="1:9">
      <c r="A102" s="1">
        <v>5115590</v>
      </c>
      <c r="B102" s="1" t="s">
        <v>1119</v>
      </c>
      <c r="C102" s="1" t="s">
        <v>1413</v>
      </c>
      <c r="D102" s="1">
        <v>433.57</v>
      </c>
      <c r="E102" s="268">
        <v>43119</v>
      </c>
      <c r="F102" s="1"/>
      <c r="G102" s="153"/>
      <c r="H102" s="153"/>
      <c r="I102" s="153"/>
    </row>
    <row r="103" spans="1:9">
      <c r="A103" s="32" t="s">
        <v>1414</v>
      </c>
      <c r="B103" s="32" t="s">
        <v>1415</v>
      </c>
      <c r="C103" s="32" t="s">
        <v>369</v>
      </c>
      <c r="D103" s="32" t="s">
        <v>6</v>
      </c>
      <c r="E103" s="32" t="s">
        <v>5</v>
      </c>
      <c r="F103" s="153"/>
      <c r="G103" s="153"/>
      <c r="H103" s="153"/>
      <c r="I103" s="153"/>
    </row>
    <row r="104" spans="1:9">
      <c r="A104" s="1">
        <v>4504591</v>
      </c>
      <c r="B104" s="1" t="s">
        <v>1416</v>
      </c>
      <c r="C104" s="1">
        <v>254.64</v>
      </c>
      <c r="D104" s="1" t="s">
        <v>1417</v>
      </c>
      <c r="E104" s="4">
        <v>42747</v>
      </c>
      <c r="F104" s="153"/>
      <c r="G104" s="153"/>
      <c r="H104" s="153"/>
      <c r="I104" s="153"/>
    </row>
    <row r="105" spans="1:9">
      <c r="A105" s="1">
        <v>4273930</v>
      </c>
      <c r="B105" s="1" t="s">
        <v>1340</v>
      </c>
      <c r="C105" s="1">
        <v>626.70000000000005</v>
      </c>
      <c r="D105" s="32"/>
      <c r="E105" s="4">
        <v>42778</v>
      </c>
      <c r="F105" s="153"/>
      <c r="G105" s="153"/>
      <c r="H105" s="153"/>
      <c r="I105" s="153"/>
    </row>
    <row r="106" spans="1:9">
      <c r="A106" s="1">
        <v>4516803</v>
      </c>
      <c r="B106" s="1" t="s">
        <v>1333</v>
      </c>
      <c r="C106" s="1">
        <v>433.57</v>
      </c>
      <c r="D106" s="1"/>
      <c r="E106" s="4">
        <v>42778</v>
      </c>
      <c r="F106" s="153"/>
      <c r="G106" s="153"/>
      <c r="H106" s="153"/>
      <c r="I106" s="153"/>
    </row>
    <row r="107" spans="1:9">
      <c r="A107" s="1">
        <v>4510434</v>
      </c>
      <c r="B107" s="1" t="s">
        <v>1353</v>
      </c>
      <c r="C107" s="1">
        <v>498.69</v>
      </c>
      <c r="D107" s="1"/>
      <c r="E107" s="4">
        <v>42867</v>
      </c>
      <c r="F107" s="153"/>
      <c r="G107" s="153"/>
      <c r="H107" s="153"/>
      <c r="I107" s="153"/>
    </row>
    <row r="108" spans="1:9">
      <c r="A108" s="1">
        <v>4516347</v>
      </c>
      <c r="B108" s="1" t="s">
        <v>1333</v>
      </c>
      <c r="C108" s="1">
        <v>433.57</v>
      </c>
      <c r="D108" s="1"/>
      <c r="E108" s="4">
        <v>42898</v>
      </c>
      <c r="F108" s="153"/>
      <c r="G108" s="153"/>
      <c r="H108" s="153"/>
      <c r="I108" s="153"/>
    </row>
    <row r="109" spans="1:9">
      <c r="A109" s="1">
        <v>4597923</v>
      </c>
      <c r="B109" s="1" t="s">
        <v>1416</v>
      </c>
      <c r="C109" s="1">
        <v>383.5</v>
      </c>
      <c r="D109" s="1"/>
      <c r="E109" s="4">
        <v>42928</v>
      </c>
      <c r="F109" s="153"/>
      <c r="G109" s="153"/>
      <c r="H109" s="153"/>
      <c r="I109" s="153"/>
    </row>
    <row r="110" spans="1:9">
      <c r="A110" s="1">
        <v>4179048</v>
      </c>
      <c r="B110" s="1" t="s">
        <v>1340</v>
      </c>
      <c r="C110" s="1">
        <v>626.70000000000005</v>
      </c>
      <c r="D110" s="1"/>
      <c r="E110" s="4">
        <v>42990</v>
      </c>
      <c r="F110" s="153"/>
      <c r="G110" s="153"/>
      <c r="H110" s="153"/>
      <c r="I110" s="153"/>
    </row>
    <row r="111" spans="1:9">
      <c r="A111" s="32">
        <v>893276</v>
      </c>
      <c r="B111" s="32" t="s">
        <v>1418</v>
      </c>
      <c r="C111" s="32">
        <v>205.64</v>
      </c>
      <c r="D111" s="32"/>
      <c r="E111" s="32" t="s">
        <v>1419</v>
      </c>
      <c r="F111" s="153"/>
      <c r="G111" s="153"/>
      <c r="H111" s="153"/>
      <c r="I111" s="153"/>
    </row>
    <row r="112" spans="1:9">
      <c r="A112" s="32">
        <v>1547336</v>
      </c>
      <c r="B112" s="32" t="s">
        <v>1294</v>
      </c>
      <c r="C112" s="32">
        <v>194.94</v>
      </c>
      <c r="D112" s="32"/>
      <c r="E112" s="32" t="s">
        <v>1420</v>
      </c>
      <c r="F112" s="269" t="s">
        <v>84</v>
      </c>
      <c r="G112" s="32">
        <v>5471.9</v>
      </c>
      <c r="H112" s="153"/>
      <c r="I112" s="153"/>
    </row>
    <row r="113" spans="1:9">
      <c r="A113" s="32"/>
      <c r="B113" s="32" t="s">
        <v>1421</v>
      </c>
      <c r="C113" s="32"/>
      <c r="D113" s="32"/>
      <c r="E113" s="32"/>
      <c r="F113" s="10">
        <v>0.4</v>
      </c>
      <c r="G113" s="16">
        <v>2188.7600000000002</v>
      </c>
      <c r="H113" s="153"/>
      <c r="I113" s="153"/>
    </row>
    <row r="114" spans="1:9">
      <c r="A114" s="32"/>
      <c r="B114" s="32" t="s">
        <v>1422</v>
      </c>
      <c r="C114" s="32"/>
      <c r="D114" s="32"/>
      <c r="E114" s="32"/>
      <c r="F114" s="16" t="s">
        <v>1423</v>
      </c>
      <c r="G114" s="1">
        <v>64.2</v>
      </c>
      <c r="H114" s="153"/>
      <c r="I114" s="153"/>
    </row>
    <row r="115" spans="1:9">
      <c r="A115" s="32"/>
      <c r="B115" s="32" t="s">
        <v>1424</v>
      </c>
      <c r="C115" s="32"/>
      <c r="D115" s="32"/>
      <c r="E115" s="32"/>
      <c r="F115" s="16" t="s">
        <v>1425</v>
      </c>
      <c r="G115" s="1">
        <v>52.53</v>
      </c>
      <c r="H115" s="153"/>
      <c r="I115" s="153"/>
    </row>
    <row r="116" spans="1:9">
      <c r="A116" s="32"/>
      <c r="B116" s="32" t="s">
        <v>1426</v>
      </c>
      <c r="C116" s="32"/>
      <c r="D116" s="32" t="s">
        <v>1427</v>
      </c>
      <c r="E116" s="32"/>
      <c r="F116" s="153"/>
      <c r="G116" s="153"/>
      <c r="H116" s="153"/>
      <c r="I116" s="153"/>
    </row>
    <row r="117" spans="1:9">
      <c r="A117" s="1"/>
      <c r="B117" s="1"/>
      <c r="C117" s="1"/>
      <c r="D117" s="1"/>
      <c r="E117" s="1"/>
      <c r="F117" s="153"/>
      <c r="G117" s="153"/>
      <c r="H117" s="153"/>
      <c r="I117" s="153"/>
    </row>
    <row r="118" spans="1:9">
      <c r="A118" s="1">
        <v>1267303</v>
      </c>
      <c r="B118" s="1" t="s">
        <v>1428</v>
      </c>
      <c r="C118" s="1"/>
      <c r="D118" s="32" t="s">
        <v>1429</v>
      </c>
      <c r="E118" s="1" t="s">
        <v>1111</v>
      </c>
      <c r="F118" s="153"/>
      <c r="G118" s="153"/>
      <c r="H118" s="153"/>
      <c r="I118" s="153"/>
    </row>
    <row r="119" spans="1:9">
      <c r="A119" s="1"/>
      <c r="B119" s="1" t="s">
        <v>1430</v>
      </c>
      <c r="C119" s="1"/>
      <c r="D119" s="1"/>
      <c r="E119" s="1"/>
      <c r="F119" s="153"/>
      <c r="G119" s="153"/>
      <c r="H119" s="153"/>
      <c r="I119" s="153"/>
    </row>
    <row r="120" spans="1:9">
      <c r="A120" s="1"/>
      <c r="B120" s="1"/>
      <c r="C120" s="1"/>
      <c r="D120" s="1"/>
      <c r="E120" s="1"/>
      <c r="F120" s="153"/>
      <c r="G120" s="153"/>
      <c r="H120" s="153"/>
      <c r="I120" s="153"/>
    </row>
    <row r="121" spans="1:9">
      <c r="A121" s="1">
        <v>843599</v>
      </c>
      <c r="B121" s="1" t="s">
        <v>1431</v>
      </c>
      <c r="C121" s="1"/>
      <c r="D121" s="32" t="s">
        <v>1429</v>
      </c>
      <c r="E121" s="4">
        <v>43048</v>
      </c>
      <c r="F121" s="153"/>
      <c r="G121" s="153"/>
      <c r="H121" s="153"/>
      <c r="I121" s="153"/>
    </row>
    <row r="122" spans="1:9">
      <c r="A122" s="1"/>
      <c r="B122" s="1" t="s">
        <v>1432</v>
      </c>
      <c r="C122" s="1"/>
      <c r="D122" s="1"/>
      <c r="E122" s="1"/>
      <c r="F122" s="153"/>
      <c r="G122" s="153"/>
      <c r="H122" s="153"/>
      <c r="I122" s="153"/>
    </row>
    <row r="123" spans="1:9">
      <c r="A123" s="1"/>
      <c r="B123" s="1"/>
      <c r="C123" s="1"/>
      <c r="D123" s="1"/>
      <c r="E123" s="1"/>
      <c r="F123" s="153"/>
      <c r="G123" s="153"/>
      <c r="H123" s="153"/>
      <c r="I123" s="153"/>
    </row>
    <row r="124" spans="1:9">
      <c r="A124" s="1">
        <v>4529086</v>
      </c>
      <c r="B124" s="1" t="s">
        <v>1433</v>
      </c>
      <c r="C124" s="1">
        <v>433.57</v>
      </c>
      <c r="D124" s="1"/>
      <c r="E124" s="1" t="s">
        <v>386</v>
      </c>
      <c r="F124" s="153"/>
      <c r="G124" s="153"/>
      <c r="H124" s="153"/>
      <c r="I124" s="153"/>
    </row>
    <row r="125" spans="1:9">
      <c r="A125" s="1">
        <v>4052740</v>
      </c>
      <c r="B125" s="1" t="s">
        <v>1434</v>
      </c>
      <c r="C125" s="1">
        <v>881.69</v>
      </c>
      <c r="D125" s="1"/>
      <c r="E125" s="1" t="s">
        <v>386</v>
      </c>
      <c r="F125" s="153"/>
      <c r="G125" s="153"/>
      <c r="H125" s="153"/>
      <c r="I125" s="153"/>
    </row>
    <row r="126" spans="1:9">
      <c r="A126" s="1">
        <v>4447494</v>
      </c>
      <c r="B126" s="1" t="s">
        <v>1435</v>
      </c>
      <c r="C126" s="1">
        <v>498.69</v>
      </c>
      <c r="D126" s="1"/>
      <c r="E126" s="1" t="s">
        <v>386</v>
      </c>
      <c r="F126" s="153"/>
      <c r="G126" s="153"/>
      <c r="H126" s="153"/>
      <c r="I126" s="153"/>
    </row>
    <row r="127" spans="1:9">
      <c r="A127" s="8" t="s">
        <v>1414</v>
      </c>
      <c r="B127" s="8" t="s">
        <v>1436</v>
      </c>
      <c r="C127" s="8" t="s">
        <v>4</v>
      </c>
      <c r="D127" s="8" t="s">
        <v>6</v>
      </c>
      <c r="E127" s="8" t="s">
        <v>5</v>
      </c>
      <c r="F127" s="153"/>
      <c r="G127" s="153"/>
      <c r="H127" s="153"/>
      <c r="I127" s="153"/>
    </row>
    <row r="128" spans="1:9">
      <c r="A128" s="1">
        <v>4622035</v>
      </c>
      <c r="B128" s="1" t="s">
        <v>1333</v>
      </c>
      <c r="C128" s="1">
        <v>433.57</v>
      </c>
      <c r="D128" s="382" t="s">
        <v>1437</v>
      </c>
      <c r="E128" s="4" t="s">
        <v>1438</v>
      </c>
      <c r="F128" s="153"/>
      <c r="G128" s="153"/>
      <c r="H128" s="153"/>
      <c r="I128" s="153"/>
    </row>
    <row r="129" spans="1:9">
      <c r="A129" s="1">
        <v>4622046</v>
      </c>
      <c r="B129" s="1" t="s">
        <v>1439</v>
      </c>
      <c r="C129" s="1">
        <v>498.69</v>
      </c>
      <c r="D129" s="383"/>
      <c r="E129" s="1" t="s">
        <v>388</v>
      </c>
      <c r="F129" s="153"/>
      <c r="G129" s="153"/>
      <c r="H129" s="153"/>
      <c r="I129" s="153"/>
    </row>
    <row r="130" spans="1:9">
      <c r="A130" s="1">
        <v>4495109</v>
      </c>
      <c r="B130" s="1" t="s">
        <v>1340</v>
      </c>
      <c r="C130" s="1">
        <v>626.70000000000005</v>
      </c>
      <c r="D130" s="383"/>
      <c r="E130" s="1" t="s">
        <v>390</v>
      </c>
      <c r="F130" s="153"/>
      <c r="G130" s="153"/>
      <c r="H130" s="153"/>
      <c r="I130" s="153"/>
    </row>
    <row r="131" spans="1:9">
      <c r="A131" s="1">
        <v>4607017</v>
      </c>
      <c r="B131" s="1" t="s">
        <v>1439</v>
      </c>
      <c r="C131" s="1">
        <v>498.69</v>
      </c>
      <c r="D131" s="383"/>
      <c r="E131" s="1" t="s">
        <v>390</v>
      </c>
      <c r="F131" s="153"/>
      <c r="G131" s="32" t="s">
        <v>245</v>
      </c>
      <c r="H131" s="32">
        <v>7595.55</v>
      </c>
      <c r="I131" s="153"/>
    </row>
    <row r="132" spans="1:9">
      <c r="A132" s="1">
        <v>4765340</v>
      </c>
      <c r="B132" s="1" t="s">
        <v>1340</v>
      </c>
      <c r="C132" s="1">
        <v>626.70000000000005</v>
      </c>
      <c r="D132" s="383"/>
      <c r="E132" s="1" t="s">
        <v>390</v>
      </c>
      <c r="F132" s="153"/>
      <c r="G132" s="10">
        <v>0.4</v>
      </c>
      <c r="H132" s="1">
        <v>3038.22</v>
      </c>
      <c r="I132" s="153"/>
    </row>
    <row r="133" spans="1:9">
      <c r="A133" s="1">
        <v>4464360</v>
      </c>
      <c r="B133" s="1" t="s">
        <v>1361</v>
      </c>
      <c r="C133" s="1">
        <v>881.69</v>
      </c>
      <c r="D133" s="383"/>
      <c r="E133" s="1" t="s">
        <v>390</v>
      </c>
      <c r="F133" s="153"/>
      <c r="G133" s="1" t="s">
        <v>1440</v>
      </c>
      <c r="H133" s="1">
        <v>60.76</v>
      </c>
      <c r="I133" s="153"/>
    </row>
    <row r="134" spans="1:9">
      <c r="A134" s="1">
        <v>4597923</v>
      </c>
      <c r="B134" s="1" t="s">
        <v>655</v>
      </c>
      <c r="C134" s="1">
        <v>205.64</v>
      </c>
      <c r="D134" s="383"/>
      <c r="E134" s="1" t="s">
        <v>1441</v>
      </c>
      <c r="F134" s="153"/>
      <c r="G134" s="1" t="s">
        <v>1442</v>
      </c>
      <c r="H134" s="1">
        <v>50.63</v>
      </c>
      <c r="I134" s="153"/>
    </row>
    <row r="135" spans="1:9">
      <c r="A135" s="1">
        <v>2670761</v>
      </c>
      <c r="B135" s="1" t="s">
        <v>1340</v>
      </c>
      <c r="C135" s="1">
        <v>626.70000000000005</v>
      </c>
      <c r="D135" s="383"/>
      <c r="E135" s="1" t="s">
        <v>1441</v>
      </c>
      <c r="F135" s="153"/>
      <c r="G135" s="1" t="s">
        <v>1443</v>
      </c>
      <c r="H135" s="1">
        <v>50.63</v>
      </c>
      <c r="I135" s="153"/>
    </row>
    <row r="136" spans="1:9">
      <c r="A136" s="1">
        <v>4686937</v>
      </c>
      <c r="B136" s="1" t="s">
        <v>1340</v>
      </c>
      <c r="C136" s="1">
        <v>626.70000000000005</v>
      </c>
      <c r="D136" s="383"/>
      <c r="E136" s="1" t="s">
        <v>1441</v>
      </c>
      <c r="F136" s="153"/>
      <c r="G136" s="153"/>
      <c r="H136" s="153"/>
      <c r="I136" s="153"/>
    </row>
    <row r="137" spans="1:9">
      <c r="A137" s="1">
        <v>4556415</v>
      </c>
      <c r="B137" s="1" t="s">
        <v>1444</v>
      </c>
      <c r="C137" s="1">
        <v>194.94</v>
      </c>
      <c r="D137" s="383"/>
      <c r="E137" s="1" t="s">
        <v>1441</v>
      </c>
      <c r="F137" s="153"/>
      <c r="G137" s="153"/>
      <c r="H137" s="153"/>
      <c r="I137" s="153"/>
    </row>
    <row r="138" spans="1:9">
      <c r="A138" s="1">
        <v>4238463</v>
      </c>
      <c r="B138" s="1" t="s">
        <v>1333</v>
      </c>
      <c r="C138" s="1">
        <v>433.57</v>
      </c>
      <c r="D138" s="383"/>
      <c r="E138" s="1" t="s">
        <v>392</v>
      </c>
      <c r="F138" s="153"/>
      <c r="G138" s="153"/>
      <c r="H138" s="153"/>
      <c r="I138" s="153"/>
    </row>
    <row r="139" spans="1:9">
      <c r="A139" s="1">
        <v>4780660</v>
      </c>
      <c r="B139" s="1" t="s">
        <v>1333</v>
      </c>
      <c r="C139" s="1">
        <v>433.57</v>
      </c>
      <c r="D139" s="383"/>
      <c r="E139" s="1" t="s">
        <v>394</v>
      </c>
      <c r="F139" s="153"/>
      <c r="G139" s="153"/>
      <c r="H139" s="153"/>
      <c r="I139" s="153"/>
    </row>
    <row r="140" spans="1:9">
      <c r="A140" s="41">
        <v>4548931</v>
      </c>
      <c r="B140" s="41" t="s">
        <v>1261</v>
      </c>
      <c r="C140" s="41" t="s">
        <v>230</v>
      </c>
      <c r="D140" s="383"/>
      <c r="E140" s="41" t="s">
        <v>394</v>
      </c>
      <c r="F140" s="153"/>
      <c r="G140" s="153"/>
      <c r="H140" s="153"/>
      <c r="I140" s="153"/>
    </row>
    <row r="141" spans="1:9">
      <c r="A141" s="1">
        <v>4797709</v>
      </c>
      <c r="B141" s="1" t="s">
        <v>1340</v>
      </c>
      <c r="C141" s="1">
        <v>626.70000000000005</v>
      </c>
      <c r="D141" s="383"/>
      <c r="E141" s="1" t="s">
        <v>1445</v>
      </c>
      <c r="F141" s="153"/>
      <c r="G141" s="153"/>
      <c r="H141" s="153"/>
      <c r="I141" s="153"/>
    </row>
    <row r="142" spans="1:9">
      <c r="A142" s="1">
        <v>4415415</v>
      </c>
      <c r="B142" s="1" t="s">
        <v>1361</v>
      </c>
      <c r="C142" s="1">
        <v>881.69</v>
      </c>
      <c r="D142" s="383"/>
      <c r="E142" s="1" t="s">
        <v>1445</v>
      </c>
      <c r="F142" s="153"/>
      <c r="G142" s="153"/>
      <c r="H142" s="153"/>
      <c r="I142" s="153"/>
    </row>
    <row r="143" spans="1:9">
      <c r="A143" s="15"/>
      <c r="B143" s="15"/>
      <c r="C143" s="15"/>
      <c r="D143" s="384"/>
      <c r="E143" s="15"/>
      <c r="F143" s="153"/>
      <c r="G143" s="153"/>
      <c r="H143" s="153"/>
      <c r="I143" s="153"/>
    </row>
    <row r="144" spans="1:9">
      <c r="A144" s="32" t="s">
        <v>1446</v>
      </c>
      <c r="B144" s="32" t="s">
        <v>1253</v>
      </c>
      <c r="C144" s="32" t="s">
        <v>369</v>
      </c>
      <c r="D144" s="32" t="s">
        <v>6</v>
      </c>
      <c r="E144" s="32" t="s">
        <v>1255</v>
      </c>
      <c r="F144" s="153"/>
      <c r="G144" s="153"/>
      <c r="H144" s="153"/>
      <c r="I144" s="153"/>
    </row>
    <row r="145" spans="1:9">
      <c r="A145" s="1">
        <v>3221577</v>
      </c>
      <c r="B145" s="1" t="s">
        <v>283</v>
      </c>
      <c r="C145" s="1">
        <v>763.5</v>
      </c>
      <c r="D145" s="1"/>
      <c r="E145" s="4">
        <v>42746</v>
      </c>
      <c r="F145" s="153"/>
      <c r="G145" s="153"/>
      <c r="H145" s="153"/>
      <c r="I145" s="153"/>
    </row>
    <row r="146" spans="1:9">
      <c r="A146" s="1">
        <v>3221577</v>
      </c>
      <c r="B146" s="1" t="s">
        <v>1447</v>
      </c>
      <c r="C146" s="1">
        <v>626.70000000000005</v>
      </c>
      <c r="D146" s="1"/>
      <c r="E146" s="4">
        <v>42777</v>
      </c>
      <c r="F146" s="153"/>
      <c r="G146" s="153"/>
      <c r="H146" s="153"/>
      <c r="I146" s="153"/>
    </row>
    <row r="147" spans="1:9">
      <c r="A147" s="1">
        <v>2517432</v>
      </c>
      <c r="B147" s="1" t="s">
        <v>1448</v>
      </c>
      <c r="C147" s="1">
        <v>498.69</v>
      </c>
      <c r="D147" s="32" t="s">
        <v>1105</v>
      </c>
      <c r="E147" s="4">
        <v>42836</v>
      </c>
      <c r="F147" s="153"/>
      <c r="G147" s="153"/>
      <c r="H147" s="153"/>
      <c r="I147" s="153"/>
    </row>
    <row r="148" spans="1:9">
      <c r="A148" s="1">
        <v>3972579</v>
      </c>
      <c r="B148" s="1" t="s">
        <v>1266</v>
      </c>
      <c r="C148" s="1">
        <v>383.5</v>
      </c>
      <c r="D148" s="1"/>
      <c r="E148" s="4">
        <v>42897</v>
      </c>
      <c r="F148" s="153"/>
      <c r="G148" s="153"/>
      <c r="H148" s="153"/>
      <c r="I148" s="153"/>
    </row>
    <row r="149" spans="1:9">
      <c r="A149" s="1">
        <v>3010729</v>
      </c>
      <c r="B149" s="1" t="s">
        <v>1433</v>
      </c>
      <c r="C149" s="1">
        <v>433.57</v>
      </c>
      <c r="D149" s="1"/>
      <c r="E149" s="4">
        <v>42897</v>
      </c>
      <c r="F149" s="153"/>
      <c r="G149" s="52" t="s">
        <v>574</v>
      </c>
      <c r="H149" s="52">
        <v>12029.08</v>
      </c>
      <c r="I149" s="153"/>
    </row>
    <row r="150" spans="1:9">
      <c r="A150" s="1">
        <v>329338</v>
      </c>
      <c r="B150" s="1" t="s">
        <v>1434</v>
      </c>
      <c r="C150" s="1">
        <v>881.69</v>
      </c>
      <c r="D150" s="1"/>
      <c r="E150" s="4">
        <v>42897</v>
      </c>
      <c r="F150" s="153"/>
      <c r="G150" s="270">
        <v>0.4</v>
      </c>
      <c r="H150" s="52">
        <v>4811.63</v>
      </c>
      <c r="I150" s="10">
        <v>0.22</v>
      </c>
    </row>
    <row r="151" spans="1:9">
      <c r="A151" s="1">
        <v>3528905</v>
      </c>
      <c r="B151" s="1" t="s">
        <v>1447</v>
      </c>
      <c r="C151" s="1">
        <v>626.70000000000005</v>
      </c>
      <c r="D151" s="1"/>
      <c r="E151" s="4">
        <v>42897</v>
      </c>
      <c r="F151" s="153"/>
      <c r="G151" s="270">
        <v>0.6</v>
      </c>
      <c r="H151" s="52">
        <v>7217.44</v>
      </c>
      <c r="I151" s="10">
        <v>0.18</v>
      </c>
    </row>
    <row r="152" spans="1:9">
      <c r="A152" s="1">
        <v>3557277</v>
      </c>
      <c r="B152" s="1" t="s">
        <v>1433</v>
      </c>
      <c r="C152" s="1">
        <v>433.57</v>
      </c>
      <c r="D152" s="1"/>
      <c r="E152" s="4">
        <v>42927</v>
      </c>
      <c r="F152" s="153"/>
      <c r="G152" s="19" t="s">
        <v>1072</v>
      </c>
      <c r="H152" s="52" t="s">
        <v>1449</v>
      </c>
      <c r="I152" s="15"/>
    </row>
    <row r="153" spans="1:9">
      <c r="A153" s="1">
        <v>4078505</v>
      </c>
      <c r="B153" s="1" t="s">
        <v>1450</v>
      </c>
      <c r="C153" s="1">
        <v>194.94</v>
      </c>
      <c r="D153" s="1"/>
      <c r="E153" s="4">
        <v>42958</v>
      </c>
      <c r="F153" s="153"/>
      <c r="G153" s="153"/>
      <c r="H153" s="153"/>
      <c r="I153" s="153"/>
    </row>
    <row r="154" spans="1:9">
      <c r="A154" s="1">
        <v>3961767</v>
      </c>
      <c r="B154" s="1" t="s">
        <v>1447</v>
      </c>
      <c r="C154" s="1">
        <v>626.70000000000005</v>
      </c>
      <c r="D154" s="1"/>
      <c r="E154" s="4">
        <v>42989</v>
      </c>
      <c r="F154" s="153"/>
      <c r="G154" s="153"/>
      <c r="H154" s="153"/>
      <c r="I154" s="153"/>
    </row>
    <row r="155" spans="1:9">
      <c r="A155" s="1">
        <v>3118438</v>
      </c>
      <c r="B155" s="1" t="s">
        <v>1448</v>
      </c>
      <c r="C155" s="1">
        <v>626.70000000000005</v>
      </c>
      <c r="D155" s="1"/>
      <c r="E155" s="4">
        <v>43019</v>
      </c>
      <c r="F155" s="153"/>
      <c r="G155" s="153"/>
      <c r="H155" s="153"/>
      <c r="I155" s="153"/>
    </row>
    <row r="156" spans="1:9">
      <c r="A156" s="1">
        <v>4079792</v>
      </c>
      <c r="B156" s="1" t="s">
        <v>1434</v>
      </c>
      <c r="C156" s="1">
        <v>881.69</v>
      </c>
      <c r="D156" s="1"/>
      <c r="E156" s="4">
        <v>43050</v>
      </c>
      <c r="F156" s="153"/>
      <c r="G156" s="153"/>
      <c r="H156" s="153"/>
      <c r="I156" s="153"/>
    </row>
    <row r="157" spans="1:9">
      <c r="A157" s="1">
        <v>4098967</v>
      </c>
      <c r="B157" s="1" t="s">
        <v>1264</v>
      </c>
      <c r="C157" s="1">
        <v>626.70000000000005</v>
      </c>
      <c r="D157" s="1"/>
      <c r="E157" s="1" t="s">
        <v>1451</v>
      </c>
      <c r="F157" s="153"/>
      <c r="G157" s="153"/>
      <c r="H157" s="153"/>
      <c r="I157" s="153"/>
    </row>
    <row r="158" spans="1:9">
      <c r="A158" s="1">
        <v>3177625</v>
      </c>
      <c r="B158" s="1" t="s">
        <v>1333</v>
      </c>
      <c r="C158" s="1">
        <v>433.57</v>
      </c>
      <c r="D158" s="1"/>
      <c r="E158" s="1" t="s">
        <v>1043</v>
      </c>
      <c r="F158" s="153"/>
      <c r="G158" s="153"/>
      <c r="H158" s="153"/>
      <c r="I158" s="153"/>
    </row>
    <row r="159" spans="1:9">
      <c r="A159" s="1">
        <v>4147530</v>
      </c>
      <c r="B159" s="1" t="s">
        <v>1340</v>
      </c>
      <c r="C159" s="1">
        <v>626.70000000000005</v>
      </c>
      <c r="D159" s="1"/>
      <c r="E159" s="1" t="s">
        <v>1043</v>
      </c>
      <c r="F159" s="153"/>
      <c r="G159" s="153"/>
      <c r="H159" s="153"/>
      <c r="I159" s="153"/>
    </row>
    <row r="160" spans="1:9">
      <c r="A160" s="1">
        <v>4045260</v>
      </c>
      <c r="B160" s="1" t="s">
        <v>1333</v>
      </c>
      <c r="C160" s="1">
        <v>433.57</v>
      </c>
      <c r="D160" s="1"/>
      <c r="E160" s="1" t="s">
        <v>1452</v>
      </c>
      <c r="F160" s="153"/>
      <c r="G160" s="153"/>
      <c r="H160" s="153"/>
      <c r="I160" s="153"/>
    </row>
    <row r="161" spans="1:9">
      <c r="A161" s="1">
        <v>4251821</v>
      </c>
      <c r="B161" s="1" t="s">
        <v>1333</v>
      </c>
      <c r="C161" s="1">
        <v>433.57</v>
      </c>
      <c r="D161" s="1"/>
      <c r="E161" s="1" t="s">
        <v>1453</v>
      </c>
      <c r="F161" s="153"/>
      <c r="G161" s="153"/>
      <c r="H161" s="153"/>
      <c r="I161" s="153"/>
    </row>
    <row r="162" spans="1:9">
      <c r="A162" s="1">
        <v>3291842</v>
      </c>
      <c r="B162" s="1" t="s">
        <v>655</v>
      </c>
      <c r="C162" s="1">
        <v>205.64</v>
      </c>
      <c r="D162" s="1"/>
      <c r="E162" s="1" t="s">
        <v>1454</v>
      </c>
      <c r="F162" s="153"/>
      <c r="G162" s="153"/>
      <c r="H162" s="153"/>
      <c r="I162" s="153"/>
    </row>
    <row r="163" spans="1:9">
      <c r="A163" s="1">
        <v>8933276</v>
      </c>
      <c r="B163" s="1" t="s">
        <v>655</v>
      </c>
      <c r="C163" s="1" t="s">
        <v>1297</v>
      </c>
      <c r="D163" s="1" t="s">
        <v>1455</v>
      </c>
      <c r="E163" s="1" t="s">
        <v>1419</v>
      </c>
      <c r="F163" s="153"/>
      <c r="G163" s="153"/>
      <c r="H163" s="153"/>
      <c r="I163" s="153"/>
    </row>
    <row r="164" spans="1:9">
      <c r="A164" s="1">
        <v>3483819</v>
      </c>
      <c r="B164" s="1" t="s">
        <v>655</v>
      </c>
      <c r="C164" s="1">
        <v>205.64</v>
      </c>
      <c r="D164" s="1"/>
      <c r="E164" s="1" t="s">
        <v>1419</v>
      </c>
      <c r="F164" s="153"/>
      <c r="G164" s="153"/>
      <c r="H164" s="153"/>
      <c r="I164" s="153"/>
    </row>
    <row r="165" spans="1:9">
      <c r="A165" s="1">
        <v>4303861</v>
      </c>
      <c r="B165" s="1" t="s">
        <v>1340</v>
      </c>
      <c r="C165" s="1">
        <v>626.70000000000005</v>
      </c>
      <c r="D165" s="1"/>
      <c r="E165" s="1" t="s">
        <v>1419</v>
      </c>
      <c r="F165" s="153"/>
      <c r="G165" s="153"/>
      <c r="H165" s="153"/>
      <c r="I165" s="153"/>
    </row>
    <row r="166" spans="1:9">
      <c r="A166" s="1">
        <v>4273998</v>
      </c>
      <c r="B166" s="1" t="s">
        <v>1340</v>
      </c>
      <c r="C166" s="1">
        <v>626.70000000000005</v>
      </c>
      <c r="D166" s="1"/>
      <c r="E166" s="1" t="s">
        <v>1419</v>
      </c>
      <c r="F166" s="153"/>
      <c r="G166" s="153"/>
      <c r="H166" s="153"/>
      <c r="I166" s="153"/>
    </row>
    <row r="167" spans="1:9">
      <c r="A167" s="1">
        <v>4078505</v>
      </c>
      <c r="B167" s="1" t="s">
        <v>655</v>
      </c>
      <c r="C167" s="1">
        <v>205.64</v>
      </c>
      <c r="D167" s="1"/>
      <c r="E167" s="1" t="s">
        <v>1456</v>
      </c>
      <c r="F167" s="153"/>
      <c r="G167" s="153"/>
      <c r="H167" s="153"/>
      <c r="I167" s="153"/>
    </row>
    <row r="168" spans="1:9">
      <c r="A168" s="1">
        <v>4384490</v>
      </c>
      <c r="B168" s="1" t="s">
        <v>1340</v>
      </c>
      <c r="C168" s="1">
        <v>626.70000000000005</v>
      </c>
      <c r="D168" s="1"/>
      <c r="E168" s="1" t="s">
        <v>1457</v>
      </c>
      <c r="F168" s="153"/>
      <c r="G168" s="153"/>
      <c r="H168" s="153"/>
      <c r="I168" s="153"/>
    </row>
    <row r="169" spans="1:9">
      <c r="A169" s="32" t="s">
        <v>1414</v>
      </c>
      <c r="B169" s="32" t="s">
        <v>1253</v>
      </c>
      <c r="C169" s="32" t="s">
        <v>3</v>
      </c>
      <c r="D169" s="32"/>
      <c r="E169" s="32" t="s">
        <v>5</v>
      </c>
      <c r="F169" s="153"/>
      <c r="G169" s="153"/>
      <c r="H169" s="153"/>
      <c r="I169" s="153"/>
    </row>
    <row r="170" spans="1:9">
      <c r="A170" s="1">
        <v>1944201</v>
      </c>
      <c r="B170" s="1" t="s">
        <v>283</v>
      </c>
      <c r="C170" s="1">
        <v>572.64</v>
      </c>
      <c r="D170" s="1"/>
      <c r="E170" s="1" t="s">
        <v>1306</v>
      </c>
      <c r="F170" s="153"/>
      <c r="G170" s="153"/>
      <c r="H170" s="153"/>
      <c r="I170" s="153"/>
    </row>
    <row r="171" spans="1:9">
      <c r="A171" s="1">
        <v>1471310</v>
      </c>
      <c r="B171" s="1" t="s">
        <v>1458</v>
      </c>
      <c r="C171" s="1">
        <v>626.70000000000005</v>
      </c>
      <c r="D171" s="1"/>
      <c r="E171" s="1" t="s">
        <v>1306</v>
      </c>
      <c r="F171" s="153"/>
      <c r="G171" s="153"/>
      <c r="H171" s="153"/>
      <c r="I171" s="153"/>
    </row>
    <row r="172" spans="1:9">
      <c r="A172" s="32">
        <v>1944201</v>
      </c>
      <c r="B172" s="32" t="s">
        <v>1459</v>
      </c>
      <c r="C172" s="32">
        <v>243.2</v>
      </c>
      <c r="D172" s="32" t="s">
        <v>1460</v>
      </c>
      <c r="E172" s="33">
        <v>42744</v>
      </c>
      <c r="F172" s="153"/>
      <c r="G172" s="32" t="s">
        <v>1461</v>
      </c>
      <c r="H172" s="32">
        <v>11165.72</v>
      </c>
      <c r="I172" s="153"/>
    </row>
    <row r="173" spans="1:9">
      <c r="A173" s="1">
        <v>1404166</v>
      </c>
      <c r="B173" s="1" t="s">
        <v>1462</v>
      </c>
      <c r="C173" s="1">
        <v>433.57</v>
      </c>
      <c r="D173" s="1"/>
      <c r="E173" s="4">
        <v>42834</v>
      </c>
      <c r="F173" s="153"/>
      <c r="G173" s="10">
        <v>0.4</v>
      </c>
      <c r="H173" s="16">
        <v>4466.28</v>
      </c>
      <c r="I173" s="153"/>
    </row>
    <row r="174" spans="1:9">
      <c r="A174" s="1">
        <v>1622987</v>
      </c>
      <c r="B174" s="1" t="s">
        <v>1315</v>
      </c>
      <c r="C174" s="1">
        <v>477.2</v>
      </c>
      <c r="D174" s="1"/>
      <c r="E174" s="4">
        <v>42834</v>
      </c>
      <c r="F174" s="153"/>
      <c r="G174" s="1" t="s">
        <v>1463</v>
      </c>
      <c r="H174" s="16">
        <v>83.74</v>
      </c>
      <c r="I174" s="153"/>
    </row>
    <row r="175" spans="1:9">
      <c r="A175" s="1">
        <v>1630414</v>
      </c>
      <c r="B175" s="1" t="s">
        <v>1258</v>
      </c>
      <c r="C175" s="1">
        <v>433.57</v>
      </c>
      <c r="D175" s="1"/>
      <c r="E175" s="4">
        <v>42864</v>
      </c>
      <c r="F175" s="153"/>
      <c r="G175" s="1" t="s">
        <v>1464</v>
      </c>
      <c r="H175" s="16">
        <v>74.430000000000007</v>
      </c>
      <c r="I175" s="153"/>
    </row>
    <row r="176" spans="1:9">
      <c r="A176" s="1">
        <v>2494934</v>
      </c>
      <c r="B176" s="1" t="s">
        <v>1465</v>
      </c>
      <c r="C176" s="1">
        <v>82</v>
      </c>
      <c r="D176" s="1"/>
      <c r="E176" s="4">
        <v>42956</v>
      </c>
      <c r="F176" s="153"/>
      <c r="G176" s="1" t="s">
        <v>1466</v>
      </c>
      <c r="H176" s="16">
        <v>74.430000000000007</v>
      </c>
      <c r="I176" s="153"/>
    </row>
    <row r="177" spans="1:9">
      <c r="A177" s="1">
        <v>1604949</v>
      </c>
      <c r="B177" s="1" t="s">
        <v>1467</v>
      </c>
      <c r="C177" s="1">
        <v>383.5</v>
      </c>
      <c r="D177" s="1"/>
      <c r="E177" s="4">
        <v>42956</v>
      </c>
      <c r="F177" s="153"/>
      <c r="G177" s="153"/>
      <c r="H177" s="153"/>
      <c r="I177" s="153"/>
    </row>
    <row r="178" spans="1:9">
      <c r="A178" s="1">
        <v>1622987</v>
      </c>
      <c r="B178" s="1" t="s">
        <v>1467</v>
      </c>
      <c r="C178" s="1">
        <v>626.70000000000005</v>
      </c>
      <c r="D178" s="1"/>
      <c r="E178" s="4">
        <v>42987</v>
      </c>
      <c r="F178" s="153"/>
      <c r="G178" s="153"/>
      <c r="H178" s="153"/>
      <c r="I178" s="153"/>
    </row>
    <row r="179" spans="1:9">
      <c r="A179" s="1">
        <v>1707523</v>
      </c>
      <c r="B179" s="1" t="s">
        <v>655</v>
      </c>
      <c r="C179" s="1">
        <v>205.64</v>
      </c>
      <c r="D179" s="1"/>
      <c r="E179" s="4">
        <v>42987</v>
      </c>
      <c r="F179" s="153"/>
      <c r="G179" s="153"/>
      <c r="H179" s="153"/>
      <c r="I179" s="153"/>
    </row>
    <row r="180" spans="1:9">
      <c r="A180" s="1">
        <v>2281562</v>
      </c>
      <c r="B180" s="1" t="s">
        <v>655</v>
      </c>
      <c r="C180" s="1">
        <v>205.64</v>
      </c>
      <c r="D180" s="1"/>
      <c r="E180" s="4">
        <v>42987</v>
      </c>
      <c r="F180" s="153"/>
      <c r="G180" s="153"/>
      <c r="H180" s="153"/>
      <c r="I180" s="153"/>
    </row>
    <row r="181" spans="1:9">
      <c r="A181" s="1">
        <v>2348686</v>
      </c>
      <c r="B181" s="1" t="s">
        <v>655</v>
      </c>
      <c r="C181" s="1">
        <v>205.64</v>
      </c>
      <c r="D181" s="1"/>
      <c r="E181" s="4">
        <v>42987</v>
      </c>
      <c r="F181" s="153"/>
      <c r="G181" s="153"/>
      <c r="H181" s="153"/>
      <c r="I181" s="153"/>
    </row>
    <row r="182" spans="1:9">
      <c r="A182" s="1">
        <v>1697764</v>
      </c>
      <c r="B182" s="1" t="s">
        <v>283</v>
      </c>
      <c r="C182" s="1">
        <v>715.8</v>
      </c>
      <c r="D182" s="1"/>
      <c r="E182" s="4">
        <v>42987</v>
      </c>
      <c r="F182" s="153"/>
      <c r="G182" s="153"/>
      <c r="H182" s="153"/>
      <c r="I182" s="153"/>
    </row>
    <row r="183" spans="1:9">
      <c r="A183" s="32">
        <v>843599</v>
      </c>
      <c r="B183" s="32" t="s">
        <v>655</v>
      </c>
      <c r="C183" s="32" t="s">
        <v>776</v>
      </c>
      <c r="D183" s="1"/>
      <c r="E183" s="33">
        <v>43048</v>
      </c>
      <c r="F183" s="153"/>
      <c r="G183" s="153"/>
      <c r="H183" s="153"/>
      <c r="I183" s="153"/>
    </row>
    <row r="184" spans="1:9">
      <c r="A184" s="1">
        <v>1819158</v>
      </c>
      <c r="B184" s="1" t="s">
        <v>1459</v>
      </c>
      <c r="C184" s="1">
        <v>626.70000000000005</v>
      </c>
      <c r="D184" s="1"/>
      <c r="E184" s="4">
        <v>43078</v>
      </c>
      <c r="F184" s="153"/>
      <c r="G184" s="153"/>
      <c r="H184" s="153"/>
      <c r="I184" s="153"/>
    </row>
    <row r="185" spans="1:9">
      <c r="A185" s="1">
        <v>1697764</v>
      </c>
      <c r="B185" s="1" t="s">
        <v>1468</v>
      </c>
      <c r="C185" s="1">
        <v>433.57</v>
      </c>
      <c r="D185" s="1"/>
      <c r="E185" s="4">
        <v>43078</v>
      </c>
      <c r="F185" s="153"/>
      <c r="G185" s="153"/>
      <c r="H185" s="153"/>
      <c r="I185" s="153"/>
    </row>
    <row r="186" spans="1:9">
      <c r="A186" s="1">
        <v>2268094</v>
      </c>
      <c r="B186" s="1" t="s">
        <v>1459</v>
      </c>
      <c r="C186" s="1">
        <v>626.70000000000005</v>
      </c>
      <c r="D186" s="1"/>
      <c r="E186" s="1" t="s">
        <v>1469</v>
      </c>
      <c r="F186" s="153"/>
      <c r="G186" s="153"/>
      <c r="H186" s="153"/>
      <c r="I186" s="153"/>
    </row>
    <row r="187" spans="1:9">
      <c r="A187" s="1">
        <v>1648330</v>
      </c>
      <c r="B187" s="1" t="s">
        <v>283</v>
      </c>
      <c r="C187" s="1">
        <v>1097.56</v>
      </c>
      <c r="D187" s="1"/>
      <c r="E187" s="1" t="s">
        <v>1311</v>
      </c>
      <c r="F187" s="153"/>
      <c r="G187" s="153"/>
      <c r="H187" s="153"/>
      <c r="I187" s="153"/>
    </row>
    <row r="188" spans="1:9">
      <c r="A188" s="1">
        <v>1648330</v>
      </c>
      <c r="B188" s="1" t="s">
        <v>1468</v>
      </c>
      <c r="C188" s="1">
        <v>433.57</v>
      </c>
      <c r="D188" s="1"/>
      <c r="E188" s="1" t="s">
        <v>1470</v>
      </c>
      <c r="F188" s="153"/>
      <c r="G188" s="153"/>
      <c r="H188" s="153"/>
      <c r="I188" s="153"/>
    </row>
    <row r="189" spans="1:9">
      <c r="A189" s="1">
        <v>1661404</v>
      </c>
      <c r="B189" s="1" t="s">
        <v>1468</v>
      </c>
      <c r="C189" s="1">
        <v>433.5</v>
      </c>
      <c r="D189" s="1"/>
      <c r="E189" s="1" t="s">
        <v>1316</v>
      </c>
      <c r="F189" s="153"/>
      <c r="G189" s="153"/>
      <c r="H189" s="153"/>
      <c r="I189" s="153"/>
    </row>
    <row r="190" spans="1:9">
      <c r="A190" s="1">
        <v>919816</v>
      </c>
      <c r="B190" s="1" t="s">
        <v>1315</v>
      </c>
      <c r="C190" s="1">
        <v>668.08</v>
      </c>
      <c r="D190" s="1"/>
      <c r="E190" s="1" t="s">
        <v>1316</v>
      </c>
      <c r="F190" s="153"/>
      <c r="G190" s="153"/>
      <c r="H190" s="153"/>
      <c r="I190" s="153"/>
    </row>
    <row r="191" spans="1:9">
      <c r="A191" s="1">
        <v>2606012</v>
      </c>
      <c r="B191" s="1" t="s">
        <v>1471</v>
      </c>
      <c r="C191" s="1">
        <v>194.94</v>
      </c>
      <c r="D191" s="1"/>
      <c r="E191" s="1" t="s">
        <v>321</v>
      </c>
      <c r="F191" s="153"/>
      <c r="G191" s="153"/>
      <c r="H191" s="153"/>
      <c r="I191" s="153"/>
    </row>
    <row r="192" spans="1:9">
      <c r="A192" s="1">
        <v>1604372</v>
      </c>
      <c r="B192" s="1" t="s">
        <v>655</v>
      </c>
      <c r="C192" s="1">
        <v>205.64</v>
      </c>
      <c r="D192" s="1"/>
      <c r="E192" s="1" t="s">
        <v>325</v>
      </c>
      <c r="F192" s="153"/>
      <c r="G192" s="153"/>
      <c r="H192" s="153"/>
      <c r="I192" s="153"/>
    </row>
    <row r="193" spans="1:9">
      <c r="A193" s="1">
        <v>919816</v>
      </c>
      <c r="B193" s="1" t="s">
        <v>1459</v>
      </c>
      <c r="C193" s="1">
        <v>626.70000000000005</v>
      </c>
      <c r="D193" s="1"/>
      <c r="E193" s="1" t="s">
        <v>325</v>
      </c>
      <c r="F193" s="153"/>
      <c r="G193" s="153"/>
      <c r="H193" s="153"/>
      <c r="I193" s="153"/>
    </row>
    <row r="194" spans="1:9">
      <c r="A194" s="1">
        <v>1724671</v>
      </c>
      <c r="B194" s="1" t="s">
        <v>1472</v>
      </c>
      <c r="C194" s="1">
        <v>636.29</v>
      </c>
      <c r="D194" s="1"/>
      <c r="E194" s="1" t="s">
        <v>321</v>
      </c>
      <c r="F194" s="153"/>
      <c r="G194" s="153"/>
      <c r="H194" s="153"/>
      <c r="I194" s="153"/>
    </row>
    <row r="195" spans="1:9">
      <c r="A195" s="1">
        <v>1747613</v>
      </c>
      <c r="B195" s="1" t="s">
        <v>1468</v>
      </c>
      <c r="C195" s="1">
        <v>433.57</v>
      </c>
      <c r="D195" s="1"/>
      <c r="E195" s="1" t="s">
        <v>1091</v>
      </c>
      <c r="F195" s="153"/>
      <c r="G195" s="153"/>
      <c r="H195" s="153"/>
      <c r="I195" s="153"/>
    </row>
    <row r="196" spans="1:9">
      <c r="A196" s="32" t="s">
        <v>1446</v>
      </c>
      <c r="B196" s="32" t="s">
        <v>1253</v>
      </c>
      <c r="C196" s="32" t="s">
        <v>4</v>
      </c>
      <c r="D196" s="36" t="s">
        <v>6</v>
      </c>
      <c r="E196" s="32" t="s">
        <v>1255</v>
      </c>
      <c r="F196" s="153"/>
      <c r="G196" s="153"/>
      <c r="H196" s="153"/>
      <c r="I196" s="153"/>
    </row>
    <row r="197" spans="1:9">
      <c r="A197" s="1">
        <v>2627231</v>
      </c>
      <c r="B197" s="1" t="s">
        <v>1473</v>
      </c>
      <c r="C197" s="1">
        <v>383.5</v>
      </c>
      <c r="D197" s="15"/>
      <c r="E197" s="1" t="s">
        <v>1474</v>
      </c>
      <c r="F197" s="153"/>
      <c r="G197" s="153"/>
      <c r="H197" s="153"/>
      <c r="I197" s="153"/>
    </row>
    <row r="198" spans="1:9">
      <c r="A198" s="1">
        <v>1062994</v>
      </c>
      <c r="B198" s="1" t="s">
        <v>655</v>
      </c>
      <c r="C198" s="1">
        <v>205.64</v>
      </c>
      <c r="D198" s="15"/>
      <c r="E198" s="1" t="s">
        <v>1475</v>
      </c>
      <c r="F198" s="153"/>
      <c r="G198" s="153"/>
      <c r="H198" s="153"/>
      <c r="I198" s="153"/>
    </row>
    <row r="199" spans="1:9">
      <c r="A199" s="1">
        <v>2119495</v>
      </c>
      <c r="B199" s="1" t="s">
        <v>1476</v>
      </c>
      <c r="C199" s="1">
        <v>433.57</v>
      </c>
      <c r="D199" s="15"/>
      <c r="E199" s="1" t="s">
        <v>1475</v>
      </c>
      <c r="F199" s="153"/>
      <c r="G199" s="153"/>
      <c r="H199" s="153"/>
      <c r="I199" s="153"/>
    </row>
    <row r="200" spans="1:9">
      <c r="A200" s="1">
        <v>1747613</v>
      </c>
      <c r="B200" s="1" t="s">
        <v>1476</v>
      </c>
      <c r="C200" s="1">
        <v>433.57</v>
      </c>
      <c r="D200" s="15"/>
      <c r="E200" s="1" t="s">
        <v>1477</v>
      </c>
      <c r="F200" s="153"/>
      <c r="G200" s="153"/>
      <c r="H200" s="153"/>
      <c r="I200" s="153"/>
    </row>
    <row r="201" spans="1:9">
      <c r="A201" s="1">
        <v>2413010</v>
      </c>
      <c r="B201" s="1" t="s">
        <v>1308</v>
      </c>
      <c r="C201" s="1">
        <v>1818.48</v>
      </c>
      <c r="D201" s="15"/>
      <c r="E201" s="1" t="s">
        <v>1309</v>
      </c>
      <c r="F201" s="153"/>
      <c r="G201" s="153"/>
      <c r="H201" s="153"/>
      <c r="I201" s="153"/>
    </row>
    <row r="202" spans="1:9">
      <c r="A202" s="1">
        <v>1724671</v>
      </c>
      <c r="B202" s="1" t="s">
        <v>1478</v>
      </c>
      <c r="C202" s="1">
        <v>881.69</v>
      </c>
      <c r="D202" s="15"/>
      <c r="E202" s="1" t="s">
        <v>1420</v>
      </c>
      <c r="F202" s="153"/>
      <c r="G202" s="153"/>
      <c r="H202" s="153"/>
      <c r="I202" s="153"/>
    </row>
    <row r="203" spans="1:9">
      <c r="A203" s="1">
        <v>2606012</v>
      </c>
      <c r="B203" s="1" t="s">
        <v>1476</v>
      </c>
      <c r="C203" s="1">
        <v>433.57</v>
      </c>
      <c r="D203" s="15"/>
      <c r="E203" s="1" t="s">
        <v>1479</v>
      </c>
      <c r="F203" s="153"/>
      <c r="G203" s="153"/>
      <c r="H203" s="153"/>
      <c r="I203" s="153"/>
    </row>
    <row r="204" spans="1:9">
      <c r="A204" s="1">
        <v>2627231</v>
      </c>
      <c r="B204" s="1" t="s">
        <v>1447</v>
      </c>
      <c r="C204" s="1">
        <v>626.70000000000005</v>
      </c>
      <c r="D204" s="15"/>
      <c r="E204" s="1" t="s">
        <v>1479</v>
      </c>
      <c r="F204" s="153"/>
      <c r="G204" s="153"/>
      <c r="H204" s="153"/>
      <c r="I204" s="153"/>
    </row>
    <row r="205" spans="1:9">
      <c r="A205" s="1">
        <v>2031209</v>
      </c>
      <c r="B205" s="1" t="s">
        <v>1447</v>
      </c>
      <c r="C205" s="1">
        <v>626.70000000000005</v>
      </c>
      <c r="D205" s="15"/>
      <c r="E205" s="1" t="s">
        <v>1480</v>
      </c>
      <c r="F205" s="153"/>
      <c r="G205" s="153"/>
      <c r="H205" s="153"/>
      <c r="I205" s="153"/>
    </row>
    <row r="206" spans="1:9">
      <c r="A206" s="1">
        <v>1267303</v>
      </c>
      <c r="B206" s="1" t="s">
        <v>1313</v>
      </c>
      <c r="C206" s="1">
        <v>254.64</v>
      </c>
      <c r="D206" s="36" t="s">
        <v>1481</v>
      </c>
      <c r="E206" s="1" t="s">
        <v>1314</v>
      </c>
      <c r="F206" s="153"/>
      <c r="G206" s="153"/>
      <c r="H206" s="153"/>
      <c r="I206" s="153"/>
    </row>
    <row r="207" spans="1:9">
      <c r="A207" s="1">
        <v>2082685</v>
      </c>
      <c r="B207" s="1" t="s">
        <v>1447</v>
      </c>
      <c r="C207" s="1">
        <v>626.70000000000005</v>
      </c>
      <c r="D207" s="15"/>
      <c r="E207" s="1" t="s">
        <v>1314</v>
      </c>
      <c r="F207" s="153"/>
      <c r="G207" s="153"/>
      <c r="H207" s="153"/>
      <c r="I207" s="153"/>
    </row>
    <row r="208" spans="1:9">
      <c r="A208" s="1">
        <v>2606125</v>
      </c>
      <c r="B208" s="1" t="s">
        <v>1447</v>
      </c>
      <c r="C208" s="1">
        <v>626.70000000000005</v>
      </c>
      <c r="D208" s="15"/>
      <c r="E208" s="4">
        <v>42776</v>
      </c>
      <c r="F208" s="153"/>
      <c r="G208" s="32" t="s">
        <v>656</v>
      </c>
      <c r="H208" s="32">
        <v>22896.93</v>
      </c>
      <c r="I208" s="153"/>
    </row>
    <row r="209" spans="1:9">
      <c r="A209" s="1">
        <v>2705989</v>
      </c>
      <c r="B209" s="1" t="s">
        <v>1476</v>
      </c>
      <c r="C209" s="1">
        <v>433.57</v>
      </c>
      <c r="D209" s="15"/>
      <c r="E209" s="4">
        <v>42804</v>
      </c>
      <c r="F209" s="153"/>
      <c r="G209" s="32" t="s">
        <v>1482</v>
      </c>
      <c r="H209" s="32">
        <v>13738.157999999999</v>
      </c>
      <c r="I209" s="153"/>
    </row>
    <row r="210" spans="1:9">
      <c r="A210" s="1">
        <v>2084498</v>
      </c>
      <c r="B210" s="1" t="s">
        <v>1483</v>
      </c>
      <c r="C210" s="1">
        <v>498.69</v>
      </c>
      <c r="D210" s="15"/>
      <c r="E210" s="4">
        <v>42804</v>
      </c>
      <c r="F210" s="153"/>
      <c r="G210" s="32" t="s">
        <v>1484</v>
      </c>
      <c r="H210" s="32">
        <v>9158.77</v>
      </c>
      <c r="I210" s="153"/>
    </row>
    <row r="211" spans="1:9">
      <c r="A211" s="1">
        <v>2869066</v>
      </c>
      <c r="B211" s="1" t="s">
        <v>1447</v>
      </c>
      <c r="C211" s="1">
        <v>626.70000000000005</v>
      </c>
      <c r="D211" s="15"/>
      <c r="E211" s="4">
        <v>42804</v>
      </c>
      <c r="F211" s="153"/>
      <c r="G211" s="32" t="s">
        <v>1485</v>
      </c>
      <c r="H211" s="32">
        <v>488.46</v>
      </c>
      <c r="I211" s="153"/>
    </row>
    <row r="212" spans="1:9">
      <c r="A212" s="1">
        <v>2880072</v>
      </c>
      <c r="B212" s="1" t="s">
        <v>1486</v>
      </c>
      <c r="C212" s="1">
        <v>90</v>
      </c>
      <c r="D212" s="15"/>
      <c r="E212" s="4">
        <v>42804</v>
      </c>
      <c r="F212" s="153"/>
      <c r="G212" s="32" t="s">
        <v>1487</v>
      </c>
      <c r="H212" s="32">
        <v>5037.32</v>
      </c>
      <c r="I212" s="153"/>
    </row>
    <row r="213" spans="1:9">
      <c r="A213" s="1">
        <v>2785628</v>
      </c>
      <c r="B213" s="1" t="s">
        <v>522</v>
      </c>
      <c r="C213" s="1">
        <v>524.91999999999996</v>
      </c>
      <c r="D213" s="15"/>
      <c r="E213" s="4">
        <v>42835</v>
      </c>
      <c r="F213" s="153"/>
      <c r="G213" s="32" t="s">
        <v>1488</v>
      </c>
      <c r="H213" s="32">
        <v>4121.4399999999996</v>
      </c>
      <c r="I213" s="153"/>
    </row>
    <row r="214" spans="1:9">
      <c r="A214" s="1">
        <v>1146374</v>
      </c>
      <c r="B214" s="1" t="s">
        <v>1489</v>
      </c>
      <c r="C214" s="1">
        <v>414.92</v>
      </c>
      <c r="D214" s="15"/>
      <c r="E214" s="4">
        <v>42865</v>
      </c>
      <c r="F214" s="153"/>
      <c r="G214" s="153"/>
      <c r="H214" s="153"/>
      <c r="I214" s="153"/>
    </row>
    <row r="215" spans="1:9">
      <c r="A215" s="1">
        <v>2627093</v>
      </c>
      <c r="B215" s="1" t="s">
        <v>1490</v>
      </c>
      <c r="C215" s="1">
        <v>433.57</v>
      </c>
      <c r="D215" s="15"/>
      <c r="E215" s="4">
        <v>42896</v>
      </c>
      <c r="F215" s="153"/>
      <c r="G215" s="153"/>
      <c r="H215" s="153"/>
      <c r="I215" s="153"/>
    </row>
    <row r="216" spans="1:9">
      <c r="A216" s="1">
        <v>893276</v>
      </c>
      <c r="B216" s="1" t="s">
        <v>1447</v>
      </c>
      <c r="C216" s="1">
        <v>383.5</v>
      </c>
      <c r="D216" s="15"/>
      <c r="E216" s="4">
        <v>42896</v>
      </c>
      <c r="F216" s="153"/>
      <c r="G216" s="153"/>
      <c r="H216" s="153"/>
      <c r="I216" s="153"/>
    </row>
    <row r="217" spans="1:9">
      <c r="A217" s="1">
        <v>2433481</v>
      </c>
      <c r="B217" s="1" t="s">
        <v>1491</v>
      </c>
      <c r="C217" s="1">
        <v>626.70000000000005</v>
      </c>
      <c r="D217" s="15"/>
      <c r="E217" s="4">
        <v>43018</v>
      </c>
      <c r="F217" s="153"/>
      <c r="G217" s="153"/>
      <c r="H217" s="153"/>
      <c r="I217" s="153"/>
    </row>
    <row r="218" spans="1:9">
      <c r="A218" s="1">
        <v>2794220</v>
      </c>
      <c r="B218" s="1" t="s">
        <v>1447</v>
      </c>
      <c r="C218" s="1">
        <v>626.70000000000005</v>
      </c>
      <c r="D218" s="15"/>
      <c r="E218" s="4">
        <v>43018</v>
      </c>
      <c r="F218" s="153"/>
      <c r="G218" s="153"/>
      <c r="H218" s="153"/>
      <c r="I218" s="153"/>
    </row>
    <row r="219" spans="1:9">
      <c r="A219" s="1">
        <v>2055720</v>
      </c>
      <c r="B219" s="1" t="s">
        <v>1447</v>
      </c>
      <c r="C219" s="1">
        <v>626.70000000000005</v>
      </c>
      <c r="D219" s="15"/>
      <c r="E219" s="4">
        <v>43018</v>
      </c>
      <c r="F219" s="153"/>
      <c r="G219" s="153"/>
      <c r="H219" s="153"/>
      <c r="I219" s="153"/>
    </row>
    <row r="220" spans="1:9">
      <c r="A220" s="1">
        <v>3056157</v>
      </c>
      <c r="B220" s="1" t="s">
        <v>283</v>
      </c>
      <c r="C220" s="1">
        <v>429.48</v>
      </c>
      <c r="D220" s="15"/>
      <c r="E220" s="4" t="s">
        <v>1318</v>
      </c>
      <c r="F220" s="153"/>
      <c r="G220" s="153"/>
      <c r="H220" s="153"/>
      <c r="I220" s="153"/>
    </row>
    <row r="221" spans="1:9">
      <c r="A221" s="1">
        <v>2517432</v>
      </c>
      <c r="B221" s="1" t="s">
        <v>1491</v>
      </c>
      <c r="C221" s="1">
        <v>626.70000000000005</v>
      </c>
      <c r="D221" s="15"/>
      <c r="E221" s="1" t="s">
        <v>1492</v>
      </c>
      <c r="F221" s="153"/>
      <c r="G221" s="153"/>
      <c r="H221" s="153"/>
      <c r="I221" s="153"/>
    </row>
    <row r="222" spans="1:9">
      <c r="A222" s="1">
        <v>2964665</v>
      </c>
      <c r="B222" s="1" t="s">
        <v>1433</v>
      </c>
      <c r="C222" s="1">
        <v>433.57</v>
      </c>
      <c r="D222" s="15"/>
      <c r="E222" s="1" t="s">
        <v>1493</v>
      </c>
      <c r="F222" s="153"/>
      <c r="G222" s="153"/>
      <c r="H222" s="153"/>
      <c r="I222" s="153"/>
    </row>
    <row r="223" spans="1:9">
      <c r="A223" s="1">
        <v>2705917</v>
      </c>
      <c r="B223" s="1" t="s">
        <v>1494</v>
      </c>
      <c r="C223" s="1">
        <v>881.69</v>
      </c>
      <c r="D223" s="36" t="s">
        <v>1481</v>
      </c>
      <c r="E223" s="4" t="s">
        <v>1493</v>
      </c>
      <c r="F223" s="153"/>
      <c r="G223" s="153"/>
      <c r="H223" s="153"/>
      <c r="I223" s="153"/>
    </row>
    <row r="224" spans="1:9">
      <c r="A224" s="1">
        <v>1769198</v>
      </c>
      <c r="B224" s="1" t="s">
        <v>1433</v>
      </c>
      <c r="C224" s="1">
        <v>433.57</v>
      </c>
      <c r="D224" s="15"/>
      <c r="E224" s="4" t="s">
        <v>1100</v>
      </c>
      <c r="F224" s="153"/>
      <c r="G224" s="153"/>
      <c r="H224" s="153"/>
      <c r="I224" s="153"/>
    </row>
    <row r="225" spans="1:9">
      <c r="A225" s="1">
        <v>2785628</v>
      </c>
      <c r="B225" s="1" t="s">
        <v>1447</v>
      </c>
      <c r="C225" s="1">
        <v>626.70000000000005</v>
      </c>
      <c r="D225" s="15"/>
      <c r="E225" s="4" t="s">
        <v>1102</v>
      </c>
      <c r="F225" s="153"/>
      <c r="G225" s="153"/>
      <c r="H225" s="153"/>
      <c r="I225" s="153"/>
    </row>
    <row r="226" spans="1:9">
      <c r="A226" s="1">
        <v>3100894</v>
      </c>
      <c r="B226" s="1" t="s">
        <v>1447</v>
      </c>
      <c r="C226" s="1">
        <v>626.70000000000005</v>
      </c>
      <c r="D226" s="15"/>
      <c r="E226" s="4" t="s">
        <v>1102</v>
      </c>
      <c r="F226" s="153"/>
      <c r="G226" s="153"/>
      <c r="H226" s="153"/>
      <c r="I226" s="153"/>
    </row>
    <row r="227" spans="1:9">
      <c r="A227" s="1">
        <v>3056157</v>
      </c>
      <c r="B227" s="1" t="s">
        <v>1495</v>
      </c>
      <c r="C227" s="1">
        <v>433.57</v>
      </c>
      <c r="D227" s="15"/>
      <c r="E227" s="4" t="s">
        <v>1104</v>
      </c>
      <c r="F227" s="153"/>
      <c r="G227" s="153"/>
      <c r="H227" s="153"/>
      <c r="I227" s="153"/>
    </row>
    <row r="228" spans="1:9">
      <c r="A228" s="1">
        <v>2763405</v>
      </c>
      <c r="B228" s="1" t="s">
        <v>1447</v>
      </c>
      <c r="C228" s="1">
        <v>383.5</v>
      </c>
      <c r="D228" s="36" t="s">
        <v>726</v>
      </c>
      <c r="E228" s="4" t="s">
        <v>1104</v>
      </c>
      <c r="F228" s="153"/>
      <c r="G228" s="153"/>
      <c r="H228" s="153"/>
      <c r="I228" s="153"/>
    </row>
    <row r="229" spans="1:9">
      <c r="A229" s="1">
        <v>3479586</v>
      </c>
      <c r="B229" s="1" t="s">
        <v>1320</v>
      </c>
      <c r="C229" s="1">
        <v>194.94</v>
      </c>
      <c r="D229" s="36" t="s">
        <v>1481</v>
      </c>
      <c r="E229" s="4" t="s">
        <v>1104</v>
      </c>
      <c r="F229" s="153"/>
      <c r="G229" s="153"/>
      <c r="H229" s="153"/>
      <c r="I229" s="153"/>
    </row>
    <row r="230" spans="1:9">
      <c r="A230" s="1">
        <v>3010617</v>
      </c>
      <c r="B230" s="1" t="s">
        <v>1434</v>
      </c>
      <c r="C230" s="1">
        <v>881.69</v>
      </c>
      <c r="D230" s="15"/>
      <c r="E230" s="4" t="s">
        <v>1322</v>
      </c>
      <c r="F230" s="153"/>
      <c r="G230" s="153"/>
      <c r="H230" s="153"/>
      <c r="I230" s="153"/>
    </row>
    <row r="231" spans="1:9">
      <c r="A231" s="1">
        <v>3309795</v>
      </c>
      <c r="B231" s="1" t="s">
        <v>1321</v>
      </c>
      <c r="C231" s="1">
        <v>955</v>
      </c>
      <c r="D231" s="15"/>
      <c r="E231" s="4" t="s">
        <v>1322</v>
      </c>
      <c r="F231" s="153"/>
      <c r="G231" s="153"/>
      <c r="H231" s="153"/>
      <c r="I231" s="153"/>
    </row>
    <row r="232" spans="1:9">
      <c r="A232" s="1">
        <v>3544283</v>
      </c>
      <c r="B232" s="1" t="s">
        <v>1433</v>
      </c>
      <c r="C232" s="1">
        <v>433.57</v>
      </c>
      <c r="D232" s="15"/>
      <c r="E232" s="4" t="s">
        <v>1111</v>
      </c>
      <c r="F232" s="153"/>
      <c r="G232" s="153"/>
      <c r="H232" s="153"/>
      <c r="I232" s="153"/>
    </row>
    <row r="233" spans="1:9">
      <c r="A233" s="1">
        <v>1267303</v>
      </c>
      <c r="B233" s="1" t="s">
        <v>1496</v>
      </c>
      <c r="C233" s="1">
        <v>254.64</v>
      </c>
      <c r="D233" s="36" t="s">
        <v>726</v>
      </c>
      <c r="E233" s="4" t="s">
        <v>1111</v>
      </c>
      <c r="F233" s="153"/>
      <c r="G233" s="153"/>
      <c r="H233" s="153"/>
      <c r="I233" s="153"/>
    </row>
    <row r="234" spans="1:9">
      <c r="A234" s="1">
        <v>3479586</v>
      </c>
      <c r="B234" s="1" t="s">
        <v>1433</v>
      </c>
      <c r="C234" s="1">
        <v>400.58</v>
      </c>
      <c r="D234" s="15"/>
      <c r="E234" s="4" t="s">
        <v>1111</v>
      </c>
      <c r="F234" s="153"/>
      <c r="G234" s="153"/>
      <c r="H234" s="153"/>
      <c r="I234" s="153"/>
    </row>
    <row r="235" spans="1:9">
      <c r="A235" s="1">
        <v>2715783</v>
      </c>
      <c r="B235" s="1" t="s">
        <v>1447</v>
      </c>
      <c r="C235" s="1">
        <v>626.70000000000005</v>
      </c>
      <c r="D235" s="15"/>
      <c r="E235" s="4" t="s">
        <v>1106</v>
      </c>
      <c r="F235" s="153"/>
      <c r="G235" s="153"/>
      <c r="H235" s="153"/>
      <c r="I235" s="153"/>
    </row>
    <row r="236" spans="1:9">
      <c r="A236" s="1">
        <v>3483819</v>
      </c>
      <c r="B236" s="1" t="s">
        <v>1266</v>
      </c>
      <c r="C236" s="1">
        <v>383.5</v>
      </c>
      <c r="D236" s="15"/>
      <c r="E236" s="4" t="s">
        <v>1497</v>
      </c>
      <c r="F236" s="153"/>
      <c r="G236" s="153"/>
      <c r="H236" s="153"/>
      <c r="I236" s="153"/>
    </row>
    <row r="237" spans="1:9">
      <c r="A237" s="1">
        <v>3713306</v>
      </c>
      <c r="B237" s="1" t="s">
        <v>1447</v>
      </c>
      <c r="C237" s="1">
        <v>626.70000000000005</v>
      </c>
      <c r="D237" s="15"/>
      <c r="E237" s="4" t="s">
        <v>1498</v>
      </c>
      <c r="F237" s="153"/>
      <c r="G237" s="153"/>
      <c r="H237" s="153"/>
      <c r="I237" s="153"/>
    </row>
    <row r="238" spans="1:9">
      <c r="A238" s="1">
        <v>2471092</v>
      </c>
      <c r="B238" s="1" t="s">
        <v>1448</v>
      </c>
      <c r="C238" s="1">
        <v>626.70000000000005</v>
      </c>
      <c r="D238" s="15"/>
      <c r="E238" s="4" t="s">
        <v>1498</v>
      </c>
      <c r="F238" s="153"/>
      <c r="G238" s="153"/>
      <c r="H238" s="153"/>
      <c r="I238" s="153"/>
    </row>
    <row r="239" spans="1:9">
      <c r="A239" s="32" t="s">
        <v>1446</v>
      </c>
      <c r="B239" s="32" t="s">
        <v>1253</v>
      </c>
      <c r="C239" s="32" t="s">
        <v>4</v>
      </c>
      <c r="D239" s="36" t="s">
        <v>6</v>
      </c>
      <c r="E239" s="32" t="s">
        <v>1255</v>
      </c>
      <c r="F239" s="153"/>
      <c r="G239" s="153"/>
      <c r="H239" s="153"/>
      <c r="I239" s="153"/>
    </row>
    <row r="240" spans="1:9">
      <c r="A240" s="1">
        <v>2627231</v>
      </c>
      <c r="B240" s="1" t="s">
        <v>1473</v>
      </c>
      <c r="C240" s="1">
        <v>383.5</v>
      </c>
      <c r="D240" s="15"/>
      <c r="E240" s="1" t="s">
        <v>1474</v>
      </c>
      <c r="F240" s="153"/>
      <c r="G240" s="153"/>
      <c r="H240" s="153"/>
      <c r="I240" s="153"/>
    </row>
    <row r="241" spans="1:9">
      <c r="A241" s="1">
        <v>1062994</v>
      </c>
      <c r="B241" s="1" t="s">
        <v>655</v>
      </c>
      <c r="C241" s="1">
        <v>205.64</v>
      </c>
      <c r="D241" s="15"/>
      <c r="E241" s="1" t="s">
        <v>1475</v>
      </c>
      <c r="F241" s="153"/>
      <c r="G241" s="153"/>
      <c r="H241" s="153"/>
      <c r="I241" s="153"/>
    </row>
    <row r="242" spans="1:9">
      <c r="A242" s="1">
        <v>2119495</v>
      </c>
      <c r="B242" s="1" t="s">
        <v>1476</v>
      </c>
      <c r="C242" s="1">
        <v>433.57</v>
      </c>
      <c r="D242" s="15"/>
      <c r="E242" s="1" t="s">
        <v>1475</v>
      </c>
      <c r="F242" s="153"/>
      <c r="G242" s="153"/>
      <c r="H242" s="153"/>
      <c r="I242" s="153"/>
    </row>
    <row r="243" spans="1:9">
      <c r="A243" s="1">
        <v>1747613</v>
      </c>
      <c r="B243" s="1" t="s">
        <v>1476</v>
      </c>
      <c r="C243" s="1">
        <v>433.57</v>
      </c>
      <c r="D243" s="15"/>
      <c r="E243" s="1" t="s">
        <v>1477</v>
      </c>
      <c r="F243" s="153"/>
      <c r="G243" s="153"/>
      <c r="H243" s="153"/>
      <c r="I243" s="153"/>
    </row>
    <row r="244" spans="1:9">
      <c r="A244" s="1">
        <v>2413010</v>
      </c>
      <c r="B244" s="1" t="s">
        <v>1308</v>
      </c>
      <c r="C244" s="1">
        <v>1818.48</v>
      </c>
      <c r="D244" s="15"/>
      <c r="E244" s="1" t="s">
        <v>1309</v>
      </c>
      <c r="F244" s="153"/>
      <c r="G244" s="153"/>
      <c r="H244" s="153"/>
      <c r="I244" s="153"/>
    </row>
    <row r="245" spans="1:9">
      <c r="A245" s="1">
        <v>1724671</v>
      </c>
      <c r="B245" s="1" t="s">
        <v>1478</v>
      </c>
      <c r="C245" s="1">
        <v>881.69</v>
      </c>
      <c r="D245" s="15"/>
      <c r="E245" s="1" t="s">
        <v>1420</v>
      </c>
      <c r="F245" s="153"/>
      <c r="G245" s="153"/>
      <c r="H245" s="153"/>
      <c r="I245" s="153"/>
    </row>
    <row r="246" spans="1:9">
      <c r="A246" s="1">
        <v>2606012</v>
      </c>
      <c r="B246" s="1" t="s">
        <v>1476</v>
      </c>
      <c r="C246" s="1">
        <v>433.57</v>
      </c>
      <c r="D246" s="15"/>
      <c r="E246" s="1" t="s">
        <v>1479</v>
      </c>
      <c r="F246" s="153"/>
      <c r="G246" s="153"/>
      <c r="H246" s="153"/>
      <c r="I246" s="153"/>
    </row>
    <row r="247" spans="1:9">
      <c r="A247" s="1">
        <v>2627231</v>
      </c>
      <c r="B247" s="1" t="s">
        <v>1447</v>
      </c>
      <c r="C247" s="1">
        <v>626.70000000000005</v>
      </c>
      <c r="D247" s="15"/>
      <c r="E247" s="1" t="s">
        <v>1479</v>
      </c>
      <c r="F247" s="153"/>
      <c r="G247" s="153"/>
      <c r="H247" s="153"/>
      <c r="I247" s="153"/>
    </row>
    <row r="248" spans="1:9">
      <c r="A248" s="1">
        <v>2031209</v>
      </c>
      <c r="B248" s="1" t="s">
        <v>1447</v>
      </c>
      <c r="C248" s="1">
        <v>626.70000000000005</v>
      </c>
      <c r="D248" s="15"/>
      <c r="E248" s="1" t="s">
        <v>1480</v>
      </c>
      <c r="F248" s="153"/>
      <c r="G248" s="153"/>
      <c r="H248" s="153"/>
      <c r="I248" s="153"/>
    </row>
    <row r="249" spans="1:9">
      <c r="A249" s="1">
        <v>1267303</v>
      </c>
      <c r="B249" s="1" t="s">
        <v>1313</v>
      </c>
      <c r="C249" s="1">
        <v>254.64</v>
      </c>
      <c r="D249" s="36" t="s">
        <v>1481</v>
      </c>
      <c r="E249" s="1" t="s">
        <v>1314</v>
      </c>
      <c r="F249" s="153"/>
      <c r="G249" s="153"/>
      <c r="H249" s="153"/>
      <c r="I249" s="153"/>
    </row>
    <row r="250" spans="1:9">
      <c r="A250" s="1">
        <v>2082685</v>
      </c>
      <c r="B250" s="1" t="s">
        <v>1447</v>
      </c>
      <c r="C250" s="1">
        <v>626.70000000000005</v>
      </c>
      <c r="D250" s="15"/>
      <c r="E250" s="1" t="s">
        <v>1314</v>
      </c>
      <c r="F250" s="153"/>
      <c r="G250" s="153"/>
      <c r="H250" s="153"/>
      <c r="I250" s="153"/>
    </row>
    <row r="251" spans="1:9">
      <c r="A251" s="1">
        <v>2606125</v>
      </c>
      <c r="B251" s="1" t="s">
        <v>1447</v>
      </c>
      <c r="C251" s="1">
        <v>626.70000000000005</v>
      </c>
      <c r="D251" s="15"/>
      <c r="E251" s="4">
        <v>42776</v>
      </c>
      <c r="F251" s="153"/>
      <c r="G251" s="153"/>
      <c r="H251" s="153"/>
      <c r="I251" s="153"/>
    </row>
    <row r="252" spans="1:9">
      <c r="A252" s="1">
        <v>2705989</v>
      </c>
      <c r="B252" s="1" t="s">
        <v>1476</v>
      </c>
      <c r="C252" s="1">
        <v>433.57</v>
      </c>
      <c r="D252" s="15"/>
      <c r="E252" s="4">
        <v>42804</v>
      </c>
      <c r="F252" s="153"/>
      <c r="G252" s="153"/>
      <c r="H252" s="153"/>
      <c r="I252" s="153"/>
    </row>
    <row r="253" spans="1:9">
      <c r="A253" s="1">
        <v>2084498</v>
      </c>
      <c r="B253" s="1" t="s">
        <v>1483</v>
      </c>
      <c r="C253" s="1">
        <v>498.69</v>
      </c>
      <c r="D253" s="15"/>
      <c r="E253" s="4">
        <v>42804</v>
      </c>
      <c r="F253" s="153"/>
      <c r="G253" s="153"/>
      <c r="H253" s="153"/>
      <c r="I253" s="153"/>
    </row>
    <row r="254" spans="1:9">
      <c r="A254" s="1">
        <v>2869066</v>
      </c>
      <c r="B254" s="1" t="s">
        <v>1447</v>
      </c>
      <c r="C254" s="1">
        <v>626.70000000000005</v>
      </c>
      <c r="D254" s="15"/>
      <c r="E254" s="4">
        <v>42804</v>
      </c>
      <c r="F254" s="153"/>
      <c r="G254" s="153"/>
      <c r="H254" s="153"/>
      <c r="I254" s="153"/>
    </row>
    <row r="255" spans="1:9">
      <c r="A255" s="1">
        <v>2880072</v>
      </c>
      <c r="B255" s="1" t="s">
        <v>1486</v>
      </c>
      <c r="C255" s="1">
        <v>90</v>
      </c>
      <c r="D255" s="15"/>
      <c r="E255" s="4">
        <v>42804</v>
      </c>
      <c r="F255" s="153"/>
      <c r="G255" s="153"/>
      <c r="H255" s="153"/>
      <c r="I255" s="153"/>
    </row>
    <row r="256" spans="1:9">
      <c r="A256" s="1">
        <v>2785628</v>
      </c>
      <c r="B256" s="1" t="s">
        <v>522</v>
      </c>
      <c r="C256" s="1">
        <v>524.91999999999996</v>
      </c>
      <c r="D256" s="15"/>
      <c r="E256" s="4">
        <v>42835</v>
      </c>
      <c r="F256" s="153"/>
      <c r="G256" s="153"/>
      <c r="H256" s="153"/>
      <c r="I256" s="153"/>
    </row>
    <row r="257" spans="1:9">
      <c r="A257" s="1">
        <v>1146374</v>
      </c>
      <c r="B257" s="1" t="s">
        <v>1489</v>
      </c>
      <c r="C257" s="1">
        <v>414.92</v>
      </c>
      <c r="D257" s="15"/>
      <c r="E257" s="4">
        <v>42865</v>
      </c>
      <c r="F257" s="153"/>
      <c r="G257" s="153"/>
      <c r="H257" s="153"/>
      <c r="I257" s="153"/>
    </row>
    <row r="258" spans="1:9">
      <c r="A258" s="1">
        <v>2627093</v>
      </c>
      <c r="B258" s="1" t="s">
        <v>1490</v>
      </c>
      <c r="C258" s="1">
        <v>433.57</v>
      </c>
      <c r="D258" s="15"/>
      <c r="E258" s="4">
        <v>42896</v>
      </c>
      <c r="F258" s="153"/>
      <c r="G258" s="153"/>
      <c r="H258" s="153"/>
      <c r="I258" s="153"/>
    </row>
    <row r="259" spans="1:9">
      <c r="A259" s="1">
        <v>893276</v>
      </c>
      <c r="B259" s="1" t="s">
        <v>1447</v>
      </c>
      <c r="C259" s="1">
        <v>383.5</v>
      </c>
      <c r="D259" s="15"/>
      <c r="E259" s="4">
        <v>42896</v>
      </c>
      <c r="F259" s="153"/>
      <c r="G259" s="153"/>
      <c r="H259" s="153"/>
      <c r="I259" s="153"/>
    </row>
    <row r="260" spans="1:9">
      <c r="A260" s="1">
        <v>2433481</v>
      </c>
      <c r="B260" s="1" t="s">
        <v>1491</v>
      </c>
      <c r="C260" s="1">
        <v>626.70000000000005</v>
      </c>
      <c r="D260" s="15"/>
      <c r="E260" s="4">
        <v>43018</v>
      </c>
      <c r="F260" s="153"/>
      <c r="G260" s="153"/>
      <c r="H260" s="153"/>
      <c r="I260" s="153"/>
    </row>
    <row r="261" spans="1:9">
      <c r="A261" s="1">
        <v>2794220</v>
      </c>
      <c r="B261" s="1" t="s">
        <v>1447</v>
      </c>
      <c r="C261" s="1">
        <v>626.70000000000005</v>
      </c>
      <c r="D261" s="15"/>
      <c r="E261" s="4">
        <v>43018</v>
      </c>
      <c r="F261" s="153"/>
      <c r="G261" s="153"/>
      <c r="H261" s="153"/>
      <c r="I261" s="153"/>
    </row>
    <row r="262" spans="1:9">
      <c r="A262" s="1">
        <v>2055720</v>
      </c>
      <c r="B262" s="1" t="s">
        <v>1447</v>
      </c>
      <c r="C262" s="1">
        <v>626.70000000000005</v>
      </c>
      <c r="D262" s="15"/>
      <c r="E262" s="4">
        <v>43018</v>
      </c>
      <c r="F262" s="153"/>
      <c r="G262" s="153"/>
      <c r="H262" s="153"/>
      <c r="I262" s="153"/>
    </row>
    <row r="263" spans="1:9">
      <c r="A263" s="1">
        <v>3056157</v>
      </c>
      <c r="B263" s="1" t="s">
        <v>283</v>
      </c>
      <c r="C263" s="1">
        <v>429.48</v>
      </c>
      <c r="D263" s="15"/>
      <c r="E263" s="4" t="s">
        <v>1318</v>
      </c>
      <c r="F263" s="153"/>
      <c r="G263" s="153"/>
      <c r="H263" s="153"/>
      <c r="I263" s="153"/>
    </row>
    <row r="264" spans="1:9">
      <c r="A264" s="1">
        <v>2517432</v>
      </c>
      <c r="B264" s="1" t="s">
        <v>1491</v>
      </c>
      <c r="C264" s="1">
        <v>626.70000000000005</v>
      </c>
      <c r="D264" s="15"/>
      <c r="E264" s="1" t="s">
        <v>1492</v>
      </c>
      <c r="F264" s="153"/>
      <c r="G264" s="153"/>
      <c r="H264" s="153"/>
      <c r="I264" s="153"/>
    </row>
    <row r="265" spans="1:9">
      <c r="A265" s="1">
        <v>2964665</v>
      </c>
      <c r="B265" s="1" t="s">
        <v>1433</v>
      </c>
      <c r="C265" s="1">
        <v>433.57</v>
      </c>
      <c r="D265" s="15"/>
      <c r="E265" s="1" t="s">
        <v>1493</v>
      </c>
      <c r="F265" s="153"/>
      <c r="G265" s="153"/>
      <c r="H265" s="153"/>
      <c r="I265" s="153"/>
    </row>
    <row r="266" spans="1:9">
      <c r="A266" s="1">
        <v>2705917</v>
      </c>
      <c r="B266" s="1" t="s">
        <v>1494</v>
      </c>
      <c r="C266" s="1">
        <v>881.69</v>
      </c>
      <c r="D266" s="36" t="s">
        <v>1481</v>
      </c>
      <c r="E266" s="4" t="s">
        <v>1493</v>
      </c>
      <c r="F266" s="153"/>
      <c r="G266" s="153"/>
      <c r="H266" s="153"/>
      <c r="I266" s="153"/>
    </row>
    <row r="267" spans="1:9">
      <c r="A267" s="1">
        <v>1769198</v>
      </c>
      <c r="B267" s="1" t="s">
        <v>1433</v>
      </c>
      <c r="C267" s="1">
        <v>433.57</v>
      </c>
      <c r="D267" s="15"/>
      <c r="E267" s="4" t="s">
        <v>1100</v>
      </c>
      <c r="F267" s="153"/>
      <c r="G267" s="153"/>
      <c r="H267" s="153"/>
      <c r="I267" s="153"/>
    </row>
    <row r="268" spans="1:9">
      <c r="A268" s="1">
        <v>2785628</v>
      </c>
      <c r="B268" s="1" t="s">
        <v>1447</v>
      </c>
      <c r="C268" s="1">
        <v>626.70000000000005</v>
      </c>
      <c r="D268" s="15"/>
      <c r="E268" s="4" t="s">
        <v>1102</v>
      </c>
      <c r="F268" s="153"/>
      <c r="G268" s="153"/>
      <c r="H268" s="153"/>
      <c r="I268" s="153"/>
    </row>
    <row r="269" spans="1:9">
      <c r="A269" s="1">
        <v>3100894</v>
      </c>
      <c r="B269" s="1" t="s">
        <v>1447</v>
      </c>
      <c r="C269" s="1">
        <v>626.70000000000005</v>
      </c>
      <c r="D269" s="15"/>
      <c r="E269" s="4" t="s">
        <v>1102</v>
      </c>
      <c r="F269" s="153"/>
      <c r="G269" s="153"/>
      <c r="H269" s="153"/>
      <c r="I269" s="153"/>
    </row>
    <row r="270" spans="1:9">
      <c r="A270" s="1">
        <v>3056157</v>
      </c>
      <c r="B270" s="1" t="s">
        <v>1495</v>
      </c>
      <c r="C270" s="1">
        <v>433.57</v>
      </c>
      <c r="D270" s="15"/>
      <c r="E270" s="4" t="s">
        <v>1104</v>
      </c>
      <c r="F270" s="153"/>
      <c r="G270" s="153"/>
      <c r="H270" s="153"/>
      <c r="I270" s="153"/>
    </row>
    <row r="271" spans="1:9">
      <c r="A271" s="1">
        <v>2763405</v>
      </c>
      <c r="B271" s="1" t="s">
        <v>1447</v>
      </c>
      <c r="C271" s="1">
        <v>383.5</v>
      </c>
      <c r="D271" s="36" t="s">
        <v>726</v>
      </c>
      <c r="E271" s="4" t="s">
        <v>1104</v>
      </c>
      <c r="F271" s="153"/>
      <c r="G271" s="153"/>
      <c r="H271" s="153"/>
      <c r="I271" s="153"/>
    </row>
    <row r="272" spans="1:9">
      <c r="A272" s="1">
        <v>3479586</v>
      </c>
      <c r="B272" s="1" t="s">
        <v>1320</v>
      </c>
      <c r="C272" s="1">
        <v>194.94</v>
      </c>
      <c r="D272" s="36" t="s">
        <v>1481</v>
      </c>
      <c r="E272" s="4" t="s">
        <v>1104</v>
      </c>
      <c r="F272" s="153"/>
      <c r="G272" s="153"/>
      <c r="H272" s="153"/>
      <c r="I272" s="153"/>
    </row>
    <row r="273" spans="1:9">
      <c r="A273" s="1">
        <v>3010617</v>
      </c>
      <c r="B273" s="1" t="s">
        <v>1434</v>
      </c>
      <c r="C273" s="1">
        <v>881.69</v>
      </c>
      <c r="D273" s="15"/>
      <c r="E273" s="4" t="s">
        <v>1322</v>
      </c>
      <c r="F273" s="153"/>
      <c r="G273" s="153"/>
      <c r="H273" s="153"/>
      <c r="I273" s="153"/>
    </row>
    <row r="274" spans="1:9">
      <c r="A274" s="1">
        <v>3309795</v>
      </c>
      <c r="B274" s="1" t="s">
        <v>1321</v>
      </c>
      <c r="C274" s="1">
        <v>955</v>
      </c>
      <c r="D274" s="15"/>
      <c r="E274" s="4" t="s">
        <v>1322</v>
      </c>
      <c r="F274" s="153"/>
      <c r="G274" s="153"/>
      <c r="H274" s="153"/>
      <c r="I274" s="153"/>
    </row>
    <row r="275" spans="1:9">
      <c r="A275" s="1">
        <v>3544283</v>
      </c>
      <c r="B275" s="1" t="s">
        <v>1433</v>
      </c>
      <c r="C275" s="1">
        <v>433.57</v>
      </c>
      <c r="D275" s="15"/>
      <c r="E275" s="4" t="s">
        <v>1111</v>
      </c>
      <c r="F275" s="153"/>
      <c r="G275" s="153"/>
      <c r="H275" s="153"/>
      <c r="I275" s="153"/>
    </row>
    <row r="276" spans="1:9">
      <c r="A276" s="1">
        <v>1267303</v>
      </c>
      <c r="B276" s="1" t="s">
        <v>1496</v>
      </c>
      <c r="C276" s="1">
        <v>254.64</v>
      </c>
      <c r="D276" s="36" t="s">
        <v>726</v>
      </c>
      <c r="E276" s="4" t="s">
        <v>1111</v>
      </c>
      <c r="F276" s="153"/>
      <c r="G276" s="153"/>
      <c r="H276" s="153"/>
      <c r="I276" s="153"/>
    </row>
    <row r="277" spans="1:9">
      <c r="A277" s="1">
        <v>3479586</v>
      </c>
      <c r="B277" s="1" t="s">
        <v>1433</v>
      </c>
      <c r="C277" s="1">
        <v>400.58</v>
      </c>
      <c r="D277" s="15"/>
      <c r="E277" s="4" t="s">
        <v>1111</v>
      </c>
      <c r="F277" s="153"/>
      <c r="G277" s="153"/>
      <c r="H277" s="153"/>
      <c r="I277" s="153"/>
    </row>
    <row r="278" spans="1:9">
      <c r="A278" s="1">
        <v>2715783</v>
      </c>
      <c r="B278" s="1" t="s">
        <v>1447</v>
      </c>
      <c r="C278" s="1">
        <v>626.70000000000005</v>
      </c>
      <c r="D278" s="15"/>
      <c r="E278" s="4" t="s">
        <v>1106</v>
      </c>
      <c r="F278" s="153"/>
      <c r="G278" s="153"/>
      <c r="H278" s="153"/>
      <c r="I278" s="153"/>
    </row>
    <row r="279" spans="1:9">
      <c r="A279" s="1">
        <v>3483819</v>
      </c>
      <c r="B279" s="1" t="s">
        <v>1266</v>
      </c>
      <c r="C279" s="1">
        <v>383.5</v>
      </c>
      <c r="D279" s="15"/>
      <c r="E279" s="4" t="s">
        <v>1497</v>
      </c>
      <c r="F279" s="153"/>
      <c r="G279" s="153"/>
      <c r="H279" s="153"/>
      <c r="I279" s="153"/>
    </row>
    <row r="280" spans="1:9">
      <c r="A280" s="1">
        <v>2471092</v>
      </c>
      <c r="B280" s="1" t="s">
        <v>1448</v>
      </c>
      <c r="C280" s="1">
        <v>626.70000000000005</v>
      </c>
      <c r="D280" s="15"/>
      <c r="E280" s="4" t="s">
        <v>1498</v>
      </c>
      <c r="F280" s="153"/>
      <c r="G280" s="153"/>
      <c r="H280" s="153"/>
      <c r="I280" s="153"/>
    </row>
    <row r="281" spans="1:9">
      <c r="A281" s="32" t="s">
        <v>1414</v>
      </c>
      <c r="B281" s="32" t="s">
        <v>1499</v>
      </c>
      <c r="C281" s="32" t="s">
        <v>1500</v>
      </c>
      <c r="D281" s="32" t="s">
        <v>3</v>
      </c>
      <c r="E281" s="32" t="s">
        <v>5</v>
      </c>
      <c r="F281" s="153"/>
      <c r="G281" s="153"/>
      <c r="H281" s="153"/>
      <c r="I281" s="153"/>
    </row>
    <row r="282" spans="1:9">
      <c r="A282" s="1">
        <v>9612597</v>
      </c>
      <c r="B282" s="15" t="s">
        <v>1014</v>
      </c>
      <c r="C282" s="1" t="s">
        <v>1501</v>
      </c>
      <c r="D282" s="271">
        <v>383.5</v>
      </c>
      <c r="E282" s="1" t="s">
        <v>1502</v>
      </c>
      <c r="F282" s="153"/>
      <c r="G282" s="153"/>
      <c r="H282" s="153"/>
      <c r="I282" s="153"/>
    </row>
    <row r="283" spans="1:9">
      <c r="A283" s="1">
        <v>867712</v>
      </c>
      <c r="B283" s="15" t="s">
        <v>1503</v>
      </c>
      <c r="C283" s="1" t="s">
        <v>1501</v>
      </c>
      <c r="D283" s="1">
        <v>626.70000000000005</v>
      </c>
      <c r="E283" s="1" t="s">
        <v>1504</v>
      </c>
      <c r="F283" s="153"/>
      <c r="G283" s="153"/>
      <c r="H283" s="153"/>
      <c r="I283" s="153"/>
    </row>
    <row r="284" spans="1:9">
      <c r="A284" s="1">
        <v>866466</v>
      </c>
      <c r="B284" s="15" t="s">
        <v>1014</v>
      </c>
      <c r="C284" s="1" t="s">
        <v>1501</v>
      </c>
      <c r="D284" s="1">
        <v>383.5</v>
      </c>
      <c r="E284" s="1" t="s">
        <v>1505</v>
      </c>
      <c r="F284" s="153"/>
      <c r="G284" s="153"/>
      <c r="H284" s="153"/>
      <c r="I284" s="153"/>
    </row>
    <row r="285" spans="1:9">
      <c r="A285" s="1">
        <v>938974</v>
      </c>
      <c r="B285" s="15" t="s">
        <v>1506</v>
      </c>
      <c r="C285" s="1" t="s">
        <v>1507</v>
      </c>
      <c r="D285" s="1">
        <v>498.69</v>
      </c>
      <c r="E285" s="1" t="s">
        <v>1508</v>
      </c>
      <c r="F285" s="153"/>
      <c r="G285" s="153"/>
      <c r="H285" s="153"/>
      <c r="I285" s="153"/>
    </row>
    <row r="286" spans="1:9">
      <c r="A286" s="1">
        <v>923481</v>
      </c>
      <c r="B286" s="15" t="s">
        <v>993</v>
      </c>
      <c r="C286" s="1" t="s">
        <v>1509</v>
      </c>
      <c r="D286" s="1">
        <v>433.57</v>
      </c>
      <c r="E286" s="1" t="s">
        <v>1510</v>
      </c>
      <c r="F286" s="153"/>
      <c r="G286" s="153"/>
      <c r="H286" s="153"/>
      <c r="I286" s="153"/>
    </row>
    <row r="287" spans="1:9">
      <c r="A287" s="1">
        <v>951834</v>
      </c>
      <c r="B287" s="15" t="s">
        <v>993</v>
      </c>
      <c r="C287" s="1" t="s">
        <v>1511</v>
      </c>
      <c r="D287" s="1">
        <v>626.70000000000005</v>
      </c>
      <c r="E287" s="4">
        <v>42774</v>
      </c>
      <c r="F287" s="153"/>
      <c r="G287" s="153"/>
      <c r="H287" s="153"/>
      <c r="I287" s="153"/>
    </row>
    <row r="288" spans="1:9">
      <c r="A288" s="1">
        <v>950701</v>
      </c>
      <c r="B288" s="1" t="s">
        <v>993</v>
      </c>
      <c r="C288" s="1" t="s">
        <v>1511</v>
      </c>
      <c r="D288" s="1">
        <v>626.70000000000005</v>
      </c>
      <c r="E288" s="1" t="s">
        <v>1512</v>
      </c>
      <c r="F288" s="153"/>
      <c r="G288" s="153"/>
      <c r="H288" s="153"/>
      <c r="I288" s="153"/>
    </row>
    <row r="289" spans="1:9">
      <c r="A289" s="1">
        <v>996128</v>
      </c>
      <c r="B289" s="1" t="s">
        <v>993</v>
      </c>
      <c r="C289" s="1" t="s">
        <v>1513</v>
      </c>
      <c r="D289" s="1">
        <v>498.69</v>
      </c>
      <c r="E289" s="4">
        <v>42743</v>
      </c>
      <c r="F289" s="153"/>
      <c r="G289" s="153"/>
      <c r="H289" s="153"/>
      <c r="I289" s="153"/>
    </row>
    <row r="290" spans="1:9">
      <c r="A290" s="1">
        <v>1005138</v>
      </c>
      <c r="B290" s="1" t="s">
        <v>993</v>
      </c>
      <c r="C290" s="1" t="s">
        <v>1511</v>
      </c>
      <c r="D290" s="1">
        <v>626.70000000000005</v>
      </c>
      <c r="E290" s="1" t="s">
        <v>1514</v>
      </c>
      <c r="F290" s="153"/>
      <c r="G290" s="153"/>
      <c r="H290" s="153"/>
      <c r="I290" s="153"/>
    </row>
    <row r="291" spans="1:9">
      <c r="A291" s="1">
        <v>1038959</v>
      </c>
      <c r="B291" s="1" t="s">
        <v>993</v>
      </c>
      <c r="C291" s="1" t="s">
        <v>1511</v>
      </c>
      <c r="D291" s="1">
        <v>626.70000000000005</v>
      </c>
      <c r="E291" s="4">
        <v>42924</v>
      </c>
      <c r="F291" s="153"/>
      <c r="G291" s="153"/>
      <c r="H291" s="153"/>
      <c r="I291" s="153"/>
    </row>
    <row r="292" spans="1:9">
      <c r="A292" s="1">
        <v>1062090</v>
      </c>
      <c r="B292" s="1" t="s">
        <v>993</v>
      </c>
      <c r="C292" s="1" t="s">
        <v>1511</v>
      </c>
      <c r="D292" s="1">
        <v>626.70000000000005</v>
      </c>
      <c r="E292" s="4">
        <v>42955</v>
      </c>
      <c r="F292" s="153"/>
      <c r="G292" s="153"/>
      <c r="H292" s="153"/>
      <c r="I292" s="153"/>
    </row>
    <row r="293" spans="1:9">
      <c r="A293" s="1">
        <v>1573018</v>
      </c>
      <c r="B293" s="1" t="s">
        <v>993</v>
      </c>
      <c r="C293" s="1" t="s">
        <v>1511</v>
      </c>
      <c r="D293" s="1">
        <v>626.70000000000005</v>
      </c>
      <c r="E293" s="4">
        <v>42986</v>
      </c>
      <c r="F293" s="153"/>
      <c r="G293" s="153"/>
      <c r="H293" s="153"/>
      <c r="I293" s="153"/>
    </row>
    <row r="294" spans="1:9">
      <c r="A294" s="1">
        <v>1062994</v>
      </c>
      <c r="B294" s="1" t="s">
        <v>1014</v>
      </c>
      <c r="C294" s="1" t="s">
        <v>1511</v>
      </c>
      <c r="D294" s="1">
        <v>383.5</v>
      </c>
      <c r="E294" s="4">
        <v>42924</v>
      </c>
      <c r="F294" s="153"/>
      <c r="G294" s="153"/>
      <c r="H294" s="153"/>
      <c r="I294" s="153"/>
    </row>
    <row r="295" spans="1:9">
      <c r="A295" s="1">
        <v>1065864</v>
      </c>
      <c r="B295" s="1" t="s">
        <v>993</v>
      </c>
      <c r="C295" s="1" t="s">
        <v>1513</v>
      </c>
      <c r="D295" s="1">
        <v>498.69</v>
      </c>
      <c r="E295" s="4">
        <v>42955</v>
      </c>
      <c r="F295" s="153"/>
      <c r="G295" s="153"/>
      <c r="H295" s="153"/>
      <c r="I295" s="153"/>
    </row>
    <row r="296" spans="1:9">
      <c r="A296" s="1">
        <v>1747781</v>
      </c>
      <c r="B296" s="1" t="s">
        <v>1465</v>
      </c>
      <c r="C296" s="1"/>
      <c r="D296" s="1">
        <v>146.76</v>
      </c>
      <c r="E296" s="4">
        <v>42924</v>
      </c>
      <c r="F296" s="153"/>
      <c r="G296" s="153"/>
      <c r="H296" s="153"/>
      <c r="I296" s="153"/>
    </row>
    <row r="297" spans="1:9">
      <c r="A297" s="1">
        <v>1064150</v>
      </c>
      <c r="B297" s="1" t="s">
        <v>993</v>
      </c>
      <c r="C297" s="1" t="s">
        <v>1513</v>
      </c>
      <c r="D297" s="1">
        <v>498.69</v>
      </c>
      <c r="E297" s="4" t="s">
        <v>1515</v>
      </c>
      <c r="F297" s="153"/>
      <c r="G297" s="153"/>
      <c r="H297" s="153"/>
      <c r="I297" s="153"/>
    </row>
    <row r="298" spans="1:9">
      <c r="A298" s="1">
        <v>1821691</v>
      </c>
      <c r="B298" s="1" t="s">
        <v>1014</v>
      </c>
      <c r="C298" s="1" t="s">
        <v>1516</v>
      </c>
      <c r="D298" s="1">
        <v>625.48</v>
      </c>
      <c r="E298" s="4">
        <v>43016</v>
      </c>
      <c r="F298" s="153"/>
      <c r="G298" s="32" t="s">
        <v>897</v>
      </c>
      <c r="H298" s="272">
        <f>SUM(D282:D316)</f>
        <v>17124.04</v>
      </c>
      <c r="I298" s="153"/>
    </row>
    <row r="299" spans="1:9">
      <c r="A299" s="1">
        <v>1222454</v>
      </c>
      <c r="B299" s="1" t="s">
        <v>993</v>
      </c>
      <c r="C299" s="1" t="s">
        <v>1517</v>
      </c>
      <c r="D299" s="1">
        <v>433.57</v>
      </c>
      <c r="E299" s="4" t="s">
        <v>1518</v>
      </c>
      <c r="F299" s="153"/>
      <c r="G299" s="32" t="s">
        <v>1395</v>
      </c>
      <c r="H299" s="32">
        <v>11027.55</v>
      </c>
      <c r="I299" s="153"/>
    </row>
    <row r="300" spans="1:9">
      <c r="A300" s="1">
        <v>1448058</v>
      </c>
      <c r="B300" s="1" t="s">
        <v>993</v>
      </c>
      <c r="C300" s="1" t="s">
        <v>1513</v>
      </c>
      <c r="D300" s="1">
        <v>498.69</v>
      </c>
      <c r="E300" s="4">
        <v>43047</v>
      </c>
      <c r="F300" s="153"/>
      <c r="G300" s="32" t="s">
        <v>1398</v>
      </c>
      <c r="H300" s="32">
        <v>7351.7</v>
      </c>
      <c r="I300" s="153"/>
    </row>
    <row r="301" spans="1:9">
      <c r="A301" s="1">
        <v>1883170</v>
      </c>
      <c r="B301" s="1" t="s">
        <v>1014</v>
      </c>
      <c r="C301" s="1" t="s">
        <v>1517</v>
      </c>
      <c r="D301" s="1">
        <v>194.94</v>
      </c>
      <c r="E301" s="4">
        <v>43047</v>
      </c>
      <c r="F301" s="153"/>
      <c r="G301" s="32" t="s">
        <v>208</v>
      </c>
      <c r="H301" s="32">
        <v>392.09</v>
      </c>
      <c r="I301" s="153"/>
    </row>
    <row r="302" spans="1:9">
      <c r="A302" s="1">
        <v>1110007</v>
      </c>
      <c r="B302" s="1" t="s">
        <v>993</v>
      </c>
      <c r="C302" s="1" t="s">
        <v>1513</v>
      </c>
      <c r="D302" s="1">
        <v>498.69</v>
      </c>
      <c r="E302" s="4">
        <v>43077</v>
      </c>
      <c r="F302" s="153"/>
      <c r="G302" s="153"/>
      <c r="H302" s="153"/>
      <c r="I302" s="153"/>
    </row>
    <row r="303" spans="1:9">
      <c r="A303" s="1">
        <v>1223992</v>
      </c>
      <c r="B303" s="1" t="s">
        <v>993</v>
      </c>
      <c r="C303" s="1" t="s">
        <v>1511</v>
      </c>
      <c r="D303" s="1">
        <v>626.70000000000005</v>
      </c>
      <c r="E303" s="1" t="s">
        <v>1519</v>
      </c>
      <c r="F303" s="153"/>
      <c r="G303" s="153"/>
      <c r="H303" s="153"/>
      <c r="I303" s="153"/>
    </row>
    <row r="304" spans="1:9">
      <c r="A304" s="1">
        <v>1146103</v>
      </c>
      <c r="B304" s="1" t="s">
        <v>993</v>
      </c>
      <c r="C304" s="1" t="s">
        <v>1517</v>
      </c>
      <c r="D304" s="1">
        <v>433.57</v>
      </c>
      <c r="E304" s="1" t="s">
        <v>1520</v>
      </c>
      <c r="F304" s="153"/>
      <c r="G304" s="153"/>
      <c r="H304" s="153"/>
      <c r="I304" s="153"/>
    </row>
    <row r="305" spans="1:9">
      <c r="A305" s="1">
        <v>1604372</v>
      </c>
      <c r="B305" s="1" t="s">
        <v>1521</v>
      </c>
      <c r="C305" s="1" t="s">
        <v>1516</v>
      </c>
      <c r="D305" s="1">
        <v>625.48</v>
      </c>
      <c r="E305" s="1" t="s">
        <v>1520</v>
      </c>
      <c r="F305" s="153"/>
      <c r="G305" s="153"/>
      <c r="H305" s="153"/>
      <c r="I305" s="153"/>
    </row>
    <row r="306" spans="1:9">
      <c r="A306" s="1">
        <v>1239804</v>
      </c>
      <c r="B306" s="1" t="s">
        <v>1522</v>
      </c>
      <c r="C306" s="1" t="s">
        <v>1511</v>
      </c>
      <c r="D306" s="1" t="s">
        <v>1523</v>
      </c>
      <c r="E306" s="1" t="s">
        <v>1301</v>
      </c>
      <c r="F306" s="153"/>
      <c r="G306" s="153"/>
      <c r="H306" s="153"/>
      <c r="I306" s="153"/>
    </row>
    <row r="307" spans="1:9">
      <c r="A307" s="1">
        <v>1696383</v>
      </c>
      <c r="B307" s="1" t="s">
        <v>993</v>
      </c>
      <c r="C307" s="1" t="s">
        <v>1511</v>
      </c>
      <c r="D307" s="1">
        <v>626.70000000000005</v>
      </c>
      <c r="E307" s="1" t="s">
        <v>1524</v>
      </c>
      <c r="F307" s="153"/>
      <c r="G307" s="153"/>
      <c r="H307" s="153"/>
      <c r="I307" s="153"/>
    </row>
    <row r="308" spans="1:9">
      <c r="A308" s="1">
        <v>1381058</v>
      </c>
      <c r="B308" s="1" t="s">
        <v>1525</v>
      </c>
      <c r="C308" s="1" t="s">
        <v>1513</v>
      </c>
      <c r="D308" s="1">
        <v>498.69</v>
      </c>
      <c r="E308" s="1" t="s">
        <v>1526</v>
      </c>
      <c r="F308" s="153"/>
      <c r="G308" s="153"/>
      <c r="H308" s="153"/>
      <c r="I308" s="153"/>
    </row>
    <row r="309" spans="1:9">
      <c r="A309" s="1">
        <v>1270582</v>
      </c>
      <c r="B309" s="1" t="s">
        <v>993</v>
      </c>
      <c r="C309" s="1" t="s">
        <v>1517</v>
      </c>
      <c r="D309" s="1">
        <v>433.57</v>
      </c>
      <c r="E309" s="1" t="s">
        <v>1527</v>
      </c>
      <c r="F309" s="153"/>
      <c r="G309" s="153"/>
      <c r="H309" s="153"/>
      <c r="I309" s="153"/>
    </row>
    <row r="310" spans="1:9">
      <c r="A310" s="1">
        <v>1272865</v>
      </c>
      <c r="B310" s="1" t="s">
        <v>993</v>
      </c>
      <c r="C310" s="1" t="s">
        <v>1516</v>
      </c>
      <c r="D310" s="1">
        <v>881.69</v>
      </c>
      <c r="E310" s="1" t="s">
        <v>1528</v>
      </c>
      <c r="F310" s="153"/>
      <c r="G310" s="153"/>
      <c r="H310" s="153"/>
      <c r="I310" s="153"/>
    </row>
    <row r="311" spans="1:9">
      <c r="A311" s="1">
        <v>843599</v>
      </c>
      <c r="B311" s="1" t="s">
        <v>1529</v>
      </c>
      <c r="C311" s="1" t="s">
        <v>1517</v>
      </c>
      <c r="D311" s="1" t="s">
        <v>1530</v>
      </c>
      <c r="E311" s="1" t="s">
        <v>1304</v>
      </c>
      <c r="F311" s="153"/>
      <c r="G311" s="153"/>
      <c r="H311" s="153"/>
      <c r="I311" s="153"/>
    </row>
    <row r="312" spans="1:9">
      <c r="A312" s="1">
        <v>1471310</v>
      </c>
      <c r="B312" s="1" t="s">
        <v>993</v>
      </c>
      <c r="C312" s="1" t="s">
        <v>1511</v>
      </c>
      <c r="D312" s="1">
        <v>626.70000000000005</v>
      </c>
      <c r="E312" s="1" t="s">
        <v>1531</v>
      </c>
      <c r="F312" s="153"/>
      <c r="G312" s="153"/>
      <c r="H312" s="153"/>
      <c r="I312" s="153"/>
    </row>
    <row r="313" spans="1:9">
      <c r="A313" s="1">
        <v>1449179</v>
      </c>
      <c r="B313" s="1" t="s">
        <v>993</v>
      </c>
      <c r="C313" s="1" t="s">
        <v>1516</v>
      </c>
      <c r="D313" s="1">
        <v>881.69</v>
      </c>
      <c r="E313" s="1" t="s">
        <v>1532</v>
      </c>
      <c r="F313" s="153"/>
      <c r="G313" s="153"/>
      <c r="H313" s="153"/>
      <c r="I313" s="153"/>
    </row>
    <row r="314" spans="1:9">
      <c r="A314" s="1">
        <v>938496</v>
      </c>
      <c r="B314" s="1" t="s">
        <v>993</v>
      </c>
      <c r="C314" s="1" t="s">
        <v>1511</v>
      </c>
      <c r="D314" s="1">
        <v>626.70000000000005</v>
      </c>
      <c r="E314" s="1" t="s">
        <v>1303</v>
      </c>
      <c r="F314" s="153"/>
      <c r="G314" s="153"/>
      <c r="H314" s="153"/>
      <c r="I314" s="153"/>
    </row>
    <row r="315" spans="1:9">
      <c r="A315" s="1">
        <v>1509160</v>
      </c>
      <c r="B315" s="1" t="s">
        <v>993</v>
      </c>
      <c r="C315" s="1" t="s">
        <v>1513</v>
      </c>
      <c r="D315" s="1">
        <v>498.69</v>
      </c>
      <c r="E315" s="1" t="s">
        <v>1533</v>
      </c>
      <c r="F315" s="153"/>
      <c r="G315" s="153"/>
      <c r="H315" s="153"/>
      <c r="I315" s="153"/>
    </row>
    <row r="316" spans="1:9">
      <c r="A316" s="1">
        <v>1448786</v>
      </c>
      <c r="B316" s="1" t="s">
        <v>1534</v>
      </c>
      <c r="C316" s="1" t="s">
        <v>1535</v>
      </c>
      <c r="D316" s="1" t="s">
        <v>1536</v>
      </c>
      <c r="E316" s="1" t="s">
        <v>1303</v>
      </c>
      <c r="F316" s="153"/>
      <c r="G316" s="153"/>
      <c r="H316" s="153"/>
      <c r="I316" s="153"/>
    </row>
  </sheetData>
  <mergeCells count="2">
    <mergeCell ref="A27:F27"/>
    <mergeCell ref="D128:D143"/>
  </mergeCells>
  <conditionalFormatting sqref="A10">
    <cfRule type="duplicateValues" dxfId="10" priority="1"/>
  </conditionalFormatting>
  <conditionalFormatting sqref="A1:A26 A28:A44">
    <cfRule type="duplicateValues" dxfId="9" priority="2"/>
  </conditionalFormatting>
  <conditionalFormatting sqref="A45:A76">
    <cfRule type="duplicateValues" dxfId="8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"/>
  <sheetViews>
    <sheetView zoomScale="85" zoomScaleNormal="85" workbookViewId="0"/>
  </sheetViews>
  <sheetFormatPr defaultRowHeight="15"/>
  <cols>
    <col min="1" max="1" width="10.42578125" customWidth="1"/>
    <col min="2" max="2" width="17" customWidth="1"/>
    <col min="3" max="3" width="35.85546875" customWidth="1"/>
    <col min="4" max="4" width="41.140625" customWidth="1"/>
    <col min="5" max="5" width="14.140625" customWidth="1"/>
    <col min="6" max="6" width="18.42578125" style="273" customWidth="1"/>
    <col min="7" max="7" width="24" style="273" customWidth="1"/>
    <col min="8" max="8" width="31.85546875" customWidth="1"/>
    <col min="9" max="9" width="16.7109375" customWidth="1"/>
    <col min="10" max="10" width="12" bestFit="1" customWidth="1"/>
    <col min="11" max="11" width="7.42578125" bestFit="1" customWidth="1"/>
    <col min="12" max="12" width="19.7109375" customWidth="1"/>
    <col min="14" max="14" width="20.28515625" customWidth="1"/>
    <col min="15" max="15" width="14.42578125" customWidth="1"/>
  </cols>
  <sheetData>
    <row r="1" spans="1:12">
      <c r="A1" s="129" t="s">
        <v>935</v>
      </c>
      <c r="B1" s="129" t="s">
        <v>484</v>
      </c>
      <c r="C1" s="129" t="s">
        <v>1537</v>
      </c>
      <c r="D1" s="129" t="s">
        <v>2</v>
      </c>
      <c r="E1" s="129" t="s">
        <v>369</v>
      </c>
      <c r="F1" s="129" t="s">
        <v>5</v>
      </c>
      <c r="G1" s="129" t="s">
        <v>6</v>
      </c>
      <c r="H1" s="77"/>
      <c r="I1" s="77"/>
      <c r="J1" s="77"/>
      <c r="K1" s="77"/>
      <c r="L1" s="77"/>
    </row>
    <row r="2" spans="1:12" ht="51">
      <c r="A2" s="276">
        <v>4020329</v>
      </c>
      <c r="B2" s="276" t="s">
        <v>283</v>
      </c>
      <c r="C2" s="276" t="s">
        <v>1538</v>
      </c>
      <c r="D2" s="277" t="s">
        <v>1539</v>
      </c>
      <c r="E2" s="278">
        <v>0</v>
      </c>
      <c r="F2" s="279">
        <v>43071</v>
      </c>
      <c r="G2" s="129" t="s">
        <v>364</v>
      </c>
      <c r="H2" s="77"/>
      <c r="I2" s="77"/>
      <c r="J2" s="77"/>
      <c r="K2" s="77"/>
      <c r="L2" s="77"/>
    </row>
    <row r="3" spans="1:12">
      <c r="A3" s="280">
        <v>4654894</v>
      </c>
      <c r="B3" s="280" t="s">
        <v>1540</v>
      </c>
      <c r="C3" s="280" t="s">
        <v>1541</v>
      </c>
      <c r="D3" s="280" t="s">
        <v>1542</v>
      </c>
      <c r="E3" s="278">
        <v>90</v>
      </c>
      <c r="F3" s="279">
        <v>43097</v>
      </c>
      <c r="G3" s="81"/>
      <c r="H3" s="77"/>
      <c r="I3" s="77"/>
      <c r="J3" s="77"/>
      <c r="K3" s="77"/>
      <c r="L3" s="77"/>
    </row>
    <row r="4" spans="1:12">
      <c r="A4" s="280">
        <v>4835276</v>
      </c>
      <c r="B4" s="280" t="s">
        <v>111</v>
      </c>
      <c r="C4" s="280" t="s">
        <v>1543</v>
      </c>
      <c r="D4" s="280" t="s">
        <v>1544</v>
      </c>
      <c r="E4" s="278">
        <v>225.02</v>
      </c>
      <c r="F4" s="279">
        <v>43097</v>
      </c>
      <c r="G4" s="81"/>
      <c r="H4" s="77" t="s">
        <v>84</v>
      </c>
      <c r="I4" s="281">
        <f>SUM(E2:E26)</f>
        <v>9717.3399999999983</v>
      </c>
      <c r="J4" s="77"/>
      <c r="K4" s="77"/>
      <c r="L4" s="77"/>
    </row>
    <row r="5" spans="1:12">
      <c r="A5" s="280">
        <v>4759078</v>
      </c>
      <c r="B5" s="280" t="s">
        <v>1545</v>
      </c>
      <c r="C5" s="280" t="s">
        <v>1546</v>
      </c>
      <c r="D5" s="280" t="s">
        <v>1547</v>
      </c>
      <c r="E5" s="278">
        <v>433.57</v>
      </c>
      <c r="F5" s="282">
        <v>43105</v>
      </c>
      <c r="G5" s="81"/>
      <c r="H5" s="77" t="s">
        <v>1548</v>
      </c>
      <c r="I5" s="77">
        <f>I4*0.22</f>
        <v>2137.8147999999997</v>
      </c>
      <c r="J5" s="77">
        <f>I5/18.75</f>
        <v>114.01678933333332</v>
      </c>
      <c r="K5" s="77"/>
      <c r="L5" s="77"/>
    </row>
    <row r="6" spans="1:12">
      <c r="A6" s="280">
        <v>5080537</v>
      </c>
      <c r="B6" s="280" t="s">
        <v>1545</v>
      </c>
      <c r="C6" s="280" t="s">
        <v>1549</v>
      </c>
      <c r="D6" s="280" t="s">
        <v>1517</v>
      </c>
      <c r="E6" s="278">
        <v>433.57</v>
      </c>
      <c r="F6" s="282">
        <v>43106</v>
      </c>
      <c r="G6" s="81"/>
      <c r="H6" s="77" t="s">
        <v>1205</v>
      </c>
      <c r="I6" s="77">
        <f>I4*0.18</f>
        <v>1749.1211999999996</v>
      </c>
      <c r="J6" s="77">
        <f>I6/18.75</f>
        <v>93.286463999999981</v>
      </c>
      <c r="K6" s="77"/>
      <c r="L6" s="77"/>
    </row>
    <row r="7" spans="1:12">
      <c r="A7" s="280">
        <v>5068744</v>
      </c>
      <c r="B7" s="280" t="s">
        <v>1540</v>
      </c>
      <c r="C7" s="280" t="s">
        <v>1550</v>
      </c>
      <c r="D7" s="280" t="s">
        <v>1551</v>
      </c>
      <c r="E7" s="278">
        <v>90</v>
      </c>
      <c r="F7" s="282">
        <v>43108</v>
      </c>
      <c r="G7" s="81"/>
      <c r="H7" s="77" t="s">
        <v>1548</v>
      </c>
      <c r="I7" s="77">
        <v>2261.63</v>
      </c>
      <c r="J7" s="338">
        <f>I7/18.75</f>
        <v>120.62026666666667</v>
      </c>
      <c r="K7" s="77"/>
      <c r="L7" s="77"/>
    </row>
    <row r="8" spans="1:12">
      <c r="A8" s="283">
        <v>5189350</v>
      </c>
      <c r="B8" s="283" t="s">
        <v>1545</v>
      </c>
      <c r="C8" s="283" t="s">
        <v>1552</v>
      </c>
      <c r="D8" s="283" t="s">
        <v>1553</v>
      </c>
      <c r="E8" s="283">
        <v>626.70000000000005</v>
      </c>
      <c r="F8" s="284">
        <v>43122</v>
      </c>
      <c r="G8" s="81"/>
      <c r="H8" s="77" t="s">
        <v>1205</v>
      </c>
      <c r="I8" s="77">
        <v>1625.4</v>
      </c>
      <c r="J8" s="338">
        <f>I8/18.75</f>
        <v>86.688000000000002</v>
      </c>
      <c r="K8" s="77"/>
      <c r="L8" s="77"/>
    </row>
    <row r="9" spans="1:12">
      <c r="A9" s="285">
        <v>5250651</v>
      </c>
      <c r="B9" s="285" t="s">
        <v>512</v>
      </c>
      <c r="C9" s="285" t="s">
        <v>1554</v>
      </c>
      <c r="D9" s="285" t="s">
        <v>1555</v>
      </c>
      <c r="E9" s="285">
        <v>342.04</v>
      </c>
      <c r="F9" s="286">
        <v>43122</v>
      </c>
      <c r="G9" s="81"/>
      <c r="H9" s="77"/>
      <c r="I9" s="77"/>
      <c r="J9" s="77"/>
      <c r="K9" s="77"/>
      <c r="L9" s="77"/>
    </row>
    <row r="10" spans="1:12">
      <c r="A10" s="283">
        <v>5219548</v>
      </c>
      <c r="B10" s="283" t="s">
        <v>1545</v>
      </c>
      <c r="C10" s="283" t="s">
        <v>1556</v>
      </c>
      <c r="D10" s="283" t="s">
        <v>1557</v>
      </c>
      <c r="E10" s="283">
        <v>498.69</v>
      </c>
      <c r="F10" s="284">
        <v>43126</v>
      </c>
      <c r="G10" s="81"/>
      <c r="H10" s="77"/>
      <c r="I10" s="77"/>
      <c r="J10" s="77"/>
      <c r="K10" s="77"/>
      <c r="L10" s="77"/>
    </row>
    <row r="11" spans="1:12" ht="38.25">
      <c r="A11" s="283">
        <v>4937309</v>
      </c>
      <c r="B11" s="283" t="s">
        <v>283</v>
      </c>
      <c r="C11" s="283" t="s">
        <v>1558</v>
      </c>
      <c r="D11" s="287" t="s">
        <v>1559</v>
      </c>
      <c r="E11" s="283">
        <v>763.52</v>
      </c>
      <c r="F11" s="284">
        <v>43127</v>
      </c>
      <c r="G11" s="81"/>
      <c r="H11" s="77"/>
      <c r="I11" s="77"/>
      <c r="J11" s="77"/>
      <c r="K11" s="77"/>
      <c r="L11" s="77"/>
    </row>
    <row r="12" spans="1:12">
      <c r="A12" s="283">
        <v>4937309</v>
      </c>
      <c r="B12" s="283" t="s">
        <v>1545</v>
      </c>
      <c r="C12" s="283" t="s">
        <v>1558</v>
      </c>
      <c r="D12" s="283" t="s">
        <v>1560</v>
      </c>
      <c r="E12" s="283">
        <v>626.70000000000005</v>
      </c>
      <c r="F12" s="284">
        <v>43127</v>
      </c>
      <c r="G12" s="81"/>
      <c r="H12" s="77"/>
      <c r="I12" s="77"/>
      <c r="J12" s="77"/>
      <c r="K12" s="77"/>
      <c r="L12" s="77"/>
    </row>
    <row r="13" spans="1:12">
      <c r="A13" s="283">
        <v>5351284</v>
      </c>
      <c r="B13" s="283" t="s">
        <v>1545</v>
      </c>
      <c r="C13" s="283" t="s">
        <v>1561</v>
      </c>
      <c r="D13" s="283" t="s">
        <v>1560</v>
      </c>
      <c r="E13" s="283">
        <v>626.70000000000005</v>
      </c>
      <c r="F13" s="284">
        <v>43129</v>
      </c>
      <c r="G13" s="81"/>
      <c r="H13" s="77"/>
      <c r="I13" s="77"/>
      <c r="J13" s="77"/>
      <c r="K13" s="77"/>
      <c r="L13" s="77"/>
    </row>
    <row r="14" spans="1:12">
      <c r="A14" s="283">
        <v>5460415</v>
      </c>
      <c r="B14" s="283" t="s">
        <v>1545</v>
      </c>
      <c r="C14" s="283" t="s">
        <v>1562</v>
      </c>
      <c r="D14" s="283" t="s">
        <v>1517</v>
      </c>
      <c r="E14" s="283">
        <v>433.57</v>
      </c>
      <c r="F14" s="284">
        <v>43129</v>
      </c>
      <c r="G14" s="81"/>
      <c r="H14" s="77"/>
      <c r="I14" s="77"/>
      <c r="J14" s="77"/>
      <c r="K14" s="77"/>
      <c r="L14" s="77"/>
    </row>
    <row r="15" spans="1:12">
      <c r="A15" s="283">
        <v>5433719</v>
      </c>
      <c r="B15" s="283" t="s">
        <v>1545</v>
      </c>
      <c r="C15" s="283" t="s">
        <v>1563</v>
      </c>
      <c r="D15" s="283" t="s">
        <v>1564</v>
      </c>
      <c r="E15" s="283">
        <v>498.69</v>
      </c>
      <c r="F15" s="284">
        <v>43131</v>
      </c>
      <c r="G15" s="81"/>
      <c r="H15" s="77"/>
      <c r="I15" s="77"/>
      <c r="J15" s="77"/>
      <c r="K15" s="77"/>
      <c r="L15" s="77"/>
    </row>
    <row r="16" spans="1:12">
      <c r="A16" s="283">
        <v>5418669</v>
      </c>
      <c r="B16" s="283" t="s">
        <v>1545</v>
      </c>
      <c r="C16" s="283" t="s">
        <v>1565</v>
      </c>
      <c r="D16" s="283" t="s">
        <v>1566</v>
      </c>
      <c r="E16" s="283">
        <v>626.70000000000005</v>
      </c>
      <c r="F16" s="284">
        <v>43131</v>
      </c>
      <c r="G16" s="81"/>
      <c r="H16" s="77"/>
      <c r="I16" s="77"/>
      <c r="J16" s="77"/>
      <c r="K16" s="77"/>
      <c r="L16" s="77"/>
    </row>
    <row r="17" spans="1:12">
      <c r="A17" s="283">
        <v>5622900</v>
      </c>
      <c r="B17" s="283" t="s">
        <v>1545</v>
      </c>
      <c r="C17" s="283" t="s">
        <v>1567</v>
      </c>
      <c r="D17" s="283" t="s">
        <v>999</v>
      </c>
      <c r="E17" s="283">
        <v>498.69</v>
      </c>
      <c r="F17" s="284">
        <v>43138</v>
      </c>
      <c r="G17" s="81"/>
      <c r="H17" s="77"/>
      <c r="I17" s="77"/>
      <c r="J17" s="77"/>
      <c r="K17" s="77"/>
      <c r="L17" s="77"/>
    </row>
    <row r="18" spans="1:12">
      <c r="A18" s="283">
        <v>5668652</v>
      </c>
      <c r="B18" s="283" t="s">
        <v>1545</v>
      </c>
      <c r="C18" s="283" t="s">
        <v>1568</v>
      </c>
      <c r="D18" s="283" t="s">
        <v>1569</v>
      </c>
      <c r="E18" s="283">
        <v>433.57</v>
      </c>
      <c r="F18" s="284">
        <v>43139</v>
      </c>
      <c r="G18" s="81"/>
      <c r="H18" s="77"/>
      <c r="I18" s="77"/>
      <c r="J18" s="77"/>
      <c r="K18" s="77"/>
      <c r="L18" s="77"/>
    </row>
    <row r="19" spans="1:12">
      <c r="A19" s="283">
        <v>5688290</v>
      </c>
      <c r="B19" s="283" t="s">
        <v>492</v>
      </c>
      <c r="C19" s="283" t="s">
        <v>1570</v>
      </c>
      <c r="D19" s="283" t="s">
        <v>1571</v>
      </c>
      <c r="E19" s="283">
        <v>383.5</v>
      </c>
      <c r="F19" s="284">
        <v>43143</v>
      </c>
      <c r="G19" s="81"/>
      <c r="H19" s="77"/>
      <c r="I19" s="77"/>
      <c r="J19" s="77"/>
      <c r="K19" s="77"/>
      <c r="L19" s="77"/>
    </row>
    <row r="20" spans="1:12">
      <c r="A20" s="283">
        <v>5792784</v>
      </c>
      <c r="B20" s="283" t="s">
        <v>492</v>
      </c>
      <c r="C20" s="283" t="s">
        <v>1572</v>
      </c>
      <c r="D20" s="283" t="s">
        <v>1566</v>
      </c>
      <c r="E20" s="283">
        <v>383.5</v>
      </c>
      <c r="F20" s="284">
        <v>43144</v>
      </c>
      <c r="G20" s="81"/>
      <c r="H20" s="77"/>
      <c r="I20" s="77"/>
      <c r="J20" s="77"/>
      <c r="K20" s="77"/>
      <c r="L20" s="77"/>
    </row>
    <row r="21" spans="1:12">
      <c r="A21" s="283">
        <v>5876117</v>
      </c>
      <c r="B21" s="283" t="s">
        <v>1545</v>
      </c>
      <c r="C21" s="283" t="s">
        <v>1573</v>
      </c>
      <c r="D21" s="283" t="s">
        <v>1574</v>
      </c>
      <c r="E21" s="283">
        <v>498.69</v>
      </c>
      <c r="F21" s="284">
        <v>43146</v>
      </c>
      <c r="G21" s="81"/>
      <c r="H21" s="77"/>
      <c r="I21" s="77"/>
      <c r="J21" s="77"/>
      <c r="K21" s="77"/>
      <c r="L21" s="77"/>
    </row>
    <row r="22" spans="1:12">
      <c r="A22" s="283">
        <v>5877141</v>
      </c>
      <c r="B22" s="285" t="s">
        <v>1545</v>
      </c>
      <c r="C22" s="283" t="s">
        <v>1575</v>
      </c>
      <c r="D22" s="283" t="s">
        <v>1576</v>
      </c>
      <c r="E22" s="283">
        <v>625.48</v>
      </c>
      <c r="F22" s="284">
        <v>43146</v>
      </c>
      <c r="G22" s="133" t="s">
        <v>1577</v>
      </c>
      <c r="H22" s="77"/>
      <c r="I22" s="77"/>
      <c r="J22" s="77"/>
      <c r="K22" s="77"/>
      <c r="L22" s="77"/>
    </row>
    <row r="23" spans="1:12">
      <c r="A23" s="283">
        <v>5874469</v>
      </c>
      <c r="B23" s="283" t="s">
        <v>492</v>
      </c>
      <c r="C23" s="283" t="s">
        <v>1578</v>
      </c>
      <c r="D23" s="283" t="s">
        <v>1517</v>
      </c>
      <c r="E23" s="283">
        <v>194.94</v>
      </c>
      <c r="F23" s="284">
        <v>43147</v>
      </c>
      <c r="G23" s="81"/>
      <c r="H23" s="77"/>
      <c r="I23" s="77"/>
      <c r="J23" s="77"/>
      <c r="K23" s="77"/>
      <c r="L23" s="77"/>
    </row>
    <row r="24" spans="1:12">
      <c r="A24" s="283">
        <v>5774734</v>
      </c>
      <c r="B24" s="283" t="s">
        <v>1545</v>
      </c>
      <c r="C24" s="283" t="s">
        <v>1579</v>
      </c>
      <c r="D24" s="283" t="s">
        <v>999</v>
      </c>
      <c r="E24" s="283">
        <v>0</v>
      </c>
      <c r="F24" s="284">
        <v>43147</v>
      </c>
      <c r="G24" s="133" t="s">
        <v>192</v>
      </c>
      <c r="H24" s="77"/>
      <c r="I24" s="77"/>
      <c r="J24" s="77"/>
      <c r="K24" s="77"/>
      <c r="L24" s="77"/>
    </row>
    <row r="25" spans="1:12">
      <c r="A25" s="283">
        <v>5848210</v>
      </c>
      <c r="B25" s="283" t="s">
        <v>492</v>
      </c>
      <c r="C25" s="283" t="s">
        <v>1580</v>
      </c>
      <c r="D25" s="283" t="s">
        <v>1581</v>
      </c>
      <c r="E25" s="283">
        <v>383.5</v>
      </c>
      <c r="F25" s="284">
        <v>43148</v>
      </c>
      <c r="G25" s="81"/>
      <c r="H25" s="77"/>
      <c r="I25" s="77"/>
      <c r="J25" s="77"/>
      <c r="K25" s="77"/>
      <c r="L25" s="77"/>
    </row>
    <row r="26" spans="1:12">
      <c r="A26" s="283">
        <v>5833214</v>
      </c>
      <c r="B26" s="283" t="s">
        <v>1545</v>
      </c>
      <c r="C26" s="283" t="s">
        <v>1582</v>
      </c>
      <c r="D26" s="283" t="s">
        <v>1583</v>
      </c>
      <c r="E26" s="283">
        <v>0</v>
      </c>
      <c r="F26" s="284">
        <v>43148</v>
      </c>
      <c r="G26" s="133" t="s">
        <v>192</v>
      </c>
      <c r="H26" s="77"/>
      <c r="I26" s="77"/>
      <c r="J26" s="77"/>
      <c r="K26" s="77"/>
      <c r="L26" s="77"/>
    </row>
    <row r="27" spans="1:12">
      <c r="A27" s="281">
        <v>5481937</v>
      </c>
      <c r="B27" s="281" t="s">
        <v>1545</v>
      </c>
      <c r="C27" s="281" t="s">
        <v>1584</v>
      </c>
      <c r="D27" s="281" t="s">
        <v>1517</v>
      </c>
      <c r="E27" s="77"/>
      <c r="F27" s="288">
        <v>43150</v>
      </c>
      <c r="G27" s="78" t="s">
        <v>1585</v>
      </c>
      <c r="H27" s="77"/>
      <c r="I27" s="77"/>
      <c r="J27" s="77"/>
      <c r="K27" s="77"/>
      <c r="L27" s="77"/>
    </row>
    <row r="28" spans="1:12">
      <c r="A28" s="281">
        <v>5919235</v>
      </c>
      <c r="B28" s="281" t="s">
        <v>1540</v>
      </c>
      <c r="C28" s="281" t="s">
        <v>1586</v>
      </c>
      <c r="D28" s="281" t="s">
        <v>1587</v>
      </c>
      <c r="E28" s="281"/>
      <c r="F28" s="288">
        <v>43150</v>
      </c>
      <c r="G28" s="78" t="s">
        <v>1585</v>
      </c>
      <c r="H28" s="77"/>
      <c r="I28" s="77"/>
      <c r="J28" s="77"/>
      <c r="K28" s="77"/>
      <c r="L28" s="77"/>
    </row>
    <row r="29" spans="1:12">
      <c r="A29" s="289" t="s">
        <v>1588</v>
      </c>
      <c r="B29" s="290" t="s">
        <v>1589</v>
      </c>
      <c r="C29" s="290" t="s">
        <v>936</v>
      </c>
      <c r="D29" s="290" t="s">
        <v>1590</v>
      </c>
      <c r="E29" s="290" t="s">
        <v>204</v>
      </c>
      <c r="F29" s="290" t="s">
        <v>1591</v>
      </c>
      <c r="G29" s="290" t="s">
        <v>883</v>
      </c>
      <c r="H29" s="77"/>
      <c r="I29" s="77"/>
      <c r="J29" s="77"/>
      <c r="K29" s="77"/>
      <c r="L29" s="77"/>
    </row>
    <row r="30" spans="1:12">
      <c r="A30" s="291">
        <v>4020329</v>
      </c>
      <c r="B30" s="291" t="s">
        <v>283</v>
      </c>
      <c r="C30" s="291" t="s">
        <v>1538</v>
      </c>
      <c r="D30" s="291" t="s">
        <v>1539</v>
      </c>
      <c r="E30" s="292">
        <v>0</v>
      </c>
      <c r="F30" s="293">
        <v>43071</v>
      </c>
      <c r="G30" s="281" t="s">
        <v>1592</v>
      </c>
      <c r="H30" s="77"/>
      <c r="I30" s="77"/>
      <c r="J30" s="77"/>
      <c r="K30" s="77"/>
      <c r="L30" s="77"/>
    </row>
    <row r="31" spans="1:12">
      <c r="A31" s="294">
        <v>5877141</v>
      </c>
      <c r="B31" s="294" t="s">
        <v>512</v>
      </c>
      <c r="C31" s="294" t="s">
        <v>1575</v>
      </c>
      <c r="D31" s="294" t="s">
        <v>1576</v>
      </c>
      <c r="E31" s="292">
        <v>205.64</v>
      </c>
      <c r="F31" s="295">
        <v>43146</v>
      </c>
      <c r="G31" s="292"/>
      <c r="H31" s="77"/>
      <c r="I31" s="77"/>
      <c r="J31" s="77"/>
      <c r="K31" s="77"/>
      <c r="L31" s="77"/>
    </row>
    <row r="32" spans="1:12">
      <c r="A32" s="294">
        <v>5774734</v>
      </c>
      <c r="B32" s="294" t="s">
        <v>1545</v>
      </c>
      <c r="C32" s="294" t="s">
        <v>1579</v>
      </c>
      <c r="D32" s="294" t="s">
        <v>999</v>
      </c>
      <c r="E32" s="292">
        <v>498.69</v>
      </c>
      <c r="F32" s="295">
        <v>43147</v>
      </c>
      <c r="G32" s="292"/>
      <c r="H32" s="77"/>
      <c r="I32" s="77"/>
      <c r="J32" s="77"/>
      <c r="K32" s="77"/>
      <c r="L32" s="77"/>
    </row>
    <row r="33" spans="1:12">
      <c r="A33" s="294">
        <v>5833214</v>
      </c>
      <c r="B33" s="294" t="s">
        <v>1545</v>
      </c>
      <c r="C33" s="294" t="s">
        <v>1582</v>
      </c>
      <c r="D33" s="294" t="s">
        <v>1583</v>
      </c>
      <c r="E33" s="292">
        <v>498.69</v>
      </c>
      <c r="F33" s="295">
        <v>43148</v>
      </c>
      <c r="G33" s="292"/>
      <c r="H33" s="77"/>
      <c r="I33" s="77"/>
      <c r="J33" s="77"/>
      <c r="K33" s="77"/>
      <c r="L33" s="77"/>
    </row>
    <row r="34" spans="1:12">
      <c r="A34" s="294">
        <v>5481937</v>
      </c>
      <c r="B34" s="294" t="s">
        <v>1545</v>
      </c>
      <c r="C34" s="294" t="s">
        <v>1584</v>
      </c>
      <c r="D34" s="294" t="s">
        <v>1517</v>
      </c>
      <c r="E34" s="292">
        <v>433.57</v>
      </c>
      <c r="F34" s="295">
        <v>43150</v>
      </c>
      <c r="G34" s="292"/>
      <c r="H34" s="77"/>
      <c r="I34" s="77"/>
      <c r="J34" s="77"/>
      <c r="K34" s="77"/>
      <c r="L34" s="77"/>
    </row>
    <row r="35" spans="1:12">
      <c r="A35" s="294">
        <v>5919235</v>
      </c>
      <c r="B35" s="294" t="s">
        <v>1540</v>
      </c>
      <c r="C35" s="294" t="s">
        <v>1586</v>
      </c>
      <c r="D35" s="294" t="s">
        <v>1587</v>
      </c>
      <c r="E35" s="292">
        <v>90</v>
      </c>
      <c r="F35" s="295">
        <v>43150</v>
      </c>
      <c r="G35" s="292"/>
      <c r="H35" s="77"/>
      <c r="I35" s="77"/>
      <c r="J35" s="77"/>
      <c r="K35" s="77"/>
      <c r="L35" s="77"/>
    </row>
    <row r="36" spans="1:12">
      <c r="A36" s="283">
        <v>5968004</v>
      </c>
      <c r="B36" s="283" t="s">
        <v>1545</v>
      </c>
      <c r="C36" s="283" t="s">
        <v>1593</v>
      </c>
      <c r="D36" s="283" t="s">
        <v>1594</v>
      </c>
      <c r="E36" s="292">
        <v>498.69</v>
      </c>
      <c r="F36" s="295">
        <v>43151</v>
      </c>
      <c r="G36" s="292"/>
      <c r="H36" s="220">
        <v>0.4</v>
      </c>
      <c r="I36" s="296" t="s">
        <v>1595</v>
      </c>
      <c r="J36" s="129">
        <f>SUM(E30:E58)</f>
        <v>12427.370000000003</v>
      </c>
      <c r="K36" s="129" t="s">
        <v>81</v>
      </c>
      <c r="L36" s="77"/>
    </row>
    <row r="37" spans="1:12">
      <c r="A37" s="283">
        <v>5763238</v>
      </c>
      <c r="B37" s="283" t="s">
        <v>1545</v>
      </c>
      <c r="C37" s="283" t="s">
        <v>1596</v>
      </c>
      <c r="D37" s="283" t="s">
        <v>1597</v>
      </c>
      <c r="E37" s="292">
        <v>433.57</v>
      </c>
      <c r="F37" s="295">
        <v>43152</v>
      </c>
      <c r="G37" s="292"/>
      <c r="H37" s="129">
        <f>J36*0.4</f>
        <v>4970.9480000000012</v>
      </c>
      <c r="I37" s="130">
        <v>0.22</v>
      </c>
      <c r="J37" s="339">
        <v>3037.22</v>
      </c>
      <c r="K37" s="81">
        <f>J37/18.75</f>
        <v>161.98506666666665</v>
      </c>
      <c r="L37" s="77"/>
    </row>
    <row r="38" spans="1:12">
      <c r="A38" s="283">
        <v>6000635</v>
      </c>
      <c r="B38" s="283" t="s">
        <v>1545</v>
      </c>
      <c r="C38" s="283" t="s">
        <v>1598</v>
      </c>
      <c r="D38" s="283" t="s">
        <v>1517</v>
      </c>
      <c r="E38" s="292">
        <v>433.57</v>
      </c>
      <c r="F38" s="295">
        <v>43153</v>
      </c>
      <c r="G38" s="292"/>
      <c r="H38" s="78" t="s">
        <v>1599</v>
      </c>
      <c r="I38" s="130">
        <v>0.18</v>
      </c>
      <c r="J38" s="340">
        <v>1933.79</v>
      </c>
      <c r="K38" s="81">
        <f>J38/18.75</f>
        <v>103.13546666666666</v>
      </c>
      <c r="L38" s="77"/>
    </row>
    <row r="39" spans="1:12">
      <c r="A39" s="283">
        <v>5668521</v>
      </c>
      <c r="B39" s="283" t="s">
        <v>283</v>
      </c>
      <c r="C39" s="283" t="s">
        <v>1600</v>
      </c>
      <c r="D39" s="283" t="s">
        <v>1601</v>
      </c>
      <c r="E39" s="292">
        <v>763.52</v>
      </c>
      <c r="F39" s="295">
        <v>43154</v>
      </c>
      <c r="G39" s="292"/>
      <c r="H39" s="77"/>
      <c r="I39" s="77"/>
      <c r="J39" s="77"/>
      <c r="K39" s="77"/>
      <c r="L39" s="77"/>
    </row>
    <row r="40" spans="1:12">
      <c r="A40" s="283">
        <v>5668521</v>
      </c>
      <c r="B40" s="283" t="s">
        <v>1545</v>
      </c>
      <c r="C40" s="283" t="s">
        <v>1600</v>
      </c>
      <c r="D40" s="283" t="s">
        <v>1517</v>
      </c>
      <c r="E40" s="292">
        <v>433.57</v>
      </c>
      <c r="F40" s="295">
        <v>43154</v>
      </c>
      <c r="G40" s="292"/>
      <c r="H40" s="77"/>
      <c r="I40" s="77"/>
      <c r="J40" s="77"/>
      <c r="K40" s="77"/>
      <c r="L40" s="77"/>
    </row>
    <row r="41" spans="1:12">
      <c r="A41" s="283">
        <v>4672079</v>
      </c>
      <c r="B41" s="283" t="s">
        <v>1545</v>
      </c>
      <c r="C41" s="283" t="s">
        <v>1602</v>
      </c>
      <c r="D41" s="283" t="s">
        <v>1603</v>
      </c>
      <c r="E41" s="292">
        <v>881.69</v>
      </c>
      <c r="F41" s="295">
        <v>43155</v>
      </c>
      <c r="G41" s="292"/>
      <c r="H41" s="77"/>
      <c r="I41" s="77"/>
      <c r="J41" s="77"/>
      <c r="K41" s="77"/>
      <c r="L41" s="77"/>
    </row>
    <row r="42" spans="1:12">
      <c r="A42" s="283">
        <v>6026311</v>
      </c>
      <c r="B42" s="283" t="s">
        <v>1545</v>
      </c>
      <c r="C42" s="283" t="s">
        <v>1604</v>
      </c>
      <c r="D42" s="283" t="s">
        <v>1517</v>
      </c>
      <c r="E42" s="292">
        <v>433.57</v>
      </c>
      <c r="F42" s="295">
        <v>43157</v>
      </c>
      <c r="G42" s="292"/>
      <c r="H42" s="77"/>
      <c r="I42" s="77"/>
      <c r="J42" s="77"/>
      <c r="K42" s="77"/>
      <c r="L42" s="77"/>
    </row>
    <row r="43" spans="1:12">
      <c r="A43" s="283">
        <v>6149731</v>
      </c>
      <c r="B43" s="283" t="s">
        <v>1545</v>
      </c>
      <c r="C43" s="283" t="s">
        <v>1605</v>
      </c>
      <c r="D43" s="283" t="s">
        <v>1517</v>
      </c>
      <c r="E43" s="292">
        <v>433.57</v>
      </c>
      <c r="F43" s="295">
        <v>43159</v>
      </c>
      <c r="G43" s="292"/>
      <c r="H43" s="77"/>
      <c r="I43" s="77"/>
      <c r="J43" s="77"/>
      <c r="K43" s="77"/>
      <c r="L43" s="77"/>
    </row>
    <row r="44" spans="1:12">
      <c r="A44" s="283">
        <v>5963392</v>
      </c>
      <c r="B44" s="283" t="s">
        <v>1545</v>
      </c>
      <c r="C44" s="283" t="s">
        <v>1606</v>
      </c>
      <c r="D44" s="283" t="s">
        <v>1607</v>
      </c>
      <c r="E44" s="292">
        <v>498.69</v>
      </c>
      <c r="F44" s="295">
        <v>43159</v>
      </c>
      <c r="G44" s="297"/>
      <c r="H44" s="77"/>
      <c r="I44" s="77"/>
      <c r="J44" s="77"/>
      <c r="K44" s="77"/>
      <c r="L44" s="77"/>
    </row>
    <row r="45" spans="1:12">
      <c r="A45" s="294">
        <v>5792784</v>
      </c>
      <c r="B45" s="294" t="s">
        <v>512</v>
      </c>
      <c r="C45" s="294" t="s">
        <v>1572</v>
      </c>
      <c r="D45" s="294" t="s">
        <v>1566</v>
      </c>
      <c r="E45" s="292">
        <v>205.64</v>
      </c>
      <c r="F45" s="295">
        <v>43144</v>
      </c>
      <c r="G45" s="292"/>
      <c r="H45" s="77"/>
      <c r="I45" s="77"/>
      <c r="J45" s="77"/>
      <c r="K45" s="77"/>
      <c r="L45" s="77"/>
    </row>
    <row r="46" spans="1:12">
      <c r="A46" s="283">
        <v>6165943</v>
      </c>
      <c r="B46" s="283" t="s">
        <v>1545</v>
      </c>
      <c r="C46" s="283" t="s">
        <v>1608</v>
      </c>
      <c r="D46" s="283" t="s">
        <v>1517</v>
      </c>
      <c r="E46" s="292">
        <v>433.57</v>
      </c>
      <c r="F46" s="295">
        <v>43160</v>
      </c>
      <c r="G46" s="292"/>
      <c r="H46" s="77"/>
      <c r="I46" s="77"/>
      <c r="J46" s="77"/>
      <c r="K46" s="77"/>
      <c r="L46" s="77"/>
    </row>
    <row r="47" spans="1:12">
      <c r="A47" s="283" t="s">
        <v>1609</v>
      </c>
      <c r="B47" s="283"/>
      <c r="C47" s="283" t="s">
        <v>1610</v>
      </c>
      <c r="D47" s="283" t="s">
        <v>1611</v>
      </c>
      <c r="E47" s="292">
        <v>0</v>
      </c>
      <c r="F47" s="295">
        <v>43160</v>
      </c>
      <c r="G47" s="292"/>
      <c r="H47" s="77"/>
      <c r="I47" s="77"/>
      <c r="J47" s="77"/>
      <c r="K47" s="77"/>
      <c r="L47" s="77"/>
    </row>
    <row r="48" spans="1:12">
      <c r="A48" s="283">
        <v>6234716</v>
      </c>
      <c r="B48" s="283" t="s">
        <v>1545</v>
      </c>
      <c r="C48" s="283" t="s">
        <v>1612</v>
      </c>
      <c r="D48" s="283" t="s">
        <v>1613</v>
      </c>
      <c r="E48" s="292">
        <v>626.70000000000005</v>
      </c>
      <c r="F48" s="295">
        <v>43165</v>
      </c>
      <c r="G48" s="297"/>
      <c r="H48" s="77"/>
      <c r="I48" s="77"/>
      <c r="J48" s="77"/>
      <c r="K48" s="77"/>
      <c r="L48" s="77"/>
    </row>
    <row r="49" spans="1:14">
      <c r="A49" s="283">
        <v>6196673</v>
      </c>
      <c r="B49" s="283" t="s">
        <v>1545</v>
      </c>
      <c r="C49" s="283" t="s">
        <v>1614</v>
      </c>
      <c r="D49" s="283" t="s">
        <v>1615</v>
      </c>
      <c r="E49" s="292">
        <v>626.70000000000005</v>
      </c>
      <c r="F49" s="295">
        <v>43166</v>
      </c>
      <c r="G49" s="297"/>
      <c r="H49" s="77"/>
      <c r="I49" s="77"/>
      <c r="J49" s="77"/>
      <c r="K49" s="77"/>
      <c r="L49" s="77"/>
    </row>
    <row r="50" spans="1:14">
      <c r="A50" s="294">
        <v>5874469</v>
      </c>
      <c r="B50" s="294" t="s">
        <v>512</v>
      </c>
      <c r="C50" s="294" t="s">
        <v>1578</v>
      </c>
      <c r="D50" s="294" t="s">
        <v>655</v>
      </c>
      <c r="E50" s="292">
        <v>205.64</v>
      </c>
      <c r="F50" s="295">
        <v>43147</v>
      </c>
      <c r="G50" s="297"/>
      <c r="H50" s="77"/>
      <c r="I50" s="77"/>
      <c r="J50" s="77"/>
      <c r="K50" s="77"/>
      <c r="L50" s="77"/>
    </row>
    <row r="51" spans="1:14">
      <c r="A51" s="283">
        <v>6291443</v>
      </c>
      <c r="B51" s="283" t="s">
        <v>1545</v>
      </c>
      <c r="C51" s="283" t="s">
        <v>1616</v>
      </c>
      <c r="D51" s="283" t="s">
        <v>1571</v>
      </c>
      <c r="E51" s="292">
        <v>626.70000000000005</v>
      </c>
      <c r="F51" s="284">
        <v>43169</v>
      </c>
      <c r="G51" s="297"/>
      <c r="H51" s="77"/>
      <c r="I51" s="77"/>
      <c r="J51" s="77"/>
      <c r="K51" s="77"/>
      <c r="L51" s="77"/>
    </row>
    <row r="52" spans="1:14">
      <c r="A52" s="283">
        <v>6268910</v>
      </c>
      <c r="B52" s="283" t="s">
        <v>1545</v>
      </c>
      <c r="C52" s="283" t="s">
        <v>1617</v>
      </c>
      <c r="D52" s="283" t="s">
        <v>1618</v>
      </c>
      <c r="E52" s="292">
        <v>626.70000000000005</v>
      </c>
      <c r="F52" s="284">
        <v>43169</v>
      </c>
      <c r="G52" s="297"/>
      <c r="H52" s="77"/>
      <c r="I52" s="77"/>
      <c r="J52" s="77"/>
      <c r="K52" s="77"/>
      <c r="L52" s="77"/>
    </row>
    <row r="53" spans="1:14">
      <c r="A53" s="283">
        <v>6303051</v>
      </c>
      <c r="B53" s="283" t="s">
        <v>1545</v>
      </c>
      <c r="C53" s="283" t="s">
        <v>1619</v>
      </c>
      <c r="D53" s="283" t="s">
        <v>1620</v>
      </c>
      <c r="E53" s="292">
        <v>626.70000000000005</v>
      </c>
      <c r="F53" s="284">
        <v>43171</v>
      </c>
      <c r="G53" s="292"/>
      <c r="H53" s="77"/>
      <c r="I53" s="77"/>
      <c r="J53" s="77"/>
      <c r="K53" s="77"/>
      <c r="L53" s="77"/>
    </row>
    <row r="54" spans="1:14">
      <c r="A54" s="283">
        <v>6195362</v>
      </c>
      <c r="B54" s="283" t="s">
        <v>111</v>
      </c>
      <c r="C54" s="283" t="s">
        <v>1621</v>
      </c>
      <c r="D54" s="283" t="s">
        <v>1544</v>
      </c>
      <c r="E54" s="292">
        <v>225.02</v>
      </c>
      <c r="F54" s="284">
        <v>43172</v>
      </c>
      <c r="G54" s="292"/>
      <c r="H54" s="77"/>
      <c r="I54" s="77"/>
      <c r="J54" s="77"/>
      <c r="K54" s="77"/>
      <c r="L54" s="77"/>
    </row>
    <row r="55" spans="1:14">
      <c r="A55" s="283">
        <v>6283296</v>
      </c>
      <c r="B55" s="283" t="s">
        <v>1545</v>
      </c>
      <c r="C55" s="283" t="s">
        <v>1622</v>
      </c>
      <c r="D55" s="283" t="s">
        <v>1623</v>
      </c>
      <c r="E55" s="292">
        <v>626.70000000000005</v>
      </c>
      <c r="F55" s="284">
        <v>43173</v>
      </c>
      <c r="G55" s="292"/>
      <c r="H55" s="77"/>
      <c r="I55" s="77"/>
      <c r="J55" s="77"/>
      <c r="K55" s="77"/>
      <c r="L55" s="77"/>
    </row>
    <row r="56" spans="1:14">
      <c r="A56" s="283">
        <v>6274081</v>
      </c>
      <c r="B56" s="283" t="s">
        <v>1545</v>
      </c>
      <c r="C56" s="283" t="s">
        <v>1624</v>
      </c>
      <c r="D56" s="283" t="s">
        <v>1625</v>
      </c>
      <c r="E56" s="292">
        <v>626.70000000000005</v>
      </c>
      <c r="F56" s="284">
        <v>43173</v>
      </c>
      <c r="G56" s="292"/>
      <c r="H56" s="77"/>
      <c r="I56" s="77"/>
      <c r="J56" s="77"/>
      <c r="K56" s="77"/>
      <c r="L56" s="77"/>
    </row>
    <row r="57" spans="1:14">
      <c r="A57" s="298">
        <v>6358047</v>
      </c>
      <c r="B57" s="298" t="s">
        <v>1545</v>
      </c>
      <c r="C57" s="298" t="s">
        <v>1626</v>
      </c>
      <c r="D57" s="298" t="s">
        <v>1547</v>
      </c>
      <c r="E57" s="299">
        <v>433.57</v>
      </c>
      <c r="F57" s="300">
        <v>43174</v>
      </c>
      <c r="G57" s="299"/>
      <c r="H57" s="77"/>
      <c r="I57" s="77"/>
      <c r="J57" s="77"/>
      <c r="K57" s="77"/>
      <c r="L57" s="77"/>
      <c r="N57" t="s">
        <v>1627</v>
      </c>
    </row>
    <row r="58" spans="1:14" s="31" customFormat="1" ht="15.75" thickBot="1">
      <c r="A58" s="301">
        <v>6504970</v>
      </c>
      <c r="B58" s="301" t="s">
        <v>492</v>
      </c>
      <c r="C58" s="301" t="s">
        <v>1628</v>
      </c>
      <c r="D58" s="301" t="s">
        <v>1629</v>
      </c>
      <c r="E58" s="302">
        <v>0</v>
      </c>
      <c r="F58" s="303">
        <v>43175</v>
      </c>
      <c r="G58" s="304" t="s">
        <v>192</v>
      </c>
      <c r="H58" s="341"/>
      <c r="I58" s="341"/>
      <c r="J58" s="341"/>
      <c r="K58" s="341"/>
      <c r="L58" s="341"/>
    </row>
    <row r="59" spans="1:14" ht="15.75" thickTop="1">
      <c r="A59" s="305">
        <v>4351084</v>
      </c>
      <c r="B59" s="306" t="s">
        <v>655</v>
      </c>
      <c r="C59" s="306" t="s">
        <v>1630</v>
      </c>
      <c r="D59" s="306" t="s">
        <v>655</v>
      </c>
      <c r="E59" s="306">
        <v>205.64</v>
      </c>
      <c r="F59" s="307">
        <v>43070</v>
      </c>
      <c r="G59" s="158"/>
      <c r="H59" s="77"/>
      <c r="I59" s="77"/>
      <c r="J59" s="77"/>
      <c r="K59" s="77"/>
      <c r="L59" s="77"/>
    </row>
    <row r="60" spans="1:14">
      <c r="A60" s="308">
        <v>4358974</v>
      </c>
      <c r="B60" s="292" t="s">
        <v>989</v>
      </c>
      <c r="C60" s="292" t="s">
        <v>1631</v>
      </c>
      <c r="D60" s="292" t="s">
        <v>655</v>
      </c>
      <c r="E60" s="292">
        <v>90</v>
      </c>
      <c r="F60" s="309">
        <v>43071</v>
      </c>
      <c r="G60" s="81"/>
      <c r="H60" s="77"/>
      <c r="I60" s="77"/>
      <c r="J60" s="77"/>
      <c r="K60" s="77"/>
      <c r="L60" s="77"/>
    </row>
    <row r="61" spans="1:14">
      <c r="A61" s="308">
        <v>3495495</v>
      </c>
      <c r="B61" s="292" t="s">
        <v>1019</v>
      </c>
      <c r="C61" s="292" t="s">
        <v>1632</v>
      </c>
      <c r="D61" s="342" t="s">
        <v>1633</v>
      </c>
      <c r="E61" s="292">
        <v>433.57</v>
      </c>
      <c r="F61" s="309">
        <v>43071</v>
      </c>
      <c r="G61" s="81"/>
      <c r="H61" s="77"/>
      <c r="I61" s="77"/>
      <c r="J61" s="77"/>
      <c r="K61" s="77"/>
      <c r="L61" s="77"/>
    </row>
    <row r="62" spans="1:14">
      <c r="A62" s="308">
        <v>4020329</v>
      </c>
      <c r="B62" s="292" t="s">
        <v>283</v>
      </c>
      <c r="C62" s="292" t="s">
        <v>1538</v>
      </c>
      <c r="D62" s="292" t="s">
        <v>1539</v>
      </c>
      <c r="E62" s="292">
        <v>0</v>
      </c>
      <c r="F62" s="309">
        <v>43071</v>
      </c>
      <c r="G62" s="81"/>
      <c r="H62" s="77"/>
      <c r="I62" s="77"/>
      <c r="J62" s="77"/>
      <c r="K62" s="77"/>
      <c r="L62" s="77"/>
    </row>
    <row r="63" spans="1:14">
      <c r="A63" s="308">
        <v>4264487</v>
      </c>
      <c r="B63" s="292" t="s">
        <v>655</v>
      </c>
      <c r="C63" s="292" t="s">
        <v>1634</v>
      </c>
      <c r="D63" s="292" t="s">
        <v>655</v>
      </c>
      <c r="E63" s="292">
        <v>205.64</v>
      </c>
      <c r="F63" s="309">
        <v>43073</v>
      </c>
      <c r="G63" s="81"/>
      <c r="H63" s="77"/>
      <c r="I63" s="77"/>
      <c r="J63" s="77"/>
      <c r="K63" s="77"/>
      <c r="L63" s="77"/>
    </row>
    <row r="64" spans="1:14">
      <c r="A64" s="308">
        <v>4241545</v>
      </c>
      <c r="B64" s="292" t="s">
        <v>655</v>
      </c>
      <c r="C64" s="292" t="s">
        <v>1635</v>
      </c>
      <c r="D64" s="292" t="s">
        <v>655</v>
      </c>
      <c r="E64" s="292">
        <v>205.64</v>
      </c>
      <c r="F64" s="309">
        <v>43073</v>
      </c>
      <c r="G64" s="81"/>
      <c r="H64" s="77"/>
      <c r="I64" s="77"/>
      <c r="J64" s="77"/>
      <c r="K64" s="77"/>
      <c r="L64" s="77"/>
    </row>
    <row r="65" spans="1:12">
      <c r="A65" s="308">
        <v>3615299</v>
      </c>
      <c r="B65" s="292" t="s">
        <v>1019</v>
      </c>
      <c r="C65" s="292" t="s">
        <v>1636</v>
      </c>
      <c r="D65" s="292" t="s">
        <v>1517</v>
      </c>
      <c r="E65" s="292">
        <v>433.57</v>
      </c>
      <c r="F65" s="309">
        <v>43073</v>
      </c>
      <c r="G65" s="81"/>
      <c r="H65" s="77"/>
      <c r="I65" s="77"/>
      <c r="J65" s="77"/>
      <c r="K65" s="77"/>
      <c r="L65" s="77"/>
    </row>
    <row r="66" spans="1:12">
      <c r="A66" s="310">
        <v>4223705</v>
      </c>
      <c r="B66" s="311" t="s">
        <v>1019</v>
      </c>
      <c r="C66" s="311" t="s">
        <v>1637</v>
      </c>
      <c r="D66" s="311" t="s">
        <v>1638</v>
      </c>
      <c r="E66" s="311">
        <v>0</v>
      </c>
      <c r="F66" s="312">
        <v>43074</v>
      </c>
      <c r="G66" s="311" t="s">
        <v>1639</v>
      </c>
      <c r="H66" s="77"/>
      <c r="I66" s="77"/>
      <c r="J66" s="77"/>
      <c r="K66" s="77"/>
      <c r="L66" s="77"/>
    </row>
    <row r="67" spans="1:12">
      <c r="A67" s="308">
        <v>4414661</v>
      </c>
      <c r="B67" s="292" t="s">
        <v>1019</v>
      </c>
      <c r="C67" s="292" t="s">
        <v>1640</v>
      </c>
      <c r="D67" s="292" t="s">
        <v>1641</v>
      </c>
      <c r="E67" s="81">
        <v>498.69</v>
      </c>
      <c r="F67" s="309">
        <v>43074</v>
      </c>
      <c r="G67" s="77"/>
      <c r="H67" s="77"/>
      <c r="I67" s="77"/>
      <c r="J67" s="77"/>
      <c r="K67" s="77"/>
      <c r="L67" s="77"/>
    </row>
    <row r="68" spans="1:12">
      <c r="A68" s="308">
        <v>4586597</v>
      </c>
      <c r="B68" s="292" t="s">
        <v>1019</v>
      </c>
      <c r="C68" s="292" t="s">
        <v>1642</v>
      </c>
      <c r="D68" s="292" t="s">
        <v>1643</v>
      </c>
      <c r="E68" s="292">
        <v>626.70000000000005</v>
      </c>
      <c r="F68" s="309">
        <v>43076</v>
      </c>
      <c r="G68" s="81"/>
      <c r="H68" s="77"/>
      <c r="I68" s="77"/>
      <c r="J68" s="77"/>
      <c r="K68" s="77"/>
      <c r="L68" s="77"/>
    </row>
    <row r="69" spans="1:12">
      <c r="A69" s="308">
        <v>4606255</v>
      </c>
      <c r="B69" s="292" t="s">
        <v>1019</v>
      </c>
      <c r="C69" s="292" t="s">
        <v>1644</v>
      </c>
      <c r="D69" s="292" t="s">
        <v>1645</v>
      </c>
      <c r="E69" s="292">
        <v>433.57</v>
      </c>
      <c r="F69" s="309">
        <v>43081</v>
      </c>
      <c r="G69" s="81"/>
      <c r="H69" s="77"/>
      <c r="I69" s="77"/>
      <c r="J69" s="77"/>
      <c r="K69" s="77"/>
      <c r="L69" s="77"/>
    </row>
    <row r="70" spans="1:12">
      <c r="A70" s="310">
        <v>4623683</v>
      </c>
      <c r="B70" s="311" t="s">
        <v>1019</v>
      </c>
      <c r="C70" s="311" t="s">
        <v>1646</v>
      </c>
      <c r="D70" s="311" t="s">
        <v>1647</v>
      </c>
      <c r="E70" s="311">
        <v>0</v>
      </c>
      <c r="F70" s="312">
        <v>43081</v>
      </c>
      <c r="G70" s="311" t="s">
        <v>1639</v>
      </c>
      <c r="H70" s="77"/>
      <c r="I70" s="77"/>
      <c r="J70" s="77"/>
      <c r="K70" s="77"/>
      <c r="L70" s="77"/>
    </row>
    <row r="71" spans="1:12">
      <c r="A71" s="308">
        <v>2522633</v>
      </c>
      <c r="B71" s="292" t="s">
        <v>655</v>
      </c>
      <c r="C71" s="292" t="s">
        <v>1648</v>
      </c>
      <c r="D71" s="292" t="s">
        <v>655</v>
      </c>
      <c r="E71" s="292">
        <v>205.64</v>
      </c>
      <c r="F71" s="313">
        <v>43083</v>
      </c>
      <c r="G71" s="81"/>
      <c r="H71" s="77"/>
      <c r="I71" s="77"/>
      <c r="J71" s="77"/>
      <c r="K71" s="77"/>
      <c r="L71" s="77"/>
    </row>
    <row r="72" spans="1:12">
      <c r="A72" s="308">
        <v>4670896</v>
      </c>
      <c r="B72" s="292" t="s">
        <v>1649</v>
      </c>
      <c r="C72" s="292" t="s">
        <v>1650</v>
      </c>
      <c r="D72" s="292" t="s">
        <v>1651</v>
      </c>
      <c r="E72" s="292">
        <v>0</v>
      </c>
      <c r="F72" s="313">
        <v>43083</v>
      </c>
      <c r="G72" s="129" t="s">
        <v>55</v>
      </c>
      <c r="H72" s="77"/>
      <c r="I72" s="77"/>
      <c r="J72" s="77"/>
      <c r="K72" s="77"/>
      <c r="L72" s="77"/>
    </row>
    <row r="73" spans="1:12">
      <c r="A73" s="308">
        <v>4670896</v>
      </c>
      <c r="B73" s="292" t="s">
        <v>1014</v>
      </c>
      <c r="C73" s="292" t="s">
        <v>1650</v>
      </c>
      <c r="D73" s="292" t="s">
        <v>1652</v>
      </c>
      <c r="E73" s="292">
        <v>254.64</v>
      </c>
      <c r="F73" s="309">
        <v>43084</v>
      </c>
      <c r="G73" s="81"/>
      <c r="H73" s="77"/>
      <c r="I73" s="77"/>
      <c r="J73" s="77"/>
      <c r="K73" s="77"/>
      <c r="L73" s="77"/>
    </row>
    <row r="74" spans="1:12">
      <c r="A74" s="308">
        <v>4666248</v>
      </c>
      <c r="B74" s="292" t="s">
        <v>1014</v>
      </c>
      <c r="C74" s="292" t="s">
        <v>1653</v>
      </c>
      <c r="D74" s="292" t="s">
        <v>1654</v>
      </c>
      <c r="E74" s="292">
        <v>383.5</v>
      </c>
      <c r="F74" s="309">
        <v>43084</v>
      </c>
      <c r="G74" s="81"/>
      <c r="H74" s="77"/>
      <c r="I74" s="77"/>
      <c r="J74" s="77"/>
      <c r="K74" s="77"/>
      <c r="L74" s="77"/>
    </row>
    <row r="75" spans="1:12">
      <c r="A75" s="308">
        <v>4629460</v>
      </c>
      <c r="B75" s="292" t="s">
        <v>1019</v>
      </c>
      <c r="C75" s="292" t="s">
        <v>1655</v>
      </c>
      <c r="D75" s="292" t="s">
        <v>1656</v>
      </c>
      <c r="E75" s="292">
        <v>498.69</v>
      </c>
      <c r="F75" s="309">
        <v>43085</v>
      </c>
      <c r="G75" s="81"/>
      <c r="H75" s="77"/>
      <c r="I75" s="77"/>
      <c r="J75" s="77"/>
      <c r="K75" s="77"/>
      <c r="L75" s="77"/>
    </row>
    <row r="76" spans="1:12">
      <c r="A76" s="308">
        <v>4577311</v>
      </c>
      <c r="B76" s="292" t="s">
        <v>1019</v>
      </c>
      <c r="C76" s="292" t="s">
        <v>1657</v>
      </c>
      <c r="D76" s="292" t="s">
        <v>1658</v>
      </c>
      <c r="E76" s="292">
        <v>626.70000000000005</v>
      </c>
      <c r="F76" s="309">
        <v>43087</v>
      </c>
      <c r="G76" s="81"/>
      <c r="H76" s="77"/>
      <c r="I76" s="77"/>
      <c r="J76" s="77"/>
      <c r="K76" s="77"/>
      <c r="L76" s="77"/>
    </row>
    <row r="77" spans="1:12">
      <c r="A77" s="308">
        <v>4588859</v>
      </c>
      <c r="B77" s="292" t="s">
        <v>1019</v>
      </c>
      <c r="C77" s="292" t="s">
        <v>1659</v>
      </c>
      <c r="D77" s="292" t="s">
        <v>1660</v>
      </c>
      <c r="E77" s="292">
        <v>626.70000000000005</v>
      </c>
      <c r="F77" s="309">
        <v>43087</v>
      </c>
      <c r="G77" s="81"/>
      <c r="H77" s="77"/>
      <c r="I77" s="77"/>
      <c r="J77" s="77"/>
      <c r="K77" s="77"/>
      <c r="L77" s="77"/>
    </row>
    <row r="78" spans="1:12">
      <c r="A78" s="308">
        <v>4766220</v>
      </c>
      <c r="B78" s="292" t="s">
        <v>1019</v>
      </c>
      <c r="C78" s="292" t="s">
        <v>1661</v>
      </c>
      <c r="D78" s="292" t="s">
        <v>1662</v>
      </c>
      <c r="E78" s="292">
        <v>414.92</v>
      </c>
      <c r="F78" s="309">
        <v>43087</v>
      </c>
      <c r="G78" s="81"/>
      <c r="H78" s="77"/>
      <c r="I78" s="77"/>
      <c r="J78" s="77"/>
      <c r="K78" s="77"/>
      <c r="L78" s="77"/>
    </row>
    <row r="79" spans="1:12">
      <c r="A79" s="308">
        <v>4780322</v>
      </c>
      <c r="B79" s="292" t="s">
        <v>989</v>
      </c>
      <c r="C79" s="292" t="s">
        <v>1663</v>
      </c>
      <c r="D79" s="292" t="s">
        <v>1664</v>
      </c>
      <c r="E79" s="292">
        <v>90</v>
      </c>
      <c r="F79" s="309">
        <v>43088</v>
      </c>
      <c r="G79" s="81"/>
      <c r="H79" s="77"/>
      <c r="I79" s="77"/>
      <c r="J79" s="77"/>
      <c r="K79" s="77"/>
      <c r="L79" s="77"/>
    </row>
    <row r="80" spans="1:12">
      <c r="A80" s="308">
        <v>4702525</v>
      </c>
      <c r="B80" s="292" t="s">
        <v>655</v>
      </c>
      <c r="C80" s="292" t="s">
        <v>1665</v>
      </c>
      <c r="D80" s="292" t="s">
        <v>655</v>
      </c>
      <c r="E80" s="292">
        <v>205.64</v>
      </c>
      <c r="F80" s="309">
        <v>43088</v>
      </c>
      <c r="G80" s="81"/>
      <c r="H80" s="77"/>
      <c r="I80" s="77"/>
      <c r="J80" s="77"/>
      <c r="K80" s="77"/>
      <c r="L80" s="77"/>
    </row>
    <row r="81" spans="1:14">
      <c r="A81" s="308">
        <v>416358</v>
      </c>
      <c r="B81" s="292" t="s">
        <v>1019</v>
      </c>
      <c r="C81" s="292" t="s">
        <v>1666</v>
      </c>
      <c r="D81" s="292" t="s">
        <v>1517</v>
      </c>
      <c r="E81" s="292">
        <v>433.57</v>
      </c>
      <c r="F81" s="309">
        <v>43089</v>
      </c>
      <c r="G81" s="81"/>
      <c r="H81" s="77"/>
      <c r="I81" s="77"/>
      <c r="J81" s="77"/>
      <c r="K81" s="77"/>
      <c r="L81" s="77"/>
    </row>
    <row r="82" spans="1:14">
      <c r="A82" s="308">
        <v>4389702</v>
      </c>
      <c r="B82" s="292" t="s">
        <v>1019</v>
      </c>
      <c r="C82" s="292" t="s">
        <v>1667</v>
      </c>
      <c r="D82" s="292" t="s">
        <v>1668</v>
      </c>
      <c r="E82" s="292" t="s">
        <v>1089</v>
      </c>
      <c r="F82" s="309">
        <v>43090</v>
      </c>
      <c r="G82" s="292">
        <v>626.70000000000005</v>
      </c>
      <c r="H82" s="77"/>
      <c r="I82" s="77"/>
      <c r="J82" s="77"/>
      <c r="K82" s="77"/>
      <c r="L82" s="77"/>
    </row>
    <row r="83" spans="1:14">
      <c r="A83" s="308">
        <v>4880027</v>
      </c>
      <c r="B83" s="292" t="s">
        <v>1019</v>
      </c>
      <c r="C83" s="292" t="s">
        <v>1669</v>
      </c>
      <c r="D83" s="292" t="s">
        <v>1670</v>
      </c>
      <c r="E83" s="292" t="s">
        <v>1089</v>
      </c>
      <c r="F83" s="309">
        <v>43092</v>
      </c>
      <c r="G83" s="292">
        <v>0</v>
      </c>
      <c r="H83" s="77"/>
      <c r="I83" s="77"/>
      <c r="J83" s="343" t="s">
        <v>1671</v>
      </c>
      <c r="K83" s="81"/>
      <c r="L83" s="343">
        <f>SUM(E86:E93)</f>
        <v>1888.8999999999996</v>
      </c>
    </row>
    <row r="84" spans="1:14" ht="15.75" thickBot="1">
      <c r="A84" s="344">
        <v>3985922</v>
      </c>
      <c r="B84" s="291" t="s">
        <v>283</v>
      </c>
      <c r="C84" s="291" t="s">
        <v>1672</v>
      </c>
      <c r="D84" s="291" t="s">
        <v>1673</v>
      </c>
      <c r="E84" s="81">
        <v>524.91999999999996</v>
      </c>
      <c r="F84" s="345">
        <v>43059</v>
      </c>
      <c r="G84" s="77"/>
      <c r="H84" s="77"/>
      <c r="I84" s="77"/>
      <c r="J84" s="129" t="s">
        <v>80</v>
      </c>
      <c r="K84" s="77"/>
      <c r="L84" s="129">
        <v>2413.8200000000002</v>
      </c>
    </row>
    <row r="85" spans="1:14">
      <c r="A85" s="346"/>
      <c r="B85" s="385" t="s">
        <v>1674</v>
      </c>
      <c r="C85" s="385"/>
      <c r="D85" s="338" t="s">
        <v>1675</v>
      </c>
      <c r="E85" s="314" t="s">
        <v>897</v>
      </c>
      <c r="F85" s="77"/>
      <c r="G85" s="347">
        <f>SUM(G59:G84)</f>
        <v>626.70000000000005</v>
      </c>
      <c r="H85" s="77"/>
      <c r="I85" s="77"/>
      <c r="J85" s="348" t="s">
        <v>1671</v>
      </c>
      <c r="K85" s="81" t="e">
        <f>#REF!+L84</f>
        <v>#REF!</v>
      </c>
      <c r="L85" s="81"/>
      <c r="M85" s="274"/>
      <c r="N85" s="275"/>
    </row>
    <row r="86" spans="1:14">
      <c r="A86" s="310">
        <v>2106795</v>
      </c>
      <c r="B86" s="292" t="s">
        <v>655</v>
      </c>
      <c r="C86" s="292" t="s">
        <v>1676</v>
      </c>
      <c r="D86" s="292" t="s">
        <v>655</v>
      </c>
      <c r="E86" s="81">
        <v>205.64</v>
      </c>
      <c r="F86" s="286">
        <v>43007</v>
      </c>
      <c r="G86" s="81"/>
      <c r="H86" s="77"/>
      <c r="I86" s="348" t="s">
        <v>1677</v>
      </c>
      <c r="J86" s="81" t="e">
        <f>K85*60%</f>
        <v>#REF!</v>
      </c>
      <c r="K86" s="81"/>
      <c r="L86" s="349"/>
    </row>
    <row r="87" spans="1:14" ht="15.75" thickBot="1">
      <c r="A87" s="344">
        <v>2147081</v>
      </c>
      <c r="B87" s="291" t="s">
        <v>283</v>
      </c>
      <c r="C87" s="291" t="s">
        <v>1678</v>
      </c>
      <c r="D87" s="291" t="s">
        <v>1679</v>
      </c>
      <c r="E87" s="81">
        <v>477.2</v>
      </c>
      <c r="F87" s="345">
        <v>43000</v>
      </c>
      <c r="G87" s="81"/>
      <c r="H87" s="77"/>
      <c r="I87" s="350" t="s">
        <v>1680</v>
      </c>
      <c r="J87" s="155" t="e">
        <f>K85*40%</f>
        <v>#REF!</v>
      </c>
      <c r="K87" s="155"/>
      <c r="L87" s="351"/>
    </row>
    <row r="88" spans="1:14">
      <c r="A88" s="308">
        <v>2810601</v>
      </c>
      <c r="B88" s="292" t="s">
        <v>1681</v>
      </c>
      <c r="C88" s="292" t="s">
        <v>1682</v>
      </c>
      <c r="D88" s="292" t="s">
        <v>1683</v>
      </c>
      <c r="E88" s="81">
        <v>0</v>
      </c>
      <c r="F88" s="286">
        <v>43024</v>
      </c>
      <c r="G88" s="81" t="s">
        <v>192</v>
      </c>
      <c r="H88" s="77"/>
      <c r="I88" s="352" t="s">
        <v>1684</v>
      </c>
      <c r="J88" s="353">
        <v>8024</v>
      </c>
      <c r="K88" s="352" t="s">
        <v>1677</v>
      </c>
      <c r="L88" s="353">
        <f>J88*60%</f>
        <v>4814.3999999999996</v>
      </c>
    </row>
    <row r="89" spans="1:14">
      <c r="A89" s="308">
        <v>3327367</v>
      </c>
      <c r="B89" s="292" t="s">
        <v>655</v>
      </c>
      <c r="C89" s="292" t="s">
        <v>1685</v>
      </c>
      <c r="D89" s="292" t="s">
        <v>655</v>
      </c>
      <c r="E89" s="81">
        <v>205.64</v>
      </c>
      <c r="F89" s="286">
        <v>43036</v>
      </c>
      <c r="G89" s="81"/>
      <c r="H89" s="77"/>
      <c r="I89" s="386" t="s">
        <v>1686</v>
      </c>
      <c r="J89" s="387"/>
      <c r="K89" s="388" t="s">
        <v>1687</v>
      </c>
      <c r="L89" s="389"/>
    </row>
    <row r="90" spans="1:14">
      <c r="A90" s="308">
        <v>3529196</v>
      </c>
      <c r="B90" s="292" t="s">
        <v>655</v>
      </c>
      <c r="C90" s="292" t="s">
        <v>1688</v>
      </c>
      <c r="D90" s="292" t="s">
        <v>655</v>
      </c>
      <c r="E90" s="81">
        <v>205.64</v>
      </c>
      <c r="F90" s="286">
        <v>43038</v>
      </c>
      <c r="G90" s="81"/>
      <c r="H90" s="77"/>
      <c r="I90" s="354" t="s">
        <v>1689</v>
      </c>
      <c r="J90" s="355">
        <f>J88*22%</f>
        <v>1765.28</v>
      </c>
      <c r="K90" s="354" t="s">
        <v>1689</v>
      </c>
      <c r="L90" s="355">
        <f>J88*18%</f>
        <v>1444.32</v>
      </c>
    </row>
    <row r="91" spans="1:14">
      <c r="A91" s="308">
        <v>3140886</v>
      </c>
      <c r="B91" s="292" t="s">
        <v>655</v>
      </c>
      <c r="C91" s="292" t="s">
        <v>1690</v>
      </c>
      <c r="D91" s="292" t="s">
        <v>655</v>
      </c>
      <c r="E91" s="81">
        <v>205.64</v>
      </c>
      <c r="F91" s="286">
        <v>43038</v>
      </c>
      <c r="G91" s="81"/>
      <c r="H91" s="77"/>
      <c r="I91" s="356" t="s">
        <v>1691</v>
      </c>
      <c r="J91" s="357">
        <v>1888.9</v>
      </c>
      <c r="K91" s="356" t="s">
        <v>1677</v>
      </c>
      <c r="L91" s="357">
        <f>J91*60%</f>
        <v>1133.3399999999999</v>
      </c>
    </row>
    <row r="92" spans="1:14" ht="15.75" thickBot="1">
      <c r="A92" s="308">
        <v>3691234</v>
      </c>
      <c r="B92" s="292" t="s">
        <v>1014</v>
      </c>
      <c r="C92" s="292" t="s">
        <v>1692</v>
      </c>
      <c r="D92" s="292" t="s">
        <v>1693</v>
      </c>
      <c r="E92" s="81">
        <v>383.5</v>
      </c>
      <c r="F92" s="286">
        <v>43039</v>
      </c>
      <c r="G92" s="81"/>
      <c r="H92" s="77"/>
      <c r="I92" s="386" t="s">
        <v>1686</v>
      </c>
      <c r="J92" s="387"/>
      <c r="K92" s="388" t="s">
        <v>1687</v>
      </c>
      <c r="L92" s="389"/>
    </row>
    <row r="93" spans="1:14">
      <c r="A93" s="308">
        <v>1239767</v>
      </c>
      <c r="B93" s="292" t="s">
        <v>655</v>
      </c>
      <c r="C93" s="292" t="s">
        <v>1694</v>
      </c>
      <c r="D93" s="292" t="s">
        <v>655</v>
      </c>
      <c r="E93" s="81">
        <v>205.64</v>
      </c>
      <c r="F93" s="286">
        <v>43039</v>
      </c>
      <c r="G93" s="81"/>
      <c r="H93" s="77"/>
      <c r="I93" s="390" t="s">
        <v>1695</v>
      </c>
      <c r="J93" s="391"/>
      <c r="K93" s="392" t="s">
        <v>1696</v>
      </c>
      <c r="L93" s="393"/>
    </row>
    <row r="94" spans="1:14">
      <c r="A94" s="358">
        <v>3612366</v>
      </c>
      <c r="B94" s="359" t="s">
        <v>1014</v>
      </c>
      <c r="C94" s="359" t="s">
        <v>1697</v>
      </c>
      <c r="D94" s="359" t="s">
        <v>1698</v>
      </c>
      <c r="E94" s="360">
        <v>383.5</v>
      </c>
      <c r="F94" s="361">
        <v>43042</v>
      </c>
      <c r="G94" s="81"/>
      <c r="H94" s="77"/>
      <c r="I94" s="354" t="s">
        <v>1671</v>
      </c>
      <c r="J94" s="355" t="e">
        <f>J90+#REF!</f>
        <v>#REF!</v>
      </c>
      <c r="K94" s="354" t="s">
        <v>1671</v>
      </c>
      <c r="L94" s="355" t="e">
        <f>L90+#REF!</f>
        <v>#REF!</v>
      </c>
    </row>
    <row r="95" spans="1:14">
      <c r="A95" s="358">
        <v>3785768</v>
      </c>
      <c r="B95" s="359" t="s">
        <v>1014</v>
      </c>
      <c r="C95" s="359" t="s">
        <v>1699</v>
      </c>
      <c r="D95" s="359" t="s">
        <v>1700</v>
      </c>
      <c r="E95" s="360">
        <v>383.5</v>
      </c>
      <c r="F95" s="361">
        <v>43042</v>
      </c>
      <c r="G95" s="81"/>
      <c r="H95" s="77"/>
      <c r="I95" s="354" t="s">
        <v>1701</v>
      </c>
      <c r="J95" s="355">
        <v>124</v>
      </c>
      <c r="K95" s="354" t="s">
        <v>1701</v>
      </c>
      <c r="L95" s="355">
        <v>87</v>
      </c>
    </row>
    <row r="96" spans="1:14">
      <c r="A96" s="358">
        <v>3785768</v>
      </c>
      <c r="B96" s="359" t="s">
        <v>1014</v>
      </c>
      <c r="C96" s="359" t="s">
        <v>1699</v>
      </c>
      <c r="D96" s="359" t="s">
        <v>1700</v>
      </c>
      <c r="E96" s="360">
        <v>205.64</v>
      </c>
      <c r="F96" s="361">
        <v>43043</v>
      </c>
      <c r="G96" s="81"/>
      <c r="H96" s="77"/>
      <c r="I96" s="354" t="s">
        <v>1702</v>
      </c>
      <c r="J96" s="355">
        <f>80*18.75</f>
        <v>1500</v>
      </c>
      <c r="K96" s="354" t="s">
        <v>1703</v>
      </c>
      <c r="L96" s="355">
        <f>50*18.75</f>
        <v>937.5</v>
      </c>
    </row>
    <row r="97" spans="1:12">
      <c r="A97" s="358">
        <v>3988193</v>
      </c>
      <c r="B97" s="359" t="s">
        <v>655</v>
      </c>
      <c r="C97" s="359" t="s">
        <v>1704</v>
      </c>
      <c r="D97" s="359" t="s">
        <v>1705</v>
      </c>
      <c r="E97" s="360">
        <v>205.64</v>
      </c>
      <c r="F97" s="361">
        <v>43045</v>
      </c>
      <c r="G97" s="81"/>
      <c r="H97" s="77"/>
      <c r="I97" s="354" t="s">
        <v>1706</v>
      </c>
      <c r="J97" s="355">
        <f>124-80</f>
        <v>44</v>
      </c>
      <c r="K97" s="354" t="s">
        <v>1706</v>
      </c>
      <c r="L97" s="355">
        <f>87-50</f>
        <v>37</v>
      </c>
    </row>
    <row r="98" spans="1:12" ht="15.75" thickBot="1">
      <c r="A98" s="358">
        <v>2060053</v>
      </c>
      <c r="B98" s="359" t="s">
        <v>655</v>
      </c>
      <c r="C98" s="359" t="s">
        <v>1707</v>
      </c>
      <c r="D98" s="359" t="s">
        <v>1708</v>
      </c>
      <c r="E98" s="360">
        <v>205.64</v>
      </c>
      <c r="F98" s="361">
        <v>43045</v>
      </c>
      <c r="G98" s="81"/>
      <c r="H98" s="77"/>
      <c r="I98" s="362" t="s">
        <v>1709</v>
      </c>
      <c r="J98" s="363" t="e">
        <f>J94-1500</f>
        <v>#REF!</v>
      </c>
      <c r="K98" s="362" t="s">
        <v>1709</v>
      </c>
      <c r="L98" s="363" t="e">
        <f>L94-L96</f>
        <v>#REF!</v>
      </c>
    </row>
    <row r="99" spans="1:12">
      <c r="A99" s="358">
        <v>3310759</v>
      </c>
      <c r="B99" s="359" t="s">
        <v>655</v>
      </c>
      <c r="C99" s="359" t="s">
        <v>1710</v>
      </c>
      <c r="D99" s="359" t="s">
        <v>1711</v>
      </c>
      <c r="E99" s="360">
        <v>205.64</v>
      </c>
      <c r="F99" s="361">
        <v>43045</v>
      </c>
      <c r="G99" s="81"/>
      <c r="H99" s="77"/>
      <c r="I99" s="77"/>
      <c r="J99" s="77"/>
      <c r="K99" s="77"/>
      <c r="L99" s="77"/>
    </row>
    <row r="100" spans="1:12">
      <c r="A100" s="358">
        <v>2298006</v>
      </c>
      <c r="B100" s="359" t="s">
        <v>1014</v>
      </c>
      <c r="C100" s="359" t="s">
        <v>1712</v>
      </c>
      <c r="D100" s="359" t="s">
        <v>1713</v>
      </c>
      <c r="E100" s="360">
        <v>383.5</v>
      </c>
      <c r="F100" s="361">
        <v>43046</v>
      </c>
      <c r="G100" s="81"/>
      <c r="H100" s="77"/>
      <c r="I100" s="77"/>
      <c r="J100" s="77"/>
      <c r="K100" s="77"/>
      <c r="L100" s="77"/>
    </row>
    <row r="101" spans="1:12">
      <c r="A101" s="358">
        <v>2298006</v>
      </c>
      <c r="B101" s="359" t="s">
        <v>655</v>
      </c>
      <c r="C101" s="359" t="s">
        <v>1712</v>
      </c>
      <c r="D101" s="359" t="s">
        <v>1713</v>
      </c>
      <c r="E101" s="360">
        <v>205.64</v>
      </c>
      <c r="F101" s="361">
        <v>43047</v>
      </c>
      <c r="G101" s="81"/>
      <c r="H101" s="77"/>
      <c r="I101" s="77"/>
      <c r="J101" s="77"/>
      <c r="K101" s="77"/>
      <c r="L101" s="77"/>
    </row>
    <row r="102" spans="1:12">
      <c r="A102" s="358">
        <v>3728414</v>
      </c>
      <c r="B102" s="359" t="s">
        <v>1014</v>
      </c>
      <c r="C102" s="359" t="s">
        <v>1714</v>
      </c>
      <c r="D102" s="359" t="s">
        <v>1715</v>
      </c>
      <c r="E102" s="360">
        <v>194.94</v>
      </c>
      <c r="F102" s="361">
        <v>43047</v>
      </c>
      <c r="G102" s="81"/>
      <c r="H102" s="77"/>
      <c r="I102" s="77"/>
      <c r="J102" s="77"/>
      <c r="K102" s="77"/>
      <c r="L102" s="77"/>
    </row>
    <row r="103" spans="1:12">
      <c r="A103" s="358">
        <v>3790761</v>
      </c>
      <c r="B103" s="359" t="s">
        <v>1014</v>
      </c>
      <c r="C103" s="359" t="s">
        <v>1716</v>
      </c>
      <c r="D103" s="359" t="s">
        <v>1717</v>
      </c>
      <c r="E103" s="360">
        <v>187.32</v>
      </c>
      <c r="F103" s="361">
        <v>43047</v>
      </c>
      <c r="G103" s="81"/>
      <c r="H103" s="77"/>
      <c r="I103" s="77"/>
      <c r="J103" s="77"/>
      <c r="K103" s="77"/>
      <c r="L103" s="77"/>
    </row>
    <row r="104" spans="1:12">
      <c r="A104" s="358">
        <v>3790761</v>
      </c>
      <c r="B104" s="359" t="s">
        <v>655</v>
      </c>
      <c r="C104" s="359" t="s">
        <v>1716</v>
      </c>
      <c r="D104" s="359" t="s">
        <v>1717</v>
      </c>
      <c r="E104" s="360">
        <v>205.64</v>
      </c>
      <c r="F104" s="361">
        <v>43047</v>
      </c>
      <c r="G104" s="81"/>
      <c r="H104" s="77"/>
      <c r="I104" s="77"/>
      <c r="J104" s="77"/>
      <c r="K104" s="77"/>
      <c r="L104" s="77"/>
    </row>
    <row r="105" spans="1:12">
      <c r="A105" s="358">
        <v>3660052</v>
      </c>
      <c r="B105" s="359" t="s">
        <v>1014</v>
      </c>
      <c r="C105" s="359" t="s">
        <v>1718</v>
      </c>
      <c r="D105" s="359" t="s">
        <v>1719</v>
      </c>
      <c r="E105" s="360">
        <v>383.5</v>
      </c>
      <c r="F105" s="361">
        <v>43047</v>
      </c>
      <c r="G105" s="81"/>
      <c r="H105" s="77"/>
      <c r="I105" s="77"/>
      <c r="J105" s="77"/>
      <c r="K105" s="77"/>
      <c r="L105" s="77"/>
    </row>
    <row r="106" spans="1:12">
      <c r="A106" s="358">
        <v>3081629</v>
      </c>
      <c r="B106" s="359" t="s">
        <v>1014</v>
      </c>
      <c r="C106" s="359" t="s">
        <v>1720</v>
      </c>
      <c r="D106" s="359" t="s">
        <v>1721</v>
      </c>
      <c r="E106" s="360">
        <v>187.32</v>
      </c>
      <c r="F106" s="361">
        <v>43048</v>
      </c>
      <c r="G106" s="81"/>
      <c r="H106" s="77"/>
      <c r="I106" s="77"/>
      <c r="J106" s="77"/>
      <c r="K106" s="77"/>
      <c r="L106" s="77"/>
    </row>
    <row r="107" spans="1:12">
      <c r="A107" s="358">
        <v>3081629</v>
      </c>
      <c r="B107" s="359" t="s">
        <v>655</v>
      </c>
      <c r="C107" s="359" t="s">
        <v>1720</v>
      </c>
      <c r="D107" s="359" t="s">
        <v>1721</v>
      </c>
      <c r="E107" s="360">
        <v>205.64</v>
      </c>
      <c r="F107" s="361">
        <v>43048</v>
      </c>
      <c r="G107" s="81"/>
      <c r="H107" s="77"/>
      <c r="I107" s="77"/>
      <c r="J107" s="77"/>
      <c r="K107" s="77"/>
      <c r="L107" s="77"/>
    </row>
    <row r="108" spans="1:12">
      <c r="A108" s="358">
        <v>3976152</v>
      </c>
      <c r="B108" s="359" t="s">
        <v>1014</v>
      </c>
      <c r="C108" s="359" t="s">
        <v>1722</v>
      </c>
      <c r="D108" s="359" t="s">
        <v>1723</v>
      </c>
      <c r="E108" s="360">
        <v>194.94</v>
      </c>
      <c r="F108" s="361">
        <v>43049</v>
      </c>
      <c r="G108" s="81"/>
      <c r="H108" s="77"/>
      <c r="I108" s="77"/>
      <c r="J108" s="77"/>
      <c r="K108" s="77"/>
      <c r="L108" s="77"/>
    </row>
    <row r="109" spans="1:12">
      <c r="A109" s="358">
        <v>3976152</v>
      </c>
      <c r="B109" s="359" t="s">
        <v>655</v>
      </c>
      <c r="C109" s="359" t="s">
        <v>1722</v>
      </c>
      <c r="D109" s="359" t="s">
        <v>1723</v>
      </c>
      <c r="E109" s="360">
        <v>205.64</v>
      </c>
      <c r="F109" s="361">
        <v>43049</v>
      </c>
      <c r="G109" s="81"/>
      <c r="H109" s="77"/>
      <c r="I109" s="77"/>
      <c r="J109" s="77"/>
      <c r="K109" s="77"/>
      <c r="L109" s="77"/>
    </row>
    <row r="110" spans="1:12">
      <c r="A110" s="358">
        <v>3728414</v>
      </c>
      <c r="B110" s="359" t="s">
        <v>655</v>
      </c>
      <c r="C110" s="359" t="s">
        <v>1714</v>
      </c>
      <c r="D110" s="359" t="s">
        <v>1715</v>
      </c>
      <c r="E110" s="360">
        <v>205.64</v>
      </c>
      <c r="F110" s="361">
        <v>43050</v>
      </c>
      <c r="G110" s="81"/>
      <c r="H110" s="77"/>
      <c r="I110" s="77"/>
      <c r="J110" s="77"/>
      <c r="K110" s="77"/>
      <c r="L110" s="77"/>
    </row>
    <row r="111" spans="1:12">
      <c r="A111" s="358">
        <v>3938989</v>
      </c>
      <c r="B111" s="359" t="s">
        <v>1014</v>
      </c>
      <c r="C111" s="359" t="s">
        <v>1724</v>
      </c>
      <c r="D111" s="359" t="s">
        <v>1725</v>
      </c>
      <c r="E111" s="360">
        <v>625.48</v>
      </c>
      <c r="F111" s="361">
        <v>43050</v>
      </c>
      <c r="G111" s="81"/>
      <c r="H111" s="77"/>
      <c r="I111" s="77"/>
      <c r="J111" s="77"/>
      <c r="K111" s="77"/>
      <c r="L111" s="77"/>
    </row>
    <row r="112" spans="1:12">
      <c r="A112" s="358">
        <v>4005618</v>
      </c>
      <c r="B112" s="359" t="s">
        <v>1014</v>
      </c>
      <c r="C112" s="359" t="s">
        <v>1726</v>
      </c>
      <c r="D112" s="359" t="s">
        <v>1727</v>
      </c>
      <c r="E112" s="360">
        <v>383.5</v>
      </c>
      <c r="F112" s="361">
        <v>43052</v>
      </c>
      <c r="G112" s="81"/>
      <c r="H112" s="315" t="s">
        <v>574</v>
      </c>
      <c r="I112" s="315">
        <v>11728.16</v>
      </c>
      <c r="J112" s="364"/>
      <c r="K112" s="77"/>
      <c r="L112" s="77"/>
    </row>
    <row r="113" spans="1:12">
      <c r="A113" s="358">
        <v>3938989</v>
      </c>
      <c r="B113" s="359" t="s">
        <v>655</v>
      </c>
      <c r="C113" s="359" t="s">
        <v>1724</v>
      </c>
      <c r="D113" s="359" t="s">
        <v>1725</v>
      </c>
      <c r="E113" s="360">
        <v>205.64</v>
      </c>
      <c r="F113" s="361">
        <v>43052</v>
      </c>
      <c r="G113" s="81"/>
      <c r="H113" s="316">
        <v>0.6</v>
      </c>
      <c r="I113" s="315">
        <v>7036.89</v>
      </c>
      <c r="J113" s="364"/>
      <c r="K113" s="77"/>
      <c r="L113" s="77"/>
    </row>
    <row r="114" spans="1:12">
      <c r="A114" s="358">
        <v>4005316</v>
      </c>
      <c r="B114" s="359" t="s">
        <v>1014</v>
      </c>
      <c r="C114" s="359" t="s">
        <v>1728</v>
      </c>
      <c r="D114" s="359" t="s">
        <v>1729</v>
      </c>
      <c r="E114" s="360">
        <v>187</v>
      </c>
      <c r="F114" s="361">
        <v>43052</v>
      </c>
      <c r="G114" s="81"/>
      <c r="H114" s="316">
        <v>0.4</v>
      </c>
      <c r="I114" s="315">
        <v>4691.26</v>
      </c>
      <c r="J114" s="317">
        <v>553.55999999999995</v>
      </c>
      <c r="K114" s="77"/>
      <c r="L114" s="364"/>
    </row>
    <row r="115" spans="1:12">
      <c r="A115" s="358">
        <v>4005316</v>
      </c>
      <c r="B115" s="359" t="s">
        <v>283</v>
      </c>
      <c r="C115" s="359" t="s">
        <v>1728</v>
      </c>
      <c r="D115" s="359" t="s">
        <v>1729</v>
      </c>
      <c r="E115" s="360">
        <v>238</v>
      </c>
      <c r="F115" s="361">
        <v>43052</v>
      </c>
      <c r="G115" s="81"/>
      <c r="H115" s="315" t="s">
        <v>208</v>
      </c>
      <c r="I115" s="315" t="s">
        <v>1730</v>
      </c>
      <c r="J115" s="317">
        <v>1861.96</v>
      </c>
      <c r="K115" s="77"/>
      <c r="L115" s="364"/>
    </row>
    <row r="116" spans="1:12">
      <c r="A116" s="358">
        <v>4005316</v>
      </c>
      <c r="B116" s="359" t="s">
        <v>655</v>
      </c>
      <c r="C116" s="359" t="s">
        <v>1728</v>
      </c>
      <c r="D116" s="359" t="s">
        <v>1729</v>
      </c>
      <c r="E116" s="360">
        <v>205.64</v>
      </c>
      <c r="F116" s="361">
        <v>43053</v>
      </c>
      <c r="G116" s="81"/>
      <c r="H116" s="365" t="s">
        <v>1731</v>
      </c>
      <c r="I116" s="365">
        <v>10344.24</v>
      </c>
      <c r="J116" s="317">
        <v>2275.73</v>
      </c>
      <c r="K116" s="77"/>
      <c r="L116" s="366"/>
    </row>
    <row r="117" spans="1:12">
      <c r="A117" s="358">
        <v>4081116</v>
      </c>
      <c r="B117" s="359" t="s">
        <v>1014</v>
      </c>
      <c r="C117" s="359" t="s">
        <v>1732</v>
      </c>
      <c r="D117" s="359" t="s">
        <v>1733</v>
      </c>
      <c r="E117" s="360">
        <v>383.5</v>
      </c>
      <c r="F117" s="361">
        <v>43053</v>
      </c>
      <c r="G117" s="81"/>
      <c r="H117" s="77"/>
      <c r="I117" s="317" t="s">
        <v>1734</v>
      </c>
      <c r="J117" s="77"/>
      <c r="K117" s="77"/>
      <c r="L117" s="318" t="s">
        <v>1735</v>
      </c>
    </row>
    <row r="118" spans="1:12">
      <c r="A118" s="358">
        <v>1808779</v>
      </c>
      <c r="B118" s="359" t="s">
        <v>1014</v>
      </c>
      <c r="C118" s="359" t="s">
        <v>1736</v>
      </c>
      <c r="D118" s="359" t="s">
        <v>1737</v>
      </c>
      <c r="E118" s="360">
        <v>625.48</v>
      </c>
      <c r="F118" s="361">
        <v>43054</v>
      </c>
      <c r="G118" s="81"/>
      <c r="H118" s="77"/>
      <c r="I118" s="317" t="s">
        <v>1738</v>
      </c>
      <c r="J118" s="77"/>
      <c r="K118" s="77"/>
      <c r="L118" s="318" t="s">
        <v>1739</v>
      </c>
    </row>
    <row r="119" spans="1:12">
      <c r="A119" s="358">
        <v>4081083</v>
      </c>
      <c r="B119" s="359" t="s">
        <v>1014</v>
      </c>
      <c r="C119" s="359" t="s">
        <v>1740</v>
      </c>
      <c r="D119" s="359" t="s">
        <v>1741</v>
      </c>
      <c r="E119" s="360">
        <v>194.94</v>
      </c>
      <c r="F119" s="361">
        <v>43054</v>
      </c>
      <c r="G119" s="81"/>
      <c r="H119" s="77"/>
      <c r="I119" s="317" t="s">
        <v>1742</v>
      </c>
      <c r="J119" s="77"/>
      <c r="K119" s="77"/>
      <c r="L119" s="318" t="s">
        <v>1743</v>
      </c>
    </row>
    <row r="120" spans="1:12">
      <c r="A120" s="358">
        <v>1808779</v>
      </c>
      <c r="B120" s="359" t="s">
        <v>655</v>
      </c>
      <c r="C120" s="359" t="s">
        <v>1736</v>
      </c>
      <c r="D120" s="359" t="s">
        <v>1737</v>
      </c>
      <c r="E120" s="360">
        <v>205.64</v>
      </c>
      <c r="F120" s="361">
        <v>43055</v>
      </c>
      <c r="G120" s="81"/>
      <c r="H120" s="77"/>
      <c r="I120" s="77"/>
      <c r="J120" s="77"/>
      <c r="K120" s="77"/>
      <c r="L120" s="77"/>
    </row>
    <row r="121" spans="1:12">
      <c r="A121" s="358">
        <v>4154817</v>
      </c>
      <c r="B121" s="359" t="s">
        <v>1014</v>
      </c>
      <c r="C121" s="359" t="s">
        <v>1744</v>
      </c>
      <c r="D121" s="359" t="s">
        <v>1745</v>
      </c>
      <c r="E121" s="360">
        <v>194.94</v>
      </c>
      <c r="F121" s="361">
        <v>43055</v>
      </c>
      <c r="G121" s="81"/>
      <c r="H121" s="77"/>
      <c r="I121" s="77"/>
      <c r="J121" s="77"/>
      <c r="K121" s="77"/>
      <c r="L121" s="77"/>
    </row>
    <row r="122" spans="1:12">
      <c r="A122" s="358">
        <v>4154817</v>
      </c>
      <c r="B122" s="359" t="s">
        <v>655</v>
      </c>
      <c r="C122" s="359" t="s">
        <v>1744</v>
      </c>
      <c r="D122" s="359" t="s">
        <v>1745</v>
      </c>
      <c r="E122" s="360">
        <v>205.64</v>
      </c>
      <c r="F122" s="361">
        <v>43055</v>
      </c>
      <c r="G122" s="81"/>
      <c r="H122" s="77"/>
      <c r="I122" s="77"/>
      <c r="J122" s="77"/>
      <c r="K122" s="77"/>
      <c r="L122" s="77"/>
    </row>
    <row r="123" spans="1:12">
      <c r="A123" s="358">
        <v>4126012</v>
      </c>
      <c r="B123" s="359" t="s">
        <v>1014</v>
      </c>
      <c r="C123" s="359" t="s">
        <v>1746</v>
      </c>
      <c r="D123" s="359" t="s">
        <v>1747</v>
      </c>
      <c r="E123" s="360">
        <v>383.5</v>
      </c>
      <c r="F123" s="361">
        <v>43056</v>
      </c>
      <c r="G123" s="81"/>
      <c r="H123" s="77"/>
      <c r="I123" s="77"/>
      <c r="J123" s="77"/>
      <c r="K123" s="77"/>
      <c r="L123" s="77"/>
    </row>
    <row r="124" spans="1:12">
      <c r="A124" s="358">
        <v>4126012</v>
      </c>
      <c r="B124" s="359" t="s">
        <v>655</v>
      </c>
      <c r="C124" s="359" t="s">
        <v>1746</v>
      </c>
      <c r="D124" s="359" t="s">
        <v>1747</v>
      </c>
      <c r="E124" s="360">
        <v>205.64</v>
      </c>
      <c r="F124" s="361">
        <v>43056</v>
      </c>
      <c r="G124" s="81"/>
      <c r="H124" s="77"/>
      <c r="I124" s="77"/>
      <c r="J124" s="77"/>
      <c r="K124" s="77"/>
      <c r="L124" s="77"/>
    </row>
    <row r="125" spans="1:12">
      <c r="A125" s="358">
        <v>3730512</v>
      </c>
      <c r="B125" s="359" t="s">
        <v>1014</v>
      </c>
      <c r="C125" s="359" t="s">
        <v>1748</v>
      </c>
      <c r="D125" s="359" t="s">
        <v>1749</v>
      </c>
      <c r="E125" s="360">
        <v>194.94</v>
      </c>
      <c r="F125" s="361">
        <v>43057</v>
      </c>
      <c r="G125" s="81"/>
      <c r="H125" s="77"/>
      <c r="I125" s="77"/>
      <c r="J125" s="77"/>
      <c r="K125" s="77"/>
      <c r="L125" s="77"/>
    </row>
    <row r="126" spans="1:12">
      <c r="A126" s="358">
        <v>3985922</v>
      </c>
      <c r="B126" s="359" t="s">
        <v>1014</v>
      </c>
      <c r="C126" s="359" t="s">
        <v>1672</v>
      </c>
      <c r="D126" s="359" t="s">
        <v>1750</v>
      </c>
      <c r="E126" s="360">
        <v>194.94</v>
      </c>
      <c r="F126" s="361">
        <v>43057</v>
      </c>
      <c r="G126" s="81"/>
      <c r="H126" s="77"/>
      <c r="I126" s="77"/>
      <c r="J126" s="77"/>
      <c r="K126" s="77"/>
      <c r="L126" s="77"/>
    </row>
    <row r="127" spans="1:12">
      <c r="A127" s="358">
        <v>4178627</v>
      </c>
      <c r="B127" s="359" t="s">
        <v>1014</v>
      </c>
      <c r="C127" s="359" t="s">
        <v>1751</v>
      </c>
      <c r="D127" s="359"/>
      <c r="E127" s="360">
        <v>383.5</v>
      </c>
      <c r="F127" s="361">
        <v>43059</v>
      </c>
      <c r="G127" s="81"/>
      <c r="H127" s="77"/>
      <c r="I127" s="77"/>
      <c r="J127" s="77"/>
      <c r="K127" s="77"/>
      <c r="L127" s="77"/>
    </row>
    <row r="128" spans="1:12">
      <c r="A128" s="358">
        <v>3985922</v>
      </c>
      <c r="B128" s="359" t="s">
        <v>283</v>
      </c>
      <c r="C128" s="359" t="s">
        <v>1672</v>
      </c>
      <c r="D128" s="359" t="s">
        <v>1750</v>
      </c>
      <c r="E128" s="367" t="s">
        <v>55</v>
      </c>
      <c r="F128" s="361">
        <v>43059</v>
      </c>
      <c r="G128" s="81"/>
      <c r="H128" s="77"/>
      <c r="I128" s="77"/>
      <c r="J128" s="77"/>
      <c r="K128" s="77"/>
      <c r="L128" s="77"/>
    </row>
    <row r="129" spans="1:12">
      <c r="A129" s="358">
        <v>4178627</v>
      </c>
      <c r="B129" s="359" t="s">
        <v>655</v>
      </c>
      <c r="C129" s="359" t="s">
        <v>1751</v>
      </c>
      <c r="D129" s="359"/>
      <c r="E129" s="360">
        <v>205.64</v>
      </c>
      <c r="F129" s="361">
        <v>43060</v>
      </c>
      <c r="G129" s="81"/>
      <c r="H129" s="77"/>
      <c r="I129" s="77"/>
      <c r="J129" s="77"/>
      <c r="K129" s="77"/>
      <c r="L129" s="77"/>
    </row>
    <row r="130" spans="1:12">
      <c r="A130" s="358">
        <v>4005618</v>
      </c>
      <c r="B130" s="359" t="s">
        <v>655</v>
      </c>
      <c r="C130" s="359" t="s">
        <v>1752</v>
      </c>
      <c r="D130" s="359"/>
      <c r="E130" s="360">
        <v>205.64</v>
      </c>
      <c r="F130" s="361">
        <v>43060</v>
      </c>
      <c r="G130" s="81"/>
      <c r="H130" s="77"/>
      <c r="I130" s="77"/>
      <c r="J130" s="77"/>
      <c r="K130" s="77"/>
      <c r="L130" s="77"/>
    </row>
    <row r="131" spans="1:12">
      <c r="A131" s="358">
        <v>4264487</v>
      </c>
      <c r="B131" s="359" t="s">
        <v>1014</v>
      </c>
      <c r="C131" s="359" t="s">
        <v>1634</v>
      </c>
      <c r="D131" s="359"/>
      <c r="E131" s="360">
        <v>383.5</v>
      </c>
      <c r="F131" s="361">
        <v>43062</v>
      </c>
      <c r="G131" s="81"/>
      <c r="H131" s="77"/>
      <c r="I131" s="77"/>
      <c r="J131" s="77"/>
      <c r="K131" s="77"/>
      <c r="L131" s="77"/>
    </row>
    <row r="132" spans="1:12">
      <c r="A132" s="358">
        <v>4241545</v>
      </c>
      <c r="B132" s="359" t="s">
        <v>1014</v>
      </c>
      <c r="C132" s="359" t="s">
        <v>1635</v>
      </c>
      <c r="D132" s="359"/>
      <c r="E132" s="360">
        <v>194.94</v>
      </c>
      <c r="F132" s="361">
        <v>43062</v>
      </c>
      <c r="G132" s="81"/>
      <c r="H132" s="77"/>
      <c r="I132" s="77"/>
      <c r="J132" s="77"/>
      <c r="K132" s="77"/>
      <c r="L132" s="77"/>
    </row>
    <row r="133" spans="1:12">
      <c r="A133" s="358">
        <v>4224269</v>
      </c>
      <c r="B133" s="359" t="s">
        <v>1014</v>
      </c>
      <c r="C133" s="359" t="s">
        <v>1753</v>
      </c>
      <c r="D133" s="359"/>
      <c r="E133" s="360">
        <v>383.5</v>
      </c>
      <c r="F133" s="361">
        <v>43062</v>
      </c>
      <c r="G133" s="81"/>
      <c r="H133" s="77"/>
      <c r="I133" s="77"/>
      <c r="J133" s="77"/>
      <c r="K133" s="77"/>
      <c r="L133" s="77"/>
    </row>
    <row r="134" spans="1:12">
      <c r="A134" s="358">
        <v>4081083</v>
      </c>
      <c r="B134" s="359" t="s">
        <v>655</v>
      </c>
      <c r="C134" s="359" t="s">
        <v>1754</v>
      </c>
      <c r="D134" s="359"/>
      <c r="E134" s="360">
        <v>205.64</v>
      </c>
      <c r="F134" s="361">
        <v>43063</v>
      </c>
      <c r="G134" s="81"/>
      <c r="H134" s="77"/>
      <c r="I134" s="77"/>
      <c r="J134" s="77"/>
      <c r="K134" s="77"/>
      <c r="L134" s="77"/>
    </row>
    <row r="135" spans="1:12">
      <c r="A135" s="358">
        <v>4351084</v>
      </c>
      <c r="B135" s="359" t="s">
        <v>1014</v>
      </c>
      <c r="C135" s="359" t="s">
        <v>1755</v>
      </c>
      <c r="D135" s="359"/>
      <c r="E135" s="360">
        <v>383.5</v>
      </c>
      <c r="F135" s="361">
        <v>43063</v>
      </c>
      <c r="G135" s="81"/>
      <c r="H135" s="77"/>
      <c r="I135" s="77"/>
      <c r="J135" s="77"/>
      <c r="K135" s="77"/>
      <c r="L135" s="77"/>
    </row>
    <row r="136" spans="1:12">
      <c r="A136" s="358">
        <v>4224269</v>
      </c>
      <c r="B136" s="359" t="s">
        <v>655</v>
      </c>
      <c r="C136" s="359" t="s">
        <v>1756</v>
      </c>
      <c r="D136" s="359" t="s">
        <v>1757</v>
      </c>
      <c r="E136" s="360">
        <v>205.64</v>
      </c>
      <c r="F136" s="361">
        <v>43067</v>
      </c>
      <c r="G136" s="81"/>
      <c r="H136" s="77"/>
      <c r="I136" s="77"/>
      <c r="J136" s="77"/>
      <c r="K136" s="77"/>
      <c r="L136" s="368" t="s">
        <v>936</v>
      </c>
    </row>
    <row r="137" spans="1:12">
      <c r="A137" s="358">
        <v>4389061</v>
      </c>
      <c r="B137" s="359" t="s">
        <v>1014</v>
      </c>
      <c r="C137" s="359" t="s">
        <v>1758</v>
      </c>
      <c r="D137" s="359" t="s">
        <v>1759</v>
      </c>
      <c r="E137" s="360">
        <v>187.32</v>
      </c>
      <c r="F137" s="361">
        <v>43067</v>
      </c>
      <c r="G137" s="81"/>
      <c r="H137" s="77"/>
      <c r="I137" s="77"/>
      <c r="J137" s="77"/>
      <c r="K137" s="77"/>
      <c r="L137" s="319" t="s">
        <v>1760</v>
      </c>
    </row>
    <row r="138" spans="1:12">
      <c r="A138" s="358">
        <v>4389061</v>
      </c>
      <c r="B138" s="359" t="s">
        <v>1014</v>
      </c>
      <c r="C138" s="359" t="s">
        <v>1758</v>
      </c>
      <c r="D138" s="359" t="s">
        <v>1759</v>
      </c>
      <c r="E138" s="360">
        <v>205.64</v>
      </c>
      <c r="F138" s="361">
        <v>43069</v>
      </c>
      <c r="G138" s="81"/>
      <c r="H138" s="77"/>
      <c r="I138" s="77"/>
      <c r="J138" s="77"/>
      <c r="K138" s="77"/>
      <c r="L138" s="319" t="s">
        <v>1761</v>
      </c>
    </row>
    <row r="139" spans="1:12">
      <c r="A139" s="369" t="s">
        <v>1588</v>
      </c>
      <c r="B139" s="368" t="s">
        <v>1762</v>
      </c>
      <c r="C139" s="320" t="s">
        <v>1678</v>
      </c>
      <c r="D139" s="368" t="s">
        <v>1590</v>
      </c>
      <c r="E139" s="368" t="s">
        <v>1763</v>
      </c>
      <c r="F139" s="368" t="s">
        <v>1764</v>
      </c>
      <c r="G139" s="321" t="s">
        <v>883</v>
      </c>
      <c r="H139" s="77"/>
      <c r="I139" s="77"/>
      <c r="J139" s="77"/>
      <c r="K139" s="77"/>
      <c r="L139" s="77"/>
    </row>
    <row r="140" spans="1:12">
      <c r="A140" s="322">
        <v>2596213</v>
      </c>
      <c r="B140" s="323" t="s">
        <v>50</v>
      </c>
      <c r="C140" s="319" t="s">
        <v>1765</v>
      </c>
      <c r="D140" s="319" t="s">
        <v>1540</v>
      </c>
      <c r="E140" s="319">
        <v>90</v>
      </c>
      <c r="F140" s="323">
        <v>42998</v>
      </c>
      <c r="G140" s="370"/>
      <c r="H140" s="77"/>
      <c r="I140" s="77"/>
      <c r="J140" s="77"/>
      <c r="K140" s="77"/>
      <c r="L140" s="77"/>
    </row>
    <row r="141" spans="1:12">
      <c r="A141" s="322">
        <v>2106795</v>
      </c>
      <c r="B141" s="323" t="s">
        <v>1014</v>
      </c>
      <c r="C141" s="319" t="s">
        <v>1766</v>
      </c>
      <c r="D141" s="319" t="s">
        <v>1767</v>
      </c>
      <c r="E141" s="319">
        <v>383.5</v>
      </c>
      <c r="F141" s="323">
        <v>42999</v>
      </c>
      <c r="G141" s="370"/>
      <c r="H141" s="77"/>
      <c r="I141" s="77"/>
      <c r="J141" s="77"/>
      <c r="K141" s="77"/>
      <c r="L141" s="77"/>
    </row>
    <row r="142" spans="1:12">
      <c r="A142" s="324">
        <v>2147081</v>
      </c>
      <c r="B142" s="325" t="s">
        <v>1014</v>
      </c>
      <c r="C142" s="319" t="s">
        <v>1768</v>
      </c>
      <c r="D142" s="320" t="s">
        <v>1769</v>
      </c>
      <c r="E142" s="320">
        <v>383.5</v>
      </c>
      <c r="F142" s="325">
        <v>43000</v>
      </c>
      <c r="G142" s="370"/>
      <c r="H142" s="77"/>
      <c r="I142" s="77"/>
      <c r="J142" s="77"/>
      <c r="K142" s="77"/>
      <c r="L142" s="77"/>
    </row>
    <row r="143" spans="1:12">
      <c r="A143" s="322">
        <v>2457124</v>
      </c>
      <c r="B143" s="323" t="s">
        <v>1014</v>
      </c>
      <c r="C143" s="326" t="s">
        <v>1770</v>
      </c>
      <c r="D143" s="319" t="s">
        <v>1771</v>
      </c>
      <c r="E143" s="319">
        <v>383.5</v>
      </c>
      <c r="F143" s="323">
        <v>43001</v>
      </c>
      <c r="G143" s="370"/>
      <c r="H143" s="77"/>
      <c r="I143" s="77"/>
      <c r="J143" s="77"/>
      <c r="K143" s="77"/>
      <c r="L143" s="77"/>
    </row>
    <row r="144" spans="1:12">
      <c r="A144" s="322">
        <v>2457077</v>
      </c>
      <c r="B144" s="323" t="s">
        <v>1014</v>
      </c>
      <c r="C144" s="319" t="s">
        <v>1772</v>
      </c>
      <c r="D144" s="319" t="s">
        <v>1773</v>
      </c>
      <c r="E144" s="319">
        <v>498.69</v>
      </c>
      <c r="F144" s="323">
        <v>43001</v>
      </c>
      <c r="G144" s="370"/>
      <c r="H144" s="77"/>
      <c r="I144" s="77"/>
      <c r="J144" s="77"/>
      <c r="K144" s="77"/>
      <c r="L144" s="77"/>
    </row>
    <row r="145" spans="1:12">
      <c r="A145" s="322">
        <v>2203305</v>
      </c>
      <c r="B145" s="323" t="s">
        <v>1014</v>
      </c>
      <c r="C145" s="319" t="s">
        <v>1774</v>
      </c>
      <c r="D145" s="319" t="s">
        <v>1086</v>
      </c>
      <c r="E145" s="319">
        <v>194.94</v>
      </c>
      <c r="F145" s="323">
        <v>43003</v>
      </c>
      <c r="G145" s="370"/>
      <c r="H145" s="77"/>
      <c r="I145" s="77"/>
      <c r="J145" s="77"/>
      <c r="K145" s="77"/>
      <c r="L145" s="77"/>
    </row>
    <row r="146" spans="1:12">
      <c r="A146" s="327">
        <v>2213625</v>
      </c>
      <c r="B146" s="328" t="s">
        <v>1014</v>
      </c>
      <c r="C146" s="319" t="s">
        <v>1775</v>
      </c>
      <c r="D146" s="326" t="s">
        <v>1776</v>
      </c>
      <c r="E146" s="326"/>
      <c r="F146" s="328">
        <v>43003</v>
      </c>
      <c r="G146" s="370"/>
      <c r="H146" s="77"/>
      <c r="I146" s="77"/>
      <c r="J146" s="77"/>
      <c r="K146" s="77"/>
      <c r="L146" s="77"/>
    </row>
    <row r="147" spans="1:12">
      <c r="A147" s="322">
        <v>2579549</v>
      </c>
      <c r="B147" s="323" t="s">
        <v>1014</v>
      </c>
      <c r="C147" s="319" t="s">
        <v>1777</v>
      </c>
      <c r="D147" s="319" t="s">
        <v>1778</v>
      </c>
      <c r="E147" s="319">
        <v>383.5</v>
      </c>
      <c r="F147" s="323">
        <v>43005</v>
      </c>
      <c r="G147" s="370"/>
      <c r="H147" s="77"/>
      <c r="I147" s="77"/>
      <c r="J147" s="77"/>
      <c r="K147" s="77"/>
      <c r="L147" s="77"/>
    </row>
    <row r="148" spans="1:12">
      <c r="A148" s="322">
        <v>2620803</v>
      </c>
      <c r="B148" s="323" t="s">
        <v>1014</v>
      </c>
      <c r="C148" s="326" t="s">
        <v>1676</v>
      </c>
      <c r="D148" s="319" t="s">
        <v>1086</v>
      </c>
      <c r="E148" s="319">
        <v>194.94</v>
      </c>
      <c r="F148" s="323">
        <v>43005</v>
      </c>
      <c r="G148" s="370"/>
      <c r="H148" s="77"/>
      <c r="I148" s="77"/>
      <c r="J148" s="77"/>
      <c r="K148" s="77"/>
      <c r="L148" s="77"/>
    </row>
    <row r="149" spans="1:12">
      <c r="A149" s="322">
        <v>2588023</v>
      </c>
      <c r="B149" s="323" t="s">
        <v>1014</v>
      </c>
      <c r="C149" s="319" t="s">
        <v>1779</v>
      </c>
      <c r="D149" s="319" t="s">
        <v>1086</v>
      </c>
      <c r="E149" s="319">
        <v>194.94</v>
      </c>
      <c r="F149" s="323">
        <v>43006</v>
      </c>
      <c r="G149" s="370"/>
      <c r="H149" s="77"/>
      <c r="I149" s="77"/>
      <c r="J149" s="77"/>
      <c r="K149" s="77"/>
      <c r="L149" s="77"/>
    </row>
    <row r="150" spans="1:12">
      <c r="A150" s="322">
        <v>2346256</v>
      </c>
      <c r="B150" s="323" t="s">
        <v>1014</v>
      </c>
      <c r="C150" s="319" t="s">
        <v>1780</v>
      </c>
      <c r="D150" s="319" t="s">
        <v>1781</v>
      </c>
      <c r="E150" s="319">
        <v>254.64</v>
      </c>
      <c r="F150" s="323">
        <v>43006</v>
      </c>
      <c r="G150" s="370"/>
      <c r="H150" s="77"/>
      <c r="I150" s="77"/>
      <c r="J150" s="77"/>
      <c r="K150" s="77"/>
      <c r="L150" s="77"/>
    </row>
    <row r="151" spans="1:12">
      <c r="A151" s="327">
        <v>2104069</v>
      </c>
      <c r="B151" s="328" t="s">
        <v>655</v>
      </c>
      <c r="C151" s="319" t="s">
        <v>1782</v>
      </c>
      <c r="D151" s="326" t="s">
        <v>655</v>
      </c>
      <c r="E151" s="326"/>
      <c r="F151" s="328">
        <v>43007</v>
      </c>
      <c r="G151" s="370"/>
      <c r="H151" s="77"/>
      <c r="I151" s="77"/>
      <c r="J151" s="77"/>
      <c r="K151" s="77"/>
      <c r="L151" s="77"/>
    </row>
    <row r="152" spans="1:12">
      <c r="A152" s="322">
        <v>2757162</v>
      </c>
      <c r="B152" s="323" t="s">
        <v>1014</v>
      </c>
      <c r="C152" s="319" t="s">
        <v>1783</v>
      </c>
      <c r="D152" s="319" t="s">
        <v>1086</v>
      </c>
      <c r="E152" s="319">
        <v>194.94</v>
      </c>
      <c r="F152" s="323">
        <v>43007</v>
      </c>
      <c r="G152" s="370"/>
      <c r="H152" s="77"/>
      <c r="I152" s="77"/>
      <c r="J152" s="77"/>
      <c r="K152" s="77"/>
      <c r="L152" s="77"/>
    </row>
    <row r="153" spans="1:12">
      <c r="A153" s="322">
        <v>2943827</v>
      </c>
      <c r="B153" s="323" t="s">
        <v>1014</v>
      </c>
      <c r="C153" s="319" t="s">
        <v>1784</v>
      </c>
      <c r="D153" s="319" t="s">
        <v>1781</v>
      </c>
      <c r="E153" s="319">
        <v>254.64</v>
      </c>
      <c r="F153" s="323">
        <v>43008</v>
      </c>
      <c r="G153" s="370"/>
      <c r="H153" s="77"/>
      <c r="I153" s="77"/>
      <c r="J153" s="77"/>
      <c r="K153" s="77"/>
      <c r="L153" s="77"/>
    </row>
    <row r="154" spans="1:12">
      <c r="A154" s="322">
        <v>2286915</v>
      </c>
      <c r="B154" s="323" t="s">
        <v>1014</v>
      </c>
      <c r="C154" s="319" t="s">
        <v>1785</v>
      </c>
      <c r="D154" s="319" t="s">
        <v>1086</v>
      </c>
      <c r="E154" s="319">
        <v>194.94</v>
      </c>
      <c r="F154" s="323">
        <v>43010</v>
      </c>
      <c r="G154" s="370"/>
      <c r="H154" s="77"/>
      <c r="I154" s="77"/>
      <c r="J154" s="77"/>
      <c r="K154" s="77"/>
      <c r="L154" s="77"/>
    </row>
    <row r="155" spans="1:12">
      <c r="A155" s="322">
        <v>490556</v>
      </c>
      <c r="B155" s="323" t="s">
        <v>1014</v>
      </c>
      <c r="C155" s="319" t="s">
        <v>1775</v>
      </c>
      <c r="D155" s="319" t="s">
        <v>1786</v>
      </c>
      <c r="E155" s="319">
        <v>498.69</v>
      </c>
      <c r="F155" s="323">
        <v>43010</v>
      </c>
      <c r="G155" s="370"/>
      <c r="H155" s="77"/>
      <c r="I155" s="77"/>
      <c r="J155" s="77"/>
      <c r="K155" s="77"/>
      <c r="L155" s="77"/>
    </row>
    <row r="156" spans="1:12">
      <c r="A156" s="322">
        <v>2910099</v>
      </c>
      <c r="B156" s="323" t="s">
        <v>1787</v>
      </c>
      <c r="C156" s="319" t="s">
        <v>1788</v>
      </c>
      <c r="D156" s="319" t="s">
        <v>1086</v>
      </c>
      <c r="E156" s="319">
        <v>225.02</v>
      </c>
      <c r="F156" s="323">
        <v>43011</v>
      </c>
      <c r="G156" s="370"/>
      <c r="H156" s="77"/>
      <c r="I156" s="77"/>
      <c r="J156" s="77"/>
      <c r="K156" s="77"/>
      <c r="L156" s="77"/>
    </row>
    <row r="157" spans="1:12">
      <c r="A157" s="322">
        <v>2620803</v>
      </c>
      <c r="B157" s="323" t="s">
        <v>655</v>
      </c>
      <c r="C157" s="319" t="s">
        <v>1789</v>
      </c>
      <c r="D157" s="319" t="s">
        <v>655</v>
      </c>
      <c r="E157" s="319">
        <v>205.64</v>
      </c>
      <c r="F157" s="323">
        <v>43012</v>
      </c>
      <c r="G157" s="370"/>
      <c r="H157" s="77"/>
      <c r="I157" s="77"/>
      <c r="J157" s="77"/>
      <c r="K157" s="77"/>
      <c r="L157" s="77"/>
    </row>
    <row r="158" spans="1:12">
      <c r="A158" s="322">
        <v>2588023</v>
      </c>
      <c r="B158" s="323" t="s">
        <v>655</v>
      </c>
      <c r="C158" s="315" t="s">
        <v>1782</v>
      </c>
      <c r="D158" s="319" t="s">
        <v>655</v>
      </c>
      <c r="E158" s="319">
        <v>205.64</v>
      </c>
      <c r="F158" s="323">
        <v>43012</v>
      </c>
      <c r="G158" s="370"/>
      <c r="H158" s="77"/>
      <c r="I158" s="77"/>
      <c r="J158" s="77"/>
      <c r="K158" s="77"/>
      <c r="L158" s="77"/>
    </row>
    <row r="159" spans="1:12">
      <c r="A159" s="322">
        <v>950618</v>
      </c>
      <c r="B159" s="323" t="s">
        <v>1014</v>
      </c>
      <c r="C159" s="319" t="s">
        <v>1790</v>
      </c>
      <c r="D159" s="319" t="s">
        <v>1791</v>
      </c>
      <c r="E159" s="319">
        <v>498.69</v>
      </c>
      <c r="F159" s="323">
        <v>43013</v>
      </c>
      <c r="G159" s="370"/>
      <c r="H159" s="77"/>
      <c r="I159" s="77"/>
      <c r="J159" s="77"/>
      <c r="K159" s="77"/>
      <c r="L159" s="77"/>
    </row>
    <row r="160" spans="1:12">
      <c r="A160" s="322">
        <v>950618</v>
      </c>
      <c r="B160" s="319" t="s">
        <v>655</v>
      </c>
      <c r="C160" s="329" t="s">
        <v>1792</v>
      </c>
      <c r="D160" s="319" t="s">
        <v>655</v>
      </c>
      <c r="E160" s="319">
        <v>205.64</v>
      </c>
      <c r="F160" s="323">
        <v>43013</v>
      </c>
      <c r="G160" s="370"/>
      <c r="H160" s="77"/>
      <c r="I160" s="77"/>
      <c r="J160" s="77"/>
      <c r="K160" s="77"/>
      <c r="L160" s="77"/>
    </row>
    <row r="161" spans="1:12">
      <c r="A161" s="330">
        <v>2286915</v>
      </c>
      <c r="B161" s="315" t="s">
        <v>655</v>
      </c>
      <c r="C161" s="319" t="s">
        <v>1793</v>
      </c>
      <c r="D161" s="315" t="s">
        <v>655</v>
      </c>
      <c r="E161" s="315">
        <v>205.64</v>
      </c>
      <c r="F161" s="331">
        <v>43014</v>
      </c>
      <c r="G161" s="370"/>
      <c r="H161" s="77"/>
      <c r="I161" s="77"/>
      <c r="J161" s="77"/>
      <c r="K161" s="77"/>
      <c r="L161" s="77"/>
    </row>
    <row r="162" spans="1:12">
      <c r="A162" s="322">
        <v>2147081</v>
      </c>
      <c r="B162" s="319" t="s">
        <v>655</v>
      </c>
      <c r="C162" s="319" t="s">
        <v>1793</v>
      </c>
      <c r="D162" s="319" t="s">
        <v>655</v>
      </c>
      <c r="E162" s="319">
        <v>205</v>
      </c>
      <c r="F162" s="323">
        <v>43014</v>
      </c>
      <c r="G162" s="370"/>
      <c r="H162" s="77"/>
      <c r="I162" s="77"/>
      <c r="J162" s="77"/>
      <c r="K162" s="77"/>
      <c r="L162" s="77"/>
    </row>
    <row r="163" spans="1:12">
      <c r="A163" s="332">
        <v>2943827</v>
      </c>
      <c r="B163" s="329" t="s">
        <v>655</v>
      </c>
      <c r="C163" s="333" t="s">
        <v>1794</v>
      </c>
      <c r="D163" s="329" t="s">
        <v>655</v>
      </c>
      <c r="E163" s="329">
        <v>205.64</v>
      </c>
      <c r="F163" s="334">
        <v>43014</v>
      </c>
      <c r="G163" s="370"/>
      <c r="H163" s="77"/>
      <c r="I163" s="77"/>
      <c r="J163" s="77"/>
      <c r="K163" s="77"/>
      <c r="L163" s="77"/>
    </row>
    <row r="164" spans="1:12">
      <c r="A164" s="322">
        <v>2306484</v>
      </c>
      <c r="B164" s="323" t="s">
        <v>1014</v>
      </c>
      <c r="C164" s="333" t="s">
        <v>1794</v>
      </c>
      <c r="D164" s="319" t="s">
        <v>1795</v>
      </c>
      <c r="E164" s="319">
        <v>383.5</v>
      </c>
      <c r="F164" s="323">
        <v>43015</v>
      </c>
      <c r="G164" s="370"/>
      <c r="H164" s="77"/>
      <c r="I164" s="77"/>
      <c r="J164" s="77"/>
      <c r="K164" s="77"/>
      <c r="L164" s="77"/>
    </row>
    <row r="165" spans="1:12">
      <c r="A165" s="322">
        <v>2306484</v>
      </c>
      <c r="B165" s="319" t="s">
        <v>655</v>
      </c>
      <c r="C165" s="319" t="s">
        <v>1796</v>
      </c>
      <c r="D165" s="319" t="s">
        <v>655</v>
      </c>
      <c r="E165" s="319">
        <v>205.64</v>
      </c>
      <c r="F165" s="323">
        <v>43015</v>
      </c>
      <c r="G165" s="370"/>
      <c r="H165" s="77"/>
      <c r="I165" s="77"/>
      <c r="J165" s="77"/>
      <c r="K165" s="77"/>
      <c r="L165" s="77"/>
    </row>
    <row r="166" spans="1:12">
      <c r="A166" s="335">
        <v>3064211</v>
      </c>
      <c r="B166" s="333" t="s">
        <v>1014</v>
      </c>
      <c r="C166" s="319" t="s">
        <v>1777</v>
      </c>
      <c r="D166" s="333" t="s">
        <v>1797</v>
      </c>
      <c r="E166" s="333">
        <v>383.5</v>
      </c>
      <c r="F166" s="336">
        <v>43017</v>
      </c>
      <c r="G166" s="370"/>
      <c r="H166" s="77"/>
      <c r="I166" s="77"/>
      <c r="J166" s="77"/>
      <c r="K166" s="77"/>
      <c r="L166" s="77"/>
    </row>
    <row r="167" spans="1:12">
      <c r="A167" s="335">
        <v>3064211</v>
      </c>
      <c r="B167" s="333" t="s">
        <v>283</v>
      </c>
      <c r="C167" s="319" t="s">
        <v>1779</v>
      </c>
      <c r="D167" s="333" t="s">
        <v>283</v>
      </c>
      <c r="E167" s="333">
        <v>0</v>
      </c>
      <c r="F167" s="336">
        <v>43017</v>
      </c>
      <c r="G167" s="370"/>
      <c r="H167" s="337" t="s">
        <v>1798</v>
      </c>
      <c r="I167" s="77"/>
      <c r="J167" s="77"/>
      <c r="K167" s="77"/>
      <c r="L167" s="77"/>
    </row>
    <row r="168" spans="1:12">
      <c r="A168" s="322">
        <v>2394975</v>
      </c>
      <c r="B168" s="323" t="s">
        <v>1014</v>
      </c>
      <c r="C168" s="319" t="s">
        <v>1796</v>
      </c>
      <c r="D168" s="319" t="s">
        <v>1799</v>
      </c>
      <c r="E168" s="319">
        <v>383.5</v>
      </c>
      <c r="F168" s="323">
        <v>43018</v>
      </c>
      <c r="G168" s="370"/>
      <c r="H168" s="337" t="s">
        <v>1800</v>
      </c>
      <c r="I168" s="77"/>
      <c r="J168" s="77"/>
      <c r="K168" s="77"/>
      <c r="L168" s="77"/>
    </row>
    <row r="169" spans="1:12">
      <c r="A169" s="322">
        <v>2346256</v>
      </c>
      <c r="B169" s="319" t="s">
        <v>655</v>
      </c>
      <c r="C169" s="319" t="s">
        <v>1801</v>
      </c>
      <c r="D169" s="319" t="s">
        <v>655</v>
      </c>
      <c r="E169" s="319">
        <v>205.64</v>
      </c>
      <c r="F169" s="323">
        <v>43018</v>
      </c>
      <c r="G169" s="370"/>
      <c r="H169" s="337" t="s">
        <v>1802</v>
      </c>
      <c r="I169" s="77"/>
      <c r="J169" s="77"/>
      <c r="K169" s="77"/>
      <c r="L169" s="77"/>
    </row>
    <row r="170" spans="1:12">
      <c r="A170" s="322">
        <v>2757162</v>
      </c>
      <c r="B170" s="319" t="s">
        <v>655</v>
      </c>
      <c r="C170" s="333" t="s">
        <v>1794</v>
      </c>
      <c r="D170" s="319" t="s">
        <v>655</v>
      </c>
      <c r="E170" s="319">
        <v>205.64</v>
      </c>
      <c r="F170" s="323">
        <v>43019</v>
      </c>
      <c r="G170" s="370"/>
      <c r="H170" s="337" t="s">
        <v>1803</v>
      </c>
      <c r="I170" s="77"/>
      <c r="J170" s="77"/>
      <c r="K170" s="77"/>
      <c r="L170" s="77"/>
    </row>
    <row r="171" spans="1:12">
      <c r="A171" s="322">
        <v>2394975</v>
      </c>
      <c r="B171" s="319" t="s">
        <v>655</v>
      </c>
      <c r="C171" s="319" t="s">
        <v>1648</v>
      </c>
      <c r="D171" s="319" t="s">
        <v>655</v>
      </c>
      <c r="E171" s="319">
        <v>205.64</v>
      </c>
      <c r="F171" s="323">
        <v>43019</v>
      </c>
      <c r="G171" s="370"/>
      <c r="H171" s="337" t="s">
        <v>1804</v>
      </c>
      <c r="I171" s="77"/>
      <c r="J171" s="77"/>
      <c r="K171" s="77"/>
      <c r="L171" s="77"/>
    </row>
    <row r="172" spans="1:12">
      <c r="A172" s="322">
        <v>3300033</v>
      </c>
      <c r="B172" s="319" t="s">
        <v>1014</v>
      </c>
      <c r="C172" s="329" t="s">
        <v>1805</v>
      </c>
      <c r="D172" s="319" t="s">
        <v>1776</v>
      </c>
      <c r="E172" s="319">
        <v>254.64</v>
      </c>
      <c r="F172" s="323">
        <v>43019</v>
      </c>
      <c r="G172" s="370"/>
      <c r="H172" s="337" t="s">
        <v>1806</v>
      </c>
      <c r="I172" s="77"/>
      <c r="J172" s="77"/>
      <c r="K172" s="77"/>
      <c r="L172" s="77"/>
    </row>
    <row r="173" spans="1:12">
      <c r="A173" s="322">
        <v>3064211</v>
      </c>
      <c r="B173" s="319" t="s">
        <v>655</v>
      </c>
      <c r="C173" s="319" t="s">
        <v>1765</v>
      </c>
      <c r="D173" s="319" t="s">
        <v>655</v>
      </c>
      <c r="E173" s="319">
        <v>205.64</v>
      </c>
      <c r="F173" s="323">
        <v>43019</v>
      </c>
      <c r="G173" s="370"/>
      <c r="H173" s="337" t="s">
        <v>1807</v>
      </c>
      <c r="I173" s="77"/>
      <c r="J173" s="77"/>
      <c r="K173" s="77"/>
      <c r="L173" s="77"/>
    </row>
    <row r="174" spans="1:12">
      <c r="A174" s="322">
        <v>2522633</v>
      </c>
      <c r="B174" s="323" t="s">
        <v>1014</v>
      </c>
      <c r="C174" s="319" t="s">
        <v>1808</v>
      </c>
      <c r="D174" s="319" t="s">
        <v>1809</v>
      </c>
      <c r="E174" s="319">
        <v>383.5</v>
      </c>
      <c r="F174" s="323">
        <v>43020</v>
      </c>
      <c r="G174" s="370"/>
      <c r="H174" s="337" t="s">
        <v>1810</v>
      </c>
      <c r="I174" s="77"/>
      <c r="J174" s="77"/>
      <c r="K174" s="77"/>
      <c r="L174" s="77"/>
    </row>
    <row r="175" spans="1:12">
      <c r="A175" s="332">
        <v>2522633</v>
      </c>
      <c r="B175" s="329" t="s">
        <v>655</v>
      </c>
      <c r="C175" s="319" t="s">
        <v>1811</v>
      </c>
      <c r="D175" s="329" t="s">
        <v>655</v>
      </c>
      <c r="E175" s="329">
        <v>0</v>
      </c>
      <c r="F175" s="334">
        <v>43020</v>
      </c>
      <c r="G175" s="370"/>
      <c r="H175" s="337" t="s">
        <v>1812</v>
      </c>
      <c r="I175" s="77"/>
      <c r="J175" s="77"/>
      <c r="K175" s="77"/>
      <c r="L175" s="77"/>
    </row>
    <row r="176" spans="1:12">
      <c r="A176" s="322">
        <v>2457124</v>
      </c>
      <c r="B176" s="319" t="s">
        <v>655</v>
      </c>
      <c r="C176" s="319" t="s">
        <v>1766</v>
      </c>
      <c r="D176" s="319" t="s">
        <v>655</v>
      </c>
      <c r="E176" s="319">
        <v>205.64</v>
      </c>
      <c r="F176" s="323">
        <v>43020</v>
      </c>
      <c r="G176" s="370"/>
      <c r="H176" s="77"/>
      <c r="I176" s="77"/>
      <c r="J176" s="77"/>
      <c r="K176" s="77"/>
      <c r="L176" s="77"/>
    </row>
    <row r="177" spans="1:12">
      <c r="A177" s="322">
        <v>2650355</v>
      </c>
      <c r="B177" s="319" t="s">
        <v>1014</v>
      </c>
      <c r="C177" s="319" t="s">
        <v>1813</v>
      </c>
      <c r="D177" s="319" t="s">
        <v>1776</v>
      </c>
      <c r="E177" s="319">
        <v>254</v>
      </c>
      <c r="F177" s="323">
        <v>43020</v>
      </c>
      <c r="G177" s="370"/>
      <c r="H177" s="77"/>
      <c r="I177" s="77"/>
      <c r="J177" s="77"/>
      <c r="K177" s="77"/>
      <c r="L177" s="77"/>
    </row>
    <row r="178" spans="1:12">
      <c r="A178" s="322">
        <v>2115704</v>
      </c>
      <c r="B178" s="319" t="s">
        <v>655</v>
      </c>
      <c r="C178" s="319" t="s">
        <v>1814</v>
      </c>
      <c r="D178" s="319" t="s">
        <v>655</v>
      </c>
      <c r="E178" s="319">
        <v>205.64</v>
      </c>
      <c r="F178" s="323">
        <v>43020</v>
      </c>
      <c r="G178" s="370"/>
      <c r="H178" s="77"/>
      <c r="I178" s="77"/>
      <c r="J178" s="77"/>
      <c r="K178" s="77"/>
      <c r="L178" s="77"/>
    </row>
    <row r="179" spans="1:12">
      <c r="A179" s="322">
        <v>2457077</v>
      </c>
      <c r="B179" s="319" t="s">
        <v>655</v>
      </c>
      <c r="C179" s="329" t="s">
        <v>1682</v>
      </c>
      <c r="D179" s="319" t="s">
        <v>655</v>
      </c>
      <c r="E179" s="319">
        <v>205.64</v>
      </c>
      <c r="F179" s="323">
        <v>43021</v>
      </c>
      <c r="G179" s="370"/>
      <c r="H179" s="77"/>
      <c r="I179" s="77"/>
      <c r="J179" s="77"/>
      <c r="K179" s="77"/>
      <c r="L179" s="77"/>
    </row>
    <row r="180" spans="1:12">
      <c r="A180" s="322">
        <v>2789320</v>
      </c>
      <c r="B180" s="319" t="s">
        <v>1014</v>
      </c>
      <c r="C180" s="319" t="s">
        <v>1815</v>
      </c>
      <c r="D180" s="319" t="s">
        <v>1773</v>
      </c>
      <c r="E180" s="319">
        <v>498.69</v>
      </c>
      <c r="F180" s="323">
        <v>43022</v>
      </c>
      <c r="G180" s="370"/>
      <c r="H180" s="77"/>
      <c r="I180" s="77"/>
      <c r="J180" s="77"/>
      <c r="K180" s="77"/>
      <c r="L180" s="77"/>
    </row>
    <row r="181" spans="1:12">
      <c r="A181" s="322">
        <v>1957114</v>
      </c>
      <c r="B181" s="319" t="s">
        <v>1014</v>
      </c>
      <c r="C181" s="319" t="s">
        <v>1816</v>
      </c>
      <c r="D181" s="319" t="s">
        <v>1817</v>
      </c>
      <c r="E181" s="319">
        <v>383.5</v>
      </c>
      <c r="F181" s="323">
        <v>43022</v>
      </c>
      <c r="G181" s="370"/>
      <c r="H181" s="77"/>
      <c r="I181" s="77"/>
      <c r="J181" s="77"/>
      <c r="K181" s="77"/>
      <c r="L181" s="77"/>
    </row>
    <row r="182" spans="1:12">
      <c r="A182" s="332">
        <v>2810601</v>
      </c>
      <c r="B182" s="329" t="s">
        <v>1014</v>
      </c>
      <c r="C182" s="319"/>
      <c r="D182" s="319" t="s">
        <v>1818</v>
      </c>
      <c r="E182" s="329" t="s">
        <v>1776</v>
      </c>
      <c r="F182" s="334">
        <v>43024</v>
      </c>
      <c r="G182" s="370"/>
      <c r="H182" s="77"/>
      <c r="I182" s="77"/>
      <c r="J182" s="77"/>
      <c r="K182" s="77"/>
      <c r="L182" s="77"/>
    </row>
    <row r="183" spans="1:12">
      <c r="A183" s="322">
        <v>3329270</v>
      </c>
      <c r="B183" s="319" t="s">
        <v>1014</v>
      </c>
      <c r="C183" s="319">
        <v>383.5</v>
      </c>
      <c r="D183" s="329" t="s">
        <v>1819</v>
      </c>
      <c r="E183" s="319" t="s">
        <v>1820</v>
      </c>
      <c r="F183" s="323">
        <v>43024</v>
      </c>
      <c r="G183" s="370"/>
      <c r="H183" s="77"/>
      <c r="I183" s="77"/>
      <c r="J183" s="77"/>
      <c r="K183" s="77"/>
      <c r="L183" s="77"/>
    </row>
    <row r="184" spans="1:12">
      <c r="A184" s="322">
        <v>2203305</v>
      </c>
      <c r="B184" s="319" t="s">
        <v>655</v>
      </c>
      <c r="C184" s="319">
        <v>205.64</v>
      </c>
      <c r="D184" s="319" t="s">
        <v>1819</v>
      </c>
      <c r="E184" s="319" t="s">
        <v>655</v>
      </c>
      <c r="F184" s="323">
        <v>43024</v>
      </c>
      <c r="G184" s="370"/>
      <c r="H184" s="77"/>
      <c r="I184" s="77"/>
      <c r="J184" s="77"/>
      <c r="K184" s="77"/>
      <c r="L184" s="77"/>
    </row>
    <row r="185" spans="1:12">
      <c r="A185" s="322">
        <v>2235212</v>
      </c>
      <c r="B185" s="319" t="s">
        <v>655</v>
      </c>
      <c r="C185" s="319">
        <v>205.64</v>
      </c>
      <c r="D185" s="319" t="s">
        <v>1813</v>
      </c>
      <c r="E185" s="319" t="s">
        <v>655</v>
      </c>
      <c r="F185" s="323">
        <v>43025</v>
      </c>
      <c r="G185" s="370"/>
      <c r="H185" s="77"/>
      <c r="I185" s="77"/>
      <c r="J185" s="77"/>
      <c r="K185" s="77"/>
      <c r="L185" s="77"/>
    </row>
    <row r="186" spans="1:12">
      <c r="A186" s="332">
        <v>1599264</v>
      </c>
      <c r="B186" s="329" t="s">
        <v>1014</v>
      </c>
      <c r="C186" s="329"/>
      <c r="D186" s="319" t="s">
        <v>1783</v>
      </c>
      <c r="E186" s="329"/>
      <c r="F186" s="334">
        <v>43025</v>
      </c>
      <c r="G186" s="370"/>
      <c r="H186" s="77"/>
      <c r="I186" s="77"/>
      <c r="J186" s="77"/>
      <c r="K186" s="77"/>
      <c r="L186" s="77"/>
    </row>
    <row r="187" spans="1:12">
      <c r="A187" s="322">
        <v>1599264</v>
      </c>
      <c r="B187" s="319" t="s">
        <v>283</v>
      </c>
      <c r="C187" s="319">
        <v>0</v>
      </c>
      <c r="D187" s="329" t="s">
        <v>1821</v>
      </c>
      <c r="E187" s="319"/>
      <c r="F187" s="323">
        <v>43025</v>
      </c>
      <c r="G187" s="370"/>
      <c r="H187" s="77"/>
      <c r="I187" s="77"/>
      <c r="J187" s="77"/>
      <c r="K187" s="77"/>
      <c r="L187" s="77"/>
    </row>
    <row r="188" spans="1:12">
      <c r="A188" s="322">
        <v>2789320</v>
      </c>
      <c r="B188" s="319" t="s">
        <v>655</v>
      </c>
      <c r="C188" s="319">
        <v>205.64</v>
      </c>
      <c r="D188" s="319" t="s">
        <v>1822</v>
      </c>
      <c r="E188" s="319" t="s">
        <v>655</v>
      </c>
      <c r="F188" s="323">
        <v>43025</v>
      </c>
      <c r="G188" s="370"/>
      <c r="H188" s="77"/>
      <c r="I188" s="77"/>
      <c r="J188" s="77"/>
      <c r="K188" s="77"/>
      <c r="L188" s="77"/>
    </row>
    <row r="189" spans="1:12">
      <c r="A189" s="322">
        <v>490556</v>
      </c>
      <c r="B189" s="319" t="s">
        <v>655</v>
      </c>
      <c r="C189" s="319">
        <v>205.64</v>
      </c>
      <c r="D189" s="319" t="s">
        <v>1815</v>
      </c>
      <c r="E189" s="319" t="s">
        <v>655</v>
      </c>
      <c r="F189" s="323">
        <v>43026</v>
      </c>
      <c r="G189" s="370"/>
      <c r="H189" s="77"/>
      <c r="I189" s="77"/>
      <c r="J189" s="77"/>
      <c r="K189" s="77"/>
      <c r="L189" s="77"/>
    </row>
    <row r="190" spans="1:12">
      <c r="A190" s="332">
        <v>2298006</v>
      </c>
      <c r="B190" s="329" t="s">
        <v>1014</v>
      </c>
      <c r="C190" s="329"/>
      <c r="D190" s="319" t="s">
        <v>1808</v>
      </c>
      <c r="E190" s="329"/>
      <c r="F190" s="334">
        <v>43026</v>
      </c>
      <c r="G190" s="370"/>
      <c r="H190" s="77"/>
      <c r="I190" s="77"/>
      <c r="J190" s="77"/>
      <c r="K190" s="77"/>
      <c r="L190" s="77"/>
    </row>
    <row r="191" spans="1:12">
      <c r="A191" s="322">
        <v>2612886</v>
      </c>
      <c r="B191" s="319" t="s">
        <v>1014</v>
      </c>
      <c r="C191" s="319">
        <v>498.69</v>
      </c>
      <c r="D191" s="319" t="s">
        <v>1808</v>
      </c>
      <c r="E191" s="319" t="s">
        <v>1823</v>
      </c>
      <c r="F191" s="323">
        <v>43026</v>
      </c>
      <c r="G191" s="370"/>
      <c r="H191" s="77"/>
      <c r="I191" s="77"/>
      <c r="J191" s="77"/>
      <c r="K191" s="77"/>
      <c r="L191" s="77"/>
    </row>
    <row r="192" spans="1:12">
      <c r="A192" s="322">
        <v>3329270</v>
      </c>
      <c r="B192" s="319" t="s">
        <v>655</v>
      </c>
      <c r="C192" s="319">
        <v>205.64</v>
      </c>
      <c r="D192" s="329" t="s">
        <v>1824</v>
      </c>
      <c r="E192" s="319" t="s">
        <v>655</v>
      </c>
      <c r="F192" s="323">
        <v>43028</v>
      </c>
      <c r="G192" s="370"/>
      <c r="H192" s="77"/>
      <c r="I192" s="77"/>
      <c r="J192" s="77"/>
      <c r="K192" s="77"/>
      <c r="L192" s="77"/>
    </row>
    <row r="193" spans="1:12">
      <c r="A193" s="322">
        <v>2650355</v>
      </c>
      <c r="B193" s="319" t="s">
        <v>1014</v>
      </c>
      <c r="C193" s="319">
        <v>254</v>
      </c>
      <c r="D193" s="319" t="s">
        <v>1825</v>
      </c>
      <c r="E193" s="319" t="s">
        <v>1826</v>
      </c>
      <c r="F193" s="323">
        <v>43028</v>
      </c>
      <c r="G193" s="370"/>
      <c r="H193" s="77"/>
      <c r="I193" s="77"/>
      <c r="J193" s="77"/>
      <c r="K193" s="77"/>
      <c r="L193" s="77"/>
    </row>
    <row r="194" spans="1:12">
      <c r="A194" s="322">
        <v>2650355</v>
      </c>
      <c r="B194" s="319" t="s">
        <v>655</v>
      </c>
      <c r="C194" s="319">
        <v>205.64</v>
      </c>
      <c r="D194" s="319" t="s">
        <v>1825</v>
      </c>
      <c r="E194" s="319" t="s">
        <v>1776</v>
      </c>
      <c r="F194" s="323">
        <v>43028</v>
      </c>
      <c r="G194" s="370"/>
      <c r="H194" s="77"/>
      <c r="I194" s="77"/>
      <c r="J194" s="77"/>
      <c r="K194" s="77"/>
      <c r="L194" s="77"/>
    </row>
    <row r="195" spans="1:12">
      <c r="A195" s="332">
        <v>3081629</v>
      </c>
      <c r="B195" s="329" t="s">
        <v>1014</v>
      </c>
      <c r="C195" s="329"/>
      <c r="D195" s="319" t="s">
        <v>1827</v>
      </c>
      <c r="E195" s="329" t="s">
        <v>1776</v>
      </c>
      <c r="F195" s="334">
        <v>43028</v>
      </c>
      <c r="G195" s="370"/>
      <c r="H195" s="77"/>
      <c r="I195" s="77"/>
      <c r="J195" s="77"/>
      <c r="K195" s="77"/>
      <c r="L195" s="77"/>
    </row>
    <row r="196" spans="1:12">
      <c r="A196" s="322">
        <v>3160574</v>
      </c>
      <c r="B196" s="319" t="s">
        <v>1014</v>
      </c>
      <c r="C196" s="319">
        <v>383.5</v>
      </c>
      <c r="D196" s="319" t="s">
        <v>1828</v>
      </c>
      <c r="E196" s="319" t="s">
        <v>1769</v>
      </c>
      <c r="F196" s="323">
        <v>43028</v>
      </c>
      <c r="G196" s="370"/>
      <c r="H196" s="77"/>
      <c r="I196" s="77"/>
      <c r="J196" s="77"/>
      <c r="K196" s="77"/>
      <c r="L196" s="77"/>
    </row>
    <row r="197" spans="1:12">
      <c r="A197" s="322">
        <v>3160574</v>
      </c>
      <c r="B197" s="319" t="s">
        <v>655</v>
      </c>
      <c r="C197" s="319">
        <v>205.64</v>
      </c>
      <c r="D197" s="319" t="s">
        <v>1827</v>
      </c>
      <c r="E197" s="319" t="s">
        <v>655</v>
      </c>
      <c r="F197" s="323">
        <v>43028</v>
      </c>
      <c r="G197" s="370"/>
      <c r="H197" s="77"/>
      <c r="I197" s="77"/>
      <c r="J197" s="77"/>
      <c r="K197" s="77"/>
      <c r="L197" s="77"/>
    </row>
    <row r="198" spans="1:12">
      <c r="A198" s="322">
        <v>3399222</v>
      </c>
      <c r="B198" s="319" t="s">
        <v>1014</v>
      </c>
      <c r="C198" s="319">
        <v>194.94</v>
      </c>
      <c r="D198" s="319" t="s">
        <v>1829</v>
      </c>
      <c r="E198" s="319" t="s">
        <v>1086</v>
      </c>
      <c r="F198" s="323">
        <v>43028</v>
      </c>
      <c r="G198" s="370"/>
      <c r="H198" s="77"/>
      <c r="I198" s="77"/>
      <c r="J198" s="77"/>
      <c r="K198" s="77"/>
      <c r="L198" s="77"/>
    </row>
    <row r="199" spans="1:12">
      <c r="A199" s="322">
        <v>3064458</v>
      </c>
      <c r="B199" s="319" t="s">
        <v>1014</v>
      </c>
      <c r="C199" s="319">
        <v>254.64</v>
      </c>
      <c r="D199" s="319" t="s">
        <v>1828</v>
      </c>
      <c r="E199" s="319" t="s">
        <v>1830</v>
      </c>
      <c r="F199" s="323">
        <v>43029</v>
      </c>
      <c r="G199" s="370"/>
      <c r="H199" s="77"/>
      <c r="I199" s="77"/>
      <c r="J199" s="77"/>
      <c r="K199" s="77"/>
      <c r="L199" s="77"/>
    </row>
    <row r="200" spans="1:12">
      <c r="A200" s="322">
        <v>3399222</v>
      </c>
      <c r="B200" s="319" t="s">
        <v>655</v>
      </c>
      <c r="C200" s="319">
        <v>205.64</v>
      </c>
      <c r="D200" s="319" t="s">
        <v>1831</v>
      </c>
      <c r="E200" s="319" t="s">
        <v>655</v>
      </c>
      <c r="F200" s="323">
        <v>43029</v>
      </c>
      <c r="G200" s="370"/>
      <c r="H200" s="77"/>
      <c r="I200" s="77"/>
      <c r="J200" s="77"/>
      <c r="K200" s="77"/>
      <c r="L200" s="77"/>
    </row>
    <row r="201" spans="1:12">
      <c r="A201" s="322">
        <v>2422830</v>
      </c>
      <c r="B201" s="319" t="s">
        <v>1014</v>
      </c>
      <c r="C201" s="319">
        <v>254.64</v>
      </c>
      <c r="D201" s="319" t="s">
        <v>1832</v>
      </c>
      <c r="E201" s="319" t="s">
        <v>1833</v>
      </c>
      <c r="F201" s="323">
        <v>43029</v>
      </c>
      <c r="G201" s="370"/>
      <c r="H201" s="77"/>
      <c r="I201" s="77"/>
      <c r="J201" s="77"/>
      <c r="K201" s="77"/>
      <c r="L201" s="77"/>
    </row>
    <row r="202" spans="1:12">
      <c r="A202" s="322">
        <v>3064458</v>
      </c>
      <c r="B202" s="319" t="s">
        <v>655</v>
      </c>
      <c r="C202" s="319">
        <v>205.64</v>
      </c>
      <c r="D202" s="319" t="s">
        <v>1829</v>
      </c>
      <c r="E202" s="319" t="s">
        <v>655</v>
      </c>
      <c r="F202" s="323">
        <v>43029</v>
      </c>
      <c r="G202" s="370"/>
      <c r="H202" s="77"/>
      <c r="I202" s="77"/>
      <c r="J202" s="77"/>
      <c r="K202" s="77"/>
      <c r="L202" s="77"/>
    </row>
    <row r="203" spans="1:12">
      <c r="A203" s="322">
        <v>3140886</v>
      </c>
      <c r="B203" s="319" t="s">
        <v>1014</v>
      </c>
      <c r="C203" s="319">
        <v>194.94</v>
      </c>
      <c r="D203" s="319" t="s">
        <v>1832</v>
      </c>
      <c r="E203" s="319" t="s">
        <v>1086</v>
      </c>
      <c r="F203" s="323">
        <v>43032</v>
      </c>
      <c r="G203" s="370"/>
      <c r="H203" s="77"/>
      <c r="I203" s="77"/>
      <c r="J203" s="77"/>
      <c r="K203" s="77"/>
      <c r="L203" s="77"/>
    </row>
    <row r="204" spans="1:12">
      <c r="A204" s="322">
        <v>3524544</v>
      </c>
      <c r="B204" s="319" t="s">
        <v>1014</v>
      </c>
      <c r="C204" s="319">
        <v>498.69</v>
      </c>
      <c r="D204" s="319" t="s">
        <v>1834</v>
      </c>
      <c r="E204" s="319" t="s">
        <v>1835</v>
      </c>
      <c r="F204" s="323">
        <v>43032</v>
      </c>
      <c r="G204" s="370"/>
      <c r="H204" s="77"/>
      <c r="I204" s="77"/>
      <c r="J204" s="77"/>
      <c r="K204" s="77"/>
      <c r="L204" s="77"/>
    </row>
    <row r="205" spans="1:12">
      <c r="A205" s="322">
        <v>2422830</v>
      </c>
      <c r="B205" s="319" t="s">
        <v>655</v>
      </c>
      <c r="C205" s="319">
        <v>205.64</v>
      </c>
      <c r="D205" s="319" t="s">
        <v>1836</v>
      </c>
      <c r="E205" s="319" t="s">
        <v>655</v>
      </c>
      <c r="F205" s="323">
        <v>43033</v>
      </c>
      <c r="G205" s="370"/>
      <c r="H205" s="77"/>
      <c r="I205" s="77"/>
      <c r="J205" s="77"/>
      <c r="K205" s="77"/>
      <c r="L205" s="77"/>
    </row>
    <row r="206" spans="1:12">
      <c r="A206" s="322">
        <v>3524544</v>
      </c>
      <c r="B206" s="319" t="s">
        <v>655</v>
      </c>
      <c r="C206" s="319">
        <v>205.64</v>
      </c>
      <c r="D206" s="319" t="s">
        <v>1836</v>
      </c>
      <c r="E206" s="319" t="s">
        <v>655</v>
      </c>
      <c r="F206" s="323">
        <v>43033</v>
      </c>
      <c r="G206" s="370"/>
      <c r="H206" s="77"/>
      <c r="I206" s="77"/>
      <c r="J206" s="77"/>
      <c r="K206" s="77"/>
      <c r="L206" s="77"/>
    </row>
    <row r="207" spans="1:12">
      <c r="A207" s="322">
        <v>3524896</v>
      </c>
      <c r="B207" s="319" t="s">
        <v>1014</v>
      </c>
      <c r="C207" s="319">
        <v>254.54</v>
      </c>
      <c r="D207" s="319" t="s">
        <v>1688</v>
      </c>
      <c r="E207" s="319" t="s">
        <v>1837</v>
      </c>
      <c r="F207" s="323">
        <v>43034</v>
      </c>
      <c r="G207" s="370"/>
      <c r="H207" s="77"/>
      <c r="I207" s="77"/>
      <c r="J207" s="77"/>
      <c r="K207" s="77"/>
      <c r="L207" s="77"/>
    </row>
    <row r="208" spans="1:12">
      <c r="A208" s="322">
        <v>3290161</v>
      </c>
      <c r="B208" s="319" t="s">
        <v>1014</v>
      </c>
      <c r="C208" s="319">
        <v>254.64</v>
      </c>
      <c r="D208" s="319" t="s">
        <v>1838</v>
      </c>
      <c r="E208" s="319" t="s">
        <v>1839</v>
      </c>
      <c r="F208" s="323">
        <v>43034</v>
      </c>
      <c r="G208" s="370"/>
      <c r="H208" s="77"/>
      <c r="I208" s="77"/>
      <c r="J208" s="77"/>
      <c r="K208" s="77"/>
      <c r="L208" s="77"/>
    </row>
    <row r="209" spans="1:12">
      <c r="A209" s="322">
        <v>3290161</v>
      </c>
      <c r="B209" s="319" t="s">
        <v>655</v>
      </c>
      <c r="C209" s="319">
        <v>205.64</v>
      </c>
      <c r="D209" s="319" t="s">
        <v>1697</v>
      </c>
      <c r="E209" s="319" t="s">
        <v>655</v>
      </c>
      <c r="F209" s="323">
        <v>43034</v>
      </c>
      <c r="G209" s="370"/>
      <c r="H209" s="77"/>
      <c r="I209" s="77"/>
      <c r="J209" s="77"/>
      <c r="K209" s="77"/>
      <c r="L209" s="77"/>
    </row>
    <row r="210" spans="1:12">
      <c r="A210" s="322">
        <v>3529196</v>
      </c>
      <c r="B210" s="319" t="s">
        <v>1014</v>
      </c>
      <c r="C210" s="319">
        <v>194.94</v>
      </c>
      <c r="D210" s="329" t="s">
        <v>1840</v>
      </c>
      <c r="E210" s="319"/>
      <c r="F210" s="323">
        <v>43034</v>
      </c>
      <c r="G210" s="370"/>
      <c r="H210" s="77"/>
      <c r="I210" s="77"/>
      <c r="J210" s="77"/>
      <c r="K210" s="77"/>
      <c r="L210" s="77"/>
    </row>
    <row r="211" spans="1:12">
      <c r="A211" s="322">
        <v>2060053</v>
      </c>
      <c r="B211" s="323" t="s">
        <v>1014</v>
      </c>
      <c r="C211" s="319">
        <v>383.5</v>
      </c>
      <c r="D211" s="319" t="s">
        <v>1685</v>
      </c>
      <c r="E211" s="319" t="s">
        <v>1771</v>
      </c>
      <c r="F211" s="323">
        <v>43035</v>
      </c>
      <c r="G211" s="370"/>
      <c r="H211" s="77"/>
      <c r="I211" s="77"/>
      <c r="J211" s="77"/>
      <c r="K211" s="77"/>
      <c r="L211" s="77"/>
    </row>
    <row r="212" spans="1:12">
      <c r="A212" s="322">
        <v>3612366</v>
      </c>
      <c r="B212" s="319" t="s">
        <v>1014</v>
      </c>
      <c r="C212" s="319">
        <v>383.5</v>
      </c>
      <c r="D212" s="77"/>
      <c r="E212" s="319"/>
      <c r="F212" s="323">
        <v>43035</v>
      </c>
      <c r="G212" s="370"/>
      <c r="H212" s="77"/>
      <c r="I212" s="77"/>
      <c r="J212" s="77"/>
      <c r="K212" s="77"/>
      <c r="L212" s="77"/>
    </row>
    <row r="213" spans="1:12">
      <c r="A213" s="332">
        <v>3615299</v>
      </c>
      <c r="B213" s="329" t="s">
        <v>1014</v>
      </c>
      <c r="C213" s="329"/>
      <c r="D213" s="77"/>
      <c r="E213" s="329" t="s">
        <v>1776</v>
      </c>
      <c r="F213" s="334">
        <v>43035</v>
      </c>
      <c r="G213" s="370"/>
      <c r="H213" s="77"/>
      <c r="I213" s="77"/>
      <c r="J213" s="77"/>
      <c r="K213" s="77"/>
      <c r="L213" s="77"/>
    </row>
    <row r="214" spans="1:12">
      <c r="A214" s="322">
        <v>3327367</v>
      </c>
      <c r="B214" s="319" t="s">
        <v>1014</v>
      </c>
      <c r="C214" s="319">
        <v>194.94</v>
      </c>
      <c r="D214" s="77"/>
      <c r="E214" s="319" t="s">
        <v>1086</v>
      </c>
      <c r="F214" s="323">
        <v>43036</v>
      </c>
      <c r="G214" s="370"/>
      <c r="H214" s="77"/>
      <c r="I214" s="77"/>
      <c r="J214" s="77"/>
      <c r="K214" s="77"/>
      <c r="L214" s="77"/>
    </row>
    <row r="215" spans="1:12">
      <c r="G215"/>
    </row>
    <row r="216" spans="1:12">
      <c r="G216"/>
    </row>
    <row r="217" spans="1:12">
      <c r="G217"/>
    </row>
    <row r="218" spans="1:12">
      <c r="G218"/>
    </row>
    <row r="219" spans="1:12">
      <c r="G219"/>
    </row>
    <row r="220" spans="1:12">
      <c r="G220"/>
    </row>
    <row r="221" spans="1:12">
      <c r="G221"/>
    </row>
    <row r="222" spans="1:12">
      <c r="G222"/>
    </row>
    <row r="223" spans="1:12">
      <c r="G223"/>
    </row>
    <row r="224" spans="1:12">
      <c r="E224" s="273"/>
      <c r="G224"/>
    </row>
    <row r="225" spans="5:7">
      <c r="E225" s="273"/>
      <c r="G225"/>
    </row>
    <row r="226" spans="5:7">
      <c r="E226" s="273"/>
      <c r="G226"/>
    </row>
    <row r="227" spans="5:7">
      <c r="E227" s="273"/>
      <c r="G227"/>
    </row>
    <row r="228" spans="5:7">
      <c r="E228" s="273"/>
      <c r="G228"/>
    </row>
    <row r="229" spans="5:7">
      <c r="E229" s="273"/>
      <c r="G229"/>
    </row>
    <row r="230" spans="5:7">
      <c r="E230" s="273"/>
      <c r="G230"/>
    </row>
    <row r="231" spans="5:7">
      <c r="E231" s="273"/>
      <c r="G231"/>
    </row>
    <row r="232" spans="5:7">
      <c r="E232" s="273"/>
      <c r="G232"/>
    </row>
    <row r="233" spans="5:7">
      <c r="E233" s="273"/>
      <c r="G233"/>
    </row>
  </sheetData>
  <mergeCells count="7">
    <mergeCell ref="I93:J93"/>
    <mergeCell ref="K93:L93"/>
    <mergeCell ref="B85:C85"/>
    <mergeCell ref="I89:J89"/>
    <mergeCell ref="K89:L89"/>
    <mergeCell ref="I92:J92"/>
    <mergeCell ref="K92:L92"/>
  </mergeCells>
  <conditionalFormatting sqref="A1:A28">
    <cfRule type="duplicateValues" dxfId="7" priority="1"/>
  </conditionalFormatting>
  <conditionalFormatting sqref="A29:A58">
    <cfRule type="duplicateValues" dxfId="6" priority="2"/>
  </conditionalFormatting>
  <conditionalFormatting sqref="C29:C58">
    <cfRule type="duplicateValues" dxfId="5" priority="3"/>
  </conditionalFormatting>
  <dataValidations count="1">
    <dataValidation type="list" allowBlank="1" sqref="B94:B138">
      <formula1>"BUILD,CONNECT,S9 JOB,PV ORDER,LL ORDER"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workbookViewId="0">
      <selection activeCell="G12" sqref="G12"/>
    </sheetView>
  </sheetViews>
  <sheetFormatPr defaultRowHeight="15"/>
  <cols>
    <col min="2" max="2" width="20.42578125" customWidth="1"/>
    <col min="3" max="3" width="20.7109375" customWidth="1"/>
    <col min="4" max="4" width="15" customWidth="1"/>
    <col min="5" max="5" width="10.5703125" customWidth="1"/>
    <col min="6" max="6" width="13.7109375" customWidth="1"/>
    <col min="7" max="7" width="29.85546875" style="40" customWidth="1"/>
  </cols>
  <sheetData>
    <row r="1" spans="1:9">
      <c r="A1" s="83" t="s">
        <v>935</v>
      </c>
      <c r="B1" s="83" t="s">
        <v>936</v>
      </c>
      <c r="C1" s="83" t="s">
        <v>937</v>
      </c>
      <c r="D1" s="83" t="s">
        <v>938</v>
      </c>
      <c r="E1" s="83" t="s">
        <v>204</v>
      </c>
      <c r="F1" s="83" t="s">
        <v>939</v>
      </c>
      <c r="G1" s="83" t="s">
        <v>883</v>
      </c>
      <c r="H1" s="77"/>
      <c r="I1" s="77"/>
    </row>
    <row r="2" spans="1:9">
      <c r="A2" s="81">
        <v>5836864</v>
      </c>
      <c r="B2" s="81" t="s">
        <v>940</v>
      </c>
      <c r="C2" s="81" t="s">
        <v>941</v>
      </c>
      <c r="D2" s="81" t="s">
        <v>343</v>
      </c>
      <c r="E2" s="81">
        <v>433.57</v>
      </c>
      <c r="F2" s="217">
        <v>43147</v>
      </c>
      <c r="G2" s="81"/>
      <c r="H2" s="77"/>
      <c r="I2" s="77"/>
    </row>
    <row r="3" spans="1:9">
      <c r="A3" s="129">
        <v>5480700</v>
      </c>
      <c r="B3" s="129" t="s">
        <v>942</v>
      </c>
      <c r="C3" s="129" t="s">
        <v>941</v>
      </c>
      <c r="D3" s="129" t="s">
        <v>943</v>
      </c>
      <c r="E3" s="129">
        <v>498.69</v>
      </c>
      <c r="F3" s="218">
        <v>43150</v>
      </c>
      <c r="G3" s="129" t="s">
        <v>944</v>
      </c>
      <c r="H3" s="77"/>
      <c r="I3" s="77"/>
    </row>
    <row r="4" spans="1:9">
      <c r="A4" s="129">
        <v>5818455</v>
      </c>
      <c r="B4" s="129" t="s">
        <v>945</v>
      </c>
      <c r="C4" s="129" t="s">
        <v>941</v>
      </c>
      <c r="D4" s="129" t="s">
        <v>943</v>
      </c>
      <c r="E4" s="129">
        <v>498.69</v>
      </c>
      <c r="F4" s="218">
        <v>43151</v>
      </c>
      <c r="G4" s="129" t="s">
        <v>946</v>
      </c>
      <c r="H4" s="77"/>
      <c r="I4" s="77"/>
    </row>
    <row r="5" spans="1:9">
      <c r="A5" s="81">
        <v>5966916</v>
      </c>
      <c r="B5" s="81" t="s">
        <v>947</v>
      </c>
      <c r="C5" s="81" t="s">
        <v>941</v>
      </c>
      <c r="D5" s="81" t="s">
        <v>343</v>
      </c>
      <c r="E5" s="81">
        <v>433.57</v>
      </c>
      <c r="F5" s="217">
        <v>43152</v>
      </c>
      <c r="G5" s="81"/>
      <c r="H5" s="77"/>
      <c r="I5" s="77"/>
    </row>
    <row r="6" spans="1:9">
      <c r="A6" s="81">
        <v>5703308</v>
      </c>
      <c r="B6" s="81" t="s">
        <v>948</v>
      </c>
      <c r="C6" s="81" t="s">
        <v>941</v>
      </c>
      <c r="D6" s="81" t="s">
        <v>343</v>
      </c>
      <c r="E6" s="81">
        <v>433.57</v>
      </c>
      <c r="F6" s="217">
        <v>43153</v>
      </c>
      <c r="G6" s="81"/>
      <c r="H6" s="77"/>
      <c r="I6" s="77"/>
    </row>
    <row r="7" spans="1:9">
      <c r="A7" s="81">
        <v>5945022</v>
      </c>
      <c r="B7" s="81" t="s">
        <v>949</v>
      </c>
      <c r="C7" s="81" t="s">
        <v>941</v>
      </c>
      <c r="D7" s="81" t="s">
        <v>943</v>
      </c>
      <c r="E7" s="81">
        <v>626.70000000000005</v>
      </c>
      <c r="F7" s="217">
        <v>43154</v>
      </c>
      <c r="G7" s="81"/>
      <c r="H7" s="77"/>
      <c r="I7" s="77"/>
    </row>
    <row r="8" spans="1:9">
      <c r="A8" s="81">
        <v>5579713</v>
      </c>
      <c r="B8" s="81" t="s">
        <v>950</v>
      </c>
      <c r="C8" s="81" t="s">
        <v>941</v>
      </c>
      <c r="D8" s="81" t="s">
        <v>343</v>
      </c>
      <c r="E8" s="81">
        <v>433.57</v>
      </c>
      <c r="F8" s="217">
        <v>43155</v>
      </c>
      <c r="G8" s="81"/>
      <c r="H8" s="77"/>
      <c r="I8" s="77"/>
    </row>
    <row r="9" spans="1:9">
      <c r="A9" s="81">
        <v>6028532</v>
      </c>
      <c r="B9" s="81" t="s">
        <v>951</v>
      </c>
      <c r="C9" s="81" t="s">
        <v>941</v>
      </c>
      <c r="D9" s="81" t="s">
        <v>943</v>
      </c>
      <c r="E9" s="81">
        <v>626.70000000000005</v>
      </c>
      <c r="F9" s="217">
        <v>43158</v>
      </c>
      <c r="G9" s="81"/>
      <c r="H9" s="77"/>
      <c r="I9" s="77"/>
    </row>
    <row r="10" spans="1:9">
      <c r="A10" s="81">
        <v>6143647</v>
      </c>
      <c r="B10" s="81" t="s">
        <v>952</v>
      </c>
      <c r="C10" s="81" t="s">
        <v>941</v>
      </c>
      <c r="D10" s="81" t="s">
        <v>343</v>
      </c>
      <c r="E10" s="81">
        <v>433.57</v>
      </c>
      <c r="F10" s="217">
        <v>43160</v>
      </c>
      <c r="G10" s="81"/>
      <c r="H10" s="77"/>
      <c r="I10" s="77"/>
    </row>
    <row r="11" spans="1:9">
      <c r="A11" s="81">
        <v>6171579</v>
      </c>
      <c r="B11" s="81" t="s">
        <v>953</v>
      </c>
      <c r="C11" s="81" t="s">
        <v>941</v>
      </c>
      <c r="D11" s="81" t="s">
        <v>343</v>
      </c>
      <c r="E11" s="81">
        <v>433.57</v>
      </c>
      <c r="F11" s="217">
        <v>43161</v>
      </c>
      <c r="G11" s="81"/>
      <c r="H11" s="77"/>
      <c r="I11" s="77"/>
    </row>
    <row r="12" spans="1:9">
      <c r="A12" s="81">
        <v>5984346</v>
      </c>
      <c r="B12" s="81" t="s">
        <v>954</v>
      </c>
      <c r="C12" s="81" t="s">
        <v>941</v>
      </c>
      <c r="D12" s="81" t="s">
        <v>343</v>
      </c>
      <c r="E12" s="81">
        <v>433.57</v>
      </c>
      <c r="F12" s="217">
        <v>43161</v>
      </c>
      <c r="G12" s="81"/>
      <c r="H12" s="77"/>
      <c r="I12" s="77"/>
    </row>
    <row r="13" spans="1:9">
      <c r="A13" s="81">
        <v>5874825</v>
      </c>
      <c r="B13" s="81" t="s">
        <v>955</v>
      </c>
      <c r="C13" s="81" t="s">
        <v>941</v>
      </c>
      <c r="D13" s="81" t="s">
        <v>943</v>
      </c>
      <c r="E13" s="81">
        <v>626.70000000000005</v>
      </c>
      <c r="F13" s="217">
        <v>43136</v>
      </c>
      <c r="G13" s="81"/>
      <c r="H13" s="77"/>
      <c r="I13" s="77"/>
    </row>
    <row r="14" spans="1:9">
      <c r="A14" s="81">
        <v>5722167</v>
      </c>
      <c r="B14" s="81" t="s">
        <v>956</v>
      </c>
      <c r="C14" s="81" t="s">
        <v>121</v>
      </c>
      <c r="D14" s="81" t="s">
        <v>121</v>
      </c>
      <c r="E14" s="81">
        <v>205.64</v>
      </c>
      <c r="F14" s="217">
        <v>43164</v>
      </c>
      <c r="G14" s="81"/>
      <c r="H14" s="77"/>
      <c r="I14" s="77"/>
    </row>
    <row r="15" spans="1:9">
      <c r="A15" s="81">
        <v>6233543</v>
      </c>
      <c r="B15" s="81" t="s">
        <v>957</v>
      </c>
      <c r="C15" s="81" t="s">
        <v>941</v>
      </c>
      <c r="D15" s="81" t="s">
        <v>943</v>
      </c>
      <c r="E15" s="81">
        <v>498.69</v>
      </c>
      <c r="F15" s="217">
        <v>43165</v>
      </c>
      <c r="G15" s="129" t="s">
        <v>958</v>
      </c>
      <c r="H15" s="77"/>
      <c r="I15" s="77"/>
    </row>
    <row r="16" spans="1:9">
      <c r="A16" s="81">
        <v>6224752</v>
      </c>
      <c r="B16" s="81" t="s">
        <v>959</v>
      </c>
      <c r="C16" s="81" t="s">
        <v>941</v>
      </c>
      <c r="D16" s="81" t="s">
        <v>960</v>
      </c>
      <c r="E16" s="81">
        <v>498.69</v>
      </c>
      <c r="F16" s="217">
        <v>43168</v>
      </c>
      <c r="G16" s="81"/>
      <c r="H16" s="77"/>
      <c r="I16" s="77"/>
    </row>
    <row r="17" spans="1:9">
      <c r="A17" s="81">
        <v>6327599</v>
      </c>
      <c r="B17" s="81" t="s">
        <v>961</v>
      </c>
      <c r="C17" s="81" t="s">
        <v>941</v>
      </c>
      <c r="D17" s="81" t="s">
        <v>343</v>
      </c>
      <c r="E17" s="81">
        <v>433.57</v>
      </c>
      <c r="F17" s="217">
        <v>43169</v>
      </c>
      <c r="G17" s="81"/>
      <c r="H17" s="77"/>
      <c r="I17" s="77"/>
    </row>
    <row r="18" spans="1:9">
      <c r="A18" s="81">
        <v>5665623</v>
      </c>
      <c r="B18" s="81" t="s">
        <v>962</v>
      </c>
      <c r="C18" s="81" t="s">
        <v>941</v>
      </c>
      <c r="D18" s="81" t="s">
        <v>960</v>
      </c>
      <c r="E18" s="81">
        <v>498.69</v>
      </c>
      <c r="F18" s="217">
        <v>43172</v>
      </c>
      <c r="G18" s="81"/>
      <c r="H18" s="77"/>
      <c r="I18" s="77"/>
    </row>
    <row r="19" spans="1:9">
      <c r="A19" s="81">
        <v>6292649</v>
      </c>
      <c r="B19" s="81" t="s">
        <v>963</v>
      </c>
      <c r="C19" s="81" t="s">
        <v>964</v>
      </c>
      <c r="D19" s="81"/>
      <c r="E19" s="81">
        <v>90</v>
      </c>
      <c r="F19" s="217">
        <v>43172</v>
      </c>
      <c r="G19" s="81"/>
      <c r="H19" s="77"/>
      <c r="I19" s="77"/>
    </row>
    <row r="20" spans="1:9">
      <c r="A20" s="81">
        <v>4330780</v>
      </c>
      <c r="B20" s="81" t="s">
        <v>965</v>
      </c>
      <c r="C20" s="81" t="s">
        <v>941</v>
      </c>
      <c r="D20" s="81" t="s">
        <v>943</v>
      </c>
      <c r="E20" s="81">
        <v>0</v>
      </c>
      <c r="F20" s="217">
        <v>43173</v>
      </c>
      <c r="G20" s="129" t="s">
        <v>55</v>
      </c>
      <c r="H20" s="77"/>
      <c r="I20" s="77"/>
    </row>
    <row r="21" spans="1:9">
      <c r="A21" s="81">
        <v>6339791</v>
      </c>
      <c r="B21" s="81" t="s">
        <v>966</v>
      </c>
      <c r="C21" s="81" t="s">
        <v>941</v>
      </c>
      <c r="D21" s="81" t="s">
        <v>943</v>
      </c>
      <c r="E21" s="81">
        <v>626.70000000000005</v>
      </c>
      <c r="F21" s="217">
        <v>43175</v>
      </c>
      <c r="G21" s="81"/>
      <c r="H21" s="77"/>
      <c r="I21" s="77"/>
    </row>
    <row r="22" spans="1:9">
      <c r="A22" s="77"/>
      <c r="B22" s="77"/>
      <c r="C22" s="77"/>
      <c r="D22" s="83" t="s">
        <v>80</v>
      </c>
      <c r="E22" s="83">
        <f>SUM(E2:E21)</f>
        <v>8764.4499999999989</v>
      </c>
      <c r="F22" s="77"/>
      <c r="G22" s="81"/>
      <c r="H22" s="77"/>
      <c r="I22" s="77"/>
    </row>
    <row r="23" spans="1:9">
      <c r="A23" s="77"/>
      <c r="B23" s="77"/>
      <c r="C23" s="77"/>
      <c r="D23" s="81" t="s">
        <v>967</v>
      </c>
      <c r="E23" s="81">
        <f>E22*0.22</f>
        <v>1928.1789999999999</v>
      </c>
      <c r="F23" s="77"/>
      <c r="G23" s="81">
        <f>E23/18.75</f>
        <v>102.83621333333332</v>
      </c>
      <c r="H23" s="77"/>
      <c r="I23" s="77"/>
    </row>
    <row r="24" spans="1:9">
      <c r="A24" s="77"/>
      <c r="B24" s="77"/>
      <c r="C24" s="77"/>
      <c r="D24" s="81" t="s">
        <v>968</v>
      </c>
      <c r="E24" s="81">
        <f>E22*0.18</f>
        <v>1577.6009999999997</v>
      </c>
      <c r="F24" s="77"/>
      <c r="G24" s="81">
        <f>E24/18.75</f>
        <v>84.138719999999978</v>
      </c>
      <c r="H24" s="77"/>
      <c r="I24" s="77"/>
    </row>
    <row r="25" spans="1:9">
      <c r="A25" s="129" t="s">
        <v>935</v>
      </c>
      <c r="B25" s="129" t="s">
        <v>1</v>
      </c>
      <c r="C25" s="129" t="s">
        <v>484</v>
      </c>
      <c r="D25" s="129" t="s">
        <v>2</v>
      </c>
      <c r="E25" s="129" t="s">
        <v>4</v>
      </c>
      <c r="F25" s="129" t="s">
        <v>5</v>
      </c>
      <c r="G25" s="129" t="s">
        <v>6</v>
      </c>
      <c r="H25" s="77"/>
      <c r="I25" s="77"/>
    </row>
    <row r="26" spans="1:9">
      <c r="A26" s="81">
        <v>5216595</v>
      </c>
      <c r="B26" s="81" t="s">
        <v>969</v>
      </c>
      <c r="C26" s="81" t="s">
        <v>970</v>
      </c>
      <c r="D26" s="81" t="s">
        <v>331</v>
      </c>
      <c r="E26" s="81">
        <v>626.70000000000005</v>
      </c>
      <c r="F26" s="217">
        <v>43124</v>
      </c>
      <c r="G26" s="81"/>
      <c r="H26" s="77"/>
      <c r="I26" s="77"/>
    </row>
    <row r="27" spans="1:9">
      <c r="A27" s="81">
        <v>5277223</v>
      </c>
      <c r="B27" s="81" t="s">
        <v>971</v>
      </c>
      <c r="C27" s="81" t="s">
        <v>972</v>
      </c>
      <c r="D27" s="81"/>
      <c r="E27" s="81">
        <v>225.02</v>
      </c>
      <c r="F27" s="217">
        <v>43125</v>
      </c>
      <c r="G27" s="81"/>
      <c r="H27" s="77"/>
      <c r="I27" s="77"/>
    </row>
    <row r="28" spans="1:9">
      <c r="A28" s="81">
        <v>5354377</v>
      </c>
      <c r="B28" s="81" t="s">
        <v>973</v>
      </c>
      <c r="C28" s="81" t="s">
        <v>970</v>
      </c>
      <c r="D28" s="81" t="s">
        <v>960</v>
      </c>
      <c r="E28" s="81">
        <v>498.69</v>
      </c>
      <c r="F28" s="217">
        <v>43126</v>
      </c>
      <c r="G28" s="81"/>
      <c r="H28" s="77"/>
      <c r="I28" s="77"/>
    </row>
    <row r="29" spans="1:9">
      <c r="A29" s="81">
        <v>5288483</v>
      </c>
      <c r="B29" s="81" t="s">
        <v>974</v>
      </c>
      <c r="C29" s="81" t="s">
        <v>121</v>
      </c>
      <c r="D29" s="81"/>
      <c r="E29" s="81">
        <v>205.64</v>
      </c>
      <c r="F29" s="217">
        <v>43127</v>
      </c>
      <c r="G29" s="81"/>
      <c r="H29" s="77"/>
      <c r="I29" s="77"/>
    </row>
    <row r="30" spans="1:9">
      <c r="A30" s="81">
        <v>5440789</v>
      </c>
      <c r="B30" s="81" t="s">
        <v>975</v>
      </c>
      <c r="C30" s="81" t="s">
        <v>970</v>
      </c>
      <c r="D30" s="81" t="s">
        <v>960</v>
      </c>
      <c r="E30" s="81">
        <v>498.69</v>
      </c>
      <c r="F30" s="217">
        <v>43129</v>
      </c>
      <c r="G30" s="81"/>
      <c r="H30" s="77"/>
      <c r="I30" s="77"/>
    </row>
    <row r="31" spans="1:9">
      <c r="A31" s="81">
        <v>5318717</v>
      </c>
      <c r="B31" s="81" t="s">
        <v>976</v>
      </c>
      <c r="C31" s="81" t="s">
        <v>121</v>
      </c>
      <c r="D31" s="81"/>
      <c r="E31" s="81">
        <v>205.64</v>
      </c>
      <c r="F31" s="217">
        <v>43129</v>
      </c>
      <c r="G31" s="81"/>
      <c r="H31" s="77"/>
      <c r="I31" s="77"/>
    </row>
    <row r="32" spans="1:9">
      <c r="A32" s="81">
        <v>5328005</v>
      </c>
      <c r="B32" s="81" t="s">
        <v>977</v>
      </c>
      <c r="C32" s="81" t="s">
        <v>972</v>
      </c>
      <c r="D32" s="81"/>
      <c r="E32" s="81">
        <v>225.02</v>
      </c>
      <c r="F32" s="217">
        <v>43131</v>
      </c>
      <c r="G32" s="81"/>
      <c r="H32" s="77"/>
      <c r="I32" s="77"/>
    </row>
    <row r="33" spans="1:9">
      <c r="A33" s="81">
        <v>5328165</v>
      </c>
      <c r="B33" s="81" t="s">
        <v>978</v>
      </c>
      <c r="C33" s="81" t="s">
        <v>970</v>
      </c>
      <c r="D33" s="81" t="s">
        <v>331</v>
      </c>
      <c r="E33" s="81">
        <v>626.70000000000005</v>
      </c>
      <c r="F33" s="217">
        <v>43132</v>
      </c>
      <c r="G33" s="81"/>
      <c r="H33" s="77"/>
      <c r="I33" s="77"/>
    </row>
    <row r="34" spans="1:9">
      <c r="A34" s="81">
        <v>5472971</v>
      </c>
      <c r="B34" s="81" t="s">
        <v>979</v>
      </c>
      <c r="C34" s="81" t="s">
        <v>970</v>
      </c>
      <c r="D34" s="81" t="s">
        <v>331</v>
      </c>
      <c r="E34" s="81">
        <v>626.70000000000005</v>
      </c>
      <c r="F34" s="217">
        <v>43133</v>
      </c>
      <c r="G34" s="81"/>
      <c r="H34" s="77"/>
      <c r="I34" s="77"/>
    </row>
    <row r="35" spans="1:9">
      <c r="A35" s="81">
        <v>5504473</v>
      </c>
      <c r="B35" s="81" t="s">
        <v>980</v>
      </c>
      <c r="C35" s="81" t="s">
        <v>88</v>
      </c>
      <c r="D35" s="81"/>
      <c r="E35" s="81">
        <v>0</v>
      </c>
      <c r="F35" s="217">
        <v>43136</v>
      </c>
      <c r="G35" s="81"/>
      <c r="H35" s="77"/>
      <c r="I35" s="77"/>
    </row>
    <row r="36" spans="1:9">
      <c r="A36" s="81"/>
      <c r="B36" s="81"/>
      <c r="C36" s="81"/>
      <c r="D36" s="81"/>
      <c r="E36" s="81"/>
      <c r="F36" s="217"/>
      <c r="G36" s="82"/>
      <c r="H36" s="77"/>
      <c r="I36" s="77"/>
    </row>
    <row r="37" spans="1:9">
      <c r="A37" s="81">
        <v>5736421</v>
      </c>
      <c r="B37" s="81" t="s">
        <v>981</v>
      </c>
      <c r="C37" s="81" t="s">
        <v>970</v>
      </c>
      <c r="D37" s="81" t="s">
        <v>960</v>
      </c>
      <c r="E37" s="81">
        <v>498.69</v>
      </c>
      <c r="F37" s="217">
        <v>43140</v>
      </c>
      <c r="G37" s="82"/>
      <c r="H37" s="77"/>
      <c r="I37" s="77"/>
    </row>
    <row r="38" spans="1:9">
      <c r="A38" s="81">
        <v>5607590</v>
      </c>
      <c r="B38" s="81" t="s">
        <v>982</v>
      </c>
      <c r="C38" s="81" t="s">
        <v>970</v>
      </c>
      <c r="D38" s="81" t="s">
        <v>960</v>
      </c>
      <c r="E38" s="81">
        <v>498.69</v>
      </c>
      <c r="F38" s="217">
        <v>43141</v>
      </c>
      <c r="G38" s="82"/>
      <c r="H38" s="77"/>
      <c r="I38" s="77"/>
    </row>
    <row r="39" spans="1:9">
      <c r="A39" s="81">
        <v>5610941</v>
      </c>
      <c r="B39" s="81" t="s">
        <v>983</v>
      </c>
      <c r="C39" s="81" t="s">
        <v>372</v>
      </c>
      <c r="D39" s="81"/>
      <c r="E39" s="81">
        <v>90</v>
      </c>
      <c r="F39" s="217">
        <v>43143</v>
      </c>
      <c r="G39" s="82"/>
      <c r="H39" s="77"/>
      <c r="I39" s="77"/>
    </row>
    <row r="40" spans="1:9">
      <c r="A40" s="81">
        <v>5393256</v>
      </c>
      <c r="B40" s="81" t="s">
        <v>984</v>
      </c>
      <c r="C40" s="81" t="s">
        <v>970</v>
      </c>
      <c r="D40" s="81" t="s">
        <v>343</v>
      </c>
      <c r="E40" s="81">
        <v>433.57</v>
      </c>
      <c r="F40" s="217">
        <v>43144</v>
      </c>
      <c r="G40" s="82"/>
      <c r="H40" s="77"/>
      <c r="I40" s="77"/>
    </row>
    <row r="41" spans="1:9">
      <c r="A41" s="81">
        <v>5703979</v>
      </c>
      <c r="B41" s="81" t="s">
        <v>985</v>
      </c>
      <c r="C41" s="81" t="s">
        <v>970</v>
      </c>
      <c r="D41" s="81" t="s">
        <v>331</v>
      </c>
      <c r="E41" s="81">
        <v>626.70000000000005</v>
      </c>
      <c r="F41" s="217">
        <v>43147</v>
      </c>
      <c r="G41" s="82"/>
      <c r="H41" s="77"/>
      <c r="I41" s="77"/>
    </row>
    <row r="42" spans="1:9">
      <c r="A42" s="81">
        <v>5836864</v>
      </c>
      <c r="B42" s="81" t="s">
        <v>940</v>
      </c>
      <c r="C42" s="81" t="s">
        <v>970</v>
      </c>
      <c r="D42" s="81" t="s">
        <v>343</v>
      </c>
      <c r="E42" s="81">
        <v>0</v>
      </c>
      <c r="F42" s="217">
        <v>43147</v>
      </c>
      <c r="G42" s="142" t="s">
        <v>986</v>
      </c>
      <c r="H42" s="77"/>
      <c r="I42" s="77"/>
    </row>
    <row r="43" spans="1:9">
      <c r="A43" s="77"/>
      <c r="B43" s="77"/>
      <c r="C43" s="77"/>
      <c r="D43" s="77"/>
      <c r="E43" s="78">
        <f>SUM(E26:E42)</f>
        <v>5886.4499999999989</v>
      </c>
      <c r="F43" s="77"/>
      <c r="G43" s="79"/>
      <c r="H43" s="77"/>
      <c r="I43" s="77"/>
    </row>
    <row r="44" spans="1:9">
      <c r="A44" s="129" t="s">
        <v>935</v>
      </c>
      <c r="B44" s="129" t="s">
        <v>1</v>
      </c>
      <c r="C44" s="129" t="s">
        <v>987</v>
      </c>
      <c r="D44" s="129" t="s">
        <v>484</v>
      </c>
      <c r="E44" s="129" t="s">
        <v>369</v>
      </c>
      <c r="F44" s="129" t="s">
        <v>5</v>
      </c>
      <c r="G44" s="142" t="s">
        <v>6</v>
      </c>
      <c r="H44" s="77"/>
      <c r="I44" s="77"/>
    </row>
    <row r="45" spans="1:9">
      <c r="A45" s="129">
        <v>4967590</v>
      </c>
      <c r="B45" s="129" t="s">
        <v>988</v>
      </c>
      <c r="C45" s="129" t="s">
        <v>989</v>
      </c>
      <c r="D45" s="129" t="s">
        <v>989</v>
      </c>
      <c r="E45" s="129">
        <v>168</v>
      </c>
      <c r="F45" s="218">
        <v>43097</v>
      </c>
      <c r="G45" s="82"/>
      <c r="H45" s="77"/>
      <c r="I45" s="77"/>
    </row>
    <row r="46" spans="1:9">
      <c r="A46" s="81">
        <v>4766623</v>
      </c>
      <c r="B46" s="81" t="s">
        <v>990</v>
      </c>
      <c r="C46" s="81" t="s">
        <v>991</v>
      </c>
      <c r="D46" s="81" t="s">
        <v>991</v>
      </c>
      <c r="E46" s="81">
        <v>225.02</v>
      </c>
      <c r="F46" s="217">
        <v>43104</v>
      </c>
      <c r="G46" s="82"/>
      <c r="H46" s="77"/>
      <c r="I46" s="77"/>
    </row>
    <row r="47" spans="1:9">
      <c r="A47" s="81">
        <v>4967858</v>
      </c>
      <c r="B47" s="81" t="s">
        <v>992</v>
      </c>
      <c r="C47" s="81" t="s">
        <v>993</v>
      </c>
      <c r="D47" s="81" t="s">
        <v>994</v>
      </c>
      <c r="E47" s="81">
        <v>433.57</v>
      </c>
      <c r="F47" s="217">
        <v>43105</v>
      </c>
      <c r="G47" s="82"/>
      <c r="H47" s="77"/>
      <c r="I47" s="77"/>
    </row>
    <row r="48" spans="1:9">
      <c r="A48" s="129">
        <v>5030384</v>
      </c>
      <c r="B48" s="129" t="s">
        <v>995</v>
      </c>
      <c r="C48" s="129" t="s">
        <v>993</v>
      </c>
      <c r="D48" s="129" t="s">
        <v>996</v>
      </c>
      <c r="E48" s="129">
        <v>498.69</v>
      </c>
      <c r="F48" s="218">
        <v>43106</v>
      </c>
      <c r="G48" s="142" t="s">
        <v>997</v>
      </c>
      <c r="H48" s="77"/>
      <c r="I48" s="77"/>
    </row>
    <row r="49" spans="1:9">
      <c r="A49" s="81">
        <v>4991726</v>
      </c>
      <c r="B49" s="81" t="s">
        <v>998</v>
      </c>
      <c r="C49" s="81" t="s">
        <v>993</v>
      </c>
      <c r="D49" s="81" t="s">
        <v>999</v>
      </c>
      <c r="E49" s="81">
        <v>498.69</v>
      </c>
      <c r="F49" s="217">
        <v>43108</v>
      </c>
      <c r="G49" s="82"/>
      <c r="H49" s="77"/>
      <c r="I49" s="77"/>
    </row>
    <row r="50" spans="1:9">
      <c r="A50" s="81">
        <v>5011675</v>
      </c>
      <c r="B50" s="81" t="s">
        <v>1000</v>
      </c>
      <c r="C50" s="81" t="s">
        <v>993</v>
      </c>
      <c r="D50" s="81" t="s">
        <v>996</v>
      </c>
      <c r="E50" s="81">
        <v>626.70000000000005</v>
      </c>
      <c r="F50" s="217">
        <v>43109</v>
      </c>
      <c r="G50" s="82"/>
      <c r="H50" s="77"/>
      <c r="I50" s="77"/>
    </row>
    <row r="51" spans="1:9">
      <c r="A51" s="81">
        <v>5023013</v>
      </c>
      <c r="B51" s="81" t="s">
        <v>1001</v>
      </c>
      <c r="C51" s="81" t="s">
        <v>993</v>
      </c>
      <c r="D51" s="81" t="s">
        <v>996</v>
      </c>
      <c r="E51" s="81">
        <v>626.70000000000005</v>
      </c>
      <c r="F51" s="217">
        <v>43110</v>
      </c>
      <c r="G51" s="82"/>
      <c r="H51" s="77"/>
      <c r="I51" s="77"/>
    </row>
    <row r="52" spans="1:9">
      <c r="A52" s="81">
        <v>5142661</v>
      </c>
      <c r="B52" s="81" t="s">
        <v>1002</v>
      </c>
      <c r="C52" s="81" t="s">
        <v>993</v>
      </c>
      <c r="D52" s="81" t="s">
        <v>996</v>
      </c>
      <c r="E52" s="81">
        <v>626.70000000000005</v>
      </c>
      <c r="F52" s="217">
        <v>43112</v>
      </c>
      <c r="G52" s="82"/>
      <c r="H52" s="77"/>
      <c r="I52" s="77"/>
    </row>
    <row r="53" spans="1:9">
      <c r="A53" s="129">
        <v>4766060</v>
      </c>
      <c r="B53" s="129" t="s">
        <v>1003</v>
      </c>
      <c r="C53" s="129" t="s">
        <v>993</v>
      </c>
      <c r="D53" s="129" t="s">
        <v>996</v>
      </c>
      <c r="E53" s="129">
        <v>498.69</v>
      </c>
      <c r="F53" s="218">
        <v>43113</v>
      </c>
      <c r="G53" s="142" t="s">
        <v>997</v>
      </c>
      <c r="H53" s="77"/>
      <c r="I53" s="77"/>
    </row>
    <row r="54" spans="1:9">
      <c r="A54" s="81">
        <v>5047182</v>
      </c>
      <c r="B54" s="81" t="s">
        <v>1004</v>
      </c>
      <c r="C54" s="81" t="s">
        <v>993</v>
      </c>
      <c r="D54" s="81" t="s">
        <v>1005</v>
      </c>
      <c r="E54" s="81">
        <v>433.57</v>
      </c>
      <c r="F54" s="217">
        <v>43113</v>
      </c>
      <c r="G54" s="82"/>
      <c r="H54" s="77"/>
      <c r="I54" s="77"/>
    </row>
    <row r="55" spans="1:9">
      <c r="A55" s="81">
        <v>5141302</v>
      </c>
      <c r="B55" s="81" t="s">
        <v>1006</v>
      </c>
      <c r="C55" s="81" t="s">
        <v>993</v>
      </c>
      <c r="D55" s="81" t="s">
        <v>999</v>
      </c>
      <c r="E55" s="81">
        <v>498.69</v>
      </c>
      <c r="F55" s="217">
        <v>43115</v>
      </c>
      <c r="G55" s="82"/>
      <c r="H55" s="77"/>
      <c r="I55" s="77"/>
    </row>
    <row r="56" spans="1:9">
      <c r="A56" s="81">
        <v>5119324</v>
      </c>
      <c r="B56" s="81" t="s">
        <v>1007</v>
      </c>
      <c r="C56" s="81" t="s">
        <v>993</v>
      </c>
      <c r="D56" s="81" t="s">
        <v>1005</v>
      </c>
      <c r="E56" s="81">
        <v>433.57</v>
      </c>
      <c r="F56" s="217">
        <v>43115</v>
      </c>
      <c r="G56" s="82"/>
      <c r="H56" s="77"/>
      <c r="I56" s="77"/>
    </row>
    <row r="57" spans="1:9">
      <c r="A57" s="81">
        <v>5216595</v>
      </c>
      <c r="B57" s="81" t="s">
        <v>1008</v>
      </c>
      <c r="C57" s="81" t="s">
        <v>993</v>
      </c>
      <c r="D57" s="81" t="s">
        <v>996</v>
      </c>
      <c r="E57" s="81">
        <v>0</v>
      </c>
      <c r="F57" s="217">
        <v>43116</v>
      </c>
      <c r="G57" s="142" t="s">
        <v>1009</v>
      </c>
      <c r="H57" s="77"/>
      <c r="I57" s="77"/>
    </row>
    <row r="58" spans="1:9">
      <c r="A58" s="81">
        <v>5141009</v>
      </c>
      <c r="B58" s="81" t="s">
        <v>1010</v>
      </c>
      <c r="C58" s="81" t="s">
        <v>993</v>
      </c>
      <c r="D58" s="81" t="s">
        <v>996</v>
      </c>
      <c r="E58" s="81">
        <v>626.70000000000005</v>
      </c>
      <c r="F58" s="217">
        <v>43118</v>
      </c>
      <c r="G58" s="82"/>
      <c r="H58" s="77"/>
      <c r="I58" s="77"/>
    </row>
    <row r="59" spans="1:9">
      <c r="A59" s="139">
        <v>4758448</v>
      </c>
      <c r="B59" s="139" t="s">
        <v>1011</v>
      </c>
      <c r="C59" s="139" t="s">
        <v>993</v>
      </c>
      <c r="D59" s="139" t="s">
        <v>1005</v>
      </c>
      <c r="E59" s="139">
        <v>433.57</v>
      </c>
      <c r="F59" s="219">
        <v>43118</v>
      </c>
      <c r="G59" s="141"/>
      <c r="H59" s="77"/>
      <c r="I59" s="77"/>
    </row>
    <row r="60" spans="1:9">
      <c r="A60" s="81">
        <v>5223692</v>
      </c>
      <c r="B60" s="81" t="s">
        <v>1012</v>
      </c>
      <c r="C60" s="81" t="s">
        <v>993</v>
      </c>
      <c r="D60" s="81" t="s">
        <v>999</v>
      </c>
      <c r="E60" s="81">
        <v>498.69</v>
      </c>
      <c r="F60" s="217">
        <v>43119</v>
      </c>
      <c r="G60" s="82"/>
      <c r="H60" s="77"/>
      <c r="I60" s="77"/>
    </row>
    <row r="61" spans="1:9">
      <c r="A61" s="129">
        <v>5288483</v>
      </c>
      <c r="B61" s="129" t="s">
        <v>1013</v>
      </c>
      <c r="C61" s="129" t="s">
        <v>1014</v>
      </c>
      <c r="D61" s="129" t="s">
        <v>1005</v>
      </c>
      <c r="E61" s="129">
        <v>194.94</v>
      </c>
      <c r="F61" s="218">
        <v>43119</v>
      </c>
      <c r="G61" s="142" t="s">
        <v>1015</v>
      </c>
      <c r="H61" s="77"/>
      <c r="I61" s="77"/>
    </row>
    <row r="62" spans="1:9">
      <c r="A62" s="77"/>
      <c r="B62" s="77"/>
      <c r="C62" s="77"/>
      <c r="D62" s="77"/>
      <c r="E62" s="77"/>
      <c r="F62" s="77"/>
      <c r="G62" s="79"/>
      <c r="H62" s="77"/>
      <c r="I62" s="77"/>
    </row>
    <row r="63" spans="1:9">
      <c r="A63" s="77"/>
      <c r="B63" s="77"/>
      <c r="C63" s="77"/>
      <c r="D63" s="81" t="s">
        <v>245</v>
      </c>
      <c r="E63" s="81">
        <v>6888.92</v>
      </c>
      <c r="F63" s="77"/>
      <c r="G63" s="79"/>
      <c r="H63" s="77"/>
      <c r="I63" s="77"/>
    </row>
    <row r="64" spans="1:9">
      <c r="A64" s="129" t="s">
        <v>1016</v>
      </c>
      <c r="B64" s="129" t="s">
        <v>1</v>
      </c>
      <c r="C64" s="129" t="s">
        <v>570</v>
      </c>
      <c r="D64" s="129" t="s">
        <v>2</v>
      </c>
      <c r="E64" s="129" t="s">
        <v>369</v>
      </c>
      <c r="F64" s="129" t="s">
        <v>5</v>
      </c>
      <c r="G64" s="142"/>
      <c r="H64" s="77"/>
      <c r="I64" s="77"/>
    </row>
    <row r="65" spans="1:9">
      <c r="A65" s="81">
        <v>4430941</v>
      </c>
      <c r="B65" s="81" t="s">
        <v>1017</v>
      </c>
      <c r="C65" s="81" t="s">
        <v>655</v>
      </c>
      <c r="D65" s="81"/>
      <c r="E65" s="81">
        <v>205.64</v>
      </c>
      <c r="F65" s="217">
        <v>43070</v>
      </c>
      <c r="G65" s="82"/>
      <c r="H65" s="77"/>
      <c r="I65" s="77"/>
    </row>
    <row r="66" spans="1:9">
      <c r="A66" s="81">
        <v>4480628</v>
      </c>
      <c r="B66" s="81" t="s">
        <v>1018</v>
      </c>
      <c r="C66" s="81" t="s">
        <v>1019</v>
      </c>
      <c r="D66" s="81" t="s">
        <v>1020</v>
      </c>
      <c r="E66" s="81">
        <v>433.57</v>
      </c>
      <c r="F66" s="217">
        <v>43070</v>
      </c>
      <c r="G66" s="82"/>
      <c r="H66" s="77"/>
      <c r="I66" s="77"/>
    </row>
    <row r="67" spans="1:9">
      <c r="A67" s="81">
        <v>4494154</v>
      </c>
      <c r="B67" s="81" t="s">
        <v>1021</v>
      </c>
      <c r="C67" s="81" t="s">
        <v>655</v>
      </c>
      <c r="D67" s="81"/>
      <c r="E67" s="81">
        <v>205.64</v>
      </c>
      <c r="F67" s="217">
        <v>43071</v>
      </c>
      <c r="G67" s="82"/>
      <c r="H67" s="77"/>
      <c r="I67" s="77"/>
    </row>
    <row r="68" spans="1:9">
      <c r="A68" s="81">
        <v>4410598</v>
      </c>
      <c r="B68" s="81" t="s">
        <v>1022</v>
      </c>
      <c r="C68" s="81" t="s">
        <v>1019</v>
      </c>
      <c r="D68" s="81" t="s">
        <v>1023</v>
      </c>
      <c r="E68" s="81">
        <v>433.57</v>
      </c>
      <c r="F68" s="217">
        <v>43075</v>
      </c>
      <c r="G68" s="82"/>
      <c r="H68" s="77"/>
      <c r="I68" s="77"/>
    </row>
    <row r="69" spans="1:9">
      <c r="A69" s="81">
        <v>4505218</v>
      </c>
      <c r="B69" s="81" t="s">
        <v>1024</v>
      </c>
      <c r="C69" s="81" t="s">
        <v>1019</v>
      </c>
      <c r="D69" s="81" t="s">
        <v>1023</v>
      </c>
      <c r="E69" s="81">
        <v>433.57</v>
      </c>
      <c r="F69" s="217">
        <v>43076</v>
      </c>
      <c r="G69" s="82"/>
      <c r="H69" s="77"/>
      <c r="I69" s="77"/>
    </row>
    <row r="70" spans="1:9">
      <c r="A70" s="81">
        <v>4565363</v>
      </c>
      <c r="B70" s="81" t="s">
        <v>1025</v>
      </c>
      <c r="C70" s="81" t="s">
        <v>1019</v>
      </c>
      <c r="D70" s="81" t="s">
        <v>1023</v>
      </c>
      <c r="E70" s="81">
        <v>433.57</v>
      </c>
      <c r="F70" s="217">
        <v>43076</v>
      </c>
      <c r="G70" s="82"/>
      <c r="H70" s="77"/>
      <c r="I70" s="77"/>
    </row>
    <row r="71" spans="1:9">
      <c r="A71" s="81">
        <v>4465053</v>
      </c>
      <c r="B71" s="81" t="s">
        <v>1026</v>
      </c>
      <c r="C71" s="81" t="s">
        <v>655</v>
      </c>
      <c r="D71" s="81"/>
      <c r="E71" s="81">
        <v>205.64</v>
      </c>
      <c r="F71" s="217">
        <v>43077</v>
      </c>
      <c r="G71" s="82"/>
      <c r="H71" s="77"/>
      <c r="I71" s="77"/>
    </row>
    <row r="72" spans="1:9">
      <c r="A72" s="81">
        <v>4630199</v>
      </c>
      <c r="B72" s="81" t="s">
        <v>1027</v>
      </c>
      <c r="C72" s="81" t="s">
        <v>1019</v>
      </c>
      <c r="D72" s="81" t="s">
        <v>1028</v>
      </c>
      <c r="E72" s="81">
        <v>626.70000000000005</v>
      </c>
      <c r="F72" s="217">
        <v>43080</v>
      </c>
      <c r="G72" s="82"/>
      <c r="H72" s="77"/>
      <c r="I72" s="77"/>
    </row>
    <row r="73" spans="1:9">
      <c r="A73" s="129">
        <v>4378460</v>
      </c>
      <c r="B73" s="129" t="s">
        <v>1029</v>
      </c>
      <c r="C73" s="129" t="s">
        <v>1019</v>
      </c>
      <c r="D73" s="129" t="s">
        <v>1030</v>
      </c>
      <c r="E73" s="129">
        <v>498.69</v>
      </c>
      <c r="F73" s="218">
        <v>43081</v>
      </c>
      <c r="G73" s="142"/>
      <c r="H73" s="77"/>
      <c r="I73" s="77"/>
    </row>
    <row r="74" spans="1:9">
      <c r="A74" s="81">
        <v>4620255</v>
      </c>
      <c r="B74" s="81" t="s">
        <v>1031</v>
      </c>
      <c r="C74" s="81" t="s">
        <v>1019</v>
      </c>
      <c r="D74" s="81" t="s">
        <v>1028</v>
      </c>
      <c r="E74" s="81">
        <v>626.70000000000005</v>
      </c>
      <c r="F74" s="217">
        <v>43081</v>
      </c>
      <c r="G74" s="82"/>
      <c r="H74" s="77"/>
      <c r="I74" s="77"/>
    </row>
    <row r="75" spans="1:9">
      <c r="A75" s="81">
        <v>4672472</v>
      </c>
      <c r="B75" s="81" t="s">
        <v>1032</v>
      </c>
      <c r="C75" s="81" t="s">
        <v>1019</v>
      </c>
      <c r="D75" s="81" t="s">
        <v>1028</v>
      </c>
      <c r="E75" s="81">
        <v>626.70000000000005</v>
      </c>
      <c r="F75" s="217">
        <v>43084</v>
      </c>
      <c r="G75" s="82"/>
      <c r="H75" s="77"/>
      <c r="I75" s="77"/>
    </row>
    <row r="76" spans="1:9">
      <c r="A76" s="81">
        <v>1240960</v>
      </c>
      <c r="B76" s="81" t="s">
        <v>1033</v>
      </c>
      <c r="C76" s="81" t="s">
        <v>655</v>
      </c>
      <c r="D76" s="81"/>
      <c r="E76" s="81">
        <v>205.64</v>
      </c>
      <c r="F76" s="217">
        <v>43085</v>
      </c>
      <c r="G76" s="82"/>
      <c r="H76" s="77"/>
      <c r="I76" s="77"/>
    </row>
    <row r="77" spans="1:9">
      <c r="A77" s="81">
        <v>4782805</v>
      </c>
      <c r="B77" s="81" t="s">
        <v>1034</v>
      </c>
      <c r="C77" s="81" t="s">
        <v>1019</v>
      </c>
      <c r="D77" s="81" t="s">
        <v>1035</v>
      </c>
      <c r="E77" s="81">
        <v>498.69</v>
      </c>
      <c r="F77" s="217">
        <v>43087</v>
      </c>
      <c r="G77" s="82"/>
      <c r="H77" s="77"/>
      <c r="I77" s="77"/>
    </row>
    <row r="78" spans="1:9">
      <c r="A78" s="81">
        <v>4780188</v>
      </c>
      <c r="B78" s="81" t="s">
        <v>1036</v>
      </c>
      <c r="C78" s="81" t="s">
        <v>1019</v>
      </c>
      <c r="D78" s="81" t="s">
        <v>1037</v>
      </c>
      <c r="E78" s="81">
        <v>626.70000000000005</v>
      </c>
      <c r="F78" s="217">
        <v>43089</v>
      </c>
      <c r="G78" s="82"/>
      <c r="H78" s="77"/>
      <c r="I78" s="77"/>
    </row>
    <row r="79" spans="1:9">
      <c r="A79" s="77"/>
      <c r="B79" s="77"/>
      <c r="C79" s="77"/>
      <c r="D79" s="77"/>
      <c r="E79" s="77"/>
      <c r="F79" s="77"/>
      <c r="G79" s="79"/>
      <c r="H79" s="77"/>
      <c r="I79" s="77"/>
    </row>
    <row r="80" spans="1:9">
      <c r="A80" s="77"/>
      <c r="B80" s="77"/>
      <c r="C80" s="77"/>
      <c r="D80" s="77"/>
      <c r="E80" s="129" t="s">
        <v>84</v>
      </c>
      <c r="F80" s="129">
        <v>6061.02</v>
      </c>
      <c r="G80" s="142" t="s">
        <v>817</v>
      </c>
      <c r="H80" s="77"/>
      <c r="I80" s="77"/>
    </row>
    <row r="81" spans="1:9">
      <c r="A81" s="77"/>
      <c r="B81" s="77"/>
      <c r="C81" s="77"/>
      <c r="D81" s="77"/>
      <c r="E81" s="130">
        <v>0.4</v>
      </c>
      <c r="F81" s="81">
        <f>F80*0.4</f>
        <v>2424.4080000000004</v>
      </c>
      <c r="G81" s="82"/>
      <c r="H81" s="77"/>
      <c r="I81" s="77"/>
    </row>
    <row r="82" spans="1:9">
      <c r="A82" s="77"/>
      <c r="B82" s="77"/>
      <c r="C82" s="77"/>
      <c r="D82" s="77"/>
      <c r="E82" s="130">
        <v>0.22</v>
      </c>
      <c r="F82" s="81">
        <f>F80*0.22</f>
        <v>1333.4244000000001</v>
      </c>
      <c r="G82" s="82">
        <f>F82/18.75</f>
        <v>71.115968000000009</v>
      </c>
      <c r="H82" s="77"/>
      <c r="I82" s="77"/>
    </row>
    <row r="83" spans="1:9">
      <c r="A83" s="77"/>
      <c r="B83" s="77"/>
      <c r="C83" s="77"/>
      <c r="D83" s="77"/>
      <c r="E83" s="130">
        <v>0.18</v>
      </c>
      <c r="F83" s="81">
        <f>F80*0.18</f>
        <v>1090.9836</v>
      </c>
      <c r="G83" s="82">
        <f>F83/18.75</f>
        <v>58.185791999999999</v>
      </c>
      <c r="H83" s="77"/>
      <c r="I83" s="77"/>
    </row>
    <row r="84" spans="1:9">
      <c r="A84" s="77"/>
      <c r="B84" s="77"/>
      <c r="C84" s="77"/>
      <c r="D84" s="77"/>
      <c r="E84" s="77"/>
      <c r="F84" s="77"/>
      <c r="G84" s="79"/>
      <c r="H84" s="77"/>
      <c r="I84" s="77"/>
    </row>
    <row r="85" spans="1:9">
      <c r="A85" s="77"/>
      <c r="B85" s="77"/>
      <c r="C85" s="77"/>
      <c r="D85" s="77"/>
      <c r="E85" s="77"/>
      <c r="F85" s="77"/>
      <c r="G85" s="79"/>
      <c r="H85" s="77"/>
      <c r="I85" s="77"/>
    </row>
    <row r="86" spans="1:9">
      <c r="A86" s="83" t="s">
        <v>576</v>
      </c>
      <c r="B86" s="83" t="s">
        <v>1038</v>
      </c>
      <c r="C86" s="83" t="s">
        <v>1039</v>
      </c>
      <c r="D86" s="83" t="s">
        <v>1040</v>
      </c>
      <c r="E86" s="83" t="s">
        <v>1041</v>
      </c>
      <c r="F86" s="195" t="s">
        <v>6</v>
      </c>
      <c r="G86" s="79"/>
      <c r="H86" s="77"/>
      <c r="I86" s="77"/>
    </row>
    <row r="87" spans="1:9">
      <c r="A87" s="81">
        <v>3396914</v>
      </c>
      <c r="B87" s="81"/>
      <c r="C87" s="81" t="s">
        <v>1042</v>
      </c>
      <c r="D87" s="81">
        <v>626.70000000000005</v>
      </c>
      <c r="E87" s="81" t="s">
        <v>1043</v>
      </c>
      <c r="F87" s="81"/>
      <c r="G87" s="79"/>
      <c r="H87" s="77"/>
      <c r="I87" s="77"/>
    </row>
    <row r="88" spans="1:9">
      <c r="A88" s="81">
        <v>4193381</v>
      </c>
      <c r="B88" s="81" t="s">
        <v>1044</v>
      </c>
      <c r="C88" s="81" t="s">
        <v>1042</v>
      </c>
      <c r="D88" s="81">
        <v>626.70000000000005</v>
      </c>
      <c r="E88" s="81" t="s">
        <v>1045</v>
      </c>
      <c r="F88" s="81"/>
      <c r="G88" s="79"/>
      <c r="H88" s="77"/>
      <c r="I88" s="77"/>
    </row>
    <row r="89" spans="1:9">
      <c r="A89" s="129">
        <v>4044274</v>
      </c>
      <c r="B89" s="129" t="s">
        <v>1046</v>
      </c>
      <c r="C89" s="129" t="s">
        <v>1042</v>
      </c>
      <c r="D89" s="129">
        <v>0</v>
      </c>
      <c r="E89" s="129" t="s">
        <v>1047</v>
      </c>
      <c r="F89" s="78" t="s">
        <v>1048</v>
      </c>
      <c r="G89" s="79"/>
      <c r="H89" s="77"/>
      <c r="I89" s="77"/>
    </row>
    <row r="90" spans="1:9">
      <c r="A90" s="81">
        <v>4226530</v>
      </c>
      <c r="B90" s="81" t="s">
        <v>1049</v>
      </c>
      <c r="C90" s="81" t="s">
        <v>1050</v>
      </c>
      <c r="D90" s="81">
        <v>498.69</v>
      </c>
      <c r="E90" s="81" t="s">
        <v>1051</v>
      </c>
      <c r="F90" s="133"/>
      <c r="G90" s="79"/>
      <c r="H90" s="77"/>
      <c r="I90" s="77"/>
    </row>
    <row r="91" spans="1:9">
      <c r="A91" s="81">
        <v>4283737</v>
      </c>
      <c r="B91" s="81" t="s">
        <v>1052</v>
      </c>
      <c r="C91" s="81" t="s">
        <v>1042</v>
      </c>
      <c r="D91" s="81">
        <v>626.70000000000005</v>
      </c>
      <c r="E91" s="81" t="s">
        <v>1053</v>
      </c>
      <c r="F91" s="133"/>
      <c r="G91" s="79"/>
      <c r="H91" s="77"/>
      <c r="I91" s="77"/>
    </row>
    <row r="92" spans="1:9">
      <c r="A92" s="129">
        <v>3539892</v>
      </c>
      <c r="B92" s="129" t="s">
        <v>1054</v>
      </c>
      <c r="C92" s="129" t="s">
        <v>1055</v>
      </c>
      <c r="D92" s="129">
        <v>0</v>
      </c>
      <c r="E92" s="129" t="s">
        <v>1056</v>
      </c>
      <c r="F92" s="78" t="s">
        <v>1057</v>
      </c>
      <c r="G92" s="79"/>
      <c r="H92" s="77"/>
      <c r="I92" s="77"/>
    </row>
    <row r="93" spans="1:9">
      <c r="A93" s="81">
        <v>4279809</v>
      </c>
      <c r="B93" s="81" t="s">
        <v>1058</v>
      </c>
      <c r="C93" s="81" t="s">
        <v>1042</v>
      </c>
      <c r="D93" s="81">
        <v>626.70000000000005</v>
      </c>
      <c r="E93" s="81" t="s">
        <v>1059</v>
      </c>
      <c r="F93" s="81"/>
      <c r="G93" s="79"/>
      <c r="H93" s="77"/>
      <c r="I93" s="77"/>
    </row>
    <row r="94" spans="1:9">
      <c r="A94" s="81">
        <v>4430941</v>
      </c>
      <c r="B94" s="81" t="s">
        <v>1060</v>
      </c>
      <c r="C94" s="81" t="s">
        <v>1061</v>
      </c>
      <c r="D94" s="81">
        <v>187.32</v>
      </c>
      <c r="E94" s="81" t="s">
        <v>1062</v>
      </c>
      <c r="F94" s="129" t="s">
        <v>1063</v>
      </c>
      <c r="G94" s="79"/>
      <c r="H94" s="77"/>
      <c r="I94" s="77"/>
    </row>
    <row r="95" spans="1:9">
      <c r="A95" s="81">
        <v>4465053</v>
      </c>
      <c r="B95" s="81" t="s">
        <v>1064</v>
      </c>
      <c r="C95" s="81" t="s">
        <v>1065</v>
      </c>
      <c r="D95" s="81">
        <v>254.64</v>
      </c>
      <c r="E95" s="81" t="s">
        <v>1066</v>
      </c>
      <c r="F95" s="81"/>
      <c r="G95" s="79"/>
      <c r="H95" s="77"/>
      <c r="I95" s="77"/>
    </row>
    <row r="96" spans="1:9">
      <c r="A96" s="81">
        <v>4494154</v>
      </c>
      <c r="B96" s="81" t="s">
        <v>1067</v>
      </c>
      <c r="C96" s="81" t="s">
        <v>1068</v>
      </c>
      <c r="D96" s="81">
        <v>194.94</v>
      </c>
      <c r="E96" s="81" t="s">
        <v>1069</v>
      </c>
      <c r="F96" s="81"/>
      <c r="G96" s="79"/>
      <c r="H96" s="77"/>
      <c r="I96" s="77"/>
    </row>
    <row r="97" spans="1:9">
      <c r="A97" s="77"/>
      <c r="B97" s="77"/>
      <c r="C97" s="77"/>
      <c r="D97" s="77"/>
      <c r="E97" s="77"/>
      <c r="F97" s="77"/>
      <c r="G97" s="79"/>
      <c r="H97" s="77"/>
      <c r="I97" s="77"/>
    </row>
    <row r="98" spans="1:9">
      <c r="A98" s="77"/>
      <c r="B98" s="133" t="s">
        <v>574</v>
      </c>
      <c r="C98" s="133">
        <v>3642.39</v>
      </c>
      <c r="D98" s="77"/>
      <c r="E98" s="81" t="s">
        <v>1070</v>
      </c>
      <c r="F98" s="81" t="s">
        <v>1071</v>
      </c>
      <c r="G98" s="79"/>
      <c r="H98" s="77"/>
      <c r="I98" s="77"/>
    </row>
    <row r="99" spans="1:9">
      <c r="A99" s="77"/>
      <c r="B99" s="133" t="s">
        <v>1072</v>
      </c>
      <c r="C99" s="133" t="s">
        <v>1073</v>
      </c>
      <c r="D99" s="77"/>
      <c r="E99" s="81"/>
      <c r="F99" s="81"/>
      <c r="G99" s="79"/>
      <c r="H99" s="77"/>
      <c r="I99" s="77"/>
    </row>
    <row r="100" spans="1:9">
      <c r="A100" s="77"/>
      <c r="B100" s="130" t="s">
        <v>1074</v>
      </c>
      <c r="C100" s="81" t="s">
        <v>1075</v>
      </c>
      <c r="D100" s="77"/>
      <c r="E100" s="81" t="s">
        <v>1076</v>
      </c>
      <c r="F100" s="81"/>
      <c r="G100" s="79"/>
      <c r="H100" s="77"/>
      <c r="I100" s="77"/>
    </row>
    <row r="101" spans="1:9">
      <c r="A101" s="77"/>
      <c r="B101" s="130" t="s">
        <v>1077</v>
      </c>
      <c r="C101" s="81" t="s">
        <v>1078</v>
      </c>
      <c r="D101" s="77"/>
      <c r="E101" s="81"/>
      <c r="F101" s="81"/>
      <c r="G101" s="79"/>
      <c r="H101" s="77"/>
      <c r="I101" s="77"/>
    </row>
    <row r="102" spans="1:9">
      <c r="A102" s="77"/>
      <c r="B102" s="81" t="s">
        <v>1072</v>
      </c>
      <c r="C102" s="81" t="s">
        <v>1079</v>
      </c>
      <c r="D102" s="77"/>
      <c r="E102" s="81" t="s">
        <v>1080</v>
      </c>
      <c r="F102" s="81"/>
      <c r="G102" s="79"/>
      <c r="H102" s="77"/>
      <c r="I102" s="77"/>
    </row>
    <row r="103" spans="1:9">
      <c r="A103" s="77"/>
      <c r="B103" s="77"/>
      <c r="C103" s="77"/>
      <c r="D103" s="77"/>
      <c r="E103" s="77"/>
      <c r="F103" s="77"/>
      <c r="G103" s="79"/>
      <c r="H103" s="77"/>
      <c r="I103" s="77"/>
    </row>
    <row r="104" spans="1:9">
      <c r="A104" s="77"/>
      <c r="B104" s="77"/>
      <c r="C104" s="77"/>
      <c r="D104" s="77"/>
      <c r="E104" s="77"/>
      <c r="F104" s="77"/>
      <c r="G104" s="79"/>
      <c r="H104" s="77"/>
      <c r="I104" s="77"/>
    </row>
    <row r="105" spans="1:9">
      <c r="A105" s="77"/>
      <c r="B105" s="77"/>
      <c r="C105" s="77"/>
      <c r="D105" s="77"/>
      <c r="E105" s="77"/>
      <c r="F105" s="77"/>
      <c r="G105" s="79"/>
      <c r="H105" s="77"/>
      <c r="I105" s="77"/>
    </row>
    <row r="106" spans="1:9">
      <c r="A106" s="77"/>
      <c r="B106" s="77"/>
      <c r="C106" s="77"/>
      <c r="D106" s="77"/>
      <c r="E106" s="77"/>
      <c r="F106" s="77"/>
      <c r="G106" s="79"/>
      <c r="H106" s="77"/>
      <c r="I106" s="77"/>
    </row>
    <row r="107" spans="1:9">
      <c r="A107" s="129" t="s">
        <v>1081</v>
      </c>
      <c r="B107" s="129" t="s">
        <v>1082</v>
      </c>
      <c r="C107" s="129" t="s">
        <v>1083</v>
      </c>
      <c r="D107" s="129" t="s">
        <v>1084</v>
      </c>
      <c r="E107" s="129" t="s">
        <v>1085</v>
      </c>
      <c r="F107" s="129" t="s">
        <v>6</v>
      </c>
      <c r="G107" s="79"/>
      <c r="H107" s="77"/>
      <c r="I107" s="77"/>
    </row>
    <row r="108" spans="1:9">
      <c r="A108" s="81">
        <v>1973818</v>
      </c>
      <c r="B108" s="81" t="s">
        <v>1086</v>
      </c>
      <c r="C108" s="81" t="s">
        <v>1087</v>
      </c>
      <c r="D108" s="81">
        <v>433.57</v>
      </c>
      <c r="E108" s="81" t="s">
        <v>1088</v>
      </c>
      <c r="F108" s="81"/>
      <c r="G108" s="79"/>
      <c r="H108" s="77"/>
      <c r="I108" s="77"/>
    </row>
    <row r="109" spans="1:9">
      <c r="A109" s="81">
        <v>1995564</v>
      </c>
      <c r="B109" s="81" t="s">
        <v>1089</v>
      </c>
      <c r="C109" s="81" t="s">
        <v>1087</v>
      </c>
      <c r="D109" s="81">
        <v>626.70000000000005</v>
      </c>
      <c r="E109" s="81" t="s">
        <v>1090</v>
      </c>
      <c r="F109" s="81"/>
      <c r="G109" s="79"/>
      <c r="H109" s="77"/>
      <c r="I109" s="77"/>
    </row>
    <row r="110" spans="1:9">
      <c r="A110" s="81">
        <v>2028433</v>
      </c>
      <c r="B110" s="81" t="s">
        <v>343</v>
      </c>
      <c r="C110" s="81" t="s">
        <v>1087</v>
      </c>
      <c r="D110" s="81">
        <v>433.57</v>
      </c>
      <c r="E110" s="81" t="s">
        <v>1090</v>
      </c>
      <c r="F110" s="81"/>
      <c r="G110" s="79"/>
      <c r="H110" s="77"/>
      <c r="I110" s="77"/>
    </row>
    <row r="111" spans="1:9">
      <c r="A111" s="129">
        <v>2034986</v>
      </c>
      <c r="B111" s="129" t="s">
        <v>1089</v>
      </c>
      <c r="C111" s="129" t="s">
        <v>1087</v>
      </c>
      <c r="D111" s="129">
        <v>383.5</v>
      </c>
      <c r="E111" s="129" t="s">
        <v>1091</v>
      </c>
      <c r="F111" s="129" t="s">
        <v>1092</v>
      </c>
      <c r="G111" s="79"/>
      <c r="H111" s="77"/>
      <c r="I111" s="77"/>
    </row>
    <row r="112" spans="1:9">
      <c r="A112" s="81">
        <v>2084224</v>
      </c>
      <c r="B112" s="81" t="s">
        <v>1086</v>
      </c>
      <c r="C112" s="81" t="s">
        <v>1087</v>
      </c>
      <c r="D112" s="81">
        <v>0</v>
      </c>
      <c r="E112" s="81" t="s">
        <v>1093</v>
      </c>
      <c r="F112" s="129" t="s">
        <v>1094</v>
      </c>
      <c r="G112" s="79"/>
      <c r="H112" s="77"/>
      <c r="I112" s="77"/>
    </row>
    <row r="113" spans="1:9">
      <c r="A113" s="81">
        <v>2878697</v>
      </c>
      <c r="B113" s="81" t="s">
        <v>343</v>
      </c>
      <c r="C113" s="81" t="s">
        <v>1087</v>
      </c>
      <c r="D113" s="81">
        <v>433.57</v>
      </c>
      <c r="E113" s="81" t="s">
        <v>1095</v>
      </c>
      <c r="F113" s="81"/>
      <c r="G113" s="79"/>
      <c r="H113" s="77"/>
      <c r="I113" s="77"/>
    </row>
    <row r="114" spans="1:9">
      <c r="A114" s="81">
        <v>2881496</v>
      </c>
      <c r="B114" s="81" t="s">
        <v>1086</v>
      </c>
      <c r="C114" s="81" t="s">
        <v>1087</v>
      </c>
      <c r="D114" s="81">
        <v>0</v>
      </c>
      <c r="E114" s="81" t="s">
        <v>1096</v>
      </c>
      <c r="F114" s="129" t="s">
        <v>1094</v>
      </c>
      <c r="G114" s="79"/>
      <c r="H114" s="77"/>
      <c r="I114" s="77"/>
    </row>
    <row r="115" spans="1:9">
      <c r="A115" s="81">
        <v>2054424</v>
      </c>
      <c r="B115" s="81" t="s">
        <v>339</v>
      </c>
      <c r="C115" s="81" t="s">
        <v>1087</v>
      </c>
      <c r="D115" s="81">
        <v>498.69</v>
      </c>
      <c r="E115" s="81" t="s">
        <v>1097</v>
      </c>
      <c r="F115" s="81"/>
      <c r="G115" s="79"/>
      <c r="H115" s="77"/>
      <c r="I115" s="77"/>
    </row>
    <row r="116" spans="1:9">
      <c r="A116" s="81">
        <v>2762455</v>
      </c>
      <c r="B116" s="81" t="s">
        <v>1089</v>
      </c>
      <c r="C116" s="81" t="s">
        <v>1087</v>
      </c>
      <c r="D116" s="81">
        <v>626.70000000000005</v>
      </c>
      <c r="E116" s="81" t="s">
        <v>1098</v>
      </c>
      <c r="F116" s="81"/>
      <c r="G116" s="79"/>
      <c r="H116" s="77"/>
      <c r="I116" s="77"/>
    </row>
    <row r="117" spans="1:9">
      <c r="A117" s="81">
        <v>2059801</v>
      </c>
      <c r="B117" s="81" t="s">
        <v>1099</v>
      </c>
      <c r="C117" s="81" t="s">
        <v>1087</v>
      </c>
      <c r="D117" s="81">
        <v>626.70000000000005</v>
      </c>
      <c r="E117" s="81" t="s">
        <v>1098</v>
      </c>
      <c r="F117" s="81"/>
      <c r="G117" s="79"/>
      <c r="H117" s="77"/>
      <c r="I117" s="77"/>
    </row>
    <row r="118" spans="1:9">
      <c r="A118" s="81">
        <v>1855079</v>
      </c>
      <c r="B118" s="81" t="s">
        <v>343</v>
      </c>
      <c r="C118" s="81" t="s">
        <v>1087</v>
      </c>
      <c r="D118" s="81">
        <v>433.57</v>
      </c>
      <c r="E118" s="217">
        <v>43018</v>
      </c>
      <c r="F118" s="81"/>
      <c r="G118" s="79"/>
      <c r="H118" s="77"/>
      <c r="I118" s="77"/>
    </row>
    <row r="119" spans="1:9">
      <c r="A119" s="81">
        <v>2835065</v>
      </c>
      <c r="B119" s="81" t="s">
        <v>50</v>
      </c>
      <c r="C119" s="81"/>
      <c r="D119" s="81">
        <v>90</v>
      </c>
      <c r="E119" s="217">
        <v>42776</v>
      </c>
      <c r="F119" s="81"/>
      <c r="G119" s="79"/>
      <c r="H119" s="77"/>
      <c r="I119" s="77"/>
    </row>
    <row r="120" spans="1:9">
      <c r="A120" s="81">
        <v>2762502</v>
      </c>
      <c r="B120" s="81" t="s">
        <v>50</v>
      </c>
      <c r="C120" s="81"/>
      <c r="D120" s="81">
        <v>90</v>
      </c>
      <c r="E120" s="217">
        <v>42776</v>
      </c>
      <c r="F120" s="81"/>
      <c r="G120" s="79"/>
      <c r="H120" s="77"/>
      <c r="I120" s="77"/>
    </row>
    <row r="121" spans="1:9">
      <c r="A121" s="81">
        <v>1971338</v>
      </c>
      <c r="B121" s="81" t="s">
        <v>356</v>
      </c>
      <c r="C121" s="81" t="s">
        <v>356</v>
      </c>
      <c r="D121" s="81">
        <v>194.94</v>
      </c>
      <c r="E121" s="81" t="s">
        <v>1100</v>
      </c>
      <c r="F121" s="81"/>
      <c r="G121" s="79"/>
      <c r="H121" s="77"/>
      <c r="I121" s="77"/>
    </row>
    <row r="122" spans="1:9">
      <c r="A122" s="81">
        <v>2713754</v>
      </c>
      <c r="B122" s="81" t="s">
        <v>1086</v>
      </c>
      <c r="C122" s="81" t="s">
        <v>1101</v>
      </c>
      <c r="D122" s="81">
        <v>433.57</v>
      </c>
      <c r="E122" s="81" t="s">
        <v>1102</v>
      </c>
      <c r="F122" s="81"/>
      <c r="G122" s="79"/>
      <c r="H122" s="77"/>
      <c r="I122" s="77"/>
    </row>
    <row r="123" spans="1:9">
      <c r="A123" s="81">
        <v>2221056</v>
      </c>
      <c r="B123" s="81" t="s">
        <v>343</v>
      </c>
      <c r="C123" s="81" t="s">
        <v>1101</v>
      </c>
      <c r="D123" s="81">
        <v>433.57</v>
      </c>
      <c r="E123" s="81" t="s">
        <v>1103</v>
      </c>
      <c r="F123" s="81"/>
      <c r="G123" s="79"/>
      <c r="H123" s="77"/>
      <c r="I123" s="77"/>
    </row>
    <row r="124" spans="1:9">
      <c r="A124" s="81">
        <v>3101458</v>
      </c>
      <c r="B124" s="81" t="s">
        <v>1089</v>
      </c>
      <c r="C124" s="81" t="s">
        <v>356</v>
      </c>
      <c r="D124" s="81">
        <v>383.5</v>
      </c>
      <c r="E124" s="217">
        <v>42865</v>
      </c>
      <c r="F124" s="81"/>
      <c r="G124" s="79"/>
      <c r="H124" s="77"/>
      <c r="I124" s="77"/>
    </row>
    <row r="125" spans="1:9">
      <c r="A125" s="81">
        <v>2816213</v>
      </c>
      <c r="B125" s="81" t="s">
        <v>1086</v>
      </c>
      <c r="C125" s="81" t="s">
        <v>1101</v>
      </c>
      <c r="D125" s="81">
        <v>433.57</v>
      </c>
      <c r="E125" s="81" t="s">
        <v>1104</v>
      </c>
      <c r="F125" s="81"/>
      <c r="G125" s="79"/>
      <c r="H125" s="77"/>
      <c r="I125" s="77"/>
    </row>
    <row r="126" spans="1:9">
      <c r="A126" s="81">
        <v>2822240</v>
      </c>
      <c r="B126" s="81" t="s">
        <v>1089</v>
      </c>
      <c r="C126" s="81" t="s">
        <v>1101</v>
      </c>
      <c r="D126" s="81">
        <v>498.69</v>
      </c>
      <c r="E126" s="217">
        <v>42926</v>
      </c>
      <c r="F126" s="129" t="s">
        <v>1105</v>
      </c>
      <c r="G126" s="79"/>
      <c r="H126" s="77"/>
      <c r="I126" s="77"/>
    </row>
    <row r="127" spans="1:9">
      <c r="A127" s="81">
        <v>2592387</v>
      </c>
      <c r="B127" s="81" t="s">
        <v>339</v>
      </c>
      <c r="C127" s="81" t="s">
        <v>1101</v>
      </c>
      <c r="D127" s="81">
        <v>498.69</v>
      </c>
      <c r="E127" s="81" t="s">
        <v>1106</v>
      </c>
      <c r="F127" s="81"/>
      <c r="G127" s="79"/>
      <c r="H127" s="77"/>
      <c r="I127" s="77"/>
    </row>
    <row r="128" spans="1:9">
      <c r="A128" s="81">
        <v>1192545</v>
      </c>
      <c r="B128" s="81" t="s">
        <v>1107</v>
      </c>
      <c r="C128" s="81" t="s">
        <v>1108</v>
      </c>
      <c r="D128" s="81">
        <v>881.69</v>
      </c>
      <c r="E128" s="217" t="s">
        <v>1109</v>
      </c>
      <c r="F128" s="81"/>
      <c r="G128" s="79"/>
      <c r="H128" s="77"/>
      <c r="I128" s="77"/>
    </row>
    <row r="129" spans="1:9">
      <c r="A129" s="81">
        <v>3685708</v>
      </c>
      <c r="B129" s="81" t="s">
        <v>1110</v>
      </c>
      <c r="C129" s="81" t="s">
        <v>1108</v>
      </c>
      <c r="D129" s="81">
        <v>498.69</v>
      </c>
      <c r="E129" s="81" t="s">
        <v>1111</v>
      </c>
      <c r="F129" s="81"/>
      <c r="G129" s="79"/>
      <c r="H129" s="77"/>
      <c r="I129" s="77"/>
    </row>
    <row r="130" spans="1:9">
      <c r="A130" s="81">
        <v>3508658</v>
      </c>
      <c r="B130" s="81" t="s">
        <v>1089</v>
      </c>
      <c r="C130" s="81" t="s">
        <v>1108</v>
      </c>
      <c r="D130" s="81">
        <v>626.70000000000005</v>
      </c>
      <c r="E130" s="217">
        <v>42746</v>
      </c>
      <c r="F130" s="81"/>
      <c r="G130" s="79"/>
      <c r="H130" s="77"/>
      <c r="I130" s="77"/>
    </row>
    <row r="131" spans="1:9">
      <c r="A131" s="77"/>
      <c r="B131" s="77"/>
      <c r="C131" s="77"/>
      <c r="D131" s="77"/>
      <c r="E131" s="77"/>
      <c r="F131" s="77"/>
      <c r="G131" s="79"/>
      <c r="H131" s="77"/>
      <c r="I131" s="77"/>
    </row>
    <row r="132" spans="1:9">
      <c r="A132" s="77"/>
      <c r="B132" s="77"/>
      <c r="C132" s="77"/>
      <c r="D132" s="77"/>
      <c r="E132" s="77"/>
      <c r="F132" s="77"/>
      <c r="G132" s="79"/>
      <c r="H132" s="77"/>
      <c r="I132" s="77"/>
    </row>
    <row r="133" spans="1:9">
      <c r="A133" s="77"/>
      <c r="B133" s="77"/>
      <c r="C133" s="77"/>
      <c r="D133" s="129"/>
      <c r="E133" s="129"/>
      <c r="F133" s="129" t="s">
        <v>1112</v>
      </c>
      <c r="G133" s="79"/>
      <c r="H133" s="77"/>
      <c r="I133" s="77"/>
    </row>
    <row r="134" spans="1:9">
      <c r="A134" s="77"/>
      <c r="B134" s="77"/>
      <c r="C134" s="77"/>
      <c r="D134" s="129" t="s">
        <v>80</v>
      </c>
      <c r="E134" s="129">
        <v>9560.18</v>
      </c>
      <c r="F134" s="129"/>
      <c r="G134" s="79"/>
      <c r="H134" s="77"/>
      <c r="I134" s="77"/>
    </row>
    <row r="135" spans="1:9">
      <c r="A135" s="77"/>
      <c r="B135" s="77"/>
      <c r="C135" s="77"/>
      <c r="D135" s="220">
        <v>0.6</v>
      </c>
      <c r="E135" s="129">
        <v>5736</v>
      </c>
      <c r="F135" s="129"/>
      <c r="G135" s="79"/>
      <c r="H135" s="77"/>
      <c r="I135" s="77"/>
    </row>
    <row r="136" spans="1:9">
      <c r="A136" s="77"/>
      <c r="B136" s="77"/>
      <c r="C136" s="77"/>
      <c r="D136" s="220">
        <v>0.4</v>
      </c>
      <c r="E136" s="129">
        <v>3824.07</v>
      </c>
      <c r="F136" s="129"/>
      <c r="G136" s="79"/>
      <c r="H136" s="77"/>
      <c r="I136" s="77"/>
    </row>
    <row r="137" spans="1:9">
      <c r="A137" s="77"/>
      <c r="B137" s="77"/>
      <c r="C137" s="77"/>
      <c r="D137" s="220">
        <v>0.22</v>
      </c>
      <c r="E137" s="129">
        <v>2103.23</v>
      </c>
      <c r="F137" s="129">
        <v>112.17</v>
      </c>
      <c r="G137" s="79"/>
      <c r="H137" s="77"/>
      <c r="I137" s="77"/>
    </row>
    <row r="138" spans="1:9">
      <c r="A138" s="77"/>
      <c r="B138" s="77"/>
      <c r="C138" s="77"/>
      <c r="D138" s="220">
        <v>0.18</v>
      </c>
      <c r="E138" s="129">
        <v>1720.83</v>
      </c>
      <c r="F138" s="129">
        <v>91.73</v>
      </c>
      <c r="G138" s="79"/>
      <c r="H138" s="77"/>
      <c r="I138" s="77"/>
    </row>
    <row r="139" spans="1:9">
      <c r="A139" s="77"/>
      <c r="B139" s="77"/>
      <c r="C139" s="77"/>
      <c r="D139" s="77"/>
      <c r="E139" s="77"/>
      <c r="F139" s="77"/>
      <c r="G139" s="79"/>
      <c r="H139" s="77"/>
      <c r="I139" s="77"/>
    </row>
  </sheetData>
  <conditionalFormatting sqref="A25:A43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workbookViewId="0">
      <selection activeCell="D16" sqref="D16"/>
    </sheetView>
  </sheetViews>
  <sheetFormatPr defaultRowHeight="15"/>
  <cols>
    <col min="1" max="1" width="13.85546875" customWidth="1"/>
    <col min="2" max="2" width="39.140625" customWidth="1"/>
    <col min="3" max="3" width="39" customWidth="1"/>
    <col min="4" max="4" width="20" customWidth="1"/>
    <col min="5" max="5" width="12.28515625" customWidth="1"/>
    <col min="6" max="6" width="11.5703125" customWidth="1"/>
    <col min="7" max="7" width="10.7109375" customWidth="1"/>
    <col min="8" max="8" width="11" customWidth="1"/>
    <col min="9" max="9" width="36.42578125" customWidth="1"/>
  </cols>
  <sheetData>
    <row r="1" spans="1:15">
      <c r="A1" s="221" t="s">
        <v>1113</v>
      </c>
      <c r="B1" s="221" t="s">
        <v>1114</v>
      </c>
      <c r="C1" s="221" t="s">
        <v>1115</v>
      </c>
      <c r="D1" s="222" t="s">
        <v>1116</v>
      </c>
      <c r="E1" s="222" t="s">
        <v>1117</v>
      </c>
      <c r="F1" s="223" t="s">
        <v>5</v>
      </c>
      <c r="G1" s="222" t="s">
        <v>883</v>
      </c>
    </row>
    <row r="2" spans="1:15">
      <c r="A2" s="224">
        <v>5777187</v>
      </c>
      <c r="B2" s="224" t="s">
        <v>1118</v>
      </c>
      <c r="C2" s="224" t="s">
        <v>1119</v>
      </c>
      <c r="D2" s="225" t="s">
        <v>1120</v>
      </c>
      <c r="E2" s="225">
        <v>400.58</v>
      </c>
      <c r="F2" s="226">
        <v>43151</v>
      </c>
      <c r="G2" s="227"/>
    </row>
    <row r="3" spans="1:15">
      <c r="A3" s="224">
        <v>5831620</v>
      </c>
      <c r="B3" s="224" t="s">
        <v>1121</v>
      </c>
      <c r="C3" s="224" t="s">
        <v>1122</v>
      </c>
      <c r="D3" s="225" t="s">
        <v>1120</v>
      </c>
      <c r="E3" s="225">
        <v>626.70000000000005</v>
      </c>
      <c r="F3" s="226">
        <v>43151</v>
      </c>
      <c r="G3" s="227"/>
    </row>
    <row r="4" spans="1:15">
      <c r="A4" s="224">
        <v>5791142</v>
      </c>
      <c r="B4" s="224" t="s">
        <v>1123</v>
      </c>
      <c r="C4" s="224" t="s">
        <v>1124</v>
      </c>
      <c r="D4" s="225" t="s">
        <v>1120</v>
      </c>
      <c r="E4" s="225">
        <v>881.69</v>
      </c>
      <c r="F4" s="226">
        <v>43151</v>
      </c>
      <c r="G4" s="227"/>
    </row>
    <row r="5" spans="1:15">
      <c r="A5" s="224">
        <v>5737996</v>
      </c>
      <c r="B5" s="224" t="s">
        <v>1125</v>
      </c>
      <c r="C5" s="224" t="s">
        <v>1126</v>
      </c>
      <c r="D5" s="225" t="s">
        <v>1120</v>
      </c>
      <c r="E5" s="225">
        <v>400.58</v>
      </c>
      <c r="F5" s="226">
        <v>43152</v>
      </c>
      <c r="G5" s="227"/>
    </row>
    <row r="6" spans="1:15">
      <c r="A6" s="224">
        <v>5823333</v>
      </c>
      <c r="B6" s="224" t="s">
        <v>1127</v>
      </c>
      <c r="C6" s="224" t="s">
        <v>1124</v>
      </c>
      <c r="D6" s="225" t="s">
        <v>1120</v>
      </c>
      <c r="E6" s="225">
        <v>831.12</v>
      </c>
      <c r="F6" s="226">
        <v>43152</v>
      </c>
      <c r="G6" s="227"/>
    </row>
    <row r="7" spans="1:15">
      <c r="A7" s="224">
        <v>5791142</v>
      </c>
      <c r="B7" s="224" t="s">
        <v>1123</v>
      </c>
      <c r="C7" s="224" t="s">
        <v>1128</v>
      </c>
      <c r="D7" s="225" t="s">
        <v>1120</v>
      </c>
      <c r="E7" s="225">
        <v>881.69</v>
      </c>
      <c r="F7" s="226">
        <v>43152</v>
      </c>
      <c r="G7" s="228"/>
    </row>
    <row r="8" spans="1:15">
      <c r="A8" s="224">
        <v>5930126</v>
      </c>
      <c r="B8" s="224" t="s">
        <v>1129</v>
      </c>
      <c r="C8" s="224" t="s">
        <v>1130</v>
      </c>
      <c r="D8" s="225" t="s">
        <v>1131</v>
      </c>
      <c r="E8" s="225">
        <v>225.02</v>
      </c>
      <c r="F8" s="226">
        <v>43153</v>
      </c>
      <c r="G8" s="229" t="s">
        <v>1132</v>
      </c>
      <c r="O8">
        <v>1001.45</v>
      </c>
    </row>
    <row r="9" spans="1:15">
      <c r="A9" s="230">
        <v>5927508</v>
      </c>
      <c r="B9" s="230" t="s">
        <v>1133</v>
      </c>
      <c r="C9" s="224" t="s">
        <v>1134</v>
      </c>
      <c r="D9" s="225"/>
      <c r="E9" s="225">
        <v>0</v>
      </c>
      <c r="F9" s="226">
        <v>43153</v>
      </c>
      <c r="G9" s="227"/>
    </row>
    <row r="10" spans="1:15">
      <c r="A10" s="224">
        <v>6054831</v>
      </c>
      <c r="B10" s="224" t="s">
        <v>1135</v>
      </c>
      <c r="C10" s="224" t="s">
        <v>1136</v>
      </c>
      <c r="D10" s="225" t="s">
        <v>1120</v>
      </c>
      <c r="E10" s="225">
        <v>626.70000000000005</v>
      </c>
      <c r="F10" s="226">
        <v>43154</v>
      </c>
      <c r="G10" s="227"/>
    </row>
    <row r="11" spans="1:15">
      <c r="A11" s="224">
        <v>5815782</v>
      </c>
      <c r="B11" s="224" t="s">
        <v>1137</v>
      </c>
      <c r="C11" s="224" t="s">
        <v>1138</v>
      </c>
      <c r="D11" s="225" t="s">
        <v>1131</v>
      </c>
      <c r="E11" s="225">
        <v>205.64</v>
      </c>
      <c r="F11" s="226">
        <v>43155</v>
      </c>
      <c r="G11" s="229" t="s">
        <v>1139</v>
      </c>
    </row>
    <row r="12" spans="1:15">
      <c r="A12" s="224">
        <v>5765256</v>
      </c>
      <c r="B12" s="224" t="s">
        <v>1140</v>
      </c>
      <c r="C12" s="224" t="s">
        <v>1138</v>
      </c>
      <c r="D12" s="225" t="s">
        <v>1120</v>
      </c>
      <c r="E12" s="225">
        <v>205.64</v>
      </c>
      <c r="F12" s="226">
        <v>43155</v>
      </c>
      <c r="G12" s="227"/>
    </row>
    <row r="13" spans="1:15">
      <c r="A13" s="224">
        <v>5471322</v>
      </c>
      <c r="B13" s="224" t="s">
        <v>1141</v>
      </c>
      <c r="C13" s="224" t="s">
        <v>1142</v>
      </c>
      <c r="D13" s="225" t="s">
        <v>1120</v>
      </c>
      <c r="E13" s="225">
        <v>763.52</v>
      </c>
      <c r="F13" s="226">
        <v>43157</v>
      </c>
      <c r="G13" s="227"/>
    </row>
    <row r="14" spans="1:15">
      <c r="A14" s="224">
        <v>5962461</v>
      </c>
      <c r="B14" s="224" t="s">
        <v>1143</v>
      </c>
      <c r="C14" s="224" t="s">
        <v>1144</v>
      </c>
      <c r="D14" s="225" t="s">
        <v>1120</v>
      </c>
      <c r="E14" s="225">
        <v>414.92</v>
      </c>
      <c r="F14" s="226">
        <v>43158</v>
      </c>
      <c r="G14" s="227"/>
    </row>
    <row r="15" spans="1:15">
      <c r="A15" s="224">
        <v>6106413</v>
      </c>
      <c r="B15" s="224" t="s">
        <v>1145</v>
      </c>
      <c r="C15" s="224" t="s">
        <v>1146</v>
      </c>
      <c r="D15" s="225" t="s">
        <v>1131</v>
      </c>
      <c r="E15" s="225">
        <v>194.94</v>
      </c>
      <c r="F15" s="226">
        <v>43159</v>
      </c>
      <c r="G15" s="229" t="s">
        <v>1147</v>
      </c>
    </row>
    <row r="16" spans="1:15">
      <c r="A16" s="224">
        <v>5599092</v>
      </c>
      <c r="B16" s="224" t="s">
        <v>1148</v>
      </c>
      <c r="C16" s="224" t="s">
        <v>1149</v>
      </c>
      <c r="D16" s="225" t="s">
        <v>1131</v>
      </c>
      <c r="E16" s="225">
        <v>498.69</v>
      </c>
      <c r="F16" s="226">
        <v>43159</v>
      </c>
      <c r="G16" s="227"/>
    </row>
    <row r="17" spans="1:7">
      <c r="A17" s="224">
        <v>6054831</v>
      </c>
      <c r="B17" s="224" t="s">
        <v>1135</v>
      </c>
      <c r="C17" s="224" t="s">
        <v>1122</v>
      </c>
      <c r="D17" s="225" t="s">
        <v>1120</v>
      </c>
      <c r="E17" s="225">
        <v>626.70000000000005</v>
      </c>
      <c r="F17" s="226">
        <v>43159</v>
      </c>
      <c r="G17" s="227"/>
    </row>
    <row r="18" spans="1:7">
      <c r="A18" s="230">
        <v>5889558</v>
      </c>
      <c r="B18" s="230" t="s">
        <v>1150</v>
      </c>
      <c r="C18" s="230" t="s">
        <v>1151</v>
      </c>
      <c r="D18" s="225" t="s">
        <v>1131</v>
      </c>
      <c r="E18" s="225">
        <v>90</v>
      </c>
      <c r="F18" s="226">
        <v>43159</v>
      </c>
      <c r="G18" s="227"/>
    </row>
    <row r="19" spans="1:7">
      <c r="A19" s="230">
        <v>6031259</v>
      </c>
      <c r="B19" s="230" t="s">
        <v>1152</v>
      </c>
      <c r="C19" s="224" t="s">
        <v>1134</v>
      </c>
      <c r="D19" s="225"/>
      <c r="E19" s="225">
        <v>0</v>
      </c>
      <c r="F19" s="226">
        <v>43161</v>
      </c>
      <c r="G19" s="227"/>
    </row>
    <row r="20" spans="1:7">
      <c r="A20" s="224">
        <v>5936683</v>
      </c>
      <c r="B20" s="224" t="s">
        <v>1153</v>
      </c>
      <c r="C20" s="224" t="s">
        <v>1154</v>
      </c>
      <c r="D20" s="225" t="s">
        <v>1120</v>
      </c>
      <c r="E20" s="225">
        <v>187.32</v>
      </c>
      <c r="F20" s="226">
        <v>43162</v>
      </c>
      <c r="G20" s="227"/>
    </row>
    <row r="21" spans="1:7">
      <c r="A21" s="224">
        <v>6171920</v>
      </c>
      <c r="B21" s="224" t="s">
        <v>1155</v>
      </c>
      <c r="C21" s="224" t="s">
        <v>1151</v>
      </c>
      <c r="D21" s="225" t="s">
        <v>1120</v>
      </c>
      <c r="E21" s="225">
        <v>90</v>
      </c>
      <c r="F21" s="226">
        <v>43164</v>
      </c>
      <c r="G21" s="227"/>
    </row>
    <row r="22" spans="1:7">
      <c r="A22" s="224">
        <v>6212258</v>
      </c>
      <c r="B22" s="224" t="s">
        <v>1156</v>
      </c>
      <c r="C22" s="224" t="s">
        <v>1149</v>
      </c>
      <c r="D22" s="225" t="s">
        <v>1120</v>
      </c>
      <c r="E22" s="225">
        <v>498.69</v>
      </c>
      <c r="F22" s="226">
        <v>43164</v>
      </c>
      <c r="G22" s="227"/>
    </row>
    <row r="23" spans="1:7">
      <c r="A23" s="224">
        <v>5737996</v>
      </c>
      <c r="B23" s="224" t="s">
        <v>1125</v>
      </c>
      <c r="C23" s="224" t="s">
        <v>1119</v>
      </c>
      <c r="D23" s="225" t="s">
        <v>1120</v>
      </c>
      <c r="E23" s="225">
        <v>400.58</v>
      </c>
      <c r="F23" s="226">
        <v>43165</v>
      </c>
      <c r="G23" s="227"/>
    </row>
    <row r="24" spans="1:7">
      <c r="A24" s="224">
        <v>5859544</v>
      </c>
      <c r="B24" s="224" t="s">
        <v>1157</v>
      </c>
      <c r="C24" s="224" t="s">
        <v>1128</v>
      </c>
      <c r="D24" s="225" t="s">
        <v>1120</v>
      </c>
      <c r="E24" s="225">
        <v>881.69</v>
      </c>
      <c r="F24" s="226">
        <v>43165</v>
      </c>
      <c r="G24" s="227"/>
    </row>
    <row r="25" spans="1:7">
      <c r="A25" s="224">
        <v>5859496</v>
      </c>
      <c r="B25" s="224" t="s">
        <v>1158</v>
      </c>
      <c r="C25" s="224" t="s">
        <v>1159</v>
      </c>
      <c r="D25" s="225" t="s">
        <v>1120</v>
      </c>
      <c r="E25" s="225">
        <v>433.57</v>
      </c>
      <c r="F25" s="226">
        <v>43165</v>
      </c>
      <c r="G25" s="227"/>
    </row>
    <row r="26" spans="1:7">
      <c r="A26" s="230">
        <v>6177336</v>
      </c>
      <c r="B26" s="230" t="s">
        <v>1160</v>
      </c>
      <c r="C26" s="224" t="s">
        <v>111</v>
      </c>
      <c r="D26" s="225"/>
      <c r="E26" s="225">
        <v>0</v>
      </c>
      <c r="F26" s="226">
        <v>43166</v>
      </c>
      <c r="G26" s="229" t="s">
        <v>192</v>
      </c>
    </row>
    <row r="27" spans="1:7">
      <c r="A27" s="224">
        <v>6257563</v>
      </c>
      <c r="B27" s="224" t="s">
        <v>1161</v>
      </c>
      <c r="C27" s="224" t="s">
        <v>1122</v>
      </c>
      <c r="D27" s="225" t="s">
        <v>1120</v>
      </c>
      <c r="E27" s="225">
        <v>626.70000000000005</v>
      </c>
      <c r="F27" s="226">
        <v>43167</v>
      </c>
      <c r="G27" s="227"/>
    </row>
    <row r="28" spans="1:7">
      <c r="A28" s="224">
        <v>5775426</v>
      </c>
      <c r="B28" s="224" t="s">
        <v>1162</v>
      </c>
      <c r="C28" s="224" t="s">
        <v>1122</v>
      </c>
      <c r="D28" s="225" t="s">
        <v>1120</v>
      </c>
      <c r="E28" s="225">
        <v>626.70000000000005</v>
      </c>
      <c r="F28" s="226">
        <v>43167</v>
      </c>
      <c r="G28" s="227"/>
    </row>
    <row r="29" spans="1:7">
      <c r="A29" s="230">
        <v>5314716</v>
      </c>
      <c r="B29" s="230" t="s">
        <v>1163</v>
      </c>
      <c r="C29" s="224" t="s">
        <v>1164</v>
      </c>
      <c r="D29" s="225"/>
      <c r="E29" s="225">
        <v>0</v>
      </c>
      <c r="F29" s="226">
        <v>43167</v>
      </c>
      <c r="G29" s="227"/>
    </row>
    <row r="30" spans="1:7">
      <c r="A30" s="224">
        <v>5919351</v>
      </c>
      <c r="B30" s="224" t="s">
        <v>1165</v>
      </c>
      <c r="C30" s="224" t="s">
        <v>1159</v>
      </c>
      <c r="D30" s="225" t="s">
        <v>1120</v>
      </c>
      <c r="E30" s="225">
        <v>433.57</v>
      </c>
      <c r="F30" s="226">
        <v>43168</v>
      </c>
      <c r="G30" s="227"/>
    </row>
    <row r="31" spans="1:7">
      <c r="A31" s="224">
        <v>6152049</v>
      </c>
      <c r="B31" s="224" t="s">
        <v>1166</v>
      </c>
      <c r="C31" s="224" t="s">
        <v>1167</v>
      </c>
      <c r="D31" s="225" t="s">
        <v>1131</v>
      </c>
      <c r="E31" s="225">
        <v>414.92</v>
      </c>
      <c r="F31" s="226">
        <v>43168</v>
      </c>
      <c r="G31" s="227"/>
    </row>
    <row r="32" spans="1:7">
      <c r="A32" s="230">
        <v>5756439</v>
      </c>
      <c r="B32" s="230" t="s">
        <v>1168</v>
      </c>
      <c r="C32" s="224" t="s">
        <v>1136</v>
      </c>
      <c r="D32" s="225" t="s">
        <v>1120</v>
      </c>
      <c r="E32" s="225">
        <v>0</v>
      </c>
      <c r="F32" s="226">
        <v>43171</v>
      </c>
      <c r="G32" s="227" t="s">
        <v>192</v>
      </c>
    </row>
    <row r="33" spans="1:9">
      <c r="A33" s="224">
        <v>6092510</v>
      </c>
      <c r="B33" s="224" t="s">
        <v>1169</v>
      </c>
      <c r="C33" s="224" t="s">
        <v>1170</v>
      </c>
      <c r="D33" s="225" t="s">
        <v>1120</v>
      </c>
      <c r="E33" s="225">
        <v>383.5</v>
      </c>
      <c r="F33" s="226">
        <v>43171</v>
      </c>
      <c r="G33" s="227"/>
    </row>
    <row r="34" spans="1:9">
      <c r="A34" s="224">
        <v>6359271</v>
      </c>
      <c r="B34" s="224" t="s">
        <v>1171</v>
      </c>
      <c r="C34" s="224" t="s">
        <v>1119</v>
      </c>
      <c r="D34" s="225" t="s">
        <v>1120</v>
      </c>
      <c r="E34" s="225">
        <v>194.94</v>
      </c>
      <c r="F34" s="226">
        <v>43172</v>
      </c>
      <c r="G34" s="227" t="s">
        <v>1172</v>
      </c>
    </row>
    <row r="35" spans="1:9">
      <c r="A35" s="224">
        <v>5889349</v>
      </c>
      <c r="B35" s="224" t="s">
        <v>1173</v>
      </c>
      <c r="C35" s="224" t="s">
        <v>1122</v>
      </c>
      <c r="D35" s="225" t="s">
        <v>1120</v>
      </c>
      <c r="E35" s="225">
        <v>626.70000000000005</v>
      </c>
      <c r="F35" s="226">
        <v>43172</v>
      </c>
      <c r="G35" s="227"/>
    </row>
    <row r="36" spans="1:9">
      <c r="A36" s="224">
        <v>6195427</v>
      </c>
      <c r="B36" s="224" t="s">
        <v>1174</v>
      </c>
      <c r="C36" s="224" t="s">
        <v>1122</v>
      </c>
      <c r="D36" s="225" t="s">
        <v>1120</v>
      </c>
      <c r="E36" s="225">
        <v>626.70000000000005</v>
      </c>
      <c r="F36" s="226">
        <v>43172</v>
      </c>
      <c r="G36" s="227"/>
    </row>
    <row r="37" spans="1:9" ht="15.75">
      <c r="A37" s="231">
        <v>5111134</v>
      </c>
      <c r="B37" s="231" t="s">
        <v>1175</v>
      </c>
      <c r="C37" s="224" t="s">
        <v>1159</v>
      </c>
      <c r="D37" s="225" t="s">
        <v>1120</v>
      </c>
      <c r="E37" s="232">
        <v>433.57</v>
      </c>
      <c r="F37" s="233">
        <v>43147</v>
      </c>
      <c r="G37" s="234"/>
    </row>
    <row r="38" spans="1:9" ht="15.75">
      <c r="A38" s="235">
        <v>5571132</v>
      </c>
      <c r="B38" s="235" t="s">
        <v>1176</v>
      </c>
      <c r="C38" s="224" t="s">
        <v>1167</v>
      </c>
      <c r="D38" s="225" t="s">
        <v>1120</v>
      </c>
      <c r="E38" s="16">
        <v>414.92</v>
      </c>
      <c r="F38" s="233">
        <v>43143</v>
      </c>
      <c r="G38" s="236"/>
    </row>
    <row r="39" spans="1:9">
      <c r="E39" s="32" t="s">
        <v>80</v>
      </c>
      <c r="F39" s="32">
        <f>SUM(E2:E38)</f>
        <v>15148.200000000003</v>
      </c>
      <c r="G39" s="32" t="s">
        <v>81</v>
      </c>
    </row>
    <row r="40" spans="1:9">
      <c r="E40" s="1" t="s">
        <v>1177</v>
      </c>
      <c r="F40" s="1">
        <f>F39*0.22</f>
        <v>3332.6040000000007</v>
      </c>
      <c r="G40" s="1">
        <f>F40/21.5</f>
        <v>155.00483720930237</v>
      </c>
    </row>
    <row r="41" spans="1:9">
      <c r="E41" s="1" t="s">
        <v>1178</v>
      </c>
      <c r="F41" s="1">
        <f>F39*0.18</f>
        <v>2726.6760000000004</v>
      </c>
      <c r="G41" s="1">
        <f>F41/18.75</f>
        <v>145.42272000000003</v>
      </c>
    </row>
    <row r="45" spans="1:9">
      <c r="A45" s="237" t="s">
        <v>935</v>
      </c>
      <c r="B45" s="237" t="s">
        <v>1</v>
      </c>
      <c r="C45" s="237" t="s">
        <v>1179</v>
      </c>
      <c r="D45" s="237" t="s">
        <v>4</v>
      </c>
      <c r="E45" s="237" t="s">
        <v>1180</v>
      </c>
      <c r="F45" s="237" t="s">
        <v>1181</v>
      </c>
      <c r="G45" s="237" t="s">
        <v>5</v>
      </c>
      <c r="H45" s="237" t="s">
        <v>6</v>
      </c>
      <c r="I45" s="237" t="s">
        <v>1182</v>
      </c>
    </row>
    <row r="46" spans="1:9" ht="15.75">
      <c r="A46" s="231">
        <v>4608079</v>
      </c>
      <c r="B46" s="231" t="s">
        <v>1183</v>
      </c>
      <c r="C46" s="232" t="s">
        <v>1184</v>
      </c>
      <c r="D46" s="232">
        <v>0</v>
      </c>
      <c r="E46" s="232" t="s">
        <v>1185</v>
      </c>
      <c r="F46" s="232" t="s">
        <v>1186</v>
      </c>
      <c r="G46" s="231" t="s">
        <v>1187</v>
      </c>
      <c r="H46" s="238" t="s">
        <v>1188</v>
      </c>
      <c r="I46" s="232" t="s">
        <v>1189</v>
      </c>
    </row>
    <row r="47" spans="1:9" ht="15.75">
      <c r="A47" s="231">
        <v>4393006</v>
      </c>
      <c r="B47" s="231" t="s">
        <v>1190</v>
      </c>
      <c r="C47" s="232" t="s">
        <v>1184</v>
      </c>
      <c r="D47" s="232">
        <v>0</v>
      </c>
      <c r="E47" s="232" t="s">
        <v>1185</v>
      </c>
      <c r="F47" s="232" t="s">
        <v>1186</v>
      </c>
      <c r="G47" s="232" t="s">
        <v>1191</v>
      </c>
      <c r="H47" s="238" t="s">
        <v>1192</v>
      </c>
      <c r="I47" s="232" t="s">
        <v>1189</v>
      </c>
    </row>
    <row r="48" spans="1:9" ht="15.75">
      <c r="A48" s="231">
        <v>4738208</v>
      </c>
      <c r="B48" s="231" t="s">
        <v>1193</v>
      </c>
      <c r="C48" s="232" t="s">
        <v>121</v>
      </c>
      <c r="D48" s="232">
        <v>0</v>
      </c>
      <c r="E48" s="232" t="s">
        <v>1185</v>
      </c>
      <c r="F48" s="232" t="s">
        <v>1186</v>
      </c>
      <c r="G48" s="232" t="s">
        <v>1194</v>
      </c>
      <c r="H48" s="238" t="s">
        <v>1195</v>
      </c>
      <c r="I48" s="232" t="s">
        <v>1189</v>
      </c>
    </row>
    <row r="49" spans="1:9" ht="15.75">
      <c r="A49" s="231">
        <v>4515719</v>
      </c>
      <c r="B49" s="231" t="s">
        <v>1196</v>
      </c>
      <c r="C49" s="232" t="s">
        <v>1197</v>
      </c>
      <c r="D49" s="232">
        <v>0</v>
      </c>
      <c r="E49" s="232" t="s">
        <v>1185</v>
      </c>
      <c r="F49" s="232" t="s">
        <v>1186</v>
      </c>
      <c r="G49" s="232" t="s">
        <v>1198</v>
      </c>
      <c r="H49" s="238" t="s">
        <v>1199</v>
      </c>
      <c r="I49" s="232" t="s">
        <v>1189</v>
      </c>
    </row>
    <row r="50" spans="1:9" ht="15.75">
      <c r="A50" s="231">
        <v>4612731</v>
      </c>
      <c r="B50" s="231" t="s">
        <v>1200</v>
      </c>
      <c r="C50" s="232" t="s">
        <v>1201</v>
      </c>
      <c r="D50" s="232">
        <v>0</v>
      </c>
      <c r="E50" s="232" t="s">
        <v>1185</v>
      </c>
      <c r="F50" s="232" t="s">
        <v>1186</v>
      </c>
      <c r="G50" s="232" t="s">
        <v>1198</v>
      </c>
      <c r="H50" s="238" t="s">
        <v>1202</v>
      </c>
      <c r="I50" s="232" t="s">
        <v>1189</v>
      </c>
    </row>
    <row r="51" spans="1:9" ht="15.75">
      <c r="A51" s="231"/>
      <c r="B51" s="231"/>
      <c r="C51" s="232"/>
      <c r="D51" s="232"/>
      <c r="E51" s="234"/>
      <c r="F51" s="232"/>
      <c r="G51" s="232"/>
      <c r="H51" s="238"/>
      <c r="I51" s="232"/>
    </row>
    <row r="52" spans="1:9" ht="15.75">
      <c r="A52" s="231">
        <v>4895230</v>
      </c>
      <c r="B52" s="231" t="s">
        <v>1203</v>
      </c>
      <c r="C52" s="234" t="s">
        <v>1204</v>
      </c>
      <c r="D52" s="234">
        <v>0</v>
      </c>
      <c r="E52" s="234" t="s">
        <v>1185</v>
      </c>
      <c r="F52" s="234" t="s">
        <v>1205</v>
      </c>
      <c r="G52" s="232" t="s">
        <v>1206</v>
      </c>
      <c r="H52" s="238" t="s">
        <v>1207</v>
      </c>
      <c r="I52" s="234"/>
    </row>
    <row r="53" spans="1:9" ht="15.75">
      <c r="A53" s="231">
        <v>4929824</v>
      </c>
      <c r="B53" s="231" t="s">
        <v>1208</v>
      </c>
      <c r="C53" s="232" t="s">
        <v>1209</v>
      </c>
      <c r="D53" s="232">
        <v>0</v>
      </c>
      <c r="E53" s="232" t="s">
        <v>1185</v>
      </c>
      <c r="F53" s="232" t="s">
        <v>1205</v>
      </c>
      <c r="G53" s="232" t="s">
        <v>1206</v>
      </c>
      <c r="H53" s="238" t="s">
        <v>1210</v>
      </c>
      <c r="I53" s="232"/>
    </row>
    <row r="54" spans="1:9" ht="15.75">
      <c r="A54" s="231">
        <v>4515719</v>
      </c>
      <c r="B54" s="231" t="s">
        <v>1196</v>
      </c>
      <c r="C54" s="232" t="s">
        <v>1204</v>
      </c>
      <c r="D54" s="234">
        <v>0</v>
      </c>
      <c r="E54" s="232" t="s">
        <v>1185</v>
      </c>
      <c r="F54" s="232" t="s">
        <v>1186</v>
      </c>
      <c r="G54" s="232" t="s">
        <v>1206</v>
      </c>
      <c r="H54" s="238" t="s">
        <v>1199</v>
      </c>
      <c r="I54" s="232"/>
    </row>
    <row r="55" spans="1:9" ht="15.75">
      <c r="A55" s="231">
        <v>4895230</v>
      </c>
      <c r="B55" s="231" t="s">
        <v>1203</v>
      </c>
      <c r="C55" s="232" t="s">
        <v>1201</v>
      </c>
      <c r="D55" s="232">
        <v>0</v>
      </c>
      <c r="E55" s="232" t="s">
        <v>1185</v>
      </c>
      <c r="F55" s="232" t="s">
        <v>1186</v>
      </c>
      <c r="G55" s="232" t="s">
        <v>1211</v>
      </c>
      <c r="H55" s="238" t="s">
        <v>1207</v>
      </c>
      <c r="I55" s="232" t="s">
        <v>1189</v>
      </c>
    </row>
    <row r="56" spans="1:9" ht="15.75">
      <c r="A56" s="231">
        <v>4726065</v>
      </c>
      <c r="B56" s="231" t="s">
        <v>1212</v>
      </c>
      <c r="C56" s="232" t="s">
        <v>356</v>
      </c>
      <c r="D56" s="232">
        <v>0</v>
      </c>
      <c r="E56" s="234" t="s">
        <v>1185</v>
      </c>
      <c r="F56" s="232" t="s">
        <v>1186</v>
      </c>
      <c r="G56" s="232" t="s">
        <v>1211</v>
      </c>
      <c r="H56" s="238" t="s">
        <v>1213</v>
      </c>
    </row>
    <row r="57" spans="1:9" ht="15.75">
      <c r="A57" s="231">
        <v>5277288</v>
      </c>
      <c r="B57" s="231" t="s">
        <v>1214</v>
      </c>
      <c r="C57" s="232" t="s">
        <v>356</v>
      </c>
      <c r="D57" s="232">
        <v>0</v>
      </c>
      <c r="E57" s="234" t="s">
        <v>1185</v>
      </c>
      <c r="F57" s="232" t="s">
        <v>1186</v>
      </c>
      <c r="G57" s="232" t="s">
        <v>1211</v>
      </c>
      <c r="H57" s="238" t="s">
        <v>1213</v>
      </c>
    </row>
    <row r="58" spans="1:9" ht="15.75">
      <c r="A58" s="232"/>
      <c r="B58" s="231"/>
      <c r="C58" s="232"/>
      <c r="D58" s="232"/>
      <c r="E58" s="232"/>
      <c r="F58" s="232"/>
      <c r="G58" s="232"/>
      <c r="H58" s="238"/>
    </row>
    <row r="59" spans="1:9" ht="15.75">
      <c r="A59" s="231">
        <v>4785911</v>
      </c>
      <c r="B59" s="231" t="s">
        <v>1215</v>
      </c>
      <c r="C59" s="232" t="s">
        <v>1209</v>
      </c>
      <c r="D59" s="232">
        <v>187.32</v>
      </c>
      <c r="E59" s="232" t="s">
        <v>1185</v>
      </c>
      <c r="F59" s="232" t="s">
        <v>1186</v>
      </c>
      <c r="G59" s="232" t="s">
        <v>1216</v>
      </c>
      <c r="H59" s="234"/>
    </row>
    <row r="60" spans="1:9" ht="15.75">
      <c r="A60" s="239">
        <v>5594238</v>
      </c>
      <c r="B60" s="239" t="s">
        <v>1217</v>
      </c>
      <c r="C60" s="240" t="s">
        <v>1184</v>
      </c>
      <c r="D60" s="240">
        <v>414.92</v>
      </c>
      <c r="E60" s="240" t="s">
        <v>1185</v>
      </c>
      <c r="F60" s="241" t="s">
        <v>1218</v>
      </c>
      <c r="G60" s="242">
        <v>43222</v>
      </c>
      <c r="H60" s="241"/>
    </row>
    <row r="61" spans="1:9" ht="15.75">
      <c r="A61" s="239">
        <v>5492951</v>
      </c>
      <c r="B61" s="239" t="s">
        <v>1219</v>
      </c>
      <c r="C61" s="240" t="s">
        <v>1220</v>
      </c>
      <c r="D61" s="240">
        <v>626.70000000000005</v>
      </c>
      <c r="E61" s="240" t="s">
        <v>1221</v>
      </c>
      <c r="F61" s="241" t="s">
        <v>1218</v>
      </c>
      <c r="G61" s="242">
        <v>43138</v>
      </c>
      <c r="H61" s="241"/>
    </row>
    <row r="62" spans="1:9" ht="15.75">
      <c r="A62" s="239">
        <v>5505121</v>
      </c>
      <c r="B62" s="239" t="s">
        <v>1222</v>
      </c>
      <c r="C62" s="241" t="s">
        <v>69</v>
      </c>
      <c r="D62" s="241">
        <v>225.02</v>
      </c>
      <c r="E62" s="241" t="s">
        <v>1185</v>
      </c>
      <c r="F62" s="240" t="s">
        <v>1186</v>
      </c>
      <c r="G62" s="242">
        <v>43283</v>
      </c>
      <c r="H62" s="241"/>
    </row>
    <row r="63" spans="1:9" ht="15.75">
      <c r="A63" s="239">
        <v>5475493</v>
      </c>
      <c r="B63" s="239" t="s">
        <v>1223</v>
      </c>
      <c r="C63" s="240" t="s">
        <v>69</v>
      </c>
      <c r="D63" s="241">
        <v>225.02</v>
      </c>
      <c r="E63" s="241" t="s">
        <v>1185</v>
      </c>
      <c r="F63" s="240" t="s">
        <v>1186</v>
      </c>
      <c r="G63" s="242">
        <v>43314</v>
      </c>
      <c r="H63" s="241"/>
    </row>
    <row r="64" spans="1:9" ht="15.75">
      <c r="A64" s="239">
        <v>2593360</v>
      </c>
      <c r="B64" s="239" t="s">
        <v>1224</v>
      </c>
      <c r="C64" s="241" t="s">
        <v>1225</v>
      </c>
      <c r="D64" s="241">
        <v>831.12</v>
      </c>
      <c r="E64" s="241" t="s">
        <v>1185</v>
      </c>
      <c r="F64" s="240" t="s">
        <v>1186</v>
      </c>
      <c r="G64" s="242">
        <v>43314</v>
      </c>
      <c r="H64" s="241"/>
    </row>
    <row r="65" spans="1:8" ht="15.75">
      <c r="A65" s="243">
        <v>5571132</v>
      </c>
      <c r="B65" s="243" t="s">
        <v>1176</v>
      </c>
      <c r="C65" s="244" t="s">
        <v>1209</v>
      </c>
      <c r="D65" s="244">
        <v>0</v>
      </c>
      <c r="E65" s="244" t="s">
        <v>1185</v>
      </c>
      <c r="F65" s="244" t="s">
        <v>1218</v>
      </c>
      <c r="G65" s="245">
        <v>43436</v>
      </c>
      <c r="H65" s="246" t="s">
        <v>1226</v>
      </c>
    </row>
    <row r="66" spans="1:8" ht="15.75">
      <c r="A66" s="239">
        <v>5573659</v>
      </c>
      <c r="B66" s="239" t="s">
        <v>1227</v>
      </c>
      <c r="C66" s="240" t="s">
        <v>1184</v>
      </c>
      <c r="D66" s="240">
        <v>414.92</v>
      </c>
      <c r="E66" s="240" t="s">
        <v>1185</v>
      </c>
      <c r="F66" s="240" t="s">
        <v>1218</v>
      </c>
      <c r="G66" s="247">
        <v>43436</v>
      </c>
      <c r="H66" s="241"/>
    </row>
    <row r="67" spans="1:8" ht="15.75">
      <c r="A67" s="248">
        <v>5823333</v>
      </c>
      <c r="B67" s="248" t="s">
        <v>1127</v>
      </c>
      <c r="C67" s="249" t="s">
        <v>1204</v>
      </c>
      <c r="D67" s="249">
        <v>0</v>
      </c>
      <c r="E67" s="241" t="s">
        <v>1221</v>
      </c>
      <c r="F67" s="240" t="s">
        <v>1228</v>
      </c>
      <c r="G67" s="249" t="s">
        <v>1229</v>
      </c>
      <c r="H67" s="249" t="s">
        <v>364</v>
      </c>
    </row>
    <row r="68" spans="1:8" ht="15.75">
      <c r="A68" s="239">
        <v>5776316</v>
      </c>
      <c r="B68" s="239" t="s">
        <v>1230</v>
      </c>
      <c r="C68" s="240" t="s">
        <v>1231</v>
      </c>
      <c r="D68" s="240">
        <v>626.70000000000005</v>
      </c>
      <c r="E68" s="240" t="s">
        <v>1221</v>
      </c>
      <c r="F68" s="240" t="s">
        <v>1186</v>
      </c>
      <c r="G68" s="240" t="s">
        <v>1232</v>
      </c>
      <c r="H68" s="240"/>
    </row>
    <row r="69" spans="1:8" ht="15.75">
      <c r="A69" s="248">
        <v>5777187</v>
      </c>
      <c r="B69" s="248" t="s">
        <v>1118</v>
      </c>
      <c r="C69" s="249" t="s">
        <v>1204</v>
      </c>
      <c r="D69" s="249">
        <v>0</v>
      </c>
      <c r="E69" s="249" t="s">
        <v>1185</v>
      </c>
      <c r="F69" s="249" t="s">
        <v>1228</v>
      </c>
      <c r="G69" s="249" t="s">
        <v>1232</v>
      </c>
      <c r="H69" s="249" t="s">
        <v>364</v>
      </c>
    </row>
    <row r="70" spans="1:8" ht="15.75">
      <c r="A70" s="239">
        <v>5802560</v>
      </c>
      <c r="B70" s="239" t="s">
        <v>1233</v>
      </c>
      <c r="C70" s="241" t="s">
        <v>1201</v>
      </c>
      <c r="D70" s="241">
        <v>626.70000000000005</v>
      </c>
      <c r="E70" s="241" t="s">
        <v>1185</v>
      </c>
      <c r="F70" s="240" t="s">
        <v>1186</v>
      </c>
      <c r="G70" s="240" t="s">
        <v>1232</v>
      </c>
      <c r="H70" s="241"/>
    </row>
    <row r="71" spans="1:8" ht="15.75">
      <c r="A71" s="248">
        <v>5599092</v>
      </c>
      <c r="B71" s="248" t="s">
        <v>1148</v>
      </c>
      <c r="C71" s="249" t="s">
        <v>1204</v>
      </c>
      <c r="D71" s="249">
        <v>0</v>
      </c>
      <c r="E71" s="249" t="s">
        <v>1185</v>
      </c>
      <c r="F71" s="249" t="s">
        <v>1186</v>
      </c>
      <c r="G71" s="249" t="s">
        <v>1234</v>
      </c>
      <c r="H71" s="249" t="s">
        <v>364</v>
      </c>
    </row>
    <row r="72" spans="1:8" ht="15.75">
      <c r="A72" s="239">
        <v>5111134</v>
      </c>
      <c r="B72" s="239" t="s">
        <v>1175</v>
      </c>
      <c r="C72" s="240" t="s">
        <v>365</v>
      </c>
      <c r="D72" s="240">
        <v>0</v>
      </c>
      <c r="E72" s="241" t="s">
        <v>1185</v>
      </c>
      <c r="F72" s="240" t="s">
        <v>1228</v>
      </c>
      <c r="G72" s="240" t="s">
        <v>1234</v>
      </c>
      <c r="H72" s="249" t="s">
        <v>192</v>
      </c>
    </row>
    <row r="73" spans="1:8" ht="15.75">
      <c r="A73" s="239">
        <v>5594363</v>
      </c>
      <c r="B73" s="239" t="s">
        <v>1235</v>
      </c>
      <c r="C73" s="240" t="s">
        <v>1236</v>
      </c>
      <c r="D73" s="240">
        <v>383.5</v>
      </c>
      <c r="E73" s="240" t="s">
        <v>1185</v>
      </c>
      <c r="F73" s="240" t="s">
        <v>1186</v>
      </c>
      <c r="G73" s="240" t="s">
        <v>1234</v>
      </c>
      <c r="H73" s="240"/>
    </row>
    <row r="74" spans="1:8" ht="16.5" thickBot="1">
      <c r="A74" s="239">
        <v>5832240</v>
      </c>
      <c r="B74" s="239" t="s">
        <v>1237</v>
      </c>
      <c r="C74" s="240" t="s">
        <v>1238</v>
      </c>
      <c r="D74" s="250">
        <v>626.70000000000005</v>
      </c>
      <c r="E74" s="241" t="s">
        <v>1185</v>
      </c>
      <c r="F74" s="240" t="s">
        <v>1186</v>
      </c>
      <c r="G74" s="240" t="s">
        <v>1234</v>
      </c>
      <c r="H74" s="241"/>
    </row>
    <row r="75" spans="1:8" ht="15.75" thickBot="1">
      <c r="E75" s="251">
        <f>SUM(D46:D74)</f>
        <v>5188.62</v>
      </c>
    </row>
    <row r="76" spans="1:8" ht="15.75" thickBot="1"/>
    <row r="77" spans="1:8" ht="15.75" thickBot="1">
      <c r="B77" s="252" t="s">
        <v>1239</v>
      </c>
      <c r="C77" s="252" t="s">
        <v>1240</v>
      </c>
      <c r="D77" s="253" t="s">
        <v>1239</v>
      </c>
      <c r="E77" s="60">
        <v>0.22</v>
      </c>
      <c r="F77" s="254">
        <v>0.18</v>
      </c>
      <c r="G77" s="244" t="s">
        <v>817</v>
      </c>
    </row>
    <row r="78" spans="1:8" ht="15.75" thickBot="1">
      <c r="B78" s="252" t="s">
        <v>1241</v>
      </c>
      <c r="C78" s="252">
        <f>E75-D60-D61-D66</f>
        <v>3732.08</v>
      </c>
      <c r="D78" s="253" t="s">
        <v>1242</v>
      </c>
      <c r="E78" s="32">
        <f>E75*0.22</f>
        <v>1141.4964</v>
      </c>
      <c r="F78" s="244"/>
      <c r="G78" s="253">
        <f>E78/18.75</f>
        <v>60.879807999999997</v>
      </c>
    </row>
    <row r="79" spans="1:8" ht="15.75" thickBot="1">
      <c r="B79" s="252" t="s">
        <v>1243</v>
      </c>
      <c r="C79" s="252">
        <v>5188.62</v>
      </c>
      <c r="D79" s="253" t="s">
        <v>1244</v>
      </c>
      <c r="E79" s="255"/>
      <c r="F79" s="32">
        <f>C78*0.18</f>
        <v>671.77440000000001</v>
      </c>
      <c r="G79" s="253">
        <f>F79/18.75</f>
        <v>35.827967999999998</v>
      </c>
    </row>
    <row r="80" spans="1:8" ht="15.75" thickBot="1">
      <c r="B80" s="252" t="s">
        <v>1245</v>
      </c>
      <c r="C80" s="252">
        <f>D60+D61+D66</f>
        <v>1456.5400000000002</v>
      </c>
      <c r="D80" s="32" t="s">
        <v>1246</v>
      </c>
      <c r="E80" s="32"/>
      <c r="F80" s="32">
        <f>C80*0.18</f>
        <v>262.17720000000003</v>
      </c>
      <c r="G80" s="32">
        <f>F80/18.75</f>
        <v>13.982784000000002</v>
      </c>
    </row>
    <row r="81" spans="1:9">
      <c r="D81" s="32" t="s">
        <v>1228</v>
      </c>
      <c r="E81" s="32">
        <v>0</v>
      </c>
      <c r="F81" s="32"/>
      <c r="G81" s="32"/>
    </row>
    <row r="83" spans="1:9" ht="31.5">
      <c r="A83" s="394" t="s">
        <v>1247</v>
      </c>
      <c r="B83" s="394"/>
      <c r="C83" s="394"/>
      <c r="D83" s="394"/>
      <c r="E83" s="394"/>
      <c r="F83" s="394"/>
      <c r="G83" s="394"/>
      <c r="H83" s="394"/>
      <c r="I83" s="394"/>
    </row>
    <row r="84" spans="1:9" ht="20.25">
      <c r="A84" s="256">
        <v>5047522</v>
      </c>
      <c r="B84" s="256" t="s">
        <v>1248</v>
      </c>
      <c r="C84" s="1"/>
      <c r="D84" s="1" t="s">
        <v>356</v>
      </c>
      <c r="E84" s="1">
        <v>0</v>
      </c>
      <c r="F84" s="1" t="s">
        <v>1185</v>
      </c>
      <c r="G84" s="1" t="s">
        <v>1228</v>
      </c>
      <c r="H84" s="146">
        <v>43106</v>
      </c>
      <c r="I84" s="19" t="s">
        <v>1213</v>
      </c>
    </row>
    <row r="85" spans="1:9" ht="20.25">
      <c r="A85" s="256">
        <v>4842570</v>
      </c>
      <c r="B85" s="256" t="s">
        <v>1249</v>
      </c>
      <c r="C85" s="1"/>
      <c r="D85" s="1" t="s">
        <v>121</v>
      </c>
      <c r="E85" s="1">
        <v>0</v>
      </c>
      <c r="F85" s="1" t="s">
        <v>1221</v>
      </c>
      <c r="G85" s="1" t="s">
        <v>1228</v>
      </c>
      <c r="H85" s="146">
        <v>43106</v>
      </c>
      <c r="I85" s="19" t="s">
        <v>1213</v>
      </c>
    </row>
    <row r="86" spans="1:9" ht="20.25">
      <c r="A86" s="256">
        <v>4952621</v>
      </c>
      <c r="B86" s="256" t="s">
        <v>1250</v>
      </c>
      <c r="C86" s="1"/>
      <c r="D86" s="1" t="s">
        <v>356</v>
      </c>
      <c r="E86" s="1">
        <v>0</v>
      </c>
      <c r="F86" s="1" t="s">
        <v>1185</v>
      </c>
      <c r="G86" s="1" t="s">
        <v>1186</v>
      </c>
      <c r="H86" s="146">
        <v>43462</v>
      </c>
      <c r="I86" s="19" t="s">
        <v>1213</v>
      </c>
    </row>
    <row r="87" spans="1:9" ht="20.25">
      <c r="A87" s="256">
        <v>4893111</v>
      </c>
      <c r="B87" s="256" t="s">
        <v>1251</v>
      </c>
      <c r="C87" s="1"/>
      <c r="D87" s="1" t="s">
        <v>121</v>
      </c>
      <c r="E87" s="1">
        <v>0</v>
      </c>
      <c r="F87" s="1" t="s">
        <v>1185</v>
      </c>
      <c r="G87" s="1" t="s">
        <v>1186</v>
      </c>
      <c r="H87" s="146">
        <v>43110</v>
      </c>
      <c r="I87" s="19" t="s">
        <v>1213</v>
      </c>
    </row>
  </sheetData>
  <mergeCells count="1">
    <mergeCell ref="A83:I83"/>
  </mergeCells>
  <conditionalFormatting sqref="A37">
    <cfRule type="duplicateValues" dxfId="3" priority="3"/>
    <cfRule type="containsText" dxfId="2" priority="4" operator="containsText" text="s/o">
      <formula>NOT(ISERROR(SEARCH("s/o",A37)))</formula>
    </cfRule>
  </conditionalFormatting>
  <conditionalFormatting sqref="A38">
    <cfRule type="duplicateValues" dxfId="1" priority="1"/>
    <cfRule type="containsText" dxfId="0" priority="2" operator="containsText" text="s/o">
      <formula>NOT(ISERROR(SEARCH("s/o",A38)))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DJ-KARM</vt:lpstr>
      <vt:lpstr>GANGA</vt:lpstr>
      <vt:lpstr>GURI</vt:lpstr>
      <vt:lpstr>JASMEET</vt:lpstr>
      <vt:lpstr>PRABJOTH</vt:lpstr>
      <vt:lpstr>PRASANNA</vt:lpstr>
      <vt:lpstr>MANISH</vt:lpstr>
      <vt:lpstr>NITIN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2018-05-09T02:02:51Z</dcterms:modified>
</cp:coreProperties>
</file>