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ANTHI\Desktop\Employess Paid Excel\"/>
    </mc:Choice>
  </mc:AlternateContent>
  <bookViews>
    <workbookView xWindow="480" yWindow="60" windowWidth="8595" windowHeight="41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38" i="1" l="1"/>
  <c r="K37" i="1"/>
  <c r="J36" i="1"/>
  <c r="H37" i="1" s="1"/>
  <c r="J8" i="1" l="1"/>
  <c r="J7" i="1"/>
  <c r="I4" i="1"/>
  <c r="I5" i="1" s="1"/>
  <c r="J5" i="1" s="1"/>
  <c r="I6" i="1" l="1"/>
  <c r="J6" i="1" s="1"/>
  <c r="L99" i="1"/>
  <c r="J99" i="1"/>
  <c r="L98" i="1"/>
  <c r="J98" i="1"/>
  <c r="L93" i="1"/>
  <c r="L92" i="1"/>
  <c r="J92" i="1"/>
  <c r="L90" i="1"/>
  <c r="L84" i="1"/>
  <c r="G87" i="1"/>
  <c r="K87" i="1"/>
  <c r="J89" i="1" s="1"/>
  <c r="J96" i="1" l="1"/>
  <c r="J100" i="1" s="1"/>
  <c r="L96" i="1"/>
  <c r="L100" i="1" s="1"/>
  <c r="J88" i="1"/>
</calcChain>
</file>

<file path=xl/sharedStrings.xml><?xml version="1.0" encoding="utf-8"?>
<sst xmlns="http://schemas.openxmlformats.org/spreadsheetml/2006/main" count="869" uniqueCount="431">
  <si>
    <t>04351084</t>
  </si>
  <si>
    <t>CONNECT</t>
  </si>
  <si>
    <t>52,CLERANCE COX CRE,NAPIER</t>
  </si>
  <si>
    <t>N/A</t>
  </si>
  <si>
    <t>04358974</t>
  </si>
  <si>
    <t>PV ORDER</t>
  </si>
  <si>
    <t>23 NAPIER TCE,NAPIER</t>
  </si>
  <si>
    <t>03495495</t>
  </si>
  <si>
    <t>BUILD &amp; CONNECT</t>
  </si>
  <si>
    <t>32,KELVIN RD</t>
  </si>
  <si>
    <t>HAULING,CONNECT</t>
  </si>
  <si>
    <t>04020329</t>
  </si>
  <si>
    <t>OSB</t>
  </si>
  <si>
    <t>21,WARD CRES</t>
  </si>
  <si>
    <t>FIXED FIBER JOB,RUN THROUGH 3 PITS FROM FAT AND LEFT  20m CABLE AT COSTUMER HOUSE AT  LAST CUSTOMER SAID ,SHE CANCEL  THE ORDER.</t>
  </si>
  <si>
    <t>04264487</t>
  </si>
  <si>
    <t>13,ASHRIDGE RD ,NAPIER</t>
  </si>
  <si>
    <t>04241545</t>
  </si>
  <si>
    <t>5,BALMORAL ST,TARADALE</t>
  </si>
  <si>
    <t>03615299</t>
  </si>
  <si>
    <t>183 VIGOR BROWN ST NAPIER SOUTH</t>
  </si>
  <si>
    <t>HAULING</t>
  </si>
  <si>
    <t>04223705</t>
  </si>
  <si>
    <t>163,FLAXMERE AVE</t>
  </si>
  <si>
    <t>5.2m CONCREET CUT,15m SURFACEMOUNT</t>
  </si>
  <si>
    <t>04414661</t>
  </si>
  <si>
    <t>107,BALLANTYNE ST ,FRIMLEY</t>
  </si>
  <si>
    <t>12M SURFACEMOUNT,2M GROSS TRENCH</t>
  </si>
  <si>
    <t>04586597</t>
  </si>
  <si>
    <t>119,MIDDLE RD,</t>
  </si>
  <si>
    <t>17M GRASS TRENCH,25M  SURFACE  MOUNT</t>
  </si>
  <si>
    <t>WT4</t>
  </si>
  <si>
    <t>04606255</t>
  </si>
  <si>
    <t>10 OUTLOOK TCE TARADALE</t>
  </si>
  <si>
    <t>HAULINNG</t>
  </si>
  <si>
    <t>04623683</t>
  </si>
  <si>
    <t>5 COBDEN RD BLUFF</t>
  </si>
  <si>
    <t>17M GROSS  TRENCH,1M CONCREET CUT</t>
  </si>
  <si>
    <t>02522633</t>
  </si>
  <si>
    <t>35 MARGARET AVE HAVELOCK NORTH HASTINGS</t>
  </si>
  <si>
    <t>04670896</t>
  </si>
  <si>
    <t xml:space="preserve"> OSB</t>
  </si>
  <si>
    <t>611A TOMOANA RD MAHORA HASTINGS</t>
  </si>
  <si>
    <t>DROP OFF 2.5M AWAY  FROM HOUSE BOUNDARY</t>
  </si>
  <si>
    <t>BUILD</t>
  </si>
  <si>
    <t>30M SURFACEMOUNT,1M CONCREET CUT</t>
  </si>
  <si>
    <t>04666248</t>
  </si>
  <si>
    <t>502 GRAYS RD SAINT LEONARDS HASTINGS</t>
  </si>
  <si>
    <t>3m gross trench,4m concreet cut,15m surface mount</t>
  </si>
  <si>
    <t>04629460</t>
  </si>
  <si>
    <t>22,busby hill</t>
  </si>
  <si>
    <t>surface mount,Haulinng</t>
  </si>
  <si>
    <t>04577311</t>
  </si>
  <si>
    <t>64,WILSON RD</t>
  </si>
  <si>
    <t>5.5M GROSS TRENCH,15M SURFACE MOUNT</t>
  </si>
  <si>
    <t>04588859</t>
  </si>
  <si>
    <t>1002 GLENHOPE ST,MAHORA</t>
  </si>
  <si>
    <t>11M FRASS TRENCH</t>
  </si>
  <si>
    <t>04766220</t>
  </si>
  <si>
    <t>43,SHACKLETON ST</t>
  </si>
  <si>
    <t>POLE JOB</t>
  </si>
  <si>
    <t>04780322</t>
  </si>
  <si>
    <t>405,SOUTHLAND RD</t>
  </si>
  <si>
    <t>RE CONNECT  AND SLICE ONT</t>
  </si>
  <si>
    <t>04702525</t>
  </si>
  <si>
    <t>26,PELORUS</t>
  </si>
  <si>
    <t>00416358</t>
  </si>
  <si>
    <t>44,DUART RD</t>
  </si>
  <si>
    <t>04389702</t>
  </si>
  <si>
    <t>116,GARNETT ST,RAUREKA</t>
  </si>
  <si>
    <t>7M GROSS TRENCJ,1M  CONCREET  CUT</t>
  </si>
  <si>
    <t>04880027</t>
  </si>
  <si>
    <t>24,DEAL CRES</t>
  </si>
  <si>
    <t>12M GRASS TRENCH</t>
  </si>
  <si>
    <t>Amount</t>
  </si>
  <si>
    <t>site plan only</t>
  </si>
  <si>
    <t>Notes</t>
  </si>
  <si>
    <t>pending</t>
  </si>
  <si>
    <t xml:space="preserve">not listed </t>
  </si>
  <si>
    <t>02106795</t>
  </si>
  <si>
    <t>814 NELSON STREET</t>
  </si>
  <si>
    <t>02147081</t>
  </si>
  <si>
    <t>5 MORRIS SPENCE AVE ONEKAWA</t>
  </si>
  <si>
    <t>Drop off location 5m away  according to map spend 4 hrs 2 persons</t>
  </si>
  <si>
    <t>02810601</t>
  </si>
  <si>
    <t>TOP UP</t>
  </si>
  <si>
    <t>64 GEDDIS AVE MARAENUI NAPIER</t>
  </si>
  <si>
    <t>CUSTOMER SAID NO NEED FIBER CONNECTION AT ALL WHEN TECHNICIAN ARRIVED CUSTOMER HOME</t>
  </si>
  <si>
    <t>03327367</t>
  </si>
  <si>
    <t>18 GEORGE ST HOSPITAL HILL NAPIER</t>
  </si>
  <si>
    <t>03529196</t>
  </si>
  <si>
    <t>8 CAMBRIDGE TCE TARADALE NAPIER</t>
  </si>
  <si>
    <t>03140886</t>
  </si>
  <si>
    <t>1 FULFORD PL HAVELOCK NORTH</t>
  </si>
  <si>
    <t>03691234</t>
  </si>
  <si>
    <t>47 JAMES FOLEY AVE NAPIER</t>
  </si>
  <si>
    <t>10M GROSS TRENCH , 2M CONCREET</t>
  </si>
  <si>
    <t>01239767</t>
  </si>
  <si>
    <t>2 HUNTERS HIL HAVELOK</t>
  </si>
  <si>
    <t>03985922</t>
  </si>
  <si>
    <t>1000 FEDRIC ST</t>
  </si>
  <si>
    <t>OSB 8 HRS,26 way 50mm comduit block at T-joint (fixed fiber job)</t>
  </si>
  <si>
    <t>not listed</t>
  </si>
  <si>
    <t>total amount</t>
  </si>
  <si>
    <t>Total</t>
  </si>
  <si>
    <t>To Fabril 60%</t>
  </si>
  <si>
    <t>To Team 40%</t>
  </si>
  <si>
    <t>To Sai 18%</t>
  </si>
  <si>
    <t>Need to Pay</t>
  </si>
  <si>
    <t xml:space="preserve"> </t>
  </si>
  <si>
    <t>December -2017 Totay Pay Deytails</t>
  </si>
  <si>
    <t xml:space="preserve">Total </t>
  </si>
  <si>
    <t xml:space="preserve">December  </t>
  </si>
  <si>
    <t>To Prasanna 22%</t>
  </si>
  <si>
    <t>Dec Total Amount</t>
  </si>
  <si>
    <t xml:space="preserve">Old </t>
  </si>
  <si>
    <t>Prasanna</t>
  </si>
  <si>
    <t>Sai</t>
  </si>
  <si>
    <t>Hrs</t>
  </si>
  <si>
    <t>80 hrs paid on 20th</t>
  </si>
  <si>
    <t>50 hrs  paid on 20th</t>
  </si>
  <si>
    <t>Remaning hrs</t>
  </si>
  <si>
    <t xml:space="preserve">after add 1000 fedric st </t>
  </si>
  <si>
    <t>18% statrs from 18 november</t>
  </si>
  <si>
    <t>03612366</t>
  </si>
  <si>
    <t>133 HAROLD HOLT AVE PIRIMAI NAPIER</t>
  </si>
  <si>
    <t>ANTHONY JAMES DES LANDES</t>
  </si>
  <si>
    <t>03785768</t>
  </si>
  <si>
    <t>14 CONSTABLE CRES</t>
  </si>
  <si>
    <t>FREDERIC RIDLER</t>
  </si>
  <si>
    <t>03988193</t>
  </si>
  <si>
    <t>123 HEROLD HOLT AVE NAPIER</t>
  </si>
  <si>
    <t>SUZANNE LUMB</t>
  </si>
  <si>
    <t>02060053</t>
  </si>
  <si>
    <t>33 SALISBURY AVE NAPIER</t>
  </si>
  <si>
    <t>ROBYN PETERS</t>
  </si>
  <si>
    <t>03310759</t>
  </si>
  <si>
    <t>5 FOSTER TCE NAPIER</t>
  </si>
  <si>
    <t>DAVRON ERNEST</t>
  </si>
  <si>
    <t>02298006</t>
  </si>
  <si>
    <t>23 ANDERSON RD TERADALE</t>
  </si>
  <si>
    <t>JAN CRAWFORD</t>
  </si>
  <si>
    <t>03728414</t>
  </si>
  <si>
    <t>46 FLEMMING CRES NAPIER</t>
  </si>
  <si>
    <t>MALASIA MAILO</t>
  </si>
  <si>
    <t>03790761</t>
  </si>
  <si>
    <t>5 CRANBY CRES NAPIER</t>
  </si>
  <si>
    <t>CALLPLUS</t>
  </si>
  <si>
    <t>03660052</t>
  </si>
  <si>
    <t>4 FOSTER TCE NAPIER</t>
  </si>
  <si>
    <t>ANTHONY</t>
  </si>
  <si>
    <t>03081629</t>
  </si>
  <si>
    <t>10 EDMUNDSON ST NAPIER</t>
  </si>
  <si>
    <t>Simon Duxfield</t>
  </si>
  <si>
    <t>03976152</t>
  </si>
  <si>
    <t>1000 MIRO ST HASTINGS</t>
  </si>
  <si>
    <t>JASON</t>
  </si>
  <si>
    <t>03938989</t>
  </si>
  <si>
    <t>26 ANZAC AVE NAPIER</t>
  </si>
  <si>
    <t>JO BROMLEY</t>
  </si>
  <si>
    <t>04005618</t>
  </si>
  <si>
    <t>147 HEROLD HOLT AVE NAPIER</t>
  </si>
  <si>
    <t>DON MCLEOD</t>
  </si>
  <si>
    <t>04005316</t>
  </si>
  <si>
    <t>60 HEROLD HOLT AVE NAPIER</t>
  </si>
  <si>
    <t>DIANNE</t>
  </si>
  <si>
    <t>04081116</t>
  </si>
  <si>
    <t>190 TE AWA AVE NAPIER</t>
  </si>
  <si>
    <t>TAYNE ROWE</t>
  </si>
  <si>
    <t>01808779</t>
  </si>
  <si>
    <t>48 MURITAI CRE HAVELOCK</t>
  </si>
  <si>
    <t>OSMAN OZTURK</t>
  </si>
  <si>
    <t>04081083</t>
  </si>
  <si>
    <t>20 MCNAUGHTON PL NAPIER</t>
  </si>
  <si>
    <t>VIVIENNE ENSOM</t>
  </si>
  <si>
    <t>04154817</t>
  </si>
  <si>
    <t>11 SHACKLETON ST NAPIER</t>
  </si>
  <si>
    <t>HAROMI JENSEN</t>
  </si>
  <si>
    <t>04126012</t>
  </si>
  <si>
    <t>117 HEROLD HOLT AVE</t>
  </si>
  <si>
    <t>LESLEY</t>
  </si>
  <si>
    <t>03730512</t>
  </si>
  <si>
    <t>83 HIKANUI DVE</t>
  </si>
  <si>
    <t>EDWARD</t>
  </si>
  <si>
    <t>KARAMEA</t>
  </si>
  <si>
    <t>04178627</t>
  </si>
  <si>
    <t>41A, chambers st</t>
  </si>
  <si>
    <t>147, Herold holt ave</t>
  </si>
  <si>
    <t>04224269</t>
  </si>
  <si>
    <t>14,STORKEY ST ,NAPIEER</t>
  </si>
  <si>
    <t>20,Mc nAUGHTTON ST,NAPIER</t>
  </si>
  <si>
    <t>52,CLARENCEOCX CRES,NAPIER</t>
  </si>
  <si>
    <t>14 STORKEY ST MAREWA NAPIER</t>
  </si>
  <si>
    <t>BIANCA MCDUFF</t>
  </si>
  <si>
    <t>04389061</t>
  </si>
  <si>
    <t>39 HAROLD HOLT AVE ONEKAWA NAPIER</t>
  </si>
  <si>
    <t>TINA WILLIAMS</t>
  </si>
  <si>
    <t xml:space="preserve">total amount </t>
  </si>
  <si>
    <t>total hours</t>
  </si>
  <si>
    <t>250.2 hrs</t>
  </si>
  <si>
    <t xml:space="preserve">total amount sai and prasanna </t>
  </si>
  <si>
    <t xml:space="preserve">only prasanna 40% </t>
  </si>
  <si>
    <t>29.5hrs</t>
  </si>
  <si>
    <t>sai 18%</t>
  </si>
  <si>
    <t>99.3hrs</t>
  </si>
  <si>
    <t>prasanna 22%</t>
  </si>
  <si>
    <t>121.37hrs</t>
  </si>
  <si>
    <t>Service Order</t>
  </si>
  <si>
    <t xml:space="preserve"> Job Type</t>
  </si>
  <si>
    <t>Status Date</t>
  </si>
  <si>
    <t>Amount Climed By Chorus</t>
  </si>
  <si>
    <t>Address</t>
  </si>
  <si>
    <t>Type of Work</t>
  </si>
  <si>
    <t>02596213</t>
  </si>
  <si>
    <t>LL</t>
  </si>
  <si>
    <t>600A TOMOANA RD MAHORA HASTINGS</t>
  </si>
  <si>
    <t>LL Order</t>
  </si>
  <si>
    <t>814 NELSON NORTH ST MAHORA HASTINGS</t>
  </si>
  <si>
    <t>Grass trench 15m</t>
  </si>
  <si>
    <t>Grass Trench 15m</t>
  </si>
  <si>
    <t>02457124</t>
  </si>
  <si>
    <t>13A LOVAT ST HAVELOCK NORTH HASTINHS</t>
  </si>
  <si>
    <t>Grass Trench 8m</t>
  </si>
  <si>
    <t>02457077</t>
  </si>
  <si>
    <t>13E LOVAT ST HAVELOCK NORTH HASTINHS</t>
  </si>
  <si>
    <t>Concreet Cut 10m</t>
  </si>
  <si>
    <t>02203305</t>
  </si>
  <si>
    <t>24 PELORUS AV. NAPIER</t>
  </si>
  <si>
    <t>Hauling</t>
  </si>
  <si>
    <t>02213625</t>
  </si>
  <si>
    <t>24 FLEMING CRE MARAENUI NAPIER</t>
  </si>
  <si>
    <t>02579549</t>
  </si>
  <si>
    <t>5 WORCESTER ST TARADALE NAPIER</t>
  </si>
  <si>
    <t xml:space="preserve">Grass Trench 12m </t>
  </si>
  <si>
    <t>02620803</t>
  </si>
  <si>
    <t>14 GEDDIS AV. NApier</t>
  </si>
  <si>
    <t>02588023</t>
  </si>
  <si>
    <t>13 FLEMING CRESENT MARAENUI NAPIER</t>
  </si>
  <si>
    <t>02346256</t>
  </si>
  <si>
    <t>32 ELBOURNE STREET</t>
  </si>
  <si>
    <t>Surface Mount</t>
  </si>
  <si>
    <t>02104069</t>
  </si>
  <si>
    <t>02757162</t>
  </si>
  <si>
    <t>36 SELYWN STREET</t>
  </si>
  <si>
    <t>02943827</t>
  </si>
  <si>
    <t xml:space="preserve">65/3 SIMLA AVENUE </t>
  </si>
  <si>
    <t>02286915</t>
  </si>
  <si>
    <t>28 BRIGHT CRES</t>
  </si>
  <si>
    <t>00490556</t>
  </si>
  <si>
    <t>8 TAUROA RD</t>
  </si>
  <si>
    <t xml:space="preserve">Concrete 71m </t>
  </si>
  <si>
    <t>02910099</t>
  </si>
  <si>
    <t>S9 (Build &amp; Connect)</t>
  </si>
  <si>
    <t>23 MANGANUI PLACE</t>
  </si>
  <si>
    <t>14 GEDDIS AVENUE</t>
  </si>
  <si>
    <t>00950618</t>
  </si>
  <si>
    <t>2 TAUROA HAVELOCK</t>
  </si>
  <si>
    <t>Concrete cut 20m,Surface mount 30,grass trench 15m</t>
  </si>
  <si>
    <t>2 TAUROA HAVELOCL</t>
  </si>
  <si>
    <t>S9</t>
  </si>
  <si>
    <t xml:space="preserve">02147081 </t>
  </si>
  <si>
    <t xml:space="preserve">5 MORRIS SPENCE </t>
  </si>
  <si>
    <t>65/3 SIMLA AVENUE</t>
  </si>
  <si>
    <t>02306484</t>
  </si>
  <si>
    <t>3 DOVER RD FLAXMERE</t>
  </si>
  <si>
    <t>Grass Trench 11m</t>
  </si>
  <si>
    <t>03064211</t>
  </si>
  <si>
    <t xml:space="preserve">72 NAPIER RD HAVELOCK NORTH </t>
  </si>
  <si>
    <t>Grass Trench 15m,Concreet Cut 4.5m</t>
  </si>
  <si>
    <t>02394975</t>
  </si>
  <si>
    <t xml:space="preserve">702A DUKE ST MAHORA HASTINGS </t>
  </si>
  <si>
    <t>Grass Trench 28m</t>
  </si>
  <si>
    <t>03300033</t>
  </si>
  <si>
    <t>502 LYNDON RD HASTINGS</t>
  </si>
  <si>
    <t>Run 80m conduit 85m&lt;</t>
  </si>
  <si>
    <t>35 MARGARET AVE HAVELOCK NORTH</t>
  </si>
  <si>
    <t>02650355</t>
  </si>
  <si>
    <t>41 HARDINGE RD AHURIRI NAPIER</t>
  </si>
  <si>
    <t>2115704</t>
  </si>
  <si>
    <t>108A STORTFORD ST SAINT LEONARDS HASTINGS</t>
  </si>
  <si>
    <t>02789320</t>
  </si>
  <si>
    <t>809 MATAI ST RAUREKA HASTINGS</t>
  </si>
  <si>
    <t>01957114</t>
  </si>
  <si>
    <t>20 BIRKENHEAD CRE FLAXMERE HASTINGS</t>
  </si>
  <si>
    <t>Grass trenck 8m</t>
  </si>
  <si>
    <t>03329270</t>
  </si>
  <si>
    <t>37 CONSTABLE CRE ONEKAWA NAPIER</t>
  </si>
  <si>
    <t>GrassTrench 8m</t>
  </si>
  <si>
    <t>24 PELORUS AVE PORAITI NAPIER</t>
  </si>
  <si>
    <t>02235212</t>
  </si>
  <si>
    <t xml:space="preserve">100 AVONDALE RD TARADALE NAPIER </t>
  </si>
  <si>
    <t>01599264</t>
  </si>
  <si>
    <t>17 BURBURY RDG HAVELOCK NORTH</t>
  </si>
  <si>
    <t>23 ANDERSON RD TARADALE NAPIER</t>
  </si>
  <si>
    <t>02612886</t>
  </si>
  <si>
    <t>31C WATERHOUSE ST TARADALE NAPIER</t>
  </si>
  <si>
    <t>Concreet cut 7m,surface mount 15m,grass trench 5m</t>
  </si>
  <si>
    <t>Surface Mount 7m</t>
  </si>
  <si>
    <t>10 EDMUNDSON ST ONEKAWA NAPIER</t>
  </si>
  <si>
    <t>03160574</t>
  </si>
  <si>
    <t>23 WYATT AVE ONEKAWA NAPIER</t>
  </si>
  <si>
    <t>03399222</t>
  </si>
  <si>
    <t>7 BIGGS CRE PIRIMAI NAPIER</t>
  </si>
  <si>
    <t>03064458</t>
  </si>
  <si>
    <t>67 BEDFORD RD MAREWA NAPIER</t>
  </si>
  <si>
    <t>20m surface mount,4m grass trench</t>
  </si>
  <si>
    <t>02422830</t>
  </si>
  <si>
    <t>22 FRANCE RD BLUFFHILL NAPIER</t>
  </si>
  <si>
    <t>surface Mount 15m,grass trench 4m</t>
  </si>
  <si>
    <t xml:space="preserve">1 FULFORD PL HAVELOCK NORTH </t>
  </si>
  <si>
    <t>03524544</t>
  </si>
  <si>
    <t>85 JAMES COOK ST HAVELOCK NORTH</t>
  </si>
  <si>
    <t>14m Concreet cut,32m Grass trench</t>
  </si>
  <si>
    <t>03524896</t>
  </si>
  <si>
    <t>113 HAROLD HOLT AVE PIRIMAI NAPIER</t>
  </si>
  <si>
    <t>Grass Trench 8m,surface mount 15m</t>
  </si>
  <si>
    <t>03290161</t>
  </si>
  <si>
    <t>10 WYATT AVE ONEKAWA NAPIER</t>
  </si>
  <si>
    <t>Concreet cut 15m surfacemount 3m</t>
  </si>
  <si>
    <t>33 TAMATEA SALISBURY AVE NAPIER</t>
  </si>
  <si>
    <t>183 VIGOR BROWN ST NAPIER SOUTH NAPIER</t>
  </si>
  <si>
    <t>total amount 17,683.50</t>
  </si>
  <si>
    <t>40% - 7073.4</t>
  </si>
  <si>
    <t>total hours 377.24</t>
  </si>
  <si>
    <t>already paid hours 240</t>
  </si>
  <si>
    <t>needs to be paid 377.24-240= 137 hrs</t>
  </si>
  <si>
    <t>137*18.75= 2568.75$</t>
  </si>
  <si>
    <t>total balance prasanna owing: 2133$</t>
  </si>
  <si>
    <t>deducting 1000 from 2568.75= 1568.75$</t>
  </si>
  <si>
    <t>total hours to be paid 1568.75/18.75 = 83.66 hrs</t>
  </si>
  <si>
    <t>DATE</t>
  </si>
  <si>
    <t>SO</t>
  </si>
  <si>
    <t>JOB TYPE</t>
  </si>
  <si>
    <t xml:space="preserve">WORK TYPE </t>
  </si>
  <si>
    <t>WORK TYPE</t>
  </si>
  <si>
    <t xml:space="preserve">AMOUNT </t>
  </si>
  <si>
    <t>NOTES</t>
  </si>
  <si>
    <t xml:space="preserve">pending </t>
  </si>
  <si>
    <t>26A,BALE  PL,</t>
  </si>
  <si>
    <t>MODEM CONNECT</t>
  </si>
  <si>
    <t>30/23,MATARAKI AVE,FRIMLEY</t>
  </si>
  <si>
    <t>S9 JOB</t>
  </si>
  <si>
    <t>Build &amp; Connect</t>
  </si>
  <si>
    <t>229,kennedy rd</t>
  </si>
  <si>
    <t xml:space="preserve">FIXED FIBER JOB </t>
  </si>
  <si>
    <t>15,BURBURY RDG</t>
  </si>
  <si>
    <t>86,GLOUCESTER ST</t>
  </si>
  <si>
    <t>CONNECT ONT TO MODEM</t>
  </si>
  <si>
    <t>105 ALEXANDRA CRES</t>
  </si>
  <si>
    <t>16M GRASS TRENCH,2.5M CONCREET CUT</t>
  </si>
  <si>
    <t>Connect</t>
  </si>
  <si>
    <t>7 MERTON CRE</t>
  </si>
  <si>
    <t>CONNECT&amp; 2vodafone TVs</t>
  </si>
  <si>
    <t>3 KOWHAI RD,BLUFF HILL</t>
  </si>
  <si>
    <t>120M SURFACE MOUNT,13 CONDUITS USED FOR IT</t>
  </si>
  <si>
    <t>25,MENIN RD</t>
  </si>
  <si>
    <t>CREATE DROPOFF ,USED 50mm TO 20mm reducer,and  bend,CUT 26WAY 50mm DUCTRUN RUGGEDIZER TO FAT</t>
  </si>
  <si>
    <t>18MM GRASS TRENCH</t>
  </si>
  <si>
    <t>12 GRANT PL</t>
  </si>
  <si>
    <t>32 GEDDIS AVE</t>
  </si>
  <si>
    <t>26B BATTERY  RD</t>
  </si>
  <si>
    <t xml:space="preserve">SURAFCE MOUNT,TRECH 3M </t>
  </si>
  <si>
    <t>309 TOWNSHEND</t>
  </si>
  <si>
    <t>20M GRASS TRENCH</t>
  </si>
  <si>
    <t>46 CARNELL ST</t>
  </si>
  <si>
    <t>SURFACEMOUNT</t>
  </si>
  <si>
    <t>9/26 WEST QUAY</t>
  </si>
  <si>
    <t xml:space="preserve">HAULING </t>
  </si>
  <si>
    <t>Build</t>
  </si>
  <si>
    <t>55,RUSSELL ROBERTSON DR</t>
  </si>
  <si>
    <t>10M GRASS TRENCH</t>
  </si>
  <si>
    <t>75 SQUIRE DR</t>
  </si>
  <si>
    <t>33,ENFIELD RD ,HOSPITAL HILL</t>
  </si>
  <si>
    <t>400M SURFACEMOUNT,3M GRASS TRENCH</t>
  </si>
  <si>
    <t>98,HAROLD HOLT AVE</t>
  </si>
  <si>
    <t>6M CONCREET CUT,10M GRASS TRENCH</t>
  </si>
  <si>
    <t>only build</t>
  </si>
  <si>
    <t>52,KIRKWOOD RD</t>
  </si>
  <si>
    <t>165,CARLYLE ST</t>
  </si>
  <si>
    <t>124,TAIT DR,GREEN MEDOWS</t>
  </si>
  <si>
    <t>18M GRASS TRENCH,15M SURFACEMOUNT</t>
  </si>
  <si>
    <t>56,NAPIER TCE,HOSPITAL HILL</t>
  </si>
  <si>
    <t>20M SURFACEMOUNT,3M GRASS TRENCH</t>
  </si>
  <si>
    <t>4,LODGE RD</t>
  </si>
  <si>
    <t xml:space="preserve">up to 18th feb  only </t>
  </si>
  <si>
    <t>45,BILL HERCOCK ST</t>
  </si>
  <si>
    <t>MODEM RECONNECT</t>
  </si>
  <si>
    <t>prasanna</t>
  </si>
  <si>
    <t>sai</t>
  </si>
  <si>
    <t>Build Done
 Date</t>
  </si>
  <si>
    <t>Job Type</t>
  </si>
  <si>
    <t xml:space="preserve">Amount </t>
  </si>
  <si>
    <t>Check Service order</t>
  </si>
  <si>
    <t>14 TRENT ST</t>
  </si>
  <si>
    <t>15M SURFACEMOUNT,1M TRENCH</t>
  </si>
  <si>
    <t>22 SAVAGE CRES</t>
  </si>
  <si>
    <t>FIXED FIBER,HAULING</t>
  </si>
  <si>
    <t>5 BRIGHT  CRES</t>
  </si>
  <si>
    <t>7 SCOTT  PL</t>
  </si>
  <si>
    <t>TUBE BLOCK AT CLAMP SHELL</t>
  </si>
  <si>
    <t>10,SWANSEA RD (Allied fuel)</t>
  </si>
  <si>
    <t>BUSINESS , CONCREET CUT 13M,8M GRASS TRENCH</t>
  </si>
  <si>
    <t>308,KENNEDY RD</t>
  </si>
  <si>
    <t>18 SEDDON CRES</t>
  </si>
  <si>
    <t>62 RUTHERFORD RD</t>
  </si>
  <si>
    <t>SURFACEMOUNT 13M,3M CONCREET CUT</t>
  </si>
  <si>
    <t>8,MAGDALIONS WAY</t>
  </si>
  <si>
    <t>NCR</t>
  </si>
  <si>
    <t>53,58 RUTHERFORD AVE &amp; 16 BARKER RD</t>
  </si>
  <si>
    <t>JASMEET NCRs 2*3.5hrs</t>
  </si>
  <si>
    <t>13 RUTHERFORD RD</t>
  </si>
  <si>
    <t>GRASSTRENCH 15M</t>
  </si>
  <si>
    <t>8 BASSETT PL</t>
  </si>
  <si>
    <t>GRASSTRENCH 18M,SURFACEMOUNT 18M,1M CONCREET CUT</t>
  </si>
  <si>
    <t>53,VIGOR BROWN ST</t>
  </si>
  <si>
    <t>53 WYCLIFFE ST</t>
  </si>
  <si>
    <t>18M GRASS TRENCH</t>
  </si>
  <si>
    <t>168A NUFFIELD AVE</t>
  </si>
  <si>
    <t>7M GRASS TRENCH</t>
  </si>
  <si>
    <t>5 GUTHRIE RD</t>
  </si>
  <si>
    <t>55,GREEN WOOD RD</t>
  </si>
  <si>
    <t>3M CONCREET  CUT,2.5M GRASS TRENCH,30M SURFACE MOUNT</t>
  </si>
  <si>
    <t>14,HITCHINGS AVE</t>
  </si>
  <si>
    <t>10M GRASSS TRENCH</t>
  </si>
  <si>
    <t>302 NIKAU ST</t>
  </si>
  <si>
    <t>401,CORN WALL RD</t>
  </si>
  <si>
    <t>9M GRASS TRENCH,1M CONCREET CUT</t>
  </si>
  <si>
    <t xml:space="preserve">totL amount </t>
  </si>
  <si>
    <t>Hours</t>
  </si>
  <si>
    <t xml:space="preserve">From Sai excel 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</si>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</sst>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"/>
    <numFmt numFmtId="165" formatCode="dd/mm/yy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2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5B8B7"/>
        <bgColor indexed="64"/>
      </patternFill>
    </fill>
    <fill>
      <patternFill patternType="solid">
        <fgColor rgb="FFB6DDE8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2" fillId="0" borderId="1" xfId="1" applyFont="1" applyBorder="1" applyAlignment="1"/>
    <xf numFmtId="49" fontId="2" fillId="0" borderId="1" xfId="1" applyNumberFormat="1" applyFont="1" applyBorder="1" applyAlignment="1">
      <alignment horizontal="left"/>
    </xf>
    <xf numFmtId="0" fontId="2" fillId="2" borderId="1" xfId="1" applyFont="1" applyFill="1" applyBorder="1" applyAlignment="1"/>
    <xf numFmtId="0" fontId="0" fillId="0" borderId="1" xfId="0" applyBorder="1"/>
    <xf numFmtId="0" fontId="2" fillId="0" borderId="1" xfId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14" fontId="2" fillId="3" borderId="1" xfId="1" applyNumberFormat="1" applyFont="1" applyFill="1" applyBorder="1" applyAlignment="1">
      <alignment horizontal="center"/>
    </xf>
    <xf numFmtId="49" fontId="2" fillId="3" borderId="1" xfId="1" applyNumberFormat="1" applyFont="1" applyFill="1" applyBorder="1" applyAlignment="1">
      <alignment horizontal="center"/>
    </xf>
    <xf numFmtId="164" fontId="3" fillId="0" borderId="1" xfId="1" applyNumberFormat="1" applyFont="1" applyBorder="1" applyAlignment="1"/>
    <xf numFmtId="49" fontId="2" fillId="3" borderId="1" xfId="1" applyNumberFormat="1" applyFont="1" applyFill="1" applyBorder="1" applyAlignment="1">
      <alignment horizontal="left"/>
    </xf>
    <xf numFmtId="164" fontId="3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3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0" fontId="2" fillId="4" borderId="11" xfId="1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7" xfId="0" applyFill="1" applyBorder="1"/>
    <xf numFmtId="0" fontId="0" fillId="3" borderId="0" xfId="0" applyFill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1" fillId="6" borderId="1" xfId="0" applyFont="1" applyFill="1" applyBorder="1" applyAlignment="1"/>
    <xf numFmtId="164" fontId="1" fillId="6" borderId="1" xfId="0" applyNumberFormat="1" applyFont="1" applyFill="1" applyBorder="1" applyAlignment="1"/>
    <xf numFmtId="49" fontId="1" fillId="6" borderId="1" xfId="0" applyNumberFormat="1" applyFont="1" applyFill="1" applyBorder="1" applyAlignment="1"/>
    <xf numFmtId="0" fontId="1" fillId="0" borderId="1" xfId="0" applyFont="1" applyBorder="1" applyAlignment="1"/>
    <xf numFmtId="0" fontId="1" fillId="5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49" fontId="3" fillId="0" borderId="14" xfId="0" applyNumberFormat="1" applyFont="1" applyBorder="1" applyAlignment="1"/>
    <xf numFmtId="9" fontId="3" fillId="3" borderId="1" xfId="0" applyNumberFormat="1" applyFont="1" applyFill="1" applyBorder="1" applyAlignment="1">
      <alignment horizontal="center"/>
    </xf>
    <xf numFmtId="0" fontId="3" fillId="0" borderId="15" xfId="0" applyFont="1" applyBorder="1" applyAlignment="1"/>
    <xf numFmtId="49" fontId="3" fillId="0" borderId="13" xfId="0" applyNumberFormat="1" applyFont="1" applyBorder="1" applyAlignment="1"/>
    <xf numFmtId="0" fontId="3" fillId="3" borderId="13" xfId="0" applyFont="1" applyFill="1" applyBorder="1" applyAlignment="1">
      <alignment horizontal="center"/>
    </xf>
    <xf numFmtId="49" fontId="3" fillId="3" borderId="13" xfId="0" applyNumberFormat="1" applyFont="1" applyFill="1" applyBorder="1" applyAlignment="1">
      <alignment horizontal="center"/>
    </xf>
    <xf numFmtId="0" fontId="5" fillId="7" borderId="1" xfId="0" applyFont="1" applyFill="1" applyBorder="1" applyAlignment="1"/>
    <xf numFmtId="49" fontId="5" fillId="7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49" fontId="6" fillId="8" borderId="1" xfId="0" applyNumberFormat="1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6" fillId="0" borderId="16" xfId="0" applyFont="1" applyBorder="1" applyAlignment="1"/>
    <xf numFmtId="165" fontId="1" fillId="10" borderId="1" xfId="1" applyNumberFormat="1" applyFont="1" applyFill="1" applyBorder="1" applyAlignment="1">
      <alignment horizontal="center"/>
    </xf>
    <xf numFmtId="0" fontId="1" fillId="10" borderId="1" xfId="1" applyFont="1" applyFill="1" applyBorder="1" applyAlignment="1">
      <alignment horizontal="center"/>
    </xf>
    <xf numFmtId="0" fontId="1" fillId="10" borderId="1" xfId="1" applyFont="1" applyFill="1" applyBorder="1" applyAlignment="1">
      <alignment horizontal="center" wrapText="1"/>
    </xf>
    <xf numFmtId="0" fontId="3" fillId="10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164" fontId="6" fillId="10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7" fillId="0" borderId="1" xfId="0" applyFont="1" applyBorder="1"/>
    <xf numFmtId="164" fontId="3" fillId="3" borderId="1" xfId="1" applyNumberFormat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7" fillId="3" borderId="1" xfId="0" applyFont="1" applyFill="1" applyBorder="1"/>
    <xf numFmtId="0" fontId="0" fillId="3" borderId="0" xfId="0" applyFill="1"/>
    <xf numFmtId="0" fontId="8" fillId="11" borderId="1" xfId="1" applyFont="1" applyFill="1" applyBorder="1" applyAlignment="1">
      <alignment horizontal="center"/>
    </xf>
    <xf numFmtId="49" fontId="8" fillId="11" borderId="1" xfId="1" applyNumberFormat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9" fillId="12" borderId="1" xfId="0" applyFont="1" applyFill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right" wrapText="1"/>
    </xf>
    <xf numFmtId="0" fontId="0" fillId="3" borderId="17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tabSelected="1" zoomScale="85" zoomScaleNormal="85" workbookViewId="0">
      <selection activeCell="H1" sqref="H1"/>
    </sheetView>
  </sheetViews>
  <sheetFormatPr defaultRowHeight="15" x14ac:dyDescent="0.25"/>
  <cols>
    <col min="1" max="1" width="10.42578125" customWidth="1"/>
    <col min="2" max="2" width="17" customWidth="1"/>
    <col min="3" max="3" width="35.85546875" customWidth="1"/>
    <col min="4" max="4" width="41.140625" customWidth="1"/>
    <col min="5" max="5" width="14.140625" customWidth="1"/>
    <col min="6" max="6" width="18.42578125" style="33" customWidth="1"/>
    <col min="7" max="7" width="24" style="33" customWidth="1"/>
    <col min="8" max="8" width="31.85546875" customWidth="1"/>
    <col min="9" max="9" width="16.7109375" customWidth="1"/>
    <col min="10" max="10" width="12" bestFit="1" customWidth="1"/>
    <col min="11" max="11" width="7.42578125" bestFit="1" customWidth="1"/>
    <col min="12" max="12" width="19.7109375" customWidth="1"/>
    <col min="14" max="14" width="20.28515625" customWidth="1"/>
    <col min="15" max="15" width="14.42578125" customWidth="1"/>
  </cols>
  <sheetData>
    <row r="1" spans="1:10" x14ac:dyDescent="0.25">
      <c r="A1" s="10" t="s">
        <v>331</v>
      </c>
      <c r="B1" s="10" t="s">
        <v>332</v>
      </c>
      <c r="C1" s="10" t="s">
        <v>333</v>
      </c>
      <c r="D1" s="10" t="s">
        <v>334</v>
      </c>
      <c r="E1" s="10" t="s">
        <v>335</v>
      </c>
      <c r="F1" s="10" t="s">
        <v>330</v>
      </c>
      <c r="G1" s="10" t="s">
        <v>336</v>
      </c>
    </row>
    <row r="2" spans="1:10" ht="39" x14ac:dyDescent="0.25">
      <c r="A2" s="81">
        <v>4020329</v>
      </c>
      <c r="B2" s="81" t="s">
        <v>12</v>
      </c>
      <c r="C2" s="81" t="s">
        <v>13</v>
      </c>
      <c r="D2" s="82" t="s">
        <v>14</v>
      </c>
      <c r="E2" s="83">
        <v>0</v>
      </c>
      <c r="F2" s="80">
        <v>43071</v>
      </c>
      <c r="G2" s="9" t="s">
        <v>337</v>
      </c>
    </row>
    <row r="3" spans="1:10" x14ac:dyDescent="0.25">
      <c r="A3" s="84">
        <v>4654894</v>
      </c>
      <c r="B3" s="84" t="s">
        <v>216</v>
      </c>
      <c r="C3" s="84" t="s">
        <v>338</v>
      </c>
      <c r="D3" s="84" t="s">
        <v>339</v>
      </c>
      <c r="E3" s="83">
        <v>90</v>
      </c>
      <c r="F3" s="80">
        <v>43097</v>
      </c>
      <c r="G3" s="4"/>
    </row>
    <row r="4" spans="1:10" x14ac:dyDescent="0.25">
      <c r="A4" s="84">
        <v>4835276</v>
      </c>
      <c r="B4" s="84" t="s">
        <v>259</v>
      </c>
      <c r="C4" s="84" t="s">
        <v>340</v>
      </c>
      <c r="D4" s="84" t="s">
        <v>341</v>
      </c>
      <c r="E4" s="83">
        <v>225.02</v>
      </c>
      <c r="F4" s="80">
        <v>43097</v>
      </c>
      <c r="G4" s="4"/>
      <c r="H4" t="s">
        <v>430</v>
      </c>
      <c r="I4" s="93">
        <f>SUM(E2:E26)</f>
        <v>9717.3399999999983</v>
      </c>
    </row>
    <row r="5" spans="1:10" x14ac:dyDescent="0.25">
      <c r="A5" s="84">
        <v>4759078</v>
      </c>
      <c r="B5" s="84" t="s">
        <v>342</v>
      </c>
      <c r="C5" s="84" t="s">
        <v>343</v>
      </c>
      <c r="D5" s="84" t="s">
        <v>344</v>
      </c>
      <c r="E5" s="83">
        <v>433.57</v>
      </c>
      <c r="F5" s="85">
        <v>43105</v>
      </c>
      <c r="G5" s="4"/>
      <c r="H5" t="s">
        <v>387</v>
      </c>
      <c r="I5">
        <f>I4*0.22</f>
        <v>2137.8147999999997</v>
      </c>
      <c r="J5">
        <f>I5/18.75</f>
        <v>114.01678933333332</v>
      </c>
    </row>
    <row r="6" spans="1:10" x14ac:dyDescent="0.25">
      <c r="A6" s="84">
        <v>5080537</v>
      </c>
      <c r="B6" s="84" t="s">
        <v>342</v>
      </c>
      <c r="C6" s="84" t="s">
        <v>345</v>
      </c>
      <c r="D6" s="84" t="s">
        <v>21</v>
      </c>
      <c r="E6" s="83">
        <v>433.57</v>
      </c>
      <c r="F6" s="85">
        <v>43106</v>
      </c>
      <c r="G6" s="4"/>
      <c r="H6" t="s">
        <v>388</v>
      </c>
      <c r="I6">
        <f>I4*0.18</f>
        <v>1749.1211999999996</v>
      </c>
      <c r="J6">
        <f>I6/18.75</f>
        <v>93.286463999999981</v>
      </c>
    </row>
    <row r="7" spans="1:10" x14ac:dyDescent="0.25">
      <c r="A7" s="84">
        <v>5068744</v>
      </c>
      <c r="B7" s="84" t="s">
        <v>216</v>
      </c>
      <c r="C7" s="84" t="s">
        <v>346</v>
      </c>
      <c r="D7" s="84" t="s">
        <v>347</v>
      </c>
      <c r="E7" s="83">
        <v>90</v>
      </c>
      <c r="F7" s="85">
        <v>43108</v>
      </c>
      <c r="G7" s="4"/>
      <c r="H7" t="s">
        <v>387</v>
      </c>
      <c r="I7">
        <v>2261.63</v>
      </c>
      <c r="J7" s="95">
        <f>I7/18.75</f>
        <v>120.62026666666667</v>
      </c>
    </row>
    <row r="8" spans="1:10" x14ac:dyDescent="0.25">
      <c r="A8" s="87">
        <v>5189350</v>
      </c>
      <c r="B8" s="87" t="s">
        <v>342</v>
      </c>
      <c r="C8" s="87" t="s">
        <v>348</v>
      </c>
      <c r="D8" s="87" t="s">
        <v>349</v>
      </c>
      <c r="E8" s="87">
        <v>626.70000000000005</v>
      </c>
      <c r="F8" s="86">
        <v>43122</v>
      </c>
      <c r="G8" s="4"/>
      <c r="H8" t="s">
        <v>388</v>
      </c>
      <c r="I8">
        <v>1625.4</v>
      </c>
      <c r="J8" s="95">
        <f>I8/18.75</f>
        <v>86.688000000000002</v>
      </c>
    </row>
    <row r="9" spans="1:10" x14ac:dyDescent="0.25">
      <c r="A9" s="89">
        <v>5250651</v>
      </c>
      <c r="B9" s="89" t="s">
        <v>350</v>
      </c>
      <c r="C9" s="89" t="s">
        <v>351</v>
      </c>
      <c r="D9" s="89" t="s">
        <v>352</v>
      </c>
      <c r="E9" s="89">
        <v>342.04</v>
      </c>
      <c r="F9" s="88">
        <v>43122</v>
      </c>
      <c r="G9" s="4"/>
    </row>
    <row r="10" spans="1:10" x14ac:dyDescent="0.25">
      <c r="A10" s="87">
        <v>5219548</v>
      </c>
      <c r="B10" s="87" t="s">
        <v>342</v>
      </c>
      <c r="C10" s="87" t="s">
        <v>353</v>
      </c>
      <c r="D10" s="87" t="s">
        <v>354</v>
      </c>
      <c r="E10" s="87">
        <v>498.69</v>
      </c>
      <c r="F10" s="86">
        <v>43126</v>
      </c>
      <c r="G10" s="4"/>
    </row>
    <row r="11" spans="1:10" ht="64.5" x14ac:dyDescent="0.25">
      <c r="A11" s="87">
        <v>4937309</v>
      </c>
      <c r="B11" s="87" t="s">
        <v>12</v>
      </c>
      <c r="C11" s="87" t="s">
        <v>355</v>
      </c>
      <c r="D11" s="90" t="s">
        <v>356</v>
      </c>
      <c r="E11" s="87">
        <v>763.52</v>
      </c>
      <c r="F11" s="86">
        <v>43127</v>
      </c>
      <c r="G11" s="4"/>
    </row>
    <row r="12" spans="1:10" x14ac:dyDescent="0.25">
      <c r="A12" s="87">
        <v>4937309</v>
      </c>
      <c r="B12" s="87" t="s">
        <v>342</v>
      </c>
      <c r="C12" s="87" t="s">
        <v>355</v>
      </c>
      <c r="D12" s="87" t="s">
        <v>357</v>
      </c>
      <c r="E12" s="87">
        <v>626.70000000000005</v>
      </c>
      <c r="F12" s="86">
        <v>43127</v>
      </c>
      <c r="G12" s="4"/>
    </row>
    <row r="13" spans="1:10" x14ac:dyDescent="0.25">
      <c r="A13" s="87">
        <v>5351284</v>
      </c>
      <c r="B13" s="87" t="s">
        <v>342</v>
      </c>
      <c r="C13" s="87" t="s">
        <v>358</v>
      </c>
      <c r="D13" s="87" t="s">
        <v>357</v>
      </c>
      <c r="E13" s="87">
        <v>626.70000000000005</v>
      </c>
      <c r="F13" s="86">
        <v>43129</v>
      </c>
      <c r="G13" s="4"/>
    </row>
    <row r="14" spans="1:10" x14ac:dyDescent="0.25">
      <c r="A14" s="87">
        <v>5460415</v>
      </c>
      <c r="B14" s="87" t="s">
        <v>342</v>
      </c>
      <c r="C14" s="87" t="s">
        <v>359</v>
      </c>
      <c r="D14" s="87" t="s">
        <v>21</v>
      </c>
      <c r="E14" s="87">
        <v>433.57</v>
      </c>
      <c r="F14" s="86">
        <v>43129</v>
      </c>
      <c r="G14" s="4"/>
    </row>
    <row r="15" spans="1:10" x14ac:dyDescent="0.25">
      <c r="A15" s="87">
        <v>5433719</v>
      </c>
      <c r="B15" s="87" t="s">
        <v>342</v>
      </c>
      <c r="C15" s="87" t="s">
        <v>360</v>
      </c>
      <c r="D15" s="87" t="s">
        <v>361</v>
      </c>
      <c r="E15" s="87">
        <v>498.69</v>
      </c>
      <c r="F15" s="86">
        <v>43131</v>
      </c>
      <c r="G15" s="4"/>
    </row>
    <row r="16" spans="1:10" x14ac:dyDescent="0.25">
      <c r="A16" s="87">
        <v>5418669</v>
      </c>
      <c r="B16" s="87" t="s">
        <v>342</v>
      </c>
      <c r="C16" s="87" t="s">
        <v>362</v>
      </c>
      <c r="D16" s="87" t="s">
        <v>363</v>
      </c>
      <c r="E16" s="87">
        <v>626.70000000000005</v>
      </c>
      <c r="F16" s="86">
        <v>43131</v>
      </c>
      <c r="G16" s="4"/>
    </row>
    <row r="17" spans="1:7" x14ac:dyDescent="0.25">
      <c r="A17" s="87">
        <v>5622900</v>
      </c>
      <c r="B17" s="87" t="s">
        <v>342</v>
      </c>
      <c r="C17" s="87" t="s">
        <v>364</v>
      </c>
      <c r="D17" s="87" t="s">
        <v>365</v>
      </c>
      <c r="E17" s="87">
        <v>498.69</v>
      </c>
      <c r="F17" s="86">
        <v>43138</v>
      </c>
      <c r="G17" s="4"/>
    </row>
    <row r="18" spans="1:7" x14ac:dyDescent="0.25">
      <c r="A18" s="87">
        <v>5668652</v>
      </c>
      <c r="B18" s="87" t="s">
        <v>342</v>
      </c>
      <c r="C18" s="87" t="s">
        <v>366</v>
      </c>
      <c r="D18" s="87" t="s">
        <v>367</v>
      </c>
      <c r="E18" s="87">
        <v>433.57</v>
      </c>
      <c r="F18" s="86">
        <v>43139</v>
      </c>
      <c r="G18" s="4"/>
    </row>
    <row r="19" spans="1:7" x14ac:dyDescent="0.25">
      <c r="A19" s="87">
        <v>5688290</v>
      </c>
      <c r="B19" s="87" t="s">
        <v>368</v>
      </c>
      <c r="C19" s="87" t="s">
        <v>369</v>
      </c>
      <c r="D19" s="87" t="s">
        <v>370</v>
      </c>
      <c r="E19" s="87">
        <v>383.5</v>
      </c>
      <c r="F19" s="86">
        <v>43143</v>
      </c>
      <c r="G19" s="4"/>
    </row>
    <row r="20" spans="1:7" x14ac:dyDescent="0.25">
      <c r="A20" s="87">
        <v>5792784</v>
      </c>
      <c r="B20" s="87" t="s">
        <v>368</v>
      </c>
      <c r="C20" s="87" t="s">
        <v>371</v>
      </c>
      <c r="D20" s="87" t="s">
        <v>363</v>
      </c>
      <c r="E20" s="87">
        <v>383.5</v>
      </c>
      <c r="F20" s="86">
        <v>43144</v>
      </c>
      <c r="G20" s="4"/>
    </row>
    <row r="21" spans="1:7" x14ac:dyDescent="0.25">
      <c r="A21" s="87">
        <v>5876117</v>
      </c>
      <c r="B21" s="87" t="s">
        <v>342</v>
      </c>
      <c r="C21" s="87" t="s">
        <v>372</v>
      </c>
      <c r="D21" s="87" t="s">
        <v>373</v>
      </c>
      <c r="E21" s="87">
        <v>498.69</v>
      </c>
      <c r="F21" s="86">
        <v>43146</v>
      </c>
      <c r="G21" s="4"/>
    </row>
    <row r="22" spans="1:7" x14ac:dyDescent="0.25">
      <c r="A22" s="87">
        <v>5877141</v>
      </c>
      <c r="B22" s="89" t="s">
        <v>342</v>
      </c>
      <c r="C22" s="87" t="s">
        <v>374</v>
      </c>
      <c r="D22" s="87" t="s">
        <v>375</v>
      </c>
      <c r="E22" s="87">
        <v>625.48</v>
      </c>
      <c r="F22" s="86">
        <v>43146</v>
      </c>
      <c r="G22" s="91" t="s">
        <v>376</v>
      </c>
    </row>
    <row r="23" spans="1:7" x14ac:dyDescent="0.25">
      <c r="A23" s="87">
        <v>5874469</v>
      </c>
      <c r="B23" s="87" t="s">
        <v>368</v>
      </c>
      <c r="C23" s="87" t="s">
        <v>377</v>
      </c>
      <c r="D23" s="87" t="s">
        <v>21</v>
      </c>
      <c r="E23" s="87">
        <v>194.94</v>
      </c>
      <c r="F23" s="86">
        <v>43147</v>
      </c>
      <c r="G23" s="4"/>
    </row>
    <row r="24" spans="1:7" x14ac:dyDescent="0.25">
      <c r="A24" s="87">
        <v>5774734</v>
      </c>
      <c r="B24" s="87" t="s">
        <v>342</v>
      </c>
      <c r="C24" s="87" t="s">
        <v>378</v>
      </c>
      <c r="D24" s="87" t="s">
        <v>365</v>
      </c>
      <c r="E24" s="87">
        <v>0</v>
      </c>
      <c r="F24" s="86">
        <v>43147</v>
      </c>
      <c r="G24" s="91" t="s">
        <v>102</v>
      </c>
    </row>
    <row r="25" spans="1:7" x14ac:dyDescent="0.25">
      <c r="A25" s="87">
        <v>5848210</v>
      </c>
      <c r="B25" s="87" t="s">
        <v>368</v>
      </c>
      <c r="C25" s="87" t="s">
        <v>379</v>
      </c>
      <c r="D25" s="87" t="s">
        <v>380</v>
      </c>
      <c r="E25" s="87">
        <v>383.5</v>
      </c>
      <c r="F25" s="86">
        <v>43148</v>
      </c>
      <c r="G25" s="4"/>
    </row>
    <row r="26" spans="1:7" x14ac:dyDescent="0.25">
      <c r="A26" s="87">
        <v>5833214</v>
      </c>
      <c r="B26" s="87" t="s">
        <v>342</v>
      </c>
      <c r="C26" s="87" t="s">
        <v>381</v>
      </c>
      <c r="D26" s="87" t="s">
        <v>382</v>
      </c>
      <c r="E26" s="87">
        <v>0</v>
      </c>
      <c r="F26" s="86">
        <v>43148</v>
      </c>
      <c r="G26" s="91" t="s">
        <v>102</v>
      </c>
    </row>
    <row r="27" spans="1:7" x14ac:dyDescent="0.25">
      <c r="A27" s="93">
        <v>5481937</v>
      </c>
      <c r="B27" s="93" t="s">
        <v>342</v>
      </c>
      <c r="C27" s="93" t="s">
        <v>383</v>
      </c>
      <c r="D27" s="93" t="s">
        <v>21</v>
      </c>
      <c r="F27" s="92">
        <v>43150</v>
      </c>
      <c r="G27" s="94" t="s">
        <v>384</v>
      </c>
    </row>
    <row r="28" spans="1:7" x14ac:dyDescent="0.25">
      <c r="A28" s="93">
        <v>5919235</v>
      </c>
      <c r="B28" s="93" t="s">
        <v>216</v>
      </c>
      <c r="C28" s="93" t="s">
        <v>385</v>
      </c>
      <c r="D28" s="93" t="s">
        <v>386</v>
      </c>
      <c r="E28" s="93"/>
      <c r="F28" s="92">
        <v>43150</v>
      </c>
      <c r="G28" s="94" t="s">
        <v>384</v>
      </c>
    </row>
    <row r="29" spans="1:7" x14ac:dyDescent="0.25">
      <c r="A29" s="97" t="s">
        <v>207</v>
      </c>
      <c r="B29" s="96" t="s">
        <v>390</v>
      </c>
      <c r="C29" s="96" t="s">
        <v>211</v>
      </c>
      <c r="D29" s="96" t="s">
        <v>212</v>
      </c>
      <c r="E29" s="96" t="s">
        <v>391</v>
      </c>
      <c r="F29" s="96" t="s">
        <v>389</v>
      </c>
      <c r="G29" s="96" t="s">
        <v>76</v>
      </c>
    </row>
    <row r="30" spans="1:7" x14ac:dyDescent="0.25">
      <c r="A30" s="98">
        <v>4020329</v>
      </c>
      <c r="B30" s="98" t="s">
        <v>12</v>
      </c>
      <c r="C30" s="98" t="s">
        <v>13</v>
      </c>
      <c r="D30" s="98" t="s">
        <v>14</v>
      </c>
      <c r="E30" s="100">
        <v>0</v>
      </c>
      <c r="F30" s="99">
        <v>43071</v>
      </c>
      <c r="G30" s="93" t="s">
        <v>392</v>
      </c>
    </row>
    <row r="31" spans="1:7" x14ac:dyDescent="0.25">
      <c r="A31" s="101">
        <v>5877141</v>
      </c>
      <c r="B31" s="101" t="s">
        <v>350</v>
      </c>
      <c r="C31" s="101" t="s">
        <v>374</v>
      </c>
      <c r="D31" s="101" t="s">
        <v>375</v>
      </c>
      <c r="E31" s="100">
        <v>205.64</v>
      </c>
      <c r="F31" s="102">
        <v>43146</v>
      </c>
      <c r="G31" s="100"/>
    </row>
    <row r="32" spans="1:7" x14ac:dyDescent="0.25">
      <c r="A32" s="101">
        <v>5774734</v>
      </c>
      <c r="B32" s="101" t="s">
        <v>342</v>
      </c>
      <c r="C32" s="101" t="s">
        <v>378</v>
      </c>
      <c r="D32" s="101" t="s">
        <v>365</v>
      </c>
      <c r="E32" s="100">
        <v>498.69</v>
      </c>
      <c r="F32" s="102">
        <v>43147</v>
      </c>
      <c r="G32" s="100"/>
    </row>
    <row r="33" spans="1:11" x14ac:dyDescent="0.25">
      <c r="A33" s="101">
        <v>5833214</v>
      </c>
      <c r="B33" s="101" t="s">
        <v>342</v>
      </c>
      <c r="C33" s="101" t="s">
        <v>381</v>
      </c>
      <c r="D33" s="101" t="s">
        <v>382</v>
      </c>
      <c r="E33" s="100">
        <v>498.69</v>
      </c>
      <c r="F33" s="102">
        <v>43148</v>
      </c>
      <c r="G33" s="100"/>
    </row>
    <row r="34" spans="1:11" x14ac:dyDescent="0.25">
      <c r="A34" s="101">
        <v>5481937</v>
      </c>
      <c r="B34" s="101" t="s">
        <v>342</v>
      </c>
      <c r="C34" s="101" t="s">
        <v>383</v>
      </c>
      <c r="D34" s="101" t="s">
        <v>21</v>
      </c>
      <c r="E34" s="100">
        <v>433.57</v>
      </c>
      <c r="F34" s="102">
        <v>43150</v>
      </c>
      <c r="G34" s="100"/>
    </row>
    <row r="35" spans="1:11" x14ac:dyDescent="0.25">
      <c r="A35" s="101">
        <v>5919235</v>
      </c>
      <c r="B35" s="101" t="s">
        <v>216</v>
      </c>
      <c r="C35" s="101" t="s">
        <v>385</v>
      </c>
      <c r="D35" s="101" t="s">
        <v>386</v>
      </c>
      <c r="E35" s="100">
        <v>90</v>
      </c>
      <c r="F35" s="102">
        <v>43150</v>
      </c>
      <c r="G35" s="100"/>
    </row>
    <row r="36" spans="1:11" x14ac:dyDescent="0.25">
      <c r="A36" s="87">
        <v>5968004</v>
      </c>
      <c r="B36" s="87" t="s">
        <v>342</v>
      </c>
      <c r="C36" s="87" t="s">
        <v>393</v>
      </c>
      <c r="D36" s="87" t="s">
        <v>394</v>
      </c>
      <c r="E36" s="100">
        <v>498.69</v>
      </c>
      <c r="F36" s="102">
        <v>43151</v>
      </c>
      <c r="G36" s="100"/>
      <c r="H36" s="105">
        <v>0.4</v>
      </c>
      <c r="I36" s="106" t="s">
        <v>427</v>
      </c>
      <c r="J36" s="10">
        <f>SUM(E30:E58)</f>
        <v>12427.370000000003</v>
      </c>
      <c r="K36" s="10" t="s">
        <v>428</v>
      </c>
    </row>
    <row r="37" spans="1:11" x14ac:dyDescent="0.25">
      <c r="A37" s="87">
        <v>5763238</v>
      </c>
      <c r="B37" s="87" t="s">
        <v>342</v>
      </c>
      <c r="C37" s="87" t="s">
        <v>395</v>
      </c>
      <c r="D37" s="87" t="s">
        <v>396</v>
      </c>
      <c r="E37" s="100">
        <v>433.57</v>
      </c>
      <c r="F37" s="102">
        <v>43152</v>
      </c>
      <c r="G37" s="100"/>
      <c r="H37" s="10">
        <f>J36*0.4</f>
        <v>4970.9480000000012</v>
      </c>
      <c r="I37" s="107">
        <v>0.22</v>
      </c>
      <c r="J37" s="108">
        <v>3037.22</v>
      </c>
      <c r="K37" s="109">
        <f>J37/18.75</f>
        <v>161.98506666666665</v>
      </c>
    </row>
    <row r="38" spans="1:11" x14ac:dyDescent="0.25">
      <c r="A38" s="87">
        <v>6000635</v>
      </c>
      <c r="B38" s="87" t="s">
        <v>342</v>
      </c>
      <c r="C38" s="87" t="s">
        <v>397</v>
      </c>
      <c r="D38" s="87" t="s">
        <v>21</v>
      </c>
      <c r="E38" s="100">
        <v>433.57</v>
      </c>
      <c r="F38" s="102">
        <v>43153</v>
      </c>
      <c r="G38" s="100"/>
      <c r="H38" s="110" t="s">
        <v>429</v>
      </c>
      <c r="I38" s="107">
        <v>0.18</v>
      </c>
      <c r="J38" s="111">
        <v>1933.79</v>
      </c>
      <c r="K38" s="109">
        <f>J38/18.75</f>
        <v>103.13546666666666</v>
      </c>
    </row>
    <row r="39" spans="1:11" x14ac:dyDescent="0.25">
      <c r="A39" s="87">
        <v>5668521</v>
      </c>
      <c r="B39" s="87" t="s">
        <v>12</v>
      </c>
      <c r="C39" s="87" t="s">
        <v>398</v>
      </c>
      <c r="D39" s="87" t="s">
        <v>399</v>
      </c>
      <c r="E39" s="100">
        <v>763.52</v>
      </c>
      <c r="F39" s="102">
        <v>43154</v>
      </c>
      <c r="G39" s="100"/>
    </row>
    <row r="40" spans="1:11" x14ac:dyDescent="0.25">
      <c r="A40" s="87">
        <v>5668521</v>
      </c>
      <c r="B40" s="87" t="s">
        <v>342</v>
      </c>
      <c r="C40" s="87" t="s">
        <v>398</v>
      </c>
      <c r="D40" s="87" t="s">
        <v>21</v>
      </c>
      <c r="E40" s="100">
        <v>433.57</v>
      </c>
      <c r="F40" s="102">
        <v>43154</v>
      </c>
      <c r="G40" s="100"/>
    </row>
    <row r="41" spans="1:11" x14ac:dyDescent="0.25">
      <c r="A41" s="87">
        <v>4672079</v>
      </c>
      <c r="B41" s="87" t="s">
        <v>342</v>
      </c>
      <c r="C41" s="87" t="s">
        <v>400</v>
      </c>
      <c r="D41" s="87" t="s">
        <v>401</v>
      </c>
      <c r="E41" s="100">
        <v>881.69</v>
      </c>
      <c r="F41" s="102">
        <v>43155</v>
      </c>
      <c r="G41" s="100"/>
    </row>
    <row r="42" spans="1:11" x14ac:dyDescent="0.25">
      <c r="A42" s="87">
        <v>6026311</v>
      </c>
      <c r="B42" s="87" t="s">
        <v>342</v>
      </c>
      <c r="C42" s="87" t="s">
        <v>402</v>
      </c>
      <c r="D42" s="87" t="s">
        <v>21</v>
      </c>
      <c r="E42" s="100">
        <v>433.57</v>
      </c>
      <c r="F42" s="102">
        <v>43157</v>
      </c>
      <c r="G42" s="100"/>
    </row>
    <row r="43" spans="1:11" x14ac:dyDescent="0.25">
      <c r="A43" s="87">
        <v>6149731</v>
      </c>
      <c r="B43" s="87" t="s">
        <v>342</v>
      </c>
      <c r="C43" s="87" t="s">
        <v>403</v>
      </c>
      <c r="D43" s="87" t="s">
        <v>21</v>
      </c>
      <c r="E43" s="100">
        <v>433.57</v>
      </c>
      <c r="F43" s="102">
        <v>43159</v>
      </c>
      <c r="G43" s="100"/>
    </row>
    <row r="44" spans="1:11" x14ac:dyDescent="0.25">
      <c r="A44" s="87">
        <v>5963392</v>
      </c>
      <c r="B44" s="87" t="s">
        <v>342</v>
      </c>
      <c r="C44" s="87" t="s">
        <v>404</v>
      </c>
      <c r="D44" s="87" t="s">
        <v>405</v>
      </c>
      <c r="E44" s="100">
        <v>498.69</v>
      </c>
      <c r="F44" s="102">
        <v>43159</v>
      </c>
      <c r="G44" s="103"/>
    </row>
    <row r="45" spans="1:11" x14ac:dyDescent="0.25">
      <c r="A45" s="101">
        <v>5792784</v>
      </c>
      <c r="B45" s="101" t="s">
        <v>350</v>
      </c>
      <c r="C45" s="101" t="s">
        <v>371</v>
      </c>
      <c r="D45" s="101" t="s">
        <v>363</v>
      </c>
      <c r="E45" s="100">
        <v>205.64</v>
      </c>
      <c r="F45" s="102">
        <v>43144</v>
      </c>
      <c r="G45" s="100"/>
    </row>
    <row r="46" spans="1:11" x14ac:dyDescent="0.25">
      <c r="A46" s="87">
        <v>6165943</v>
      </c>
      <c r="B46" s="87" t="s">
        <v>342</v>
      </c>
      <c r="C46" s="87" t="s">
        <v>406</v>
      </c>
      <c r="D46" s="87" t="s">
        <v>21</v>
      </c>
      <c r="E46" s="100">
        <v>433.57</v>
      </c>
      <c r="F46" s="102">
        <v>43160</v>
      </c>
      <c r="G46" s="100"/>
    </row>
    <row r="47" spans="1:11" x14ac:dyDescent="0.25">
      <c r="A47" s="87" t="s">
        <v>407</v>
      </c>
      <c r="B47" s="87"/>
      <c r="C47" s="87" t="s">
        <v>408</v>
      </c>
      <c r="D47" s="87" t="s">
        <v>409</v>
      </c>
      <c r="E47" s="100">
        <v>0</v>
      </c>
      <c r="F47" s="102">
        <v>43160</v>
      </c>
      <c r="G47" s="100"/>
    </row>
    <row r="48" spans="1:11" x14ac:dyDescent="0.25">
      <c r="A48" s="87">
        <v>6234716</v>
      </c>
      <c r="B48" s="87" t="s">
        <v>342</v>
      </c>
      <c r="C48" s="87" t="s">
        <v>410</v>
      </c>
      <c r="D48" s="87" t="s">
        <v>411</v>
      </c>
      <c r="E48" s="100">
        <v>626.70000000000005</v>
      </c>
      <c r="F48" s="102">
        <v>43165</v>
      </c>
      <c r="G48" s="103"/>
    </row>
    <row r="49" spans="1:14" x14ac:dyDescent="0.25">
      <c r="A49" s="87">
        <v>6196673</v>
      </c>
      <c r="B49" s="87" t="s">
        <v>342</v>
      </c>
      <c r="C49" s="87" t="s">
        <v>412</v>
      </c>
      <c r="D49" s="87" t="s">
        <v>413</v>
      </c>
      <c r="E49" s="100">
        <v>626.70000000000005</v>
      </c>
      <c r="F49" s="102">
        <v>43166</v>
      </c>
      <c r="G49" s="103"/>
    </row>
    <row r="50" spans="1:14" x14ac:dyDescent="0.25">
      <c r="A50" s="101">
        <v>5874469</v>
      </c>
      <c r="B50" s="101" t="s">
        <v>350</v>
      </c>
      <c r="C50" s="101" t="s">
        <v>377</v>
      </c>
      <c r="D50" s="101" t="s">
        <v>1</v>
      </c>
      <c r="E50" s="100">
        <v>205.64</v>
      </c>
      <c r="F50" s="102">
        <v>43147</v>
      </c>
      <c r="G50" s="103"/>
    </row>
    <row r="51" spans="1:14" x14ac:dyDescent="0.25">
      <c r="A51" s="87">
        <v>6291443</v>
      </c>
      <c r="B51" s="87" t="s">
        <v>342</v>
      </c>
      <c r="C51" s="87" t="s">
        <v>414</v>
      </c>
      <c r="D51" s="87" t="s">
        <v>370</v>
      </c>
      <c r="E51" s="100">
        <v>626.70000000000005</v>
      </c>
      <c r="F51" s="86">
        <v>43169</v>
      </c>
      <c r="G51" s="103"/>
    </row>
    <row r="52" spans="1:14" x14ac:dyDescent="0.25">
      <c r="A52" s="87">
        <v>6268910</v>
      </c>
      <c r="B52" s="87" t="s">
        <v>342</v>
      </c>
      <c r="C52" s="87" t="s">
        <v>415</v>
      </c>
      <c r="D52" s="87" t="s">
        <v>416</v>
      </c>
      <c r="E52" s="100">
        <v>626.70000000000005</v>
      </c>
      <c r="F52" s="86">
        <v>43169</v>
      </c>
      <c r="G52" s="103"/>
    </row>
    <row r="53" spans="1:14" x14ac:dyDescent="0.25">
      <c r="A53" s="87">
        <v>6303051</v>
      </c>
      <c r="B53" s="87" t="s">
        <v>342</v>
      </c>
      <c r="C53" s="87" t="s">
        <v>417</v>
      </c>
      <c r="D53" s="87" t="s">
        <v>418</v>
      </c>
      <c r="E53" s="100">
        <v>626.70000000000005</v>
      </c>
      <c r="F53" s="86">
        <v>43171</v>
      </c>
      <c r="G53" s="100"/>
    </row>
    <row r="54" spans="1:14" x14ac:dyDescent="0.25">
      <c r="A54" s="87">
        <v>6195362</v>
      </c>
      <c r="B54" s="87" t="s">
        <v>259</v>
      </c>
      <c r="C54" s="87" t="s">
        <v>419</v>
      </c>
      <c r="D54" s="87" t="s">
        <v>341</v>
      </c>
      <c r="E54" s="100">
        <v>225.02</v>
      </c>
      <c r="F54" s="86">
        <v>43172</v>
      </c>
      <c r="G54" s="100"/>
    </row>
    <row r="55" spans="1:14" x14ac:dyDescent="0.25">
      <c r="A55" s="87">
        <v>6283296</v>
      </c>
      <c r="B55" s="87" t="s">
        <v>342</v>
      </c>
      <c r="C55" s="87" t="s">
        <v>420</v>
      </c>
      <c r="D55" s="87" t="s">
        <v>421</v>
      </c>
      <c r="E55" s="100">
        <v>626.70000000000005</v>
      </c>
      <c r="F55" s="86">
        <v>43173</v>
      </c>
      <c r="G55" s="100"/>
    </row>
    <row r="56" spans="1:14" x14ac:dyDescent="0.25">
      <c r="A56" s="87">
        <v>6274081</v>
      </c>
      <c r="B56" s="87" t="s">
        <v>342</v>
      </c>
      <c r="C56" s="87" t="s">
        <v>422</v>
      </c>
      <c r="D56" s="87" t="s">
        <v>423</v>
      </c>
      <c r="E56" s="100">
        <v>626.70000000000005</v>
      </c>
      <c r="F56" s="86">
        <v>43173</v>
      </c>
      <c r="G56" s="100"/>
    </row>
    <row r="57" spans="1:14" x14ac:dyDescent="0.25">
      <c r="A57" s="87">
        <v>6358047</v>
      </c>
      <c r="B57" s="87" t="s">
        <v>342</v>
      </c>
      <c r="C57" s="87" t="s">
        <v>424</v>
      </c>
      <c r="D57" s="87" t="s">
        <v>344</v>
      </c>
      <c r="E57" s="100">
        <v>433.57</v>
      </c>
      <c r="F57" s="86">
        <v>43174</v>
      </c>
      <c r="G57" s="100"/>
      <c r="N57" t="s">
        <v>109</v>
      </c>
    </row>
    <row r="58" spans="1:14" x14ac:dyDescent="0.25">
      <c r="A58" s="87">
        <v>6504970</v>
      </c>
      <c r="B58" s="87" t="s">
        <v>368</v>
      </c>
      <c r="C58" s="87" t="s">
        <v>425</v>
      </c>
      <c r="D58" s="87" t="s">
        <v>426</v>
      </c>
      <c r="E58" s="100">
        <v>0</v>
      </c>
      <c r="F58" s="86">
        <v>43175</v>
      </c>
      <c r="G58" s="104" t="s">
        <v>102</v>
      </c>
    </row>
    <row r="59" spans="1:14" x14ac:dyDescent="0.25">
      <c r="A59" s="10"/>
      <c r="B59" s="10"/>
      <c r="C59" s="30"/>
      <c r="D59" s="30"/>
      <c r="E59" s="10" t="s">
        <v>74</v>
      </c>
      <c r="F59" s="10"/>
      <c r="G59" s="10" t="s">
        <v>76</v>
      </c>
    </row>
    <row r="60" spans="1:14" x14ac:dyDescent="0.25">
      <c r="A60" s="7" t="s">
        <v>0</v>
      </c>
      <c r="B60" s="5" t="s">
        <v>1</v>
      </c>
      <c r="C60" s="31" t="s">
        <v>2</v>
      </c>
      <c r="D60" s="31" t="s">
        <v>1</v>
      </c>
      <c r="E60" s="5">
        <v>205.64</v>
      </c>
      <c r="F60" s="6">
        <v>43070</v>
      </c>
      <c r="G60" s="4"/>
    </row>
    <row r="61" spans="1:14" x14ac:dyDescent="0.25">
      <c r="A61" s="7" t="s">
        <v>4</v>
      </c>
      <c r="B61" s="5" t="s">
        <v>5</v>
      </c>
      <c r="C61" s="31" t="s">
        <v>6</v>
      </c>
      <c r="D61" s="31" t="s">
        <v>1</v>
      </c>
      <c r="E61" s="5">
        <v>90</v>
      </c>
      <c r="F61" s="6">
        <v>43071</v>
      </c>
      <c r="G61" s="4"/>
    </row>
    <row r="62" spans="1:14" x14ac:dyDescent="0.25">
      <c r="A62" s="7" t="s">
        <v>7</v>
      </c>
      <c r="B62" s="5" t="s">
        <v>8</v>
      </c>
      <c r="C62" s="31" t="s">
        <v>9</v>
      </c>
      <c r="D62" s="35" t="s">
        <v>10</v>
      </c>
      <c r="E62" s="5">
        <v>433.57</v>
      </c>
      <c r="F62" s="6">
        <v>43071</v>
      </c>
      <c r="G62" s="4"/>
    </row>
    <row r="63" spans="1:14" x14ac:dyDescent="0.25">
      <c r="A63" s="7" t="s">
        <v>11</v>
      </c>
      <c r="B63" s="5" t="s">
        <v>12</v>
      </c>
      <c r="C63" s="31" t="s">
        <v>13</v>
      </c>
      <c r="D63" s="31" t="s">
        <v>14</v>
      </c>
      <c r="E63" s="5">
        <v>0</v>
      </c>
      <c r="F63" s="6">
        <v>43071</v>
      </c>
      <c r="G63" s="4"/>
    </row>
    <row r="64" spans="1:14" x14ac:dyDescent="0.25">
      <c r="A64" s="7" t="s">
        <v>15</v>
      </c>
      <c r="B64" s="5" t="s">
        <v>1</v>
      </c>
      <c r="C64" s="31" t="s">
        <v>16</v>
      </c>
      <c r="D64" s="31" t="s">
        <v>1</v>
      </c>
      <c r="E64" s="5">
        <v>205.64</v>
      </c>
      <c r="F64" s="6">
        <v>43073</v>
      </c>
      <c r="G64" s="4"/>
    </row>
    <row r="65" spans="1:7" x14ac:dyDescent="0.25">
      <c r="A65" s="7" t="s">
        <v>17</v>
      </c>
      <c r="B65" s="5" t="s">
        <v>1</v>
      </c>
      <c r="C65" s="31" t="s">
        <v>18</v>
      </c>
      <c r="D65" s="31" t="s">
        <v>1</v>
      </c>
      <c r="E65" s="5">
        <v>205.64</v>
      </c>
      <c r="F65" s="6">
        <v>43073</v>
      </c>
      <c r="G65" s="4"/>
    </row>
    <row r="66" spans="1:7" x14ac:dyDescent="0.25">
      <c r="A66" s="7" t="s">
        <v>19</v>
      </c>
      <c r="B66" s="5" t="s">
        <v>8</v>
      </c>
      <c r="C66" s="31" t="s">
        <v>20</v>
      </c>
      <c r="D66" s="31" t="s">
        <v>21</v>
      </c>
      <c r="E66" s="5">
        <v>433.57</v>
      </c>
      <c r="F66" s="6">
        <v>43073</v>
      </c>
      <c r="G66" s="4"/>
    </row>
    <row r="67" spans="1:7" x14ac:dyDescent="0.25">
      <c r="A67" s="13" t="s">
        <v>22</v>
      </c>
      <c r="B67" s="11" t="s">
        <v>8</v>
      </c>
      <c r="C67" s="32" t="s">
        <v>23</v>
      </c>
      <c r="D67" s="32" t="s">
        <v>24</v>
      </c>
      <c r="E67" s="11">
        <v>0</v>
      </c>
      <c r="F67" s="12">
        <v>43074</v>
      </c>
      <c r="G67" s="11" t="s">
        <v>75</v>
      </c>
    </row>
    <row r="68" spans="1:7" x14ac:dyDescent="0.25">
      <c r="A68" s="7" t="s">
        <v>25</v>
      </c>
      <c r="B68" s="5" t="s">
        <v>8</v>
      </c>
      <c r="C68" s="31" t="s">
        <v>26</v>
      </c>
      <c r="D68" s="31" t="s">
        <v>27</v>
      </c>
      <c r="E68" s="4">
        <v>498.69</v>
      </c>
      <c r="F68" s="6">
        <v>43074</v>
      </c>
      <c r="G68"/>
    </row>
    <row r="69" spans="1:7" x14ac:dyDescent="0.25">
      <c r="A69" s="7" t="s">
        <v>28</v>
      </c>
      <c r="B69" s="5" t="s">
        <v>8</v>
      </c>
      <c r="C69" s="31" t="s">
        <v>29</v>
      </c>
      <c r="D69" s="31" t="s">
        <v>30</v>
      </c>
      <c r="E69" s="5">
        <v>626.70000000000005</v>
      </c>
      <c r="F69" s="6">
        <v>43076</v>
      </c>
      <c r="G69" s="4"/>
    </row>
    <row r="70" spans="1:7" x14ac:dyDescent="0.25">
      <c r="A70" s="7" t="s">
        <v>32</v>
      </c>
      <c r="B70" s="5" t="s">
        <v>8</v>
      </c>
      <c r="C70" s="31" t="s">
        <v>33</v>
      </c>
      <c r="D70" s="31" t="s">
        <v>34</v>
      </c>
      <c r="E70" s="5">
        <v>433.57</v>
      </c>
      <c r="F70" s="6">
        <v>43081</v>
      </c>
      <c r="G70" s="4"/>
    </row>
    <row r="71" spans="1:7" x14ac:dyDescent="0.25">
      <c r="A71" s="13" t="s">
        <v>35</v>
      </c>
      <c r="B71" s="11" t="s">
        <v>8</v>
      </c>
      <c r="C71" s="32" t="s">
        <v>36</v>
      </c>
      <c r="D71" s="32" t="s">
        <v>37</v>
      </c>
      <c r="E71" s="11">
        <v>0</v>
      </c>
      <c r="F71" s="12">
        <v>43081</v>
      </c>
      <c r="G71" s="11" t="s">
        <v>75</v>
      </c>
    </row>
    <row r="72" spans="1:7" x14ac:dyDescent="0.25">
      <c r="A72" s="7" t="s">
        <v>38</v>
      </c>
      <c r="B72" s="5" t="s">
        <v>1</v>
      </c>
      <c r="C72" s="31" t="s">
        <v>39</v>
      </c>
      <c r="D72" s="31" t="s">
        <v>1</v>
      </c>
      <c r="E72" s="5">
        <v>205.64</v>
      </c>
      <c r="F72" s="8">
        <v>43083</v>
      </c>
      <c r="G72" s="4"/>
    </row>
    <row r="73" spans="1:7" x14ac:dyDescent="0.25">
      <c r="A73" s="7" t="s">
        <v>40</v>
      </c>
      <c r="B73" s="5" t="s">
        <v>41</v>
      </c>
      <c r="C73" s="31" t="s">
        <v>42</v>
      </c>
      <c r="D73" s="31" t="s">
        <v>43</v>
      </c>
      <c r="E73" s="5">
        <v>0</v>
      </c>
      <c r="F73" s="8">
        <v>43083</v>
      </c>
      <c r="G73" s="9" t="s">
        <v>77</v>
      </c>
    </row>
    <row r="74" spans="1:7" x14ac:dyDescent="0.25">
      <c r="A74" s="7" t="s">
        <v>40</v>
      </c>
      <c r="B74" s="5" t="s">
        <v>44</v>
      </c>
      <c r="C74" s="31" t="s">
        <v>42</v>
      </c>
      <c r="D74" s="31" t="s">
        <v>45</v>
      </c>
      <c r="E74" s="5">
        <v>254.64</v>
      </c>
      <c r="F74" s="6">
        <v>43084</v>
      </c>
      <c r="G74" s="4"/>
    </row>
    <row r="75" spans="1:7" x14ac:dyDescent="0.25">
      <c r="A75" s="7" t="s">
        <v>46</v>
      </c>
      <c r="B75" s="5" t="s">
        <v>44</v>
      </c>
      <c r="C75" s="31" t="s">
        <v>47</v>
      </c>
      <c r="D75" s="31" t="s">
        <v>48</v>
      </c>
      <c r="E75" s="5">
        <v>383.5</v>
      </c>
      <c r="F75" s="6">
        <v>43084</v>
      </c>
      <c r="G75" s="4"/>
    </row>
    <row r="76" spans="1:7" x14ac:dyDescent="0.25">
      <c r="A76" s="7" t="s">
        <v>49</v>
      </c>
      <c r="B76" s="5" t="s">
        <v>8</v>
      </c>
      <c r="C76" s="31" t="s">
        <v>50</v>
      </c>
      <c r="D76" s="31" t="s">
        <v>51</v>
      </c>
      <c r="E76" s="5">
        <v>498.69</v>
      </c>
      <c r="F76" s="6">
        <v>43085</v>
      </c>
      <c r="G76" s="4"/>
    </row>
    <row r="77" spans="1:7" x14ac:dyDescent="0.25">
      <c r="A77" s="7" t="s">
        <v>52</v>
      </c>
      <c r="B77" s="5" t="s">
        <v>8</v>
      </c>
      <c r="C77" s="31" t="s">
        <v>53</v>
      </c>
      <c r="D77" s="31" t="s">
        <v>54</v>
      </c>
      <c r="E77" s="5">
        <v>626.70000000000005</v>
      </c>
      <c r="F77" s="6">
        <v>43087</v>
      </c>
      <c r="G77" s="4"/>
    </row>
    <row r="78" spans="1:7" x14ac:dyDescent="0.25">
      <c r="A78" s="7" t="s">
        <v>55</v>
      </c>
      <c r="B78" s="5" t="s">
        <v>8</v>
      </c>
      <c r="C78" s="31" t="s">
        <v>56</v>
      </c>
      <c r="D78" s="31" t="s">
        <v>57</v>
      </c>
      <c r="E78" s="5">
        <v>626.70000000000005</v>
      </c>
      <c r="F78" s="6">
        <v>43087</v>
      </c>
      <c r="G78" s="4"/>
    </row>
    <row r="79" spans="1:7" x14ac:dyDescent="0.25">
      <c r="A79" s="7" t="s">
        <v>58</v>
      </c>
      <c r="B79" s="5" t="s">
        <v>8</v>
      </c>
      <c r="C79" s="31" t="s">
        <v>59</v>
      </c>
      <c r="D79" s="31" t="s">
        <v>60</v>
      </c>
      <c r="E79" s="5">
        <v>414.92</v>
      </c>
      <c r="F79" s="6">
        <v>43087</v>
      </c>
      <c r="G79" s="4"/>
    </row>
    <row r="80" spans="1:7" x14ac:dyDescent="0.25">
      <c r="A80" s="7" t="s">
        <v>61</v>
      </c>
      <c r="B80" s="5" t="s">
        <v>5</v>
      </c>
      <c r="C80" s="31" t="s">
        <v>62</v>
      </c>
      <c r="D80" s="31" t="s">
        <v>63</v>
      </c>
      <c r="E80" s="5">
        <v>90</v>
      </c>
      <c r="F80" s="6">
        <v>43088</v>
      </c>
      <c r="G80" s="4"/>
    </row>
    <row r="81" spans="1:14" x14ac:dyDescent="0.25">
      <c r="A81" s="7" t="s">
        <v>64</v>
      </c>
      <c r="B81" s="5" t="s">
        <v>1</v>
      </c>
      <c r="C81" s="31" t="s">
        <v>65</v>
      </c>
      <c r="D81" s="31" t="s">
        <v>1</v>
      </c>
      <c r="E81" s="5">
        <v>205.64</v>
      </c>
      <c r="F81" s="6">
        <v>43088</v>
      </c>
      <c r="G81" s="4"/>
    </row>
    <row r="82" spans="1:14" x14ac:dyDescent="0.25">
      <c r="A82" s="7" t="s">
        <v>66</v>
      </c>
      <c r="B82" s="5" t="s">
        <v>8</v>
      </c>
      <c r="C82" s="31" t="s">
        <v>67</v>
      </c>
      <c r="D82" s="31" t="s">
        <v>21</v>
      </c>
      <c r="E82" s="5">
        <v>433.57</v>
      </c>
      <c r="F82" s="6">
        <v>43089</v>
      </c>
      <c r="G82" s="4"/>
    </row>
    <row r="83" spans="1:14" x14ac:dyDescent="0.25">
      <c r="A83" s="7" t="s">
        <v>68</v>
      </c>
      <c r="B83" s="5" t="s">
        <v>8</v>
      </c>
      <c r="C83" s="31" t="s">
        <v>69</v>
      </c>
      <c r="D83" s="31" t="s">
        <v>70</v>
      </c>
      <c r="E83" s="5" t="s">
        <v>31</v>
      </c>
      <c r="F83" s="6">
        <v>43090</v>
      </c>
      <c r="G83" s="5">
        <v>626.70000000000005</v>
      </c>
    </row>
    <row r="84" spans="1:14" x14ac:dyDescent="0.25">
      <c r="A84" s="7" t="s">
        <v>71</v>
      </c>
      <c r="B84" s="5" t="s">
        <v>8</v>
      </c>
      <c r="C84" s="31" t="s">
        <v>72</v>
      </c>
      <c r="D84" s="31" t="s">
        <v>73</v>
      </c>
      <c r="E84" s="5" t="s">
        <v>31</v>
      </c>
      <c r="F84" s="6">
        <v>43092</v>
      </c>
      <c r="G84" s="5">
        <v>0</v>
      </c>
      <c r="J84" s="38" t="s">
        <v>104</v>
      </c>
      <c r="K84" s="4"/>
      <c r="L84" s="38">
        <f>SUM(E88:E95)</f>
        <v>1888.8999999999996</v>
      </c>
    </row>
    <row r="85" spans="1:14" ht="15.75" thickBot="1" x14ac:dyDescent="0.3">
      <c r="A85" s="18" t="s">
        <v>99</v>
      </c>
      <c r="B85" s="3" t="s">
        <v>12</v>
      </c>
      <c r="C85" s="34" t="s">
        <v>100</v>
      </c>
      <c r="D85" s="34" t="s">
        <v>101</v>
      </c>
      <c r="E85" s="4">
        <v>524.91999999999996</v>
      </c>
      <c r="F85" s="16">
        <v>43059</v>
      </c>
      <c r="G85"/>
      <c r="J85" s="9" t="s">
        <v>103</v>
      </c>
      <c r="L85" s="9">
        <v>2413.8200000000002</v>
      </c>
    </row>
    <row r="86" spans="1:14" ht="15.75" thickBot="1" x14ac:dyDescent="0.3">
      <c r="D86" s="33"/>
      <c r="E86" s="11"/>
      <c r="F86"/>
      <c r="G86"/>
      <c r="H86" s="4"/>
      <c r="I86" s="9" t="s">
        <v>78</v>
      </c>
      <c r="K86" s="112" t="s">
        <v>110</v>
      </c>
      <c r="L86" s="113"/>
      <c r="M86" s="113"/>
    </row>
    <row r="87" spans="1:14" x14ac:dyDescent="0.25">
      <c r="B87" s="119" t="s">
        <v>123</v>
      </c>
      <c r="C87" s="119"/>
      <c r="D87" s="43" t="s">
        <v>122</v>
      </c>
      <c r="E87" s="36" t="s">
        <v>111</v>
      </c>
      <c r="F87"/>
      <c r="G87" s="37">
        <f>SUM(G60:G85)</f>
        <v>626.70000000000005</v>
      </c>
      <c r="J87" s="19" t="s">
        <v>104</v>
      </c>
      <c r="K87" s="4">
        <f>E86+L85</f>
        <v>2413.8200000000002</v>
      </c>
      <c r="L87" s="4"/>
      <c r="M87" s="20"/>
      <c r="N87" s="114"/>
    </row>
    <row r="88" spans="1:14" x14ac:dyDescent="0.25">
      <c r="A88" s="15" t="s">
        <v>79</v>
      </c>
      <c r="B88" s="1" t="s">
        <v>1</v>
      </c>
      <c r="C88" s="31" t="s">
        <v>80</v>
      </c>
      <c r="D88" s="31" t="s">
        <v>1</v>
      </c>
      <c r="E88" s="4">
        <v>205.64</v>
      </c>
      <c r="F88" s="14">
        <v>43007</v>
      </c>
      <c r="G88" s="4"/>
      <c r="I88" s="19" t="s">
        <v>105</v>
      </c>
      <c r="J88" s="4">
        <f>K87*60%</f>
        <v>1448.2920000000001</v>
      </c>
      <c r="K88" s="4"/>
      <c r="L88" s="20"/>
    </row>
    <row r="89" spans="1:14" ht="15.75" thickBot="1" x14ac:dyDescent="0.3">
      <c r="A89" s="17" t="s">
        <v>81</v>
      </c>
      <c r="B89" s="3" t="s">
        <v>12</v>
      </c>
      <c r="C89" s="34" t="s">
        <v>82</v>
      </c>
      <c r="D89" s="34" t="s">
        <v>83</v>
      </c>
      <c r="E89" s="4">
        <v>477.2</v>
      </c>
      <c r="F89" s="16">
        <v>43000</v>
      </c>
      <c r="G89" s="4"/>
      <c r="I89" s="24" t="s">
        <v>106</v>
      </c>
      <c r="J89" s="25">
        <f>K87*40%</f>
        <v>965.52800000000013</v>
      </c>
      <c r="K89" s="25"/>
      <c r="L89" s="26"/>
    </row>
    <row r="90" spans="1:14" x14ac:dyDescent="0.25">
      <c r="A90" s="2" t="s">
        <v>84</v>
      </c>
      <c r="B90" s="1" t="s">
        <v>85</v>
      </c>
      <c r="C90" s="31" t="s">
        <v>86</v>
      </c>
      <c r="D90" s="31" t="s">
        <v>87</v>
      </c>
      <c r="E90" s="4">
        <v>0</v>
      </c>
      <c r="F90" s="14">
        <v>43024</v>
      </c>
      <c r="G90" s="4" t="s">
        <v>102</v>
      </c>
      <c r="I90" s="44" t="s">
        <v>112</v>
      </c>
      <c r="J90" s="45">
        <v>8024</v>
      </c>
      <c r="K90" s="44" t="s">
        <v>105</v>
      </c>
      <c r="L90" s="45">
        <f>J90*60%</f>
        <v>4814.3999999999996</v>
      </c>
    </row>
    <row r="91" spans="1:14" x14ac:dyDescent="0.25">
      <c r="A91" s="2" t="s">
        <v>88</v>
      </c>
      <c r="B91" s="1" t="s">
        <v>1</v>
      </c>
      <c r="C91" s="31" t="s">
        <v>89</v>
      </c>
      <c r="D91" s="31" t="s">
        <v>1</v>
      </c>
      <c r="E91" s="4">
        <v>205.64</v>
      </c>
      <c r="F91" s="14">
        <v>43036</v>
      </c>
      <c r="G91" s="4"/>
      <c r="I91" s="120" t="s">
        <v>113</v>
      </c>
      <c r="J91" s="121"/>
      <c r="K91" s="122" t="s">
        <v>107</v>
      </c>
      <c r="L91" s="123"/>
    </row>
    <row r="92" spans="1:14" x14ac:dyDescent="0.25">
      <c r="A92" s="2" t="s">
        <v>90</v>
      </c>
      <c r="B92" s="1" t="s">
        <v>1</v>
      </c>
      <c r="C92" s="31" t="s">
        <v>91</v>
      </c>
      <c r="D92" s="31" t="s">
        <v>1</v>
      </c>
      <c r="E92" s="4">
        <v>205.64</v>
      </c>
      <c r="F92" s="14">
        <v>43038</v>
      </c>
      <c r="G92" s="4"/>
      <c r="I92" s="28" t="s">
        <v>114</v>
      </c>
      <c r="J92" s="27">
        <f>J90*22%</f>
        <v>1765.28</v>
      </c>
      <c r="K92" s="28" t="s">
        <v>114</v>
      </c>
      <c r="L92" s="27">
        <f>J90*18%</f>
        <v>1444.32</v>
      </c>
    </row>
    <row r="93" spans="1:14" x14ac:dyDescent="0.25">
      <c r="A93" s="2" t="s">
        <v>92</v>
      </c>
      <c r="B93" s="1" t="s">
        <v>1</v>
      </c>
      <c r="C93" s="31" t="s">
        <v>93</v>
      </c>
      <c r="D93" s="31" t="s">
        <v>1</v>
      </c>
      <c r="E93" s="4">
        <v>205.64</v>
      </c>
      <c r="F93" s="14">
        <v>43038</v>
      </c>
      <c r="G93" s="4"/>
      <c r="I93" s="40" t="s">
        <v>115</v>
      </c>
      <c r="J93" s="41">
        <v>1888.9</v>
      </c>
      <c r="K93" s="39" t="s">
        <v>105</v>
      </c>
      <c r="L93" s="41">
        <f>J93*60%</f>
        <v>1133.3399999999999</v>
      </c>
    </row>
    <row r="94" spans="1:14" ht="15.75" thickBot="1" x14ac:dyDescent="0.3">
      <c r="A94" s="2" t="s">
        <v>94</v>
      </c>
      <c r="B94" s="1" t="s">
        <v>44</v>
      </c>
      <c r="C94" s="31" t="s">
        <v>95</v>
      </c>
      <c r="D94" s="31" t="s">
        <v>96</v>
      </c>
      <c r="E94" s="4">
        <v>383.5</v>
      </c>
      <c r="F94" s="14">
        <v>43039</v>
      </c>
      <c r="G94" s="4"/>
      <c r="I94" s="120" t="s">
        <v>113</v>
      </c>
      <c r="J94" s="121"/>
      <c r="K94" s="122" t="s">
        <v>107</v>
      </c>
      <c r="L94" s="123"/>
    </row>
    <row r="95" spans="1:14" x14ac:dyDescent="0.25">
      <c r="A95" s="2" t="s">
        <v>97</v>
      </c>
      <c r="B95" s="1" t="s">
        <v>1</v>
      </c>
      <c r="C95" s="31" t="s">
        <v>98</v>
      </c>
      <c r="D95" s="31" t="s">
        <v>1</v>
      </c>
      <c r="E95" s="4">
        <v>205.64</v>
      </c>
      <c r="F95" s="14">
        <v>43039</v>
      </c>
      <c r="G95" s="4"/>
      <c r="I95" s="115" t="s">
        <v>116</v>
      </c>
      <c r="J95" s="116"/>
      <c r="K95" s="117" t="s">
        <v>117</v>
      </c>
      <c r="L95" s="118"/>
    </row>
    <row r="96" spans="1:14" x14ac:dyDescent="0.25">
      <c r="A96" s="48" t="s">
        <v>124</v>
      </c>
      <c r="B96" s="46" t="s">
        <v>44</v>
      </c>
      <c r="C96" s="46" t="s">
        <v>125</v>
      </c>
      <c r="D96" s="46" t="s">
        <v>126</v>
      </c>
      <c r="E96" s="49">
        <v>383.5</v>
      </c>
      <c r="F96" s="47">
        <v>43042</v>
      </c>
      <c r="G96" s="4"/>
      <c r="I96" s="28" t="s">
        <v>104</v>
      </c>
      <c r="J96" s="21" t="e">
        <f>J92+#REF!</f>
        <v>#REF!</v>
      </c>
      <c r="K96" s="22" t="s">
        <v>104</v>
      </c>
      <c r="L96" s="21" t="e">
        <f>L92+#REF!</f>
        <v>#REF!</v>
      </c>
    </row>
    <row r="97" spans="1:12" x14ac:dyDescent="0.25">
      <c r="A97" s="48" t="s">
        <v>127</v>
      </c>
      <c r="B97" s="46" t="s">
        <v>44</v>
      </c>
      <c r="C97" s="46" t="s">
        <v>128</v>
      </c>
      <c r="D97" s="46" t="s">
        <v>129</v>
      </c>
      <c r="E97" s="49">
        <v>383.5</v>
      </c>
      <c r="F97" s="47">
        <v>43042</v>
      </c>
      <c r="G97" s="4"/>
      <c r="I97" s="28" t="s">
        <v>118</v>
      </c>
      <c r="J97" s="21">
        <v>124</v>
      </c>
      <c r="K97" s="22" t="s">
        <v>118</v>
      </c>
      <c r="L97" s="21">
        <v>87</v>
      </c>
    </row>
    <row r="98" spans="1:12" x14ac:dyDescent="0.25">
      <c r="A98" s="48" t="s">
        <v>127</v>
      </c>
      <c r="B98" s="46" t="s">
        <v>44</v>
      </c>
      <c r="C98" s="46" t="s">
        <v>128</v>
      </c>
      <c r="D98" s="46" t="s">
        <v>129</v>
      </c>
      <c r="E98" s="49">
        <v>205.64</v>
      </c>
      <c r="F98" s="47">
        <v>43043</v>
      </c>
      <c r="G98" s="4"/>
      <c r="I98" s="28" t="s">
        <v>119</v>
      </c>
      <c r="J98" s="21">
        <f>80*18.75</f>
        <v>1500</v>
      </c>
      <c r="K98" s="22" t="s">
        <v>120</v>
      </c>
      <c r="L98" s="21">
        <f>50*18.75</f>
        <v>937.5</v>
      </c>
    </row>
    <row r="99" spans="1:12" x14ac:dyDescent="0.25">
      <c r="A99" s="48" t="s">
        <v>130</v>
      </c>
      <c r="B99" s="46" t="s">
        <v>1</v>
      </c>
      <c r="C99" s="46" t="s">
        <v>131</v>
      </c>
      <c r="D99" s="46" t="s">
        <v>132</v>
      </c>
      <c r="E99" s="49">
        <v>205.64</v>
      </c>
      <c r="F99" s="47">
        <v>43045</v>
      </c>
      <c r="G99" s="4"/>
      <c r="I99" s="28" t="s">
        <v>121</v>
      </c>
      <c r="J99" s="21">
        <f>124-80</f>
        <v>44</v>
      </c>
      <c r="K99" s="28" t="s">
        <v>121</v>
      </c>
      <c r="L99" s="21">
        <f>87-50</f>
        <v>37</v>
      </c>
    </row>
    <row r="100" spans="1:12" ht="15.75" thickBot="1" x14ac:dyDescent="0.3">
      <c r="A100" s="48" t="s">
        <v>133</v>
      </c>
      <c r="B100" s="46" t="s">
        <v>1</v>
      </c>
      <c r="C100" s="46" t="s">
        <v>134</v>
      </c>
      <c r="D100" s="46" t="s">
        <v>135</v>
      </c>
      <c r="E100" s="49">
        <v>205.64</v>
      </c>
      <c r="F100" s="47">
        <v>43045</v>
      </c>
      <c r="G100" s="4"/>
      <c r="I100" s="29" t="s">
        <v>108</v>
      </c>
      <c r="J100" s="42" t="e">
        <f>J96-1500</f>
        <v>#REF!</v>
      </c>
      <c r="K100" s="23" t="s">
        <v>108</v>
      </c>
      <c r="L100" s="42" t="e">
        <f>L96-L98</f>
        <v>#REF!</v>
      </c>
    </row>
    <row r="101" spans="1:12" x14ac:dyDescent="0.25">
      <c r="A101" s="48" t="s">
        <v>136</v>
      </c>
      <c r="B101" s="46" t="s">
        <v>1</v>
      </c>
      <c r="C101" s="46" t="s">
        <v>137</v>
      </c>
      <c r="D101" s="46" t="s">
        <v>138</v>
      </c>
      <c r="E101" s="49">
        <v>205.64</v>
      </c>
      <c r="F101" s="47">
        <v>43045</v>
      </c>
      <c r="G101" s="4"/>
    </row>
    <row r="102" spans="1:12" x14ac:dyDescent="0.25">
      <c r="A102" s="48" t="s">
        <v>139</v>
      </c>
      <c r="B102" s="46" t="s">
        <v>44</v>
      </c>
      <c r="C102" s="46" t="s">
        <v>140</v>
      </c>
      <c r="D102" s="46" t="s">
        <v>141</v>
      </c>
      <c r="E102" s="49">
        <v>383.5</v>
      </c>
      <c r="F102" s="47">
        <v>43046</v>
      </c>
      <c r="G102" s="4"/>
    </row>
    <row r="103" spans="1:12" x14ac:dyDescent="0.25">
      <c r="A103" s="48" t="s">
        <v>139</v>
      </c>
      <c r="B103" s="46" t="s">
        <v>1</v>
      </c>
      <c r="C103" s="46" t="s">
        <v>140</v>
      </c>
      <c r="D103" s="46" t="s">
        <v>141</v>
      </c>
      <c r="E103" s="49">
        <v>205.64</v>
      </c>
      <c r="F103" s="47">
        <v>43047</v>
      </c>
      <c r="G103" s="4"/>
    </row>
    <row r="104" spans="1:12" x14ac:dyDescent="0.25">
      <c r="A104" s="48" t="s">
        <v>142</v>
      </c>
      <c r="B104" s="46" t="s">
        <v>44</v>
      </c>
      <c r="C104" s="46" t="s">
        <v>143</v>
      </c>
      <c r="D104" s="46" t="s">
        <v>144</v>
      </c>
      <c r="E104" s="49">
        <v>194.94</v>
      </c>
      <c r="F104" s="47">
        <v>43047</v>
      </c>
      <c r="G104" s="4"/>
    </row>
    <row r="105" spans="1:12" x14ac:dyDescent="0.25">
      <c r="A105" s="48" t="s">
        <v>145</v>
      </c>
      <c r="B105" s="46" t="s">
        <v>44</v>
      </c>
      <c r="C105" s="46" t="s">
        <v>146</v>
      </c>
      <c r="D105" s="46" t="s">
        <v>147</v>
      </c>
      <c r="E105" s="49">
        <v>187.32</v>
      </c>
      <c r="F105" s="47">
        <v>43047</v>
      </c>
      <c r="G105" s="4"/>
    </row>
    <row r="106" spans="1:12" x14ac:dyDescent="0.25">
      <c r="A106" s="48" t="s">
        <v>145</v>
      </c>
      <c r="B106" s="46" t="s">
        <v>1</v>
      </c>
      <c r="C106" s="46" t="s">
        <v>146</v>
      </c>
      <c r="D106" s="46" t="s">
        <v>147</v>
      </c>
      <c r="E106" s="49">
        <v>205.64</v>
      </c>
      <c r="F106" s="47">
        <v>43047</v>
      </c>
      <c r="G106" s="4"/>
    </row>
    <row r="107" spans="1:12" x14ac:dyDescent="0.25">
      <c r="A107" s="48" t="s">
        <v>148</v>
      </c>
      <c r="B107" s="46" t="s">
        <v>44</v>
      </c>
      <c r="C107" s="46" t="s">
        <v>149</v>
      </c>
      <c r="D107" s="46" t="s">
        <v>150</v>
      </c>
      <c r="E107" s="49">
        <v>383.5</v>
      </c>
      <c r="F107" s="47">
        <v>43047</v>
      </c>
      <c r="G107" s="4"/>
    </row>
    <row r="108" spans="1:12" x14ac:dyDescent="0.25">
      <c r="A108" s="48" t="s">
        <v>151</v>
      </c>
      <c r="B108" s="46" t="s">
        <v>44</v>
      </c>
      <c r="C108" s="46" t="s">
        <v>152</v>
      </c>
      <c r="D108" s="46" t="s">
        <v>153</v>
      </c>
      <c r="E108" s="49">
        <v>187.32</v>
      </c>
      <c r="F108" s="47">
        <v>43048</v>
      </c>
      <c r="G108" s="4"/>
    </row>
    <row r="109" spans="1:12" x14ac:dyDescent="0.25">
      <c r="A109" s="48" t="s">
        <v>151</v>
      </c>
      <c r="B109" s="46" t="s">
        <v>1</v>
      </c>
      <c r="C109" s="46" t="s">
        <v>152</v>
      </c>
      <c r="D109" s="46" t="s">
        <v>153</v>
      </c>
      <c r="E109" s="49">
        <v>205.64</v>
      </c>
      <c r="F109" s="47">
        <v>43048</v>
      </c>
      <c r="G109" s="4"/>
    </row>
    <row r="110" spans="1:12" x14ac:dyDescent="0.25">
      <c r="A110" s="48" t="s">
        <v>154</v>
      </c>
      <c r="B110" s="46" t="s">
        <v>44</v>
      </c>
      <c r="C110" s="46" t="s">
        <v>155</v>
      </c>
      <c r="D110" s="46" t="s">
        <v>156</v>
      </c>
      <c r="E110" s="49">
        <v>194.94</v>
      </c>
      <c r="F110" s="47">
        <v>43049</v>
      </c>
      <c r="G110" s="4"/>
    </row>
    <row r="111" spans="1:12" x14ac:dyDescent="0.25">
      <c r="A111" s="48" t="s">
        <v>154</v>
      </c>
      <c r="B111" s="46" t="s">
        <v>1</v>
      </c>
      <c r="C111" s="46" t="s">
        <v>155</v>
      </c>
      <c r="D111" s="46" t="s">
        <v>156</v>
      </c>
      <c r="E111" s="49">
        <v>205.64</v>
      </c>
      <c r="F111" s="47">
        <v>43049</v>
      </c>
      <c r="G111" s="4"/>
    </row>
    <row r="112" spans="1:12" x14ac:dyDescent="0.25">
      <c r="A112" s="48" t="s">
        <v>142</v>
      </c>
      <c r="B112" s="46" t="s">
        <v>1</v>
      </c>
      <c r="C112" s="46" t="s">
        <v>143</v>
      </c>
      <c r="D112" s="46" t="s">
        <v>144</v>
      </c>
      <c r="E112" s="49">
        <v>205.64</v>
      </c>
      <c r="F112" s="47">
        <v>43050</v>
      </c>
      <c r="G112" s="4"/>
    </row>
    <row r="113" spans="1:12" x14ac:dyDescent="0.25">
      <c r="A113" s="48" t="s">
        <v>157</v>
      </c>
      <c r="B113" s="46" t="s">
        <v>44</v>
      </c>
      <c r="C113" s="46" t="s">
        <v>158</v>
      </c>
      <c r="D113" s="46" t="s">
        <v>159</v>
      </c>
      <c r="E113" s="49">
        <v>625.48</v>
      </c>
      <c r="F113" s="47">
        <v>43050</v>
      </c>
      <c r="G113" s="4"/>
    </row>
    <row r="114" spans="1:12" x14ac:dyDescent="0.25">
      <c r="A114" s="48" t="s">
        <v>160</v>
      </c>
      <c r="B114" s="46" t="s">
        <v>44</v>
      </c>
      <c r="C114" s="46" t="s">
        <v>161</v>
      </c>
      <c r="D114" s="46" t="s">
        <v>162</v>
      </c>
      <c r="E114" s="49">
        <v>383.5</v>
      </c>
      <c r="F114" s="47">
        <v>43052</v>
      </c>
      <c r="G114" s="4"/>
      <c r="H114" s="51" t="s">
        <v>197</v>
      </c>
      <c r="I114" s="51">
        <v>11728.16</v>
      </c>
      <c r="J114" s="52"/>
    </row>
    <row r="115" spans="1:12" x14ac:dyDescent="0.25">
      <c r="A115" s="48" t="s">
        <v>157</v>
      </c>
      <c r="B115" s="46" t="s">
        <v>1</v>
      </c>
      <c r="C115" s="46" t="s">
        <v>158</v>
      </c>
      <c r="D115" s="46" t="s">
        <v>159</v>
      </c>
      <c r="E115" s="49">
        <v>205.64</v>
      </c>
      <c r="F115" s="47">
        <v>43052</v>
      </c>
      <c r="G115" s="4"/>
      <c r="H115" s="53">
        <v>0.6</v>
      </c>
      <c r="I115" s="51">
        <v>7036.89</v>
      </c>
      <c r="J115" s="52"/>
    </row>
    <row r="116" spans="1:12" x14ac:dyDescent="0.25">
      <c r="A116" s="48" t="s">
        <v>163</v>
      </c>
      <c r="B116" s="46" t="s">
        <v>44</v>
      </c>
      <c r="C116" s="46" t="s">
        <v>164</v>
      </c>
      <c r="D116" s="46" t="s">
        <v>165</v>
      </c>
      <c r="E116" s="49">
        <v>187</v>
      </c>
      <c r="F116" s="47">
        <v>43052</v>
      </c>
      <c r="G116" s="4"/>
      <c r="H116" s="53">
        <v>0.4</v>
      </c>
      <c r="I116" s="51">
        <v>4691.26</v>
      </c>
      <c r="J116" s="56">
        <v>553.55999999999995</v>
      </c>
      <c r="L116" s="52"/>
    </row>
    <row r="117" spans="1:12" x14ac:dyDescent="0.25">
      <c r="A117" s="48" t="s">
        <v>163</v>
      </c>
      <c r="B117" s="46" t="s">
        <v>12</v>
      </c>
      <c r="C117" s="46" t="s">
        <v>164</v>
      </c>
      <c r="D117" s="46" t="s">
        <v>165</v>
      </c>
      <c r="E117" s="49">
        <v>238</v>
      </c>
      <c r="F117" s="47">
        <v>43052</v>
      </c>
      <c r="G117" s="4"/>
      <c r="H117" s="51" t="s">
        <v>198</v>
      </c>
      <c r="I117" s="51" t="s">
        <v>199</v>
      </c>
      <c r="J117" s="56">
        <v>1861.96</v>
      </c>
      <c r="L117" s="52"/>
    </row>
    <row r="118" spans="1:12" x14ac:dyDescent="0.25">
      <c r="A118" s="48" t="s">
        <v>163</v>
      </c>
      <c r="B118" s="46" t="s">
        <v>1</v>
      </c>
      <c r="C118" s="46" t="s">
        <v>164</v>
      </c>
      <c r="D118" s="46" t="s">
        <v>165</v>
      </c>
      <c r="E118" s="49">
        <v>205.64</v>
      </c>
      <c r="F118" s="47">
        <v>43053</v>
      </c>
      <c r="G118" s="4"/>
      <c r="H118" s="54" t="s">
        <v>200</v>
      </c>
      <c r="I118" s="54">
        <v>10344.24</v>
      </c>
      <c r="J118" s="56">
        <v>2275.73</v>
      </c>
      <c r="L118" s="55"/>
    </row>
    <row r="119" spans="1:12" x14ac:dyDescent="0.25">
      <c r="A119" s="48" t="s">
        <v>166</v>
      </c>
      <c r="B119" s="46" t="s">
        <v>44</v>
      </c>
      <c r="C119" s="46" t="s">
        <v>167</v>
      </c>
      <c r="D119" s="46" t="s">
        <v>168</v>
      </c>
      <c r="E119" s="49">
        <v>383.5</v>
      </c>
      <c r="F119" s="47">
        <v>43053</v>
      </c>
      <c r="G119" s="4"/>
      <c r="I119" s="56" t="s">
        <v>201</v>
      </c>
      <c r="J119" s="33"/>
      <c r="L119" s="57" t="s">
        <v>202</v>
      </c>
    </row>
    <row r="120" spans="1:12" x14ac:dyDescent="0.25">
      <c r="A120" s="48" t="s">
        <v>169</v>
      </c>
      <c r="B120" s="46" t="s">
        <v>44</v>
      </c>
      <c r="C120" s="46" t="s">
        <v>170</v>
      </c>
      <c r="D120" s="46" t="s">
        <v>171</v>
      </c>
      <c r="E120" s="49">
        <v>625.48</v>
      </c>
      <c r="F120" s="47">
        <v>43054</v>
      </c>
      <c r="G120" s="4"/>
      <c r="I120" s="56" t="s">
        <v>203</v>
      </c>
      <c r="J120" s="33"/>
      <c r="L120" s="57" t="s">
        <v>204</v>
      </c>
    </row>
    <row r="121" spans="1:12" x14ac:dyDescent="0.25">
      <c r="A121" s="48" t="s">
        <v>172</v>
      </c>
      <c r="B121" s="46" t="s">
        <v>44</v>
      </c>
      <c r="C121" s="46" t="s">
        <v>173</v>
      </c>
      <c r="D121" s="46" t="s">
        <v>174</v>
      </c>
      <c r="E121" s="49">
        <v>194.94</v>
      </c>
      <c r="F121" s="47">
        <v>43054</v>
      </c>
      <c r="G121" s="4"/>
      <c r="I121" s="56" t="s">
        <v>205</v>
      </c>
      <c r="J121" s="33"/>
      <c r="L121" s="57" t="s">
        <v>206</v>
      </c>
    </row>
    <row r="122" spans="1:12" x14ac:dyDescent="0.25">
      <c r="A122" s="48" t="s">
        <v>169</v>
      </c>
      <c r="B122" s="46" t="s">
        <v>1</v>
      </c>
      <c r="C122" s="46" t="s">
        <v>170</v>
      </c>
      <c r="D122" s="46" t="s">
        <v>171</v>
      </c>
      <c r="E122" s="49">
        <v>205.64</v>
      </c>
      <c r="F122" s="47">
        <v>43055</v>
      </c>
      <c r="G122" s="4"/>
    </row>
    <row r="123" spans="1:12" x14ac:dyDescent="0.25">
      <c r="A123" s="48" t="s">
        <v>175</v>
      </c>
      <c r="B123" s="46" t="s">
        <v>44</v>
      </c>
      <c r="C123" s="46" t="s">
        <v>176</v>
      </c>
      <c r="D123" s="46" t="s">
        <v>177</v>
      </c>
      <c r="E123" s="49">
        <v>194.94</v>
      </c>
      <c r="F123" s="47">
        <v>43055</v>
      </c>
      <c r="G123" s="4"/>
    </row>
    <row r="124" spans="1:12" x14ac:dyDescent="0.25">
      <c r="A124" s="48" t="s">
        <v>175</v>
      </c>
      <c r="B124" s="46" t="s">
        <v>1</v>
      </c>
      <c r="C124" s="46" t="s">
        <v>176</v>
      </c>
      <c r="D124" s="46" t="s">
        <v>177</v>
      </c>
      <c r="E124" s="49">
        <v>205.64</v>
      </c>
      <c r="F124" s="47">
        <v>43055</v>
      </c>
      <c r="G124" s="4"/>
    </row>
    <row r="125" spans="1:12" x14ac:dyDescent="0.25">
      <c r="A125" s="48" t="s">
        <v>178</v>
      </c>
      <c r="B125" s="46" t="s">
        <v>44</v>
      </c>
      <c r="C125" s="46" t="s">
        <v>179</v>
      </c>
      <c r="D125" s="46" t="s">
        <v>180</v>
      </c>
      <c r="E125" s="49">
        <v>383.5</v>
      </c>
      <c r="F125" s="47">
        <v>43056</v>
      </c>
      <c r="G125" s="4"/>
    </row>
    <row r="126" spans="1:12" x14ac:dyDescent="0.25">
      <c r="A126" s="48" t="s">
        <v>178</v>
      </c>
      <c r="B126" s="46" t="s">
        <v>1</v>
      </c>
      <c r="C126" s="46" t="s">
        <v>179</v>
      </c>
      <c r="D126" s="46" t="s">
        <v>180</v>
      </c>
      <c r="E126" s="49">
        <v>205.64</v>
      </c>
      <c r="F126" s="47">
        <v>43056</v>
      </c>
      <c r="G126" s="4"/>
    </row>
    <row r="127" spans="1:12" x14ac:dyDescent="0.25">
      <c r="A127" s="48" t="s">
        <v>181</v>
      </c>
      <c r="B127" s="46" t="s">
        <v>44</v>
      </c>
      <c r="C127" s="46" t="s">
        <v>182</v>
      </c>
      <c r="D127" s="46" t="s">
        <v>183</v>
      </c>
      <c r="E127" s="49">
        <v>194.94</v>
      </c>
      <c r="F127" s="47">
        <v>43057</v>
      </c>
      <c r="G127" s="4"/>
    </row>
    <row r="128" spans="1:12" x14ac:dyDescent="0.25">
      <c r="A128" s="48" t="s">
        <v>99</v>
      </c>
      <c r="B128" s="46" t="s">
        <v>44</v>
      </c>
      <c r="C128" s="46" t="s">
        <v>100</v>
      </c>
      <c r="D128" s="46" t="s">
        <v>184</v>
      </c>
      <c r="E128" s="49">
        <v>194.94</v>
      </c>
      <c r="F128" s="47">
        <v>43057</v>
      </c>
      <c r="G128" s="4"/>
    </row>
    <row r="129" spans="1:12" x14ac:dyDescent="0.25">
      <c r="A129" s="48" t="s">
        <v>185</v>
      </c>
      <c r="B129" s="46" t="s">
        <v>44</v>
      </c>
      <c r="C129" s="46" t="s">
        <v>186</v>
      </c>
      <c r="D129" s="46"/>
      <c r="E129" s="49">
        <v>383.5</v>
      </c>
      <c r="F129" s="47">
        <v>43059</v>
      </c>
      <c r="G129" s="4"/>
    </row>
    <row r="130" spans="1:12" x14ac:dyDescent="0.25">
      <c r="A130" s="48" t="s">
        <v>99</v>
      </c>
      <c r="B130" s="46" t="s">
        <v>12</v>
      </c>
      <c r="C130" s="46" t="s">
        <v>100</v>
      </c>
      <c r="D130" s="46" t="s">
        <v>184</v>
      </c>
      <c r="E130" s="50" t="s">
        <v>77</v>
      </c>
      <c r="F130" s="47">
        <v>43059</v>
      </c>
      <c r="G130" s="4"/>
    </row>
    <row r="131" spans="1:12" x14ac:dyDescent="0.25">
      <c r="A131" s="48" t="s">
        <v>185</v>
      </c>
      <c r="B131" s="46" t="s">
        <v>1</v>
      </c>
      <c r="C131" s="46" t="s">
        <v>186</v>
      </c>
      <c r="D131" s="46"/>
      <c r="E131" s="49">
        <v>205.64</v>
      </c>
      <c r="F131" s="47">
        <v>43060</v>
      </c>
      <c r="G131" s="4"/>
    </row>
    <row r="132" spans="1:12" x14ac:dyDescent="0.25">
      <c r="A132" s="48" t="s">
        <v>160</v>
      </c>
      <c r="B132" s="46" t="s">
        <v>1</v>
      </c>
      <c r="C132" s="46" t="s">
        <v>187</v>
      </c>
      <c r="D132" s="46"/>
      <c r="E132" s="49">
        <v>205.64</v>
      </c>
      <c r="F132" s="47">
        <v>43060</v>
      </c>
      <c r="G132" s="4"/>
    </row>
    <row r="133" spans="1:12" x14ac:dyDescent="0.25">
      <c r="A133" s="48" t="s">
        <v>15</v>
      </c>
      <c r="B133" s="46" t="s">
        <v>44</v>
      </c>
      <c r="C133" s="46" t="s">
        <v>16</v>
      </c>
      <c r="D133" s="46"/>
      <c r="E133" s="49">
        <v>383.5</v>
      </c>
      <c r="F133" s="47">
        <v>43062</v>
      </c>
      <c r="G133" s="4"/>
    </row>
    <row r="134" spans="1:12" x14ac:dyDescent="0.25">
      <c r="A134" s="48" t="s">
        <v>17</v>
      </c>
      <c r="B134" s="46" t="s">
        <v>44</v>
      </c>
      <c r="C134" s="46" t="s">
        <v>18</v>
      </c>
      <c r="D134" s="46"/>
      <c r="E134" s="49">
        <v>194.94</v>
      </c>
      <c r="F134" s="47">
        <v>43062</v>
      </c>
      <c r="G134" s="4"/>
    </row>
    <row r="135" spans="1:12" x14ac:dyDescent="0.25">
      <c r="A135" s="48" t="s">
        <v>188</v>
      </c>
      <c r="B135" s="46" t="s">
        <v>44</v>
      </c>
      <c r="C135" s="46" t="s">
        <v>189</v>
      </c>
      <c r="D135" s="46"/>
      <c r="E135" s="49">
        <v>383.5</v>
      </c>
      <c r="F135" s="47">
        <v>43062</v>
      </c>
      <c r="G135" s="4"/>
    </row>
    <row r="136" spans="1:12" x14ac:dyDescent="0.25">
      <c r="A136" s="48" t="s">
        <v>172</v>
      </c>
      <c r="B136" s="46" t="s">
        <v>1</v>
      </c>
      <c r="C136" s="46" t="s">
        <v>190</v>
      </c>
      <c r="D136" s="46"/>
      <c r="E136" s="49">
        <v>205.64</v>
      </c>
      <c r="F136" s="47">
        <v>43063</v>
      </c>
      <c r="G136" s="4"/>
    </row>
    <row r="137" spans="1:12" x14ac:dyDescent="0.25">
      <c r="A137" s="48" t="s">
        <v>0</v>
      </c>
      <c r="B137" s="46" t="s">
        <v>44</v>
      </c>
      <c r="C137" s="46" t="s">
        <v>191</v>
      </c>
      <c r="D137" s="46"/>
      <c r="E137" s="49">
        <v>383.5</v>
      </c>
      <c r="F137" s="47">
        <v>43063</v>
      </c>
      <c r="G137" s="4"/>
    </row>
    <row r="138" spans="1:12" x14ac:dyDescent="0.25">
      <c r="A138" s="48" t="s">
        <v>188</v>
      </c>
      <c r="B138" s="46" t="s">
        <v>1</v>
      </c>
      <c r="C138" s="46" t="s">
        <v>192</v>
      </c>
      <c r="D138" s="46" t="s">
        <v>193</v>
      </c>
      <c r="E138" s="49">
        <v>205.64</v>
      </c>
      <c r="F138" s="47">
        <v>43067</v>
      </c>
      <c r="G138" s="4"/>
      <c r="L138" s="58" t="s">
        <v>211</v>
      </c>
    </row>
    <row r="139" spans="1:12" x14ac:dyDescent="0.25">
      <c r="A139" s="48" t="s">
        <v>194</v>
      </c>
      <c r="B139" s="46" t="s">
        <v>44</v>
      </c>
      <c r="C139" s="46" t="s">
        <v>195</v>
      </c>
      <c r="D139" s="46" t="s">
        <v>196</v>
      </c>
      <c r="E139" s="49">
        <v>187.32</v>
      </c>
      <c r="F139" s="47">
        <v>43067</v>
      </c>
      <c r="G139" s="4"/>
      <c r="L139" s="60" t="s">
        <v>215</v>
      </c>
    </row>
    <row r="140" spans="1:12" x14ac:dyDescent="0.25">
      <c r="A140" s="48" t="s">
        <v>194</v>
      </c>
      <c r="B140" s="46" t="s">
        <v>44</v>
      </c>
      <c r="C140" s="46" t="s">
        <v>195</v>
      </c>
      <c r="D140" s="46" t="s">
        <v>196</v>
      </c>
      <c r="E140" s="49">
        <v>205.64</v>
      </c>
      <c r="F140" s="47">
        <v>43069</v>
      </c>
      <c r="G140" s="4"/>
      <c r="L140" s="60" t="s">
        <v>217</v>
      </c>
    </row>
    <row r="141" spans="1:12" x14ac:dyDescent="0.25">
      <c r="A141" s="59" t="s">
        <v>207</v>
      </c>
      <c r="B141" s="58" t="s">
        <v>208</v>
      </c>
      <c r="C141" s="63" t="s">
        <v>82</v>
      </c>
      <c r="D141" s="58" t="s">
        <v>212</v>
      </c>
      <c r="E141" s="58" t="s">
        <v>210</v>
      </c>
      <c r="F141" s="58" t="s">
        <v>209</v>
      </c>
      <c r="G141" s="78" t="s">
        <v>76</v>
      </c>
    </row>
    <row r="142" spans="1:12" x14ac:dyDescent="0.25">
      <c r="A142" s="61" t="s">
        <v>213</v>
      </c>
      <c r="B142" s="62" t="s">
        <v>214</v>
      </c>
      <c r="C142" s="60" t="s">
        <v>221</v>
      </c>
      <c r="D142" s="60" t="s">
        <v>216</v>
      </c>
      <c r="E142" s="60">
        <v>90</v>
      </c>
      <c r="F142" s="62">
        <v>42998</v>
      </c>
      <c r="G142" s="79"/>
    </row>
    <row r="143" spans="1:12" x14ac:dyDescent="0.25">
      <c r="A143" s="61" t="s">
        <v>79</v>
      </c>
      <c r="B143" s="62" t="s">
        <v>44</v>
      </c>
      <c r="C143" s="60" t="s">
        <v>224</v>
      </c>
      <c r="D143" s="60" t="s">
        <v>218</v>
      </c>
      <c r="E143" s="60">
        <v>383.5</v>
      </c>
      <c r="F143" s="62">
        <v>42999</v>
      </c>
      <c r="G143" s="79"/>
    </row>
    <row r="144" spans="1:12" x14ac:dyDescent="0.25">
      <c r="A144" s="64" t="s">
        <v>81</v>
      </c>
      <c r="B144" s="65" t="s">
        <v>44</v>
      </c>
      <c r="C144" s="60" t="s">
        <v>227</v>
      </c>
      <c r="D144" s="63" t="s">
        <v>219</v>
      </c>
      <c r="E144" s="63">
        <v>383.5</v>
      </c>
      <c r="F144" s="65">
        <v>43000</v>
      </c>
      <c r="G144" s="79"/>
    </row>
    <row r="145" spans="1:7" x14ac:dyDescent="0.25">
      <c r="A145" s="61" t="s">
        <v>220</v>
      </c>
      <c r="B145" s="62" t="s">
        <v>44</v>
      </c>
      <c r="C145" s="66" t="s">
        <v>230</v>
      </c>
      <c r="D145" s="60" t="s">
        <v>222</v>
      </c>
      <c r="E145" s="60">
        <v>383.5</v>
      </c>
      <c r="F145" s="62">
        <v>43001</v>
      </c>
      <c r="G145" s="79"/>
    </row>
    <row r="146" spans="1:7" x14ac:dyDescent="0.25">
      <c r="A146" s="61" t="s">
        <v>223</v>
      </c>
      <c r="B146" s="62" t="s">
        <v>44</v>
      </c>
      <c r="C146" s="60" t="s">
        <v>232</v>
      </c>
      <c r="D146" s="60" t="s">
        <v>225</v>
      </c>
      <c r="E146" s="60">
        <v>498.69</v>
      </c>
      <c r="F146" s="62">
        <v>43001</v>
      </c>
      <c r="G146" s="79"/>
    </row>
    <row r="147" spans="1:7" x14ac:dyDescent="0.25">
      <c r="A147" s="61" t="s">
        <v>226</v>
      </c>
      <c r="B147" s="62" t="s">
        <v>44</v>
      </c>
      <c r="C147" s="60" t="s">
        <v>235</v>
      </c>
      <c r="D147" s="60" t="s">
        <v>228</v>
      </c>
      <c r="E147" s="60">
        <v>194.94</v>
      </c>
      <c r="F147" s="62">
        <v>43003</v>
      </c>
      <c r="G147" s="79"/>
    </row>
    <row r="148" spans="1:7" x14ac:dyDescent="0.25">
      <c r="A148" s="67" t="s">
        <v>229</v>
      </c>
      <c r="B148" s="68" t="s">
        <v>44</v>
      </c>
      <c r="C148" s="60" t="s">
        <v>237</v>
      </c>
      <c r="D148" s="66" t="s">
        <v>3</v>
      </c>
      <c r="E148" s="66"/>
      <c r="F148" s="68">
        <v>43003</v>
      </c>
      <c r="G148" s="79"/>
    </row>
    <row r="149" spans="1:7" x14ac:dyDescent="0.25">
      <c r="A149" s="61" t="s">
        <v>231</v>
      </c>
      <c r="B149" s="62" t="s">
        <v>44</v>
      </c>
      <c r="C149" s="60" t="s">
        <v>239</v>
      </c>
      <c r="D149" s="60" t="s">
        <v>233</v>
      </c>
      <c r="E149" s="60">
        <v>383.5</v>
      </c>
      <c r="F149" s="62">
        <v>43005</v>
      </c>
      <c r="G149" s="79"/>
    </row>
    <row r="150" spans="1:7" x14ac:dyDescent="0.25">
      <c r="A150" s="61" t="s">
        <v>234</v>
      </c>
      <c r="B150" s="62" t="s">
        <v>44</v>
      </c>
      <c r="C150" s="66" t="s">
        <v>80</v>
      </c>
      <c r="D150" s="60" t="s">
        <v>228</v>
      </c>
      <c r="E150" s="60">
        <v>194.94</v>
      </c>
      <c r="F150" s="62">
        <v>43005</v>
      </c>
      <c r="G150" s="79"/>
    </row>
    <row r="151" spans="1:7" x14ac:dyDescent="0.25">
      <c r="A151" s="61" t="s">
        <v>236</v>
      </c>
      <c r="B151" s="62" t="s">
        <v>44</v>
      </c>
      <c r="C151" s="60" t="s">
        <v>243</v>
      </c>
      <c r="D151" s="60" t="s">
        <v>228</v>
      </c>
      <c r="E151" s="60">
        <v>194.94</v>
      </c>
      <c r="F151" s="62">
        <v>43006</v>
      </c>
      <c r="G151" s="79"/>
    </row>
    <row r="152" spans="1:7" x14ac:dyDescent="0.25">
      <c r="A152" s="61" t="s">
        <v>238</v>
      </c>
      <c r="B152" s="62" t="s">
        <v>44</v>
      </c>
      <c r="C152" s="60" t="s">
        <v>245</v>
      </c>
      <c r="D152" s="60" t="s">
        <v>240</v>
      </c>
      <c r="E152" s="60">
        <v>254.64</v>
      </c>
      <c r="F152" s="62">
        <v>43006</v>
      </c>
      <c r="G152" s="79"/>
    </row>
    <row r="153" spans="1:7" x14ac:dyDescent="0.25">
      <c r="A153" s="67" t="s">
        <v>241</v>
      </c>
      <c r="B153" s="68" t="s">
        <v>1</v>
      </c>
      <c r="C153" s="60" t="s">
        <v>247</v>
      </c>
      <c r="D153" s="66" t="s">
        <v>1</v>
      </c>
      <c r="E153" s="66"/>
      <c r="F153" s="68">
        <v>43007</v>
      </c>
      <c r="G153" s="79"/>
    </row>
    <row r="154" spans="1:7" x14ac:dyDescent="0.25">
      <c r="A154" s="61" t="s">
        <v>242</v>
      </c>
      <c r="B154" s="62" t="s">
        <v>44</v>
      </c>
      <c r="C154" s="60" t="s">
        <v>249</v>
      </c>
      <c r="D154" s="60" t="s">
        <v>228</v>
      </c>
      <c r="E154" s="60">
        <v>194.94</v>
      </c>
      <c r="F154" s="62">
        <v>43007</v>
      </c>
      <c r="G154" s="79"/>
    </row>
    <row r="155" spans="1:7" x14ac:dyDescent="0.25">
      <c r="A155" s="61" t="s">
        <v>244</v>
      </c>
      <c r="B155" s="62" t="s">
        <v>44</v>
      </c>
      <c r="C155" s="60" t="s">
        <v>253</v>
      </c>
      <c r="D155" s="60" t="s">
        <v>240</v>
      </c>
      <c r="E155" s="60">
        <v>254.64</v>
      </c>
      <c r="F155" s="62">
        <v>43008</v>
      </c>
      <c r="G155" s="79"/>
    </row>
    <row r="156" spans="1:7" x14ac:dyDescent="0.25">
      <c r="A156" s="61" t="s">
        <v>246</v>
      </c>
      <c r="B156" s="62" t="s">
        <v>44</v>
      </c>
      <c r="C156" s="60" t="s">
        <v>254</v>
      </c>
      <c r="D156" s="60" t="s">
        <v>228</v>
      </c>
      <c r="E156" s="60">
        <v>194.94</v>
      </c>
      <c r="F156" s="62">
        <v>43010</v>
      </c>
      <c r="G156" s="79"/>
    </row>
    <row r="157" spans="1:7" x14ac:dyDescent="0.25">
      <c r="A157" s="61" t="s">
        <v>248</v>
      </c>
      <c r="B157" s="62" t="s">
        <v>44</v>
      </c>
      <c r="C157" s="60" t="s">
        <v>237</v>
      </c>
      <c r="D157" s="60" t="s">
        <v>250</v>
      </c>
      <c r="E157" s="60">
        <v>498.69</v>
      </c>
      <c r="F157" s="62">
        <v>43010</v>
      </c>
      <c r="G157" s="79"/>
    </row>
    <row r="158" spans="1:7" x14ac:dyDescent="0.25">
      <c r="A158" s="61" t="s">
        <v>251</v>
      </c>
      <c r="B158" s="62" t="s">
        <v>252</v>
      </c>
      <c r="C158" s="60" t="s">
        <v>256</v>
      </c>
      <c r="D158" s="60" t="s">
        <v>228</v>
      </c>
      <c r="E158" s="60">
        <v>225.02</v>
      </c>
      <c r="F158" s="62">
        <v>43011</v>
      </c>
      <c r="G158" s="79"/>
    </row>
    <row r="159" spans="1:7" x14ac:dyDescent="0.25">
      <c r="A159" s="61" t="s">
        <v>234</v>
      </c>
      <c r="B159" s="62" t="s">
        <v>1</v>
      </c>
      <c r="C159" s="60" t="s">
        <v>258</v>
      </c>
      <c r="D159" s="60" t="s">
        <v>1</v>
      </c>
      <c r="E159" s="60">
        <v>205.64</v>
      </c>
      <c r="F159" s="62">
        <v>43012</v>
      </c>
      <c r="G159" s="79"/>
    </row>
    <row r="160" spans="1:7" x14ac:dyDescent="0.25">
      <c r="A160" s="61" t="s">
        <v>236</v>
      </c>
      <c r="B160" s="62" t="s">
        <v>1</v>
      </c>
      <c r="C160" s="51" t="s">
        <v>247</v>
      </c>
      <c r="D160" s="60" t="s">
        <v>1</v>
      </c>
      <c r="E160" s="60">
        <v>205.64</v>
      </c>
      <c r="F160" s="62">
        <v>43012</v>
      </c>
      <c r="G160" s="79"/>
    </row>
    <row r="161" spans="1:8" x14ac:dyDescent="0.25">
      <c r="A161" s="61" t="s">
        <v>255</v>
      </c>
      <c r="B161" s="62" t="s">
        <v>44</v>
      </c>
      <c r="C161" s="60" t="s">
        <v>261</v>
      </c>
      <c r="D161" s="60" t="s">
        <v>257</v>
      </c>
      <c r="E161" s="60">
        <v>498.69</v>
      </c>
      <c r="F161" s="62">
        <v>43013</v>
      </c>
      <c r="G161" s="79"/>
    </row>
    <row r="162" spans="1:8" x14ac:dyDescent="0.25">
      <c r="A162" s="61" t="s">
        <v>255</v>
      </c>
      <c r="B162" s="60" t="s">
        <v>1</v>
      </c>
      <c r="C162" s="71" t="s">
        <v>262</v>
      </c>
      <c r="D162" s="60" t="s">
        <v>1</v>
      </c>
      <c r="E162" s="60">
        <v>205.64</v>
      </c>
      <c r="F162" s="62">
        <v>43013</v>
      </c>
      <c r="G162" s="79"/>
    </row>
    <row r="163" spans="1:8" x14ac:dyDescent="0.25">
      <c r="A163" s="69" t="s">
        <v>246</v>
      </c>
      <c r="B163" s="51" t="s">
        <v>1</v>
      </c>
      <c r="C163" s="60" t="s">
        <v>264</v>
      </c>
      <c r="D163" s="51" t="s">
        <v>1</v>
      </c>
      <c r="E163" s="51">
        <v>205.64</v>
      </c>
      <c r="F163" s="70">
        <v>43014</v>
      </c>
      <c r="G163" s="79"/>
    </row>
    <row r="164" spans="1:8" x14ac:dyDescent="0.25">
      <c r="A164" s="61" t="s">
        <v>260</v>
      </c>
      <c r="B164" s="60" t="s">
        <v>1</v>
      </c>
      <c r="C164" s="60" t="s">
        <v>264</v>
      </c>
      <c r="D164" s="60" t="s">
        <v>1</v>
      </c>
      <c r="E164" s="60">
        <v>205</v>
      </c>
      <c r="F164" s="62">
        <v>43014</v>
      </c>
      <c r="G164" s="79"/>
    </row>
    <row r="165" spans="1:8" x14ac:dyDescent="0.25">
      <c r="A165" s="72" t="s">
        <v>244</v>
      </c>
      <c r="B165" s="71" t="s">
        <v>1</v>
      </c>
      <c r="C165" s="74" t="s">
        <v>267</v>
      </c>
      <c r="D165" s="71" t="s">
        <v>1</v>
      </c>
      <c r="E165" s="71">
        <v>205.64</v>
      </c>
      <c r="F165" s="73">
        <v>43014</v>
      </c>
      <c r="G165" s="79"/>
    </row>
    <row r="166" spans="1:8" x14ac:dyDescent="0.25">
      <c r="A166" s="61" t="s">
        <v>263</v>
      </c>
      <c r="B166" s="62" t="s">
        <v>44</v>
      </c>
      <c r="C166" s="74" t="s">
        <v>267</v>
      </c>
      <c r="D166" s="60" t="s">
        <v>265</v>
      </c>
      <c r="E166" s="60">
        <v>383.5</v>
      </c>
      <c r="F166" s="62">
        <v>43015</v>
      </c>
      <c r="G166" s="79"/>
    </row>
    <row r="167" spans="1:8" x14ac:dyDescent="0.25">
      <c r="A167" s="61" t="s">
        <v>263</v>
      </c>
      <c r="B167" s="60" t="s">
        <v>1</v>
      </c>
      <c r="C167" s="60" t="s">
        <v>270</v>
      </c>
      <c r="D167" s="60" t="s">
        <v>1</v>
      </c>
      <c r="E167" s="60">
        <v>205.64</v>
      </c>
      <c r="F167" s="62">
        <v>43015</v>
      </c>
      <c r="G167" s="79"/>
    </row>
    <row r="168" spans="1:8" x14ac:dyDescent="0.25">
      <c r="A168" s="75" t="s">
        <v>266</v>
      </c>
      <c r="B168" s="74" t="s">
        <v>44</v>
      </c>
      <c r="C168" s="60" t="s">
        <v>239</v>
      </c>
      <c r="D168" s="74" t="s">
        <v>268</v>
      </c>
      <c r="E168" s="74">
        <v>383.5</v>
      </c>
      <c r="F168" s="76">
        <v>43017</v>
      </c>
      <c r="G168" s="79"/>
    </row>
    <row r="169" spans="1:8" x14ac:dyDescent="0.25">
      <c r="A169" s="75" t="s">
        <v>266</v>
      </c>
      <c r="B169" s="74" t="s">
        <v>12</v>
      </c>
      <c r="C169" s="60" t="s">
        <v>243</v>
      </c>
      <c r="D169" s="74" t="s">
        <v>12</v>
      </c>
      <c r="E169" s="74">
        <v>0</v>
      </c>
      <c r="F169" s="76">
        <v>43017</v>
      </c>
      <c r="G169" s="79"/>
      <c r="H169" s="77" t="s">
        <v>321</v>
      </c>
    </row>
    <row r="170" spans="1:8" x14ac:dyDescent="0.25">
      <c r="A170" s="61" t="s">
        <v>269</v>
      </c>
      <c r="B170" s="62" t="s">
        <v>44</v>
      </c>
      <c r="C170" s="60" t="s">
        <v>270</v>
      </c>
      <c r="D170" s="60" t="s">
        <v>271</v>
      </c>
      <c r="E170" s="60">
        <v>383.5</v>
      </c>
      <c r="F170" s="62">
        <v>43018</v>
      </c>
      <c r="G170" s="79"/>
      <c r="H170" s="77" t="s">
        <v>322</v>
      </c>
    </row>
    <row r="171" spans="1:8" x14ac:dyDescent="0.25">
      <c r="A171" s="61" t="s">
        <v>238</v>
      </c>
      <c r="B171" s="60" t="s">
        <v>1</v>
      </c>
      <c r="C171" s="60" t="s">
        <v>273</v>
      </c>
      <c r="D171" s="60" t="s">
        <v>1</v>
      </c>
      <c r="E171" s="60">
        <v>205.64</v>
      </c>
      <c r="F171" s="62">
        <v>43018</v>
      </c>
      <c r="G171" s="79"/>
      <c r="H171" s="77" t="s">
        <v>323</v>
      </c>
    </row>
    <row r="172" spans="1:8" x14ac:dyDescent="0.25">
      <c r="A172" s="61" t="s">
        <v>242</v>
      </c>
      <c r="B172" s="60" t="s">
        <v>1</v>
      </c>
      <c r="C172" s="74" t="s">
        <v>267</v>
      </c>
      <c r="D172" s="60" t="s">
        <v>1</v>
      </c>
      <c r="E172" s="60">
        <v>205.64</v>
      </c>
      <c r="F172" s="62">
        <v>43019</v>
      </c>
      <c r="G172" s="79"/>
      <c r="H172" s="77" t="s">
        <v>324</v>
      </c>
    </row>
    <row r="173" spans="1:8" x14ac:dyDescent="0.25">
      <c r="A173" s="61" t="s">
        <v>269</v>
      </c>
      <c r="B173" s="60" t="s">
        <v>1</v>
      </c>
      <c r="C173" s="60" t="s">
        <v>39</v>
      </c>
      <c r="D173" s="60" t="s">
        <v>1</v>
      </c>
      <c r="E173" s="60">
        <v>205.64</v>
      </c>
      <c r="F173" s="62">
        <v>43019</v>
      </c>
      <c r="G173" s="79"/>
      <c r="H173" s="77" t="s">
        <v>325</v>
      </c>
    </row>
    <row r="174" spans="1:8" x14ac:dyDescent="0.25">
      <c r="A174" s="61" t="s">
        <v>272</v>
      </c>
      <c r="B174" s="60" t="s">
        <v>44</v>
      </c>
      <c r="C174" s="71" t="s">
        <v>275</v>
      </c>
      <c r="D174" s="60" t="s">
        <v>3</v>
      </c>
      <c r="E174" s="60">
        <v>254.64</v>
      </c>
      <c r="F174" s="62">
        <v>43019</v>
      </c>
      <c r="G174" s="79"/>
      <c r="H174" s="77" t="s">
        <v>326</v>
      </c>
    </row>
    <row r="175" spans="1:8" x14ac:dyDescent="0.25">
      <c r="A175" s="61" t="s">
        <v>266</v>
      </c>
      <c r="B175" s="60" t="s">
        <v>1</v>
      </c>
      <c r="C175" s="60" t="s">
        <v>221</v>
      </c>
      <c r="D175" s="60" t="s">
        <v>1</v>
      </c>
      <c r="E175" s="60">
        <v>205.64</v>
      </c>
      <c r="F175" s="62">
        <v>43019</v>
      </c>
      <c r="G175" s="79"/>
      <c r="H175" s="77" t="s">
        <v>327</v>
      </c>
    </row>
    <row r="176" spans="1:8" x14ac:dyDescent="0.25">
      <c r="A176" s="61" t="s">
        <v>38</v>
      </c>
      <c r="B176" s="62" t="s">
        <v>44</v>
      </c>
      <c r="C176" s="60" t="s">
        <v>277</v>
      </c>
      <c r="D176" s="60" t="s">
        <v>274</v>
      </c>
      <c r="E176" s="60">
        <v>383.5</v>
      </c>
      <c r="F176" s="62">
        <v>43020</v>
      </c>
      <c r="G176" s="79"/>
      <c r="H176" s="77" t="s">
        <v>328</v>
      </c>
    </row>
    <row r="177" spans="1:8" x14ac:dyDescent="0.25">
      <c r="A177" s="72" t="s">
        <v>38</v>
      </c>
      <c r="B177" s="71" t="s">
        <v>1</v>
      </c>
      <c r="C177" s="60" t="s">
        <v>279</v>
      </c>
      <c r="D177" s="71" t="s">
        <v>1</v>
      </c>
      <c r="E177" s="71">
        <v>0</v>
      </c>
      <c r="F177" s="73">
        <v>43020</v>
      </c>
      <c r="G177" s="79"/>
      <c r="H177" s="77" t="s">
        <v>329</v>
      </c>
    </row>
    <row r="178" spans="1:8" x14ac:dyDescent="0.25">
      <c r="A178" s="61" t="s">
        <v>220</v>
      </c>
      <c r="B178" s="60" t="s">
        <v>1</v>
      </c>
      <c r="C178" s="60" t="s">
        <v>224</v>
      </c>
      <c r="D178" s="60" t="s">
        <v>1</v>
      </c>
      <c r="E178" s="60">
        <v>205.64</v>
      </c>
      <c r="F178" s="62">
        <v>43020</v>
      </c>
      <c r="G178" s="79"/>
    </row>
    <row r="179" spans="1:8" x14ac:dyDescent="0.25">
      <c r="A179" s="61" t="s">
        <v>276</v>
      </c>
      <c r="B179" s="60" t="s">
        <v>44</v>
      </c>
      <c r="C179" s="60" t="s">
        <v>281</v>
      </c>
      <c r="D179" s="60" t="s">
        <v>3</v>
      </c>
      <c r="E179" s="60">
        <v>254</v>
      </c>
      <c r="F179" s="62">
        <v>43020</v>
      </c>
      <c r="G179" s="79"/>
    </row>
    <row r="180" spans="1:8" x14ac:dyDescent="0.25">
      <c r="A180" s="61" t="s">
        <v>278</v>
      </c>
      <c r="B180" s="60" t="s">
        <v>1</v>
      </c>
      <c r="C180" s="60" t="s">
        <v>283</v>
      </c>
      <c r="D180" s="60" t="s">
        <v>1</v>
      </c>
      <c r="E180" s="60">
        <v>205.64</v>
      </c>
      <c r="F180" s="62">
        <v>43020</v>
      </c>
      <c r="G180" s="79"/>
    </row>
    <row r="181" spans="1:8" x14ac:dyDescent="0.25">
      <c r="A181" s="61" t="s">
        <v>223</v>
      </c>
      <c r="B181" s="60" t="s">
        <v>1</v>
      </c>
      <c r="C181" s="71" t="s">
        <v>86</v>
      </c>
      <c r="D181" s="60" t="s">
        <v>1</v>
      </c>
      <c r="E181" s="60">
        <v>205.64</v>
      </c>
      <c r="F181" s="62">
        <v>43021</v>
      </c>
      <c r="G181" s="79"/>
    </row>
    <row r="182" spans="1:8" x14ac:dyDescent="0.25">
      <c r="A182" s="61" t="s">
        <v>280</v>
      </c>
      <c r="B182" s="60" t="s">
        <v>44</v>
      </c>
      <c r="C182" s="60" t="s">
        <v>286</v>
      </c>
      <c r="D182" s="60" t="s">
        <v>225</v>
      </c>
      <c r="E182" s="60">
        <v>498.69</v>
      </c>
      <c r="F182" s="62">
        <v>43022</v>
      </c>
      <c r="G182" s="79"/>
    </row>
    <row r="183" spans="1:8" x14ac:dyDescent="0.25">
      <c r="A183" s="61" t="s">
        <v>282</v>
      </c>
      <c r="B183" s="60" t="s">
        <v>44</v>
      </c>
      <c r="C183" s="60" t="s">
        <v>288</v>
      </c>
      <c r="D183" s="60" t="s">
        <v>284</v>
      </c>
      <c r="E183" s="60">
        <v>383.5</v>
      </c>
      <c r="F183" s="62">
        <v>43022</v>
      </c>
      <c r="G183" s="79"/>
    </row>
    <row r="184" spans="1:8" x14ac:dyDescent="0.25">
      <c r="A184" s="72" t="s">
        <v>84</v>
      </c>
      <c r="B184" s="71" t="s">
        <v>44</v>
      </c>
      <c r="C184" s="60"/>
      <c r="D184" s="60" t="s">
        <v>290</v>
      </c>
      <c r="E184" s="71" t="s">
        <v>3</v>
      </c>
      <c r="F184" s="73">
        <v>43024</v>
      </c>
      <c r="G184" s="79"/>
    </row>
    <row r="185" spans="1:8" x14ac:dyDescent="0.25">
      <c r="A185" s="61" t="s">
        <v>285</v>
      </c>
      <c r="B185" s="60" t="s">
        <v>44</v>
      </c>
      <c r="C185" s="60">
        <v>383.5</v>
      </c>
      <c r="D185" s="71" t="s">
        <v>292</v>
      </c>
      <c r="E185" s="60" t="s">
        <v>287</v>
      </c>
      <c r="F185" s="62">
        <v>43024</v>
      </c>
      <c r="G185" s="79"/>
    </row>
    <row r="186" spans="1:8" x14ac:dyDescent="0.25">
      <c r="A186" s="61" t="s">
        <v>226</v>
      </c>
      <c r="B186" s="60" t="s">
        <v>1</v>
      </c>
      <c r="C186" s="60">
        <v>205.64</v>
      </c>
      <c r="D186" s="60" t="s">
        <v>292</v>
      </c>
      <c r="E186" s="60" t="s">
        <v>1</v>
      </c>
      <c r="F186" s="62">
        <v>43024</v>
      </c>
      <c r="G186" s="79"/>
    </row>
    <row r="187" spans="1:8" x14ac:dyDescent="0.25">
      <c r="A187" s="61" t="s">
        <v>289</v>
      </c>
      <c r="B187" s="60" t="s">
        <v>1</v>
      </c>
      <c r="C187" s="60">
        <v>205.64</v>
      </c>
      <c r="D187" s="60" t="s">
        <v>281</v>
      </c>
      <c r="E187" s="60" t="s">
        <v>1</v>
      </c>
      <c r="F187" s="62">
        <v>43025</v>
      </c>
      <c r="G187" s="79"/>
    </row>
    <row r="188" spans="1:8" x14ac:dyDescent="0.25">
      <c r="A188" s="72" t="s">
        <v>291</v>
      </c>
      <c r="B188" s="71" t="s">
        <v>44</v>
      </c>
      <c r="C188" s="71"/>
      <c r="D188" s="60" t="s">
        <v>249</v>
      </c>
      <c r="E188" s="71"/>
      <c r="F188" s="73">
        <v>43025</v>
      </c>
      <c r="G188" s="79"/>
    </row>
    <row r="189" spans="1:8" x14ac:dyDescent="0.25">
      <c r="A189" s="61" t="s">
        <v>291</v>
      </c>
      <c r="B189" s="60" t="s">
        <v>12</v>
      </c>
      <c r="C189" s="60">
        <v>0</v>
      </c>
      <c r="D189" s="71" t="s">
        <v>293</v>
      </c>
      <c r="E189" s="60"/>
      <c r="F189" s="62">
        <v>43025</v>
      </c>
      <c r="G189" s="79"/>
    </row>
    <row r="190" spans="1:8" x14ac:dyDescent="0.25">
      <c r="A190" s="61" t="s">
        <v>280</v>
      </c>
      <c r="B190" s="60" t="s">
        <v>1</v>
      </c>
      <c r="C190" s="60">
        <v>205.64</v>
      </c>
      <c r="D190" s="60" t="s">
        <v>295</v>
      </c>
      <c r="E190" s="60" t="s">
        <v>1</v>
      </c>
      <c r="F190" s="62">
        <v>43025</v>
      </c>
      <c r="G190" s="79"/>
    </row>
    <row r="191" spans="1:8" x14ac:dyDescent="0.25">
      <c r="A191" s="61" t="s">
        <v>248</v>
      </c>
      <c r="B191" s="60" t="s">
        <v>1</v>
      </c>
      <c r="C191" s="60">
        <v>205.64</v>
      </c>
      <c r="D191" s="60" t="s">
        <v>286</v>
      </c>
      <c r="E191" s="60" t="s">
        <v>1</v>
      </c>
      <c r="F191" s="62">
        <v>43026</v>
      </c>
      <c r="G191" s="79"/>
    </row>
    <row r="192" spans="1:8" x14ac:dyDescent="0.25">
      <c r="A192" s="72" t="s">
        <v>139</v>
      </c>
      <c r="B192" s="71" t="s">
        <v>44</v>
      </c>
      <c r="C192" s="71"/>
      <c r="D192" s="60" t="s">
        <v>277</v>
      </c>
      <c r="E192" s="71"/>
      <c r="F192" s="73">
        <v>43026</v>
      </c>
      <c r="G192" s="79"/>
    </row>
    <row r="193" spans="1:7" x14ac:dyDescent="0.25">
      <c r="A193" s="61" t="s">
        <v>294</v>
      </c>
      <c r="B193" s="60" t="s">
        <v>44</v>
      </c>
      <c r="C193" s="60">
        <v>498.69</v>
      </c>
      <c r="D193" s="60" t="s">
        <v>277</v>
      </c>
      <c r="E193" s="60" t="s">
        <v>296</v>
      </c>
      <c r="F193" s="62">
        <v>43026</v>
      </c>
      <c r="G193" s="79"/>
    </row>
    <row r="194" spans="1:7" x14ac:dyDescent="0.25">
      <c r="A194" s="61" t="s">
        <v>285</v>
      </c>
      <c r="B194" s="60" t="s">
        <v>1</v>
      </c>
      <c r="C194" s="60">
        <v>205.64</v>
      </c>
      <c r="D194" s="71" t="s">
        <v>298</v>
      </c>
      <c r="E194" s="60" t="s">
        <v>1</v>
      </c>
      <c r="F194" s="62">
        <v>43028</v>
      </c>
      <c r="G194" s="79"/>
    </row>
    <row r="195" spans="1:7" x14ac:dyDescent="0.25">
      <c r="A195" s="61" t="s">
        <v>276</v>
      </c>
      <c r="B195" s="60" t="s">
        <v>44</v>
      </c>
      <c r="C195" s="60">
        <v>254</v>
      </c>
      <c r="D195" s="60" t="s">
        <v>300</v>
      </c>
      <c r="E195" s="60" t="s">
        <v>297</v>
      </c>
      <c r="F195" s="62">
        <v>43028</v>
      </c>
      <c r="G195" s="79"/>
    </row>
    <row r="196" spans="1:7" x14ac:dyDescent="0.25">
      <c r="A196" s="61" t="s">
        <v>276</v>
      </c>
      <c r="B196" s="60" t="s">
        <v>1</v>
      </c>
      <c r="C196" s="60">
        <v>205.64</v>
      </c>
      <c r="D196" s="60" t="s">
        <v>300</v>
      </c>
      <c r="E196" s="60" t="s">
        <v>3</v>
      </c>
      <c r="F196" s="62">
        <v>43028</v>
      </c>
      <c r="G196" s="79"/>
    </row>
    <row r="197" spans="1:7" x14ac:dyDescent="0.25">
      <c r="A197" s="72" t="s">
        <v>151</v>
      </c>
      <c r="B197" s="71" t="s">
        <v>44</v>
      </c>
      <c r="C197" s="71"/>
      <c r="D197" s="60" t="s">
        <v>302</v>
      </c>
      <c r="E197" s="71" t="s">
        <v>3</v>
      </c>
      <c r="F197" s="73">
        <v>43028</v>
      </c>
      <c r="G197" s="79"/>
    </row>
    <row r="198" spans="1:7" x14ac:dyDescent="0.25">
      <c r="A198" s="61" t="s">
        <v>299</v>
      </c>
      <c r="B198" s="60" t="s">
        <v>44</v>
      </c>
      <c r="C198" s="60">
        <v>383.5</v>
      </c>
      <c r="D198" s="60" t="s">
        <v>304</v>
      </c>
      <c r="E198" s="60" t="s">
        <v>219</v>
      </c>
      <c r="F198" s="62">
        <v>43028</v>
      </c>
      <c r="G198" s="79"/>
    </row>
    <row r="199" spans="1:7" x14ac:dyDescent="0.25">
      <c r="A199" s="61" t="s">
        <v>299</v>
      </c>
      <c r="B199" s="60" t="s">
        <v>1</v>
      </c>
      <c r="C199" s="60">
        <v>205.64</v>
      </c>
      <c r="D199" s="60" t="s">
        <v>302</v>
      </c>
      <c r="E199" s="60" t="s">
        <v>1</v>
      </c>
      <c r="F199" s="62">
        <v>43028</v>
      </c>
      <c r="G199" s="79"/>
    </row>
    <row r="200" spans="1:7" x14ac:dyDescent="0.25">
      <c r="A200" s="61" t="s">
        <v>301</v>
      </c>
      <c r="B200" s="60" t="s">
        <v>44</v>
      </c>
      <c r="C200" s="60">
        <v>194.94</v>
      </c>
      <c r="D200" s="60" t="s">
        <v>307</v>
      </c>
      <c r="E200" s="60" t="s">
        <v>228</v>
      </c>
      <c r="F200" s="62">
        <v>43028</v>
      </c>
      <c r="G200" s="79"/>
    </row>
    <row r="201" spans="1:7" x14ac:dyDescent="0.25">
      <c r="A201" s="61" t="s">
        <v>303</v>
      </c>
      <c r="B201" s="60" t="s">
        <v>44</v>
      </c>
      <c r="C201" s="60">
        <v>254.64</v>
      </c>
      <c r="D201" s="60" t="s">
        <v>304</v>
      </c>
      <c r="E201" s="60" t="s">
        <v>305</v>
      </c>
      <c r="F201" s="62">
        <v>43029</v>
      </c>
      <c r="G201" s="79"/>
    </row>
    <row r="202" spans="1:7" x14ac:dyDescent="0.25">
      <c r="A202" s="61" t="s">
        <v>301</v>
      </c>
      <c r="B202" s="60" t="s">
        <v>1</v>
      </c>
      <c r="C202" s="60">
        <v>205.64</v>
      </c>
      <c r="D202" s="60" t="s">
        <v>309</v>
      </c>
      <c r="E202" s="60" t="s">
        <v>1</v>
      </c>
      <c r="F202" s="62">
        <v>43029</v>
      </c>
      <c r="G202" s="79"/>
    </row>
    <row r="203" spans="1:7" x14ac:dyDescent="0.25">
      <c r="A203" s="61" t="s">
        <v>306</v>
      </c>
      <c r="B203" s="60" t="s">
        <v>44</v>
      </c>
      <c r="C203" s="60">
        <v>254.64</v>
      </c>
      <c r="D203" s="60" t="s">
        <v>311</v>
      </c>
      <c r="E203" s="60" t="s">
        <v>308</v>
      </c>
      <c r="F203" s="62">
        <v>43029</v>
      </c>
      <c r="G203" s="79"/>
    </row>
    <row r="204" spans="1:7" x14ac:dyDescent="0.25">
      <c r="A204" s="61" t="s">
        <v>303</v>
      </c>
      <c r="B204" s="60" t="s">
        <v>1</v>
      </c>
      <c r="C204" s="60">
        <v>205.64</v>
      </c>
      <c r="D204" s="60" t="s">
        <v>307</v>
      </c>
      <c r="E204" s="60" t="s">
        <v>1</v>
      </c>
      <c r="F204" s="62">
        <v>43029</v>
      </c>
      <c r="G204" s="79"/>
    </row>
    <row r="205" spans="1:7" x14ac:dyDescent="0.25">
      <c r="A205" s="61" t="s">
        <v>92</v>
      </c>
      <c r="B205" s="60" t="s">
        <v>44</v>
      </c>
      <c r="C205" s="60">
        <v>194.94</v>
      </c>
      <c r="D205" s="60" t="s">
        <v>311</v>
      </c>
      <c r="E205" s="60" t="s">
        <v>228</v>
      </c>
      <c r="F205" s="62">
        <v>43032</v>
      </c>
      <c r="G205" s="79"/>
    </row>
    <row r="206" spans="1:7" x14ac:dyDescent="0.25">
      <c r="A206" s="61" t="s">
        <v>310</v>
      </c>
      <c r="B206" s="60" t="s">
        <v>44</v>
      </c>
      <c r="C206" s="60">
        <v>498.69</v>
      </c>
      <c r="D206" s="60" t="s">
        <v>314</v>
      </c>
      <c r="E206" s="60" t="s">
        <v>312</v>
      </c>
      <c r="F206" s="62">
        <v>43032</v>
      </c>
      <c r="G206" s="79"/>
    </row>
    <row r="207" spans="1:7" x14ac:dyDescent="0.25">
      <c r="A207" s="61" t="s">
        <v>306</v>
      </c>
      <c r="B207" s="60" t="s">
        <v>1</v>
      </c>
      <c r="C207" s="60">
        <v>205.64</v>
      </c>
      <c r="D207" s="60" t="s">
        <v>317</v>
      </c>
      <c r="E207" s="60" t="s">
        <v>1</v>
      </c>
      <c r="F207" s="62">
        <v>43033</v>
      </c>
      <c r="G207" s="79"/>
    </row>
    <row r="208" spans="1:7" x14ac:dyDescent="0.25">
      <c r="A208" s="61" t="s">
        <v>310</v>
      </c>
      <c r="B208" s="60" t="s">
        <v>1</v>
      </c>
      <c r="C208" s="60">
        <v>205.64</v>
      </c>
      <c r="D208" s="60" t="s">
        <v>317</v>
      </c>
      <c r="E208" s="60" t="s">
        <v>1</v>
      </c>
      <c r="F208" s="62">
        <v>43033</v>
      </c>
      <c r="G208" s="79"/>
    </row>
    <row r="209" spans="1:7" x14ac:dyDescent="0.25">
      <c r="A209" s="61" t="s">
        <v>313</v>
      </c>
      <c r="B209" s="60" t="s">
        <v>44</v>
      </c>
      <c r="C209" s="60">
        <v>254.54</v>
      </c>
      <c r="D209" s="60" t="s">
        <v>91</v>
      </c>
      <c r="E209" s="60" t="s">
        <v>315</v>
      </c>
      <c r="F209" s="62">
        <v>43034</v>
      </c>
      <c r="G209" s="79"/>
    </row>
    <row r="210" spans="1:7" x14ac:dyDescent="0.25">
      <c r="A210" s="61" t="s">
        <v>316</v>
      </c>
      <c r="B210" s="60" t="s">
        <v>44</v>
      </c>
      <c r="C210" s="60">
        <v>254.64</v>
      </c>
      <c r="D210" s="60" t="s">
        <v>319</v>
      </c>
      <c r="E210" s="60" t="s">
        <v>318</v>
      </c>
      <c r="F210" s="62">
        <v>43034</v>
      </c>
      <c r="G210" s="79"/>
    </row>
    <row r="211" spans="1:7" x14ac:dyDescent="0.25">
      <c r="A211" s="61" t="s">
        <v>316</v>
      </c>
      <c r="B211" s="60" t="s">
        <v>1</v>
      </c>
      <c r="C211" s="60">
        <v>205.64</v>
      </c>
      <c r="D211" s="60" t="s">
        <v>125</v>
      </c>
      <c r="E211" s="60" t="s">
        <v>1</v>
      </c>
      <c r="F211" s="62">
        <v>43034</v>
      </c>
      <c r="G211" s="79"/>
    </row>
    <row r="212" spans="1:7" x14ac:dyDescent="0.25">
      <c r="A212" s="61" t="s">
        <v>90</v>
      </c>
      <c r="B212" s="60" t="s">
        <v>44</v>
      </c>
      <c r="C212" s="60">
        <v>194.94</v>
      </c>
      <c r="D212" s="71" t="s">
        <v>320</v>
      </c>
      <c r="E212" s="60"/>
      <c r="F212" s="62">
        <v>43034</v>
      </c>
      <c r="G212" s="79"/>
    </row>
    <row r="213" spans="1:7" x14ac:dyDescent="0.25">
      <c r="A213" s="61" t="s">
        <v>133</v>
      </c>
      <c r="B213" s="62" t="s">
        <v>44</v>
      </c>
      <c r="C213" s="60">
        <v>383.5</v>
      </c>
      <c r="D213" s="60" t="s">
        <v>89</v>
      </c>
      <c r="E213" s="60" t="s">
        <v>222</v>
      </c>
      <c r="F213" s="62">
        <v>43035</v>
      </c>
      <c r="G213" s="79"/>
    </row>
    <row r="214" spans="1:7" x14ac:dyDescent="0.25">
      <c r="A214" s="61" t="s">
        <v>124</v>
      </c>
      <c r="B214" s="60" t="s">
        <v>44</v>
      </c>
      <c r="C214" s="60">
        <v>383.5</v>
      </c>
      <c r="D214" s="33"/>
      <c r="E214" s="60"/>
      <c r="F214" s="62">
        <v>43035</v>
      </c>
      <c r="G214" s="79"/>
    </row>
    <row r="215" spans="1:7" x14ac:dyDescent="0.25">
      <c r="A215" s="72" t="s">
        <v>19</v>
      </c>
      <c r="B215" s="71" t="s">
        <v>44</v>
      </c>
      <c r="C215" s="71"/>
      <c r="D215" s="33"/>
      <c r="E215" s="71" t="s">
        <v>3</v>
      </c>
      <c r="F215" s="73">
        <v>43035</v>
      </c>
      <c r="G215" s="79"/>
    </row>
    <row r="216" spans="1:7" x14ac:dyDescent="0.25">
      <c r="A216" s="61" t="s">
        <v>88</v>
      </c>
      <c r="B216" s="60" t="s">
        <v>44</v>
      </c>
      <c r="C216" s="60">
        <v>194.94</v>
      </c>
      <c r="D216" s="33"/>
      <c r="E216" s="60" t="s">
        <v>228</v>
      </c>
      <c r="F216" s="62">
        <v>43036</v>
      </c>
      <c r="G216" s="79"/>
    </row>
    <row r="217" spans="1:7" x14ac:dyDescent="0.25">
      <c r="G217"/>
    </row>
    <row r="218" spans="1:7" x14ac:dyDescent="0.25">
      <c r="G218"/>
    </row>
    <row r="219" spans="1:7" x14ac:dyDescent="0.25">
      <c r="G219"/>
    </row>
    <row r="220" spans="1:7" x14ac:dyDescent="0.25">
      <c r="G220"/>
    </row>
    <row r="221" spans="1:7" x14ac:dyDescent="0.25">
      <c r="G221"/>
    </row>
    <row r="222" spans="1:7" x14ac:dyDescent="0.25">
      <c r="G222"/>
    </row>
    <row r="223" spans="1:7" x14ac:dyDescent="0.25">
      <c r="G223"/>
    </row>
    <row r="224" spans="1:7" x14ac:dyDescent="0.25">
      <c r="G224"/>
    </row>
    <row r="225" spans="5:7" x14ac:dyDescent="0.25">
      <c r="G225"/>
    </row>
    <row r="226" spans="5:7" x14ac:dyDescent="0.25">
      <c r="E226" s="33"/>
      <c r="G226"/>
    </row>
    <row r="227" spans="5:7" x14ac:dyDescent="0.25">
      <c r="E227" s="33"/>
      <c r="G227"/>
    </row>
    <row r="228" spans="5:7" x14ac:dyDescent="0.25">
      <c r="E228" s="33"/>
      <c r="G228"/>
    </row>
    <row r="229" spans="5:7" x14ac:dyDescent="0.25">
      <c r="E229" s="33"/>
      <c r="G229"/>
    </row>
    <row r="230" spans="5:7" x14ac:dyDescent="0.25">
      <c r="E230" s="33"/>
      <c r="G230"/>
    </row>
    <row r="231" spans="5:7" x14ac:dyDescent="0.25">
      <c r="E231" s="33"/>
      <c r="G231"/>
    </row>
    <row r="232" spans="5:7" x14ac:dyDescent="0.25">
      <c r="E232" s="33"/>
      <c r="G232"/>
    </row>
    <row r="233" spans="5:7" x14ac:dyDescent="0.25">
      <c r="E233" s="33"/>
      <c r="G233"/>
    </row>
    <row r="234" spans="5:7" x14ac:dyDescent="0.25">
      <c r="E234" s="33"/>
      <c r="G234"/>
    </row>
    <row r="235" spans="5:7" x14ac:dyDescent="0.25">
      <c r="E235" s="33"/>
      <c r="G235"/>
    </row>
  </sheetData>
  <mergeCells count="7">
    <mergeCell ref="I95:J95"/>
    <mergeCell ref="K95:L95"/>
    <mergeCell ref="B87:C87"/>
    <mergeCell ref="I91:J91"/>
    <mergeCell ref="K91:L91"/>
    <mergeCell ref="I94:J94"/>
    <mergeCell ref="K94:L94"/>
  </mergeCells>
  <conditionalFormatting sqref="A1:A28">
    <cfRule type="duplicateValues" dxfId="2" priority="5"/>
  </conditionalFormatting>
  <conditionalFormatting sqref="A29:A58">
    <cfRule type="duplicateValues" dxfId="1" priority="6"/>
  </conditionalFormatting>
  <conditionalFormatting sqref="C29:C58">
    <cfRule type="duplicateValues" dxfId="0" priority="7"/>
  </conditionalFormatting>
  <dataValidations count="1">
    <dataValidation type="list" allowBlank="1" sqref="B96:B140">
      <formula1>"BUILD,CONNECT,S9 JOB,PV ORDER,LL ORDER"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HP</cp:lastModifiedBy>
  <dcterms:created xsi:type="dcterms:W3CDTF">2017-12-29T02:54:19Z</dcterms:created>
  <dcterms:modified xsi:type="dcterms:W3CDTF">2018-05-08T01:42:42Z</dcterms:modified>
</cp:coreProperties>
</file>