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AYANTHI\Desktop\SALARY TRACKER\"/>
    </mc:Choice>
  </mc:AlternateContent>
  <bookViews>
    <workbookView xWindow="0" yWindow="0" windowWidth="20490" windowHeight="7230" tabRatio="695"/>
  </bookViews>
  <sheets>
    <sheet name="YTD BUDGET SUMMARY" sheetId="1" r:id="rId1"/>
    <sheet name="MONTHLY EXPENSES SUMMARY" sheetId="2" r:id="rId2"/>
    <sheet name="ITEMIZED EXPENSES" sheetId="3" r:id="rId3"/>
    <sheet name="CHARITABLES &amp; SPONSORSHIPS" sheetId="4" r:id="rId4"/>
  </sheets>
  <definedNames>
    <definedName name="_YEAR">'YTD BUDGET SUMMARY'!$G$2</definedName>
    <definedName name="_xlnm.Print_Titles" localSheetId="3">'CHARITABLES &amp; SPONSORSHIPS'!$4:$4</definedName>
    <definedName name="_xlnm.Print_Titles" localSheetId="2">'ITEMIZED EXPENSES'!$4:$4</definedName>
    <definedName name="_xlnm.Print_Titles" localSheetId="1">'MONTHLY EXPENSES SUMMARY'!$5:$5</definedName>
    <definedName name="_xlnm.Print_Titles" localSheetId="0">'YTD BUDGET SUMMARY'!$4:$4</definedName>
    <definedName name="RowTitleRegion1..G2">'YTD BUDGET SUMMARY'!$F$2</definedName>
    <definedName name="Slicer_Account_Title">#N/A</definedName>
    <definedName name="Slicer_Payee">#N/A</definedName>
    <definedName name="Slicer_Payee1">#N/A</definedName>
    <definedName name="Slicer_Requested_by">#N/A</definedName>
    <definedName name="Slicer_Requested_by1">#N/A</definedName>
    <definedName name="Title1">YearToDateTable[[#Headers],[G/L Code]]</definedName>
    <definedName name="Title2">MonthlyExpensesSummary[[#Headers],[G/L Code]]</definedName>
    <definedName name="Title3">ItemizedExpenses[[#Headers],[G/L Code]]</definedName>
    <definedName name="Title4">Other[[#Headers],[G/L Code]]</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N3" i="2" l="1"/>
  <c r="N4" i="2" s="1"/>
  <c r="N6" i="2" s="1"/>
  <c r="O3" i="2"/>
  <c r="L3" i="2"/>
  <c r="L4" i="2" s="1"/>
  <c r="L6" i="2" s="1"/>
  <c r="M3" i="2"/>
  <c r="M4" i="2" s="1"/>
  <c r="M6" i="2" s="1"/>
  <c r="J3" i="2"/>
  <c r="K3" i="2"/>
  <c r="H3" i="2"/>
  <c r="I3" i="2"/>
  <c r="F3" i="2"/>
  <c r="F4" i="2" s="1"/>
  <c r="F6" i="2" s="1"/>
  <c r="G3" i="2"/>
  <c r="G4" i="2" s="1"/>
  <c r="G6" i="2" s="1"/>
  <c r="D3" i="2"/>
  <c r="D4" i="2" s="1"/>
  <c r="E3" i="2"/>
  <c r="E4" i="2" s="1"/>
  <c r="E6" i="2" s="1"/>
  <c r="J4" i="2"/>
  <c r="J6" i="2" s="1"/>
  <c r="K4" i="2"/>
  <c r="K6" i="2" s="1"/>
  <c r="O4" i="2"/>
  <c r="O6" i="2" s="1"/>
  <c r="E17" i="1"/>
  <c r="M17" i="2" l="1"/>
  <c r="L9" i="2"/>
  <c r="D6" i="2"/>
  <c r="D17" i="2"/>
  <c r="F15" i="2"/>
  <c r="D15" i="2"/>
  <c r="D7" i="2"/>
  <c r="D14" i="2"/>
  <c r="N17" i="2"/>
  <c r="D8" i="2"/>
  <c r="D11" i="2"/>
  <c r="D10" i="2"/>
  <c r="E8" i="2"/>
  <c r="F9" i="2"/>
  <c r="F17" i="2"/>
  <c r="G17" i="2"/>
  <c r="K17" i="2"/>
  <c r="L13" i="2"/>
  <c r="M13" i="2"/>
  <c r="N15" i="2"/>
  <c r="E17" i="2"/>
  <c r="E14" i="2"/>
  <c r="E13" i="2"/>
  <c r="F16" i="2"/>
  <c r="F14" i="2"/>
  <c r="G15" i="2"/>
  <c r="K12" i="2"/>
  <c r="L17" i="2"/>
  <c r="N9" i="2"/>
  <c r="N13" i="2"/>
  <c r="G16" i="2"/>
  <c r="G14" i="2"/>
  <c r="D9" i="2"/>
  <c r="D16" i="2"/>
  <c r="E9" i="2"/>
  <c r="E7" i="2"/>
  <c r="F13" i="2"/>
  <c r="G9" i="2"/>
  <c r="G13" i="2"/>
  <c r="K7" i="2"/>
  <c r="M9" i="2"/>
  <c r="N16" i="2"/>
  <c r="N14" i="2"/>
  <c r="J13" i="2"/>
  <c r="J8" i="2"/>
  <c r="J14" i="2"/>
  <c r="K13" i="2"/>
  <c r="K8" i="2"/>
  <c r="K14" i="2"/>
  <c r="L16" i="2"/>
  <c r="L15" i="2"/>
  <c r="L14" i="2"/>
  <c r="M16" i="2"/>
  <c r="M15" i="2"/>
  <c r="M14" i="2"/>
  <c r="O9" i="2"/>
  <c r="O7" i="2"/>
  <c r="O14" i="2"/>
  <c r="D12" i="2"/>
  <c r="D13" i="2"/>
  <c r="E16" i="2"/>
  <c r="E15" i="2"/>
  <c r="E10" i="2"/>
  <c r="F12" i="2"/>
  <c r="F11" i="2"/>
  <c r="F10" i="2"/>
  <c r="G12" i="2"/>
  <c r="G11" i="2"/>
  <c r="G10" i="2"/>
  <c r="J9" i="2"/>
  <c r="J15" i="2"/>
  <c r="J10" i="2"/>
  <c r="K9" i="2"/>
  <c r="K15" i="2"/>
  <c r="K10" i="2"/>
  <c r="L12" i="2"/>
  <c r="L11" i="2"/>
  <c r="L10" i="2"/>
  <c r="M12" i="2"/>
  <c r="M11" i="2"/>
  <c r="M10" i="2"/>
  <c r="N12" i="2"/>
  <c r="N11" i="2"/>
  <c r="N10" i="2"/>
  <c r="O12" i="2"/>
  <c r="O13" i="2"/>
  <c r="O10" i="2"/>
  <c r="J17" i="2"/>
  <c r="J12" i="2"/>
  <c r="J7" i="2"/>
  <c r="O17" i="2"/>
  <c r="O11" i="2"/>
  <c r="O8" i="2"/>
  <c r="E12" i="2"/>
  <c r="E11" i="2"/>
  <c r="F8" i="2"/>
  <c r="F7" i="2"/>
  <c r="G8" i="2"/>
  <c r="G7" i="2"/>
  <c r="J16" i="2"/>
  <c r="J11" i="2"/>
  <c r="K16" i="2"/>
  <c r="K11" i="2"/>
  <c r="L8" i="2"/>
  <c r="L7" i="2"/>
  <c r="M8" i="2"/>
  <c r="M7" i="2"/>
  <c r="N8" i="2"/>
  <c r="N7" i="2"/>
  <c r="O15" i="2"/>
  <c r="O16" i="2"/>
  <c r="I4" i="2"/>
  <c r="H4" i="2"/>
  <c r="H6" i="2" l="1"/>
  <c r="H7" i="2"/>
  <c r="H8" i="2"/>
  <c r="H13" i="2"/>
  <c r="H17" i="2"/>
  <c r="H9" i="2"/>
  <c r="H10" i="2"/>
  <c r="H11" i="2"/>
  <c r="H12" i="2"/>
  <c r="H14" i="2"/>
  <c r="H15" i="2"/>
  <c r="H16" i="2"/>
  <c r="I6" i="2"/>
  <c r="I7" i="2"/>
  <c r="P7" i="2" s="1"/>
  <c r="D6" i="1" s="1"/>
  <c r="I8" i="2"/>
  <c r="I17" i="2"/>
  <c r="I13" i="2"/>
  <c r="I9" i="2"/>
  <c r="P9" i="2" s="1"/>
  <c r="D8" i="1" s="1"/>
  <c r="I10" i="2"/>
  <c r="I11" i="2"/>
  <c r="I12" i="2"/>
  <c r="P12" i="2" s="1"/>
  <c r="D11" i="1" s="1"/>
  <c r="F11" i="1" s="1"/>
  <c r="G11" i="1" s="1"/>
  <c r="I14" i="2"/>
  <c r="P14" i="2" s="1"/>
  <c r="D13" i="1" s="1"/>
  <c r="F13" i="1" s="1"/>
  <c r="G13" i="1" s="1"/>
  <c r="I15" i="2"/>
  <c r="I16" i="2"/>
  <c r="P6" i="2"/>
  <c r="K18" i="2"/>
  <c r="E18" i="2"/>
  <c r="D18" i="2"/>
  <c r="F18" i="2"/>
  <c r="M18" i="2"/>
  <c r="J18" i="2"/>
  <c r="N18" i="2"/>
  <c r="G18" i="2"/>
  <c r="L18" i="2"/>
  <c r="O18" i="2"/>
  <c r="P8" i="2" l="1"/>
  <c r="D7" i="1" s="1"/>
  <c r="F7" i="1" s="1"/>
  <c r="G7" i="1" s="1"/>
  <c r="P17" i="2"/>
  <c r="D16" i="1" s="1"/>
  <c r="F16" i="1" s="1"/>
  <c r="G16" i="1" s="1"/>
  <c r="P10" i="2"/>
  <c r="D9" i="1" s="1"/>
  <c r="F9" i="1" s="1"/>
  <c r="G9" i="1" s="1"/>
  <c r="P15" i="2"/>
  <c r="D14" i="1" s="1"/>
  <c r="F14" i="1" s="1"/>
  <c r="G14" i="1" s="1"/>
  <c r="H18" i="2"/>
  <c r="P13" i="2"/>
  <c r="D12" i="1" s="1"/>
  <c r="F12" i="1" s="1"/>
  <c r="G12" i="1" s="1"/>
  <c r="I18" i="2"/>
  <c r="P16" i="2"/>
  <c r="D15" i="1" s="1"/>
  <c r="F15" i="1" s="1"/>
  <c r="G15" i="1" s="1"/>
  <c r="P11" i="2"/>
  <c r="D10" i="1" s="1"/>
  <c r="F10" i="1" s="1"/>
  <c r="G10" i="1" s="1"/>
  <c r="F6" i="1"/>
  <c r="G6" i="1" s="1"/>
  <c r="D5" i="1"/>
  <c r="F8" i="1"/>
  <c r="G8" i="1" s="1"/>
  <c r="P18" i="2" l="1"/>
  <c r="F5" i="1"/>
  <c r="D17" i="1"/>
  <c r="G5" i="1" l="1"/>
  <c r="F17" i="1"/>
  <c r="G17" i="1" s="1"/>
</calcChain>
</file>

<file path=xl/sharedStrings.xml><?xml version="1.0" encoding="utf-8"?>
<sst xmlns="http://schemas.openxmlformats.org/spreadsheetml/2006/main" count="112" uniqueCount="72">
  <si>
    <t>G/L Code</t>
  </si>
  <si>
    <t>Account Title</t>
  </si>
  <si>
    <t>Actual</t>
  </si>
  <si>
    <t>Budget</t>
  </si>
  <si>
    <t>Remaining $</t>
  </si>
  <si>
    <t>Remaining %</t>
  </si>
  <si>
    <t>Advertising</t>
  </si>
  <si>
    <t>Office Equipment</t>
  </si>
  <si>
    <t>Printers</t>
  </si>
  <si>
    <t>Server Costs</t>
  </si>
  <si>
    <t>Supplies</t>
  </si>
  <si>
    <t>Client Expenses</t>
  </si>
  <si>
    <t>Computers</t>
  </si>
  <si>
    <t>Medical Plan</t>
  </si>
  <si>
    <t>Building Costs</t>
  </si>
  <si>
    <t>Marketing</t>
  </si>
  <si>
    <t>Charitables</t>
  </si>
  <si>
    <t>Sponsorships</t>
  </si>
  <si>
    <t>Total</t>
  </si>
  <si>
    <t>Invoice Date</t>
  </si>
  <si>
    <t>Invoice #</t>
  </si>
  <si>
    <t>Requested by</t>
  </si>
  <si>
    <t>Check Amount</t>
  </si>
  <si>
    <t>Payee</t>
  </si>
  <si>
    <t>Check Use</t>
  </si>
  <si>
    <t>Method of Distribution</t>
  </si>
  <si>
    <t>File Date</t>
  </si>
  <si>
    <t>Andy Teal</t>
  </si>
  <si>
    <t xml:space="preserve">Consolidated Messenger </t>
  </si>
  <si>
    <t>Mailer</t>
  </si>
  <si>
    <t>Mail</t>
  </si>
  <si>
    <t>Robert Walters</t>
  </si>
  <si>
    <t xml:space="preserve">A. Datum Corporation </t>
  </si>
  <si>
    <t>2 desktop computers</t>
  </si>
  <si>
    <t>Credit</t>
  </si>
  <si>
    <t>Date Check Request Initiated</t>
  </si>
  <si>
    <t>Previous Year Contribution</t>
  </si>
  <si>
    <t>Used For</t>
  </si>
  <si>
    <t>Signed Off by</t>
  </si>
  <si>
    <t>Category</t>
  </si>
  <si>
    <t>Susan W. Eaton</t>
  </si>
  <si>
    <t xml:space="preserve">School of Fine Art </t>
  </si>
  <si>
    <t>Scholarships</t>
  </si>
  <si>
    <t>Kim Ralls</t>
  </si>
  <si>
    <t>Arts</t>
  </si>
  <si>
    <t>Check</t>
  </si>
  <si>
    <t xml:space="preserve">Wingtip Toys </t>
  </si>
  <si>
    <t>Community</t>
  </si>
  <si>
    <t>Kathie Flood</t>
  </si>
  <si>
    <t>MONTHLY EXPENSES SUMMARY</t>
  </si>
  <si>
    <t>ACTUAL vs. BUDGET YTD</t>
  </si>
  <si>
    <t>January</t>
  </si>
  <si>
    <t>February</t>
  </si>
  <si>
    <t>March</t>
  </si>
  <si>
    <t>April</t>
  </si>
  <si>
    <t>May</t>
  </si>
  <si>
    <t>June</t>
  </si>
  <si>
    <t>July</t>
  </si>
  <si>
    <t>August</t>
  </si>
  <si>
    <t>September</t>
  </si>
  <si>
    <t>October</t>
  </si>
  <si>
    <t>November</t>
  </si>
  <si>
    <t>December</t>
  </si>
  <si>
    <t>year</t>
  </si>
  <si>
    <t xml:space="preserve"> </t>
  </si>
  <si>
    <t>Date</t>
  </si>
  <si>
    <t>ITEMIZED EXPENSES</t>
  </si>
  <si>
    <t>CHARITABLES &amp; SPONSORSHIPS</t>
  </si>
  <si>
    <t>YTD BUDGET SUMMARY</t>
  </si>
  <si>
    <t>Slicer to filter data by Requested by is in this cell and slicer to filter data by Payee is in cell at right.</t>
  </si>
  <si>
    <t>Slicer to filter data by Payee is in this cell.</t>
  </si>
  <si>
    <t>Slicer to filter data by Account Titles is in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</si>
</sst>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_);\(&quot;$&quot;#,##0.00\)"/>
    <numFmt numFmtId="165" formatCode="&quot;$&quot;#,##0.00"/>
    <numFmt numFmtId="166" formatCode="0_);\(0\)"/>
  </numFmts>
  <fonts count="7" x14ac:knownFonts="1">
    <font>
      <sz val="11"/>
      <color theme="1" tint="-0.24994659260841701"/>
      <name val="Times New Roman"/>
      <family val="2"/>
      <scheme val="minor"/>
    </font>
    <font>
      <sz val="11"/>
      <color theme="0"/>
      <name val="Times New Roman"/>
      <family val="2"/>
      <scheme val="minor"/>
    </font>
    <font>
      <sz val="18"/>
      <color theme="1" tint="-0.24994659260841701"/>
      <name val="Century Gothic"/>
      <family val="2"/>
      <scheme val="major"/>
    </font>
    <font>
      <sz val="14"/>
      <color theme="1" tint="-0.24994659260841701"/>
      <name val="Century Gothic"/>
      <family val="2"/>
      <scheme val="major"/>
    </font>
    <font>
      <u/>
      <sz val="11"/>
      <color theme="10"/>
      <name val="Times New Roman"/>
      <family val="2"/>
      <scheme val="minor"/>
    </font>
    <font>
      <u/>
      <sz val="11"/>
      <color theme="0"/>
      <name val="Times New Roman"/>
      <family val="2"/>
      <scheme val="minor"/>
    </font>
    <font>
      <sz val="11"/>
      <color theme="1" tint="-0.24994659260841701"/>
      <name val="Times New Roman"/>
      <family val="2"/>
      <scheme val="minor"/>
    </font>
  </fonts>
  <fills count="2">
    <fill>
      <patternFill patternType="none"/>
    </fill>
    <fill>
      <patternFill patternType="gray125"/>
    </fill>
  </fills>
  <borders count="8">
    <border>
      <left/>
      <right/>
      <top/>
      <bottom/>
      <diagonal/>
    </border>
    <border>
      <left/>
      <right/>
      <top/>
      <bottom style="thick">
        <color theme="9"/>
      </bottom>
      <diagonal/>
    </border>
    <border>
      <left/>
      <right/>
      <top style="thick">
        <color theme="6"/>
      </top>
      <bottom/>
      <diagonal/>
    </border>
    <border>
      <left/>
      <right/>
      <top style="thick">
        <color theme="7" tint="-0.24994659260841701"/>
      </top>
      <bottom/>
      <diagonal/>
    </border>
    <border>
      <left/>
      <right/>
      <top style="thick">
        <color theme="5" tint="-0.24994659260841701"/>
      </top>
      <bottom/>
      <diagonal/>
    </border>
    <border>
      <left/>
      <right/>
      <top/>
      <bottom style="thick">
        <color theme="6" tint="-0.499984740745262"/>
      </bottom>
      <diagonal/>
    </border>
    <border>
      <left/>
      <right/>
      <top/>
      <bottom style="thick">
        <color theme="4" tint="-0.499984740745262"/>
      </bottom>
      <diagonal/>
    </border>
    <border>
      <left/>
      <right/>
      <top/>
      <bottom style="thick">
        <color theme="5" tint="-0.499984740745262"/>
      </bottom>
      <diagonal/>
    </border>
  </borders>
  <cellStyleXfs count="10">
    <xf numFmtId="0" fontId="0" fillId="0" borderId="0">
      <alignment vertical="center" wrapText="1"/>
    </xf>
    <xf numFmtId="0" fontId="2" fillId="0" borderId="1" applyNumberFormat="0" applyFill="0" applyAlignment="0" applyProtection="0"/>
    <xf numFmtId="0" fontId="2" fillId="0" borderId="7" applyNumberFormat="0" applyFill="0" applyAlignment="0" applyProtection="0"/>
    <xf numFmtId="0" fontId="2" fillId="0" borderId="5" applyNumberFormat="0" applyFill="0" applyAlignment="0" applyProtection="0"/>
    <xf numFmtId="0" fontId="2" fillId="0" borderId="6" applyNumberFormat="0" applyFill="0" applyAlignment="0" applyProtection="0"/>
    <xf numFmtId="0" fontId="4" fillId="0" borderId="0" applyNumberFormat="0" applyFill="0" applyBorder="0" applyAlignment="0" applyProtection="0">
      <alignment vertical="center" wrapText="1"/>
    </xf>
    <xf numFmtId="166" fontId="6" fillId="0" borderId="0" applyFont="0" applyFill="0" applyBorder="0" applyAlignment="0" applyProtection="0"/>
    <xf numFmtId="164" fontId="6" fillId="0" borderId="0" applyFont="0" applyFill="0" applyBorder="0" applyAlignment="0" applyProtection="0"/>
    <xf numFmtId="10" fontId="6" fillId="0" borderId="0" applyFont="0" applyFill="0" applyBorder="0" applyAlignment="0" applyProtection="0"/>
    <xf numFmtId="14" fontId="6" fillId="0" borderId="0">
      <alignment horizontal="right" vertical="center" wrapText="1"/>
    </xf>
  </cellStyleXfs>
  <cellXfs count="27">
    <xf numFmtId="0" fontId="0" fillId="0" borderId="0" xfId="0">
      <alignment vertical="center" wrapText="1"/>
    </xf>
    <xf numFmtId="14" fontId="1" fillId="0" borderId="0" xfId="0" applyNumberFormat="1" applyFont="1">
      <alignment vertical="center" wrapText="1"/>
    </xf>
    <xf numFmtId="0" fontId="3" fillId="0" borderId="1" xfId="1" applyFont="1" applyAlignment="1">
      <alignment horizontal="right" vertical="center"/>
    </xf>
    <xf numFmtId="0" fontId="2" fillId="0" borderId="1" xfId="1" applyAlignment="1">
      <alignment vertical="center"/>
    </xf>
    <xf numFmtId="0" fontId="1" fillId="0" borderId="0" xfId="0" applyFont="1" applyAlignment="1">
      <alignment vertical="center" wrapText="1"/>
    </xf>
    <xf numFmtId="0" fontId="5" fillId="0" borderId="0" xfId="5" applyFont="1" applyAlignment="1">
      <alignment vertical="center" wrapText="1"/>
    </xf>
    <xf numFmtId="0" fontId="1" fillId="0" borderId="4" xfId="0" applyFont="1" applyBorder="1" applyAlignment="1">
      <alignment horizontal="center" vertical="center" wrapText="1"/>
    </xf>
    <xf numFmtId="0" fontId="0" fillId="0" borderId="0" xfId="0" applyFont="1" applyFill="1" applyBorder="1">
      <alignment vertical="center" wrapText="1"/>
    </xf>
    <xf numFmtId="165" fontId="0" fillId="0" borderId="0" xfId="0" applyNumberFormat="1" applyFont="1" applyFill="1" applyBorder="1">
      <alignment vertical="center" wrapText="1"/>
    </xf>
    <xf numFmtId="0" fontId="0" fillId="0" borderId="0" xfId="0" applyFont="1" applyFill="1" applyBorder="1" applyAlignment="1">
      <alignment horizontal="left" vertical="center"/>
    </xf>
    <xf numFmtId="10" fontId="0" fillId="0" borderId="0" xfId="0" applyNumberFormat="1" applyFont="1" applyFill="1" applyBorder="1">
      <alignment vertical="center" wrapText="1"/>
    </xf>
    <xf numFmtId="0" fontId="0" fillId="0" borderId="0" xfId="0" applyFont="1" applyFill="1" applyBorder="1" applyAlignment="1">
      <alignment vertical="center" wrapText="1"/>
    </xf>
    <xf numFmtId="164" fontId="0" fillId="0" borderId="0" xfId="7" applyFont="1" applyFill="1" applyBorder="1" applyAlignment="1">
      <alignment vertical="center" wrapText="1"/>
    </xf>
    <xf numFmtId="10" fontId="0" fillId="0" borderId="0" xfId="8" applyFont="1" applyFill="1" applyBorder="1" applyAlignment="1">
      <alignment vertical="center" wrapText="1"/>
    </xf>
    <xf numFmtId="166" fontId="0" fillId="0" borderId="0" xfId="6" applyFont="1" applyFill="1" applyBorder="1" applyAlignment="1">
      <alignment horizontal="left" vertical="center"/>
    </xf>
    <xf numFmtId="14" fontId="6" fillId="0" borderId="0" xfId="9">
      <alignment horizontal="right" vertical="center" wrapText="1"/>
    </xf>
    <xf numFmtId="166" fontId="0" fillId="0" borderId="0" xfId="6" applyFont="1" applyFill="1" applyBorder="1" applyAlignment="1">
      <alignment vertical="center" wrapText="1"/>
    </xf>
    <xf numFmtId="14" fontId="0" fillId="0" borderId="0" xfId="9" applyFont="1">
      <alignment horizontal="right" vertical="center" wrapText="1"/>
    </xf>
    <xf numFmtId="165" fontId="0" fillId="0" borderId="0" xfId="0" applyNumberFormat="1">
      <alignment vertical="center" wrapText="1"/>
    </xf>
    <xf numFmtId="165" fontId="0" fillId="0" borderId="0" xfId="0" applyNumberFormat="1" applyBorder="1">
      <alignment vertical="center" wrapText="1"/>
    </xf>
    <xf numFmtId="0" fontId="1" fillId="0" borderId="0" xfId="0" applyFont="1" applyBorder="1" applyAlignment="1">
      <alignment horizontal="center" vertical="center" wrapText="1"/>
    </xf>
    <xf numFmtId="0" fontId="2" fillId="0" borderId="1" xfId="1" applyAlignment="1">
      <alignment horizontal="left"/>
    </xf>
    <xf numFmtId="0" fontId="2" fillId="0" borderId="7" xfId="2"/>
    <xf numFmtId="0" fontId="0" fillId="0" borderId="2" xfId="0" applyBorder="1" applyAlignment="1">
      <alignment horizontal="center" vertical="center" wrapText="1"/>
    </xf>
    <xf numFmtId="0" fontId="2" fillId="0" borderId="5" xfId="3" applyAlignment="1">
      <alignment vertical="top"/>
    </xf>
    <xf numFmtId="0" fontId="0" fillId="0" borderId="3" xfId="0" applyBorder="1" applyAlignment="1">
      <alignment horizontal="center" vertical="center" wrapText="1"/>
    </xf>
    <xf numFmtId="0" fontId="2" fillId="0" borderId="6" xfId="4" applyAlignment="1"/>
  </cellXfs>
  <cellStyles count="10">
    <cellStyle name="Comma" xfId="6" builtinId="3" customBuiltin="1"/>
    <cellStyle name="Currency [0]" xfId="7" builtinId="7" customBuiltin="1"/>
    <cellStyle name="Date" xfId="9"/>
    <cellStyle name="Heading 1" xfId="1" builtinId="16" customBuiltin="1"/>
    <cellStyle name="Heading 2" xfId="2" builtinId="17" customBuiltin="1"/>
    <cellStyle name="Heading 3" xfId="3" builtinId="18" customBuiltin="1"/>
    <cellStyle name="Heading 4" xfId="4" builtinId="19" customBuiltin="1"/>
    <cellStyle name="Hyperlink" xfId="5" builtinId="8"/>
    <cellStyle name="Normal" xfId="0" builtinId="0" customBuiltin="1"/>
    <cellStyle name="Percent" xfId="8" builtinId="5" customBuiltin="1"/>
  </cellStyles>
  <dxfs count="68">
    <dxf>
      <font>
        <b val="0"/>
        <i val="0"/>
        <strike val="0"/>
        <condense val="0"/>
        <extend val="0"/>
        <outline val="0"/>
        <shadow val="0"/>
        <u val="none"/>
        <vertAlign val="baseline"/>
        <sz val="11"/>
        <color theme="1" tint="-0.24994659260841701"/>
        <name val="Times New Rom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numFmt numFmtId="165" formatCode="&quot;$&quot;#,##0.00"/>
      <fill>
        <patternFill patternType="none">
          <fgColor indexed="64"/>
          <bgColor indexed="65"/>
        </patternFill>
      </fill>
      <border diagonalUp="0" diagonalDown="0" outline="0">
        <left/>
        <right/>
        <top/>
        <bottom/>
      </border>
    </dxf>
    <dxf>
      <numFmt numFmtId="164" formatCode="&quot;$&quot;#,##0.00_);\(&quot;$&quot;#,##0.00\)"/>
    </dxf>
    <dxf>
      <font>
        <b val="0"/>
        <i val="0"/>
        <strike val="0"/>
        <condense val="0"/>
        <extend val="0"/>
        <outline val="0"/>
        <shadow val="0"/>
        <u val="none"/>
        <vertAlign val="baseline"/>
        <sz val="11"/>
        <color theme="1" tint="-0.24994659260841701"/>
        <name val="Times New Rom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tint="-0.24994659260841701"/>
        <name val="Times New Roman"/>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border>
        <left style="thin">
          <color theme="9"/>
        </left>
      </border>
    </dxf>
    <dxf>
      <border>
        <left style="thin">
          <color theme="9"/>
        </left>
      </border>
    </dxf>
    <dxf>
      <border>
        <top style="thin">
          <color theme="9"/>
        </top>
      </border>
    </dxf>
    <dxf>
      <border>
        <top style="thin">
          <color theme="9"/>
        </top>
      </border>
    </dxf>
    <dxf>
      <font>
        <b/>
        <color theme="1"/>
      </font>
    </dxf>
    <dxf>
      <font>
        <b/>
        <color theme="1"/>
      </font>
    </dxf>
    <dxf>
      <font>
        <b/>
        <color theme="1"/>
      </font>
      <border>
        <top style="double">
          <color theme="9"/>
        </top>
      </border>
    </dxf>
    <dxf>
      <font>
        <b/>
        <color theme="0"/>
      </font>
      <fill>
        <patternFill patternType="solid">
          <fgColor theme="9"/>
          <bgColor theme="9" tint="-0.24994659260841701"/>
        </patternFill>
      </fill>
    </dxf>
    <dxf>
      <font>
        <color theme="1"/>
      </font>
      <border>
        <left style="thin">
          <color theme="9"/>
        </left>
        <right style="thin">
          <color theme="9"/>
        </right>
        <top style="thin">
          <color theme="9"/>
        </top>
        <bottom style="thin">
          <color theme="9"/>
        </bottom>
      </border>
    </dxf>
    <dxf>
      <font>
        <b/>
        <color theme="1"/>
      </font>
      <border>
        <bottom style="thin">
          <color theme="7" tint="-0.499984740745262"/>
        </bottom>
        <vertical/>
        <horizontal/>
      </border>
    </dxf>
    <dxf>
      <font>
        <color theme="1"/>
      </font>
      <border>
        <left style="thin">
          <color theme="7" tint="-0.499984740745262"/>
        </left>
        <right style="thin">
          <color theme="7" tint="-0.499984740745262"/>
        </right>
        <top style="thin">
          <color theme="7" tint="-0.499984740745262"/>
        </top>
        <bottom style="thin">
          <color theme="7" tint="-0.499984740745262"/>
        </bottom>
        <vertical/>
        <horizontal/>
      </border>
    </dxf>
    <dxf>
      <font>
        <b/>
        <color theme="1"/>
      </font>
      <border>
        <bottom style="thin">
          <color theme="5" tint="-0.499984740745262"/>
        </bottom>
        <vertical/>
        <horizontal/>
      </border>
    </dxf>
    <dxf>
      <font>
        <sz val="11"/>
        <color theme="1"/>
      </font>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6" tint="-0.499984740745262"/>
        </bottom>
        <vertical/>
        <horizontal/>
      </border>
    </dxf>
    <dxf>
      <font>
        <color theme="1"/>
      </font>
      <border>
        <left style="thin">
          <color theme="6" tint="-0.499984740745262"/>
        </left>
        <right style="thin">
          <color theme="6" tint="-0.499984740745262"/>
        </right>
        <top style="thin">
          <color theme="6" tint="-0.499984740745262"/>
        </top>
        <bottom style="thin">
          <color theme="6" tint="-0.499984740745262"/>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theme="5"/>
        </left>
      </border>
    </dxf>
    <dxf>
      <fill>
        <patternFill patternType="none">
          <bgColor auto="1"/>
        </patternFill>
      </fill>
      <border>
        <left style="thin">
          <color theme="5"/>
        </left>
      </border>
    </dxf>
    <dxf>
      <border>
        <top style="thin">
          <color theme="5"/>
        </top>
      </border>
    </dxf>
    <dxf>
      <fill>
        <patternFill>
          <bgColor theme="5" tint="0.79998168889431442"/>
        </patternFill>
      </fill>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tint="-0.499984740745262"/>
        </patternFill>
      </fill>
    </dxf>
    <dxf>
      <font>
        <color theme="1"/>
      </font>
      <border>
        <left style="thin">
          <color theme="5"/>
        </left>
        <right style="thin">
          <color theme="5"/>
        </right>
        <top style="thin">
          <color theme="5"/>
        </top>
        <bottom style="thin">
          <color theme="5"/>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0"/>
      </font>
      <fill>
        <patternFill patternType="solid">
          <fgColor theme="6"/>
          <bgColor theme="6"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
      <fill>
        <patternFill patternType="solid">
          <fgColor theme="4" tint="0.79998168889431442"/>
          <bgColor theme="4" tint="0.79998168889431442"/>
        </patternFill>
      </fill>
    </dxf>
    <dxf>
      <fill>
        <patternFill patternType="solid">
          <fgColor theme="4" tint="0.79995117038483843"/>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8" defaultTableStyle="TableStyleMedium2" defaultPivotStyle="PivotStyleLight16">
    <tableStyle name="Charitables &amp; Sponsorships" pivot="0" count="7">
      <tableStyleElement type="wholeTable" dxfId="67"/>
      <tableStyleElement type="headerRow" dxfId="66"/>
      <tableStyleElement type="totalRow" dxfId="65"/>
      <tableStyleElement type="firstColumn" dxfId="64"/>
      <tableStyleElement type="lastColumn" dxfId="63"/>
      <tableStyleElement type="firstRowStripe" dxfId="62"/>
      <tableStyleElement type="firstColumnStripe" dxfId="61"/>
    </tableStyle>
    <tableStyle name="Itemized Expenses" pivot="0" count="7">
      <tableStyleElement type="wholeTable" dxfId="60"/>
      <tableStyleElement type="headerRow" dxfId="59"/>
      <tableStyleElement type="totalRow" dxfId="58"/>
      <tableStyleElement type="firstColumn" dxfId="57"/>
      <tableStyleElement type="lastColumn" dxfId="56"/>
      <tableStyleElement type="firstRowStripe" dxfId="55"/>
      <tableStyleElement type="firstColumnStripe" dxfId="54"/>
    </tableStyle>
    <tableStyle name="Monthly Expenses Summary" pivot="0" count="9">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 name="Slicer Charitables &amp; Sponsorships" pivot="0" table="0" count="10">
      <tableStyleElement type="wholeTable" dxfId="44"/>
      <tableStyleElement type="headerRow" dxfId="43"/>
    </tableStyle>
    <tableStyle name="Slicer Itemized Expenses" pivot="0" table="0" count="10">
      <tableStyleElement type="wholeTable" dxfId="42"/>
      <tableStyleElement type="headerRow" dxfId="41"/>
    </tableStyle>
    <tableStyle name="Slicer Monthly Expenses Summary" pivot="0" table="0" count="10">
      <tableStyleElement type="wholeTable" dxfId="40"/>
      <tableStyleElement type="headerRow" dxfId="39"/>
    </tableStyle>
    <tableStyle name="SlicerStyleDark4 2" pivot="0" table="0" count="10">
      <tableStyleElement type="wholeTable" dxfId="38"/>
      <tableStyleElement type="headerRow" dxfId="37"/>
    </tableStyle>
    <tableStyle name="YTD Budget Summary" pivot="0" count="9">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tint="-0.499984740745262"/>
            </patternFill>
          </fill>
          <border>
            <left style="thin">
              <color theme="7" tint="-0.499984740745262"/>
            </left>
            <right style="thin">
              <color theme="7" tint="-0.499984740745262"/>
            </right>
            <top style="thin">
              <color theme="7" tint="-0.499984740745262"/>
            </top>
            <bottom style="thin">
              <color theme="7"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left style="thin">
              <color theme="6" tint="-0.499984740745262"/>
            </left>
            <right style="thin">
              <color theme="6" tint="-0.499984740745262"/>
            </right>
            <top style="thin">
              <color theme="6" tint="-0.499984740745262"/>
            </top>
            <bottom style="thin">
              <color theme="6"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haritables &amp; Sponsorship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Itemized Expense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Monthly Expenses Summa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5.xml"/></Relationships>
</file>

<file path=xl/drawings/_rels/drawing1.xml.rels><?xml version="1.0" encoding="UTF-8" standalone="yes"?>
<Relationships xmlns="http://schemas.openxmlformats.org/package/2006/relationships"><Relationship Id="rId1" Type="http://schemas.openxmlformats.org/officeDocument/2006/relationships/hyperlink" Target="#'MONTHLY EXPENSES SUMMARY'!A1"/></Relationships>
</file>

<file path=xl/drawings/_rels/drawing2.xml.rels><?xml version="1.0" encoding="UTF-8" standalone="yes"?>
<Relationships xmlns="http://schemas.openxmlformats.org/package/2006/relationships"><Relationship Id="rId2" Type="http://schemas.openxmlformats.org/officeDocument/2006/relationships/hyperlink" Target="#'YTD BUDGET SUMMARY'!A1"/><Relationship Id="rId1" Type="http://schemas.openxmlformats.org/officeDocument/2006/relationships/hyperlink" Target="#'ITEMIZED EXPENSES'!A1"/></Relationships>
</file>

<file path=xl/drawings/_rels/drawing3.xml.rels><?xml version="1.0" encoding="UTF-8" standalone="yes"?>
<Relationships xmlns="http://schemas.openxmlformats.org/package/2006/relationships"><Relationship Id="rId2" Type="http://schemas.openxmlformats.org/officeDocument/2006/relationships/hyperlink" Target="#'MONTHLY EXPENSES SUMMARY'!A1"/><Relationship Id="rId1" Type="http://schemas.openxmlformats.org/officeDocument/2006/relationships/hyperlink" Target="#'CHARITABLES &amp; SPONSORSHIPS'!A1"/></Relationships>
</file>

<file path=xl/drawings/_rels/drawing4.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0</xdr:row>
      <xdr:rowOff>0</xdr:rowOff>
    </xdr:from>
    <xdr:to>
      <xdr:col>1</xdr:col>
      <xdr:colOff>723900</xdr:colOff>
      <xdr:row>1</xdr:row>
      <xdr:rowOff>19050</xdr:rowOff>
    </xdr:to>
    <xdr:sp macro="" textlink="">
      <xdr:nvSpPr>
        <xdr:cNvPr id="2" name="Right Arrow 1" descr="Righ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00000000-0008-0000-0000-000002000000}"/>
            </a:ext>
          </a:extLst>
        </xdr:cNvPr>
        <xdr:cNvSpPr/>
      </xdr:nvSpPr>
      <xdr:spPr>
        <a:xfrm>
          <a:off x="981075" y="0"/>
          <a:ext cx="685800" cy="209550"/>
        </a:xfrm>
        <a:prstGeom prst="rightArrow">
          <a:avLst>
            <a:gd name="adj1" fmla="val 100000"/>
            <a:gd name="adj2" fmla="val 59091"/>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19051</xdr:rowOff>
    </xdr:from>
    <xdr:to>
      <xdr:col>17</xdr:col>
      <xdr:colOff>28575</xdr:colOff>
      <xdr:row>3</xdr:row>
      <xdr:rowOff>441326</xdr:rowOff>
    </xdr:to>
    <mc:AlternateContent xmlns:mc="http://schemas.openxmlformats.org/markup-compatibility/2006" xmlns:sle15="http://schemas.microsoft.com/office/drawing/2012/slicer">
      <mc:Choice Requires="sle15">
        <xdr:graphicFrame macro="">
          <xdr:nvGraphicFramePr>
            <xdr:cNvPr id="3" name="Account Title" descr="Filter monthly expenses summary by the Account Title fiel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Account Title"/>
            </a:graphicData>
          </a:graphic>
        </xdr:graphicFrame>
      </mc:Choice>
      <mc:Fallback xmlns="">
        <xdr:sp macro="" textlink="">
          <xdr:nvSpPr>
            <xdr:cNvPr id="0" name=""/>
            <xdr:cNvSpPr>
              <a:spLocks noTextEdit="1"/>
            </xdr:cNvSpPr>
          </xdr:nvSpPr>
          <xdr:spPr>
            <a:xfrm>
              <a:off x="200025" y="523876"/>
              <a:ext cx="13763625" cy="889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9525</xdr:colOff>
      <xdr:row>0</xdr:row>
      <xdr:rowOff>0</xdr:rowOff>
    </xdr:from>
    <xdr:to>
      <xdr:col>2</xdr:col>
      <xdr:colOff>695325</xdr:colOff>
      <xdr:row>1</xdr:row>
      <xdr:rowOff>19050</xdr:rowOff>
    </xdr:to>
    <xdr:sp macro="" textlink="">
      <xdr:nvSpPr>
        <xdr:cNvPr id="4" name="Right Arrow 3" descr="Right navigation button">
          <a:hlinkClick xmlns:r="http://schemas.openxmlformats.org/officeDocument/2006/relationships" r:id="rId1" tooltip="Select to navigate to ITEMIZED EXPENSES worksheet"/>
          <a:extLst>
            <a:ext uri="{FF2B5EF4-FFF2-40B4-BE49-F238E27FC236}">
              <a16:creationId xmlns:a16="http://schemas.microsoft.com/office/drawing/2014/main" id="{00000000-0008-0000-0100-000004000000}"/>
            </a:ext>
          </a:extLst>
        </xdr:cNvPr>
        <xdr:cNvSpPr/>
      </xdr:nvSpPr>
      <xdr:spPr>
        <a:xfrm>
          <a:off x="1009650" y="0"/>
          <a:ext cx="685800" cy="209550"/>
        </a:xfrm>
        <a:prstGeom prst="rightArrow">
          <a:avLst>
            <a:gd name="adj1" fmla="val 100000"/>
            <a:gd name="adj2" fmla="val 59091"/>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twoCellAnchor editAs="oneCell">
    <xdr:from>
      <xdr:col>1</xdr:col>
      <xdr:colOff>142875</xdr:colOff>
      <xdr:row>0</xdr:row>
      <xdr:rowOff>0</xdr:rowOff>
    </xdr:from>
    <xdr:to>
      <xdr:col>2</xdr:col>
      <xdr:colOff>9525</xdr:colOff>
      <xdr:row>1</xdr:row>
      <xdr:rowOff>19050</xdr:rowOff>
    </xdr:to>
    <xdr:sp macro="" textlink="">
      <xdr:nvSpPr>
        <xdr:cNvPr id="5" name="Left Arrow 4" descr="Left navigation button">
          <a:hlinkClick xmlns:r="http://schemas.openxmlformats.org/officeDocument/2006/relationships" r:id="rId2" tooltip="Select to navigate to YTD BUDGET SUMMARY worksheet"/>
          <a:extLst>
            <a:ext uri="{FF2B5EF4-FFF2-40B4-BE49-F238E27FC236}">
              <a16:creationId xmlns:a16="http://schemas.microsoft.com/office/drawing/2014/main" id="{00000000-0008-0000-0100-000005000000}"/>
            </a:ext>
          </a:extLst>
        </xdr:cNvPr>
        <xdr:cNvSpPr/>
      </xdr:nvSpPr>
      <xdr:spPr>
        <a:xfrm>
          <a:off x="323850" y="0"/>
          <a:ext cx="685800" cy="209550"/>
        </a:xfrm>
        <a:prstGeom prst="leftArrow">
          <a:avLst>
            <a:gd name="adj1" fmla="val 100000"/>
            <a:gd name="adj2" fmla="val 50000"/>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161923</xdr:colOff>
      <xdr:row>2</xdr:row>
      <xdr:rowOff>19050</xdr:rowOff>
    </xdr:from>
    <xdr:to>
      <xdr:col>10</xdr:col>
      <xdr:colOff>9525</xdr:colOff>
      <xdr:row>2</xdr:row>
      <xdr:rowOff>904875</xdr:rowOff>
    </xdr:to>
    <mc:AlternateContent xmlns:mc="http://schemas.openxmlformats.org/markup-compatibility/2006" xmlns:sle15="http://schemas.microsoft.com/office/drawing/2012/slicer">
      <mc:Choice Requires="sle15">
        <xdr:graphicFrame macro="">
          <xdr:nvGraphicFramePr>
            <xdr:cNvPr id="4" name="Payee" descr="Filter itemized expenses by the Payee field">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5705473" y="523875"/>
              <a:ext cx="5362577" cy="885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9524</xdr:colOff>
      <xdr:row>2</xdr:row>
      <xdr:rowOff>19050</xdr:rowOff>
    </xdr:from>
    <xdr:to>
      <xdr:col>6</xdr:col>
      <xdr:colOff>151637</xdr:colOff>
      <xdr:row>2</xdr:row>
      <xdr:rowOff>904875</xdr:rowOff>
    </xdr:to>
    <mc:AlternateContent xmlns:mc="http://schemas.openxmlformats.org/markup-compatibility/2006" xmlns:sle15="http://schemas.microsoft.com/office/drawing/2012/slicer">
      <mc:Choice Requires="sle15">
        <xdr:graphicFrame macro="">
          <xdr:nvGraphicFramePr>
            <xdr:cNvPr id="7" name="Requested by" descr="Filter itemized expenses by the Requested by field">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Requested by"/>
            </a:graphicData>
          </a:graphic>
        </xdr:graphicFrame>
      </mc:Choice>
      <mc:Fallback xmlns="">
        <xdr:sp macro="" textlink="">
          <xdr:nvSpPr>
            <xdr:cNvPr id="0" name=""/>
            <xdr:cNvSpPr>
              <a:spLocks noTextEdit="1"/>
            </xdr:cNvSpPr>
          </xdr:nvSpPr>
          <xdr:spPr>
            <a:xfrm>
              <a:off x="190499" y="523875"/>
              <a:ext cx="5504688" cy="885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9525</xdr:colOff>
      <xdr:row>0</xdr:row>
      <xdr:rowOff>0</xdr:rowOff>
    </xdr:from>
    <xdr:to>
      <xdr:col>2</xdr:col>
      <xdr:colOff>695325</xdr:colOff>
      <xdr:row>1</xdr:row>
      <xdr:rowOff>19050</xdr:rowOff>
    </xdr:to>
    <xdr:sp macro="" textlink="">
      <xdr:nvSpPr>
        <xdr:cNvPr id="8" name="Right Arrow 7" descr="Right navigation button">
          <a:hlinkClick xmlns:r="http://schemas.openxmlformats.org/officeDocument/2006/relationships" r:id="rId1" tooltip="Select to navigate to CHARITABLES &amp; SPONSORSHIPS worksheet"/>
          <a:extLst>
            <a:ext uri="{FF2B5EF4-FFF2-40B4-BE49-F238E27FC236}">
              <a16:creationId xmlns:a16="http://schemas.microsoft.com/office/drawing/2014/main" id="{00000000-0008-0000-0200-000008000000}"/>
            </a:ext>
          </a:extLst>
        </xdr:cNvPr>
        <xdr:cNvSpPr/>
      </xdr:nvSpPr>
      <xdr:spPr>
        <a:xfrm>
          <a:off x="1009650" y="0"/>
          <a:ext cx="685800" cy="209550"/>
        </a:xfrm>
        <a:prstGeom prst="rightArrow">
          <a:avLst>
            <a:gd name="adj1" fmla="val 100000"/>
            <a:gd name="adj2" fmla="val 59091"/>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twoCellAnchor editAs="oneCell">
    <xdr:from>
      <xdr:col>1</xdr:col>
      <xdr:colOff>142875</xdr:colOff>
      <xdr:row>0</xdr:row>
      <xdr:rowOff>0</xdr:rowOff>
    </xdr:from>
    <xdr:to>
      <xdr:col>2</xdr:col>
      <xdr:colOff>9525</xdr:colOff>
      <xdr:row>1</xdr:row>
      <xdr:rowOff>19050</xdr:rowOff>
    </xdr:to>
    <xdr:sp macro="" textlink="">
      <xdr:nvSpPr>
        <xdr:cNvPr id="9" name="Left Arrow 8" descr="Left navigation button">
          <a:hlinkClick xmlns:r="http://schemas.openxmlformats.org/officeDocument/2006/relationships" r:id="rId2" tooltip="Select to navigate to MONTHLY EXPENSES SUMMARY worksheet"/>
          <a:extLst>
            <a:ext uri="{FF2B5EF4-FFF2-40B4-BE49-F238E27FC236}">
              <a16:creationId xmlns:a16="http://schemas.microsoft.com/office/drawing/2014/main" id="{00000000-0008-0000-0200-000009000000}"/>
            </a:ext>
          </a:extLst>
        </xdr:cNvPr>
        <xdr:cNvSpPr/>
      </xdr:nvSpPr>
      <xdr:spPr>
        <a:xfrm>
          <a:off x="323850" y="0"/>
          <a:ext cx="685800" cy="209550"/>
        </a:xfrm>
        <a:prstGeom prst="leftArrow">
          <a:avLst>
            <a:gd name="adj1" fmla="val 100000"/>
            <a:gd name="adj2" fmla="val 50000"/>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9524</xdr:colOff>
      <xdr:row>2</xdr:row>
      <xdr:rowOff>19050</xdr:rowOff>
    </xdr:from>
    <xdr:to>
      <xdr:col>6</xdr:col>
      <xdr:colOff>0</xdr:colOff>
      <xdr:row>2</xdr:row>
      <xdr:rowOff>904875</xdr:rowOff>
    </xdr:to>
    <mc:AlternateContent xmlns:mc="http://schemas.openxmlformats.org/markup-compatibility/2006" xmlns:sle15="http://schemas.microsoft.com/office/drawing/2012/slicer">
      <mc:Choice Requires="sle15">
        <xdr:graphicFrame macro="">
          <xdr:nvGraphicFramePr>
            <xdr:cNvPr id="4" name="Requested by 1" descr="Filter charitables and sponsorships by the Requested By field">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Requested by 1"/>
            </a:graphicData>
          </a:graphic>
        </xdr:graphicFrame>
      </mc:Choice>
      <mc:Fallback xmlns="">
        <xdr:sp macro="" textlink="">
          <xdr:nvSpPr>
            <xdr:cNvPr id="0" name=""/>
            <xdr:cNvSpPr>
              <a:spLocks noTextEdit="1"/>
            </xdr:cNvSpPr>
          </xdr:nvSpPr>
          <xdr:spPr>
            <a:xfrm>
              <a:off x="190499" y="523875"/>
              <a:ext cx="6248401" cy="885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9524</xdr:colOff>
      <xdr:row>2</xdr:row>
      <xdr:rowOff>19050</xdr:rowOff>
    </xdr:from>
    <xdr:to>
      <xdr:col>12</xdr:col>
      <xdr:colOff>9525</xdr:colOff>
      <xdr:row>2</xdr:row>
      <xdr:rowOff>904875</xdr:rowOff>
    </xdr:to>
    <mc:AlternateContent xmlns:mc="http://schemas.openxmlformats.org/markup-compatibility/2006" xmlns:sle15="http://schemas.microsoft.com/office/drawing/2012/slicer">
      <mc:Choice Requires="sle15">
        <xdr:graphicFrame macro="">
          <xdr:nvGraphicFramePr>
            <xdr:cNvPr id="5" name="Payee 1" descr="Filter charitables and sponsorships by the Payee field">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ee 1"/>
            </a:graphicData>
          </a:graphic>
        </xdr:graphicFrame>
      </mc:Choice>
      <mc:Fallback xmlns="">
        <xdr:sp macro="" textlink="">
          <xdr:nvSpPr>
            <xdr:cNvPr id="0" name=""/>
            <xdr:cNvSpPr>
              <a:spLocks noTextEdit="1"/>
            </xdr:cNvSpPr>
          </xdr:nvSpPr>
          <xdr:spPr>
            <a:xfrm>
              <a:off x="6448424" y="523875"/>
              <a:ext cx="7181851" cy="885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142875</xdr:colOff>
      <xdr:row>0</xdr:row>
      <xdr:rowOff>0</xdr:rowOff>
    </xdr:from>
    <xdr:to>
      <xdr:col>2</xdr:col>
      <xdr:colOff>9525</xdr:colOff>
      <xdr:row>1</xdr:row>
      <xdr:rowOff>19050</xdr:rowOff>
    </xdr:to>
    <xdr:sp macro="" textlink="">
      <xdr:nvSpPr>
        <xdr:cNvPr id="7" name="Left Arrow 6" descr="Left navigation button">
          <a:hlinkClick xmlns:r="http://schemas.openxmlformats.org/officeDocument/2006/relationships" r:id="rId1" tooltip="Select to navigate to ITEMIZED EXPENSES worksheet"/>
          <a:extLst>
            <a:ext uri="{FF2B5EF4-FFF2-40B4-BE49-F238E27FC236}">
              <a16:creationId xmlns:a16="http://schemas.microsoft.com/office/drawing/2014/main" id="{00000000-0008-0000-0300-000007000000}"/>
            </a:ext>
          </a:extLst>
        </xdr:cNvPr>
        <xdr:cNvSpPr/>
      </xdr:nvSpPr>
      <xdr:spPr>
        <a:xfrm>
          <a:off x="323850" y="0"/>
          <a:ext cx="685800" cy="209550"/>
        </a:xfrm>
        <a:prstGeom prst="leftArrow">
          <a:avLst>
            <a:gd name="adj1" fmla="val 100000"/>
            <a:gd name="adj2" fmla="val 50000"/>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ee" sourceName="Payee">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quested_by" sourceName="Requested by">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quested_by1" sourceName="Requested by">
  <extLst>
    <x:ext xmlns:x15="http://schemas.microsoft.com/office/spreadsheetml/2010/11/main" uri="{2F2917AC-EB37-4324-AD4E-5DD8C200BD13}">
      <x15:tableSlicerCache tableId="3"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ee1" sourceName="Payee">
  <extLst>
    <x:ext xmlns:x15="http://schemas.microsoft.com/office/spreadsheetml/2010/11/main" uri="{2F2917AC-EB37-4324-AD4E-5DD8C200BD13}">
      <x15:tableSlicerCache tableId="3"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Title" sourceName="Account Title">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itle" cache="Slicer_Account_Title" caption="Account Title" columnCount="7" style="Slicer Monthly Expenses Summary"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Payee" cache="Slicer_Payee" caption="Payee" columnCount="3" style="Slicer Itemized Expenses" rowHeight="225425"/>
  <slicer name="Requested by" cache="Slicer_Requested_by" caption="Requested by" columnCount="3" style="Slicer Itemized Expenses" rowHeight="225425"/>
</slicers>
</file>

<file path=xl/slicers/slicer3.xml><?xml version="1.0" encoding="utf-8"?>
<slicers xmlns="http://schemas.microsoft.com/office/spreadsheetml/2009/9/main" xmlns:mc="http://schemas.openxmlformats.org/markup-compatibility/2006" xmlns:x="http://schemas.openxmlformats.org/spreadsheetml/2006/main" mc:Ignorable="x">
  <slicer name="Requested by 1" cache="Slicer_Requested_by1" caption="Requested by" columnCount="3" style="Slicer Charitables &amp; Sponsorships" rowHeight="225425"/>
  <slicer name="Payee 1" cache="Slicer_Payee1" caption="Payee" columnCount="3" style="Slicer Charitables &amp; Sponsorships" rowHeight="225425"/>
</slicers>
</file>

<file path=xl/tables/table1.xml><?xml version="1.0" encoding="utf-8"?>
<table xmlns="http://schemas.openxmlformats.org/spreadsheetml/2006/main" id="1" name="YearToDateTable" displayName="YearToDateTable" ref="B4:G17" totalsRowCount="1">
  <autoFilter ref="B4:G16">
    <filterColumn colId="0" hiddenButton="1"/>
    <filterColumn colId="1" hiddenButton="1"/>
    <filterColumn colId="2" hiddenButton="1"/>
    <filterColumn colId="3" hiddenButton="1"/>
    <filterColumn colId="4" hiddenButton="1"/>
    <filterColumn colId="5" hiddenButton="1"/>
  </autoFilter>
  <tableColumns count="6">
    <tableColumn id="1" name="G/L Code" totalsRowLabel="Total" dataCellStyle="Comma"/>
    <tableColumn id="2" name="Account Title"/>
    <tableColumn id="3" name="Actual" totalsRowFunction="sum" dataCellStyle="Currency [0]">
      <calculatedColumnFormula>SUMIF(MonthlyExpensesSummary[G/L Code],YearToDateTable[[#This Row],[G/L Code]],MonthlyExpensesSummary[Total])</calculatedColumnFormula>
    </tableColumn>
    <tableColumn id="4" name="Budget" totalsRowFunction="sum" dataCellStyle="Currency [0]"/>
    <tableColumn id="5" name="Remaining $" totalsRowFunction="sum" dataCellStyle="Currency [0]">
      <calculatedColumnFormula>IF(YearToDateTable[[#This Row],[Budget]]="","",YearToDateTable[[#This Row],[Budget]]-YearToDateTable[[#This Row],[Actual]])</calculatedColumnFormula>
    </tableColumn>
    <tableColumn id="6" name="Remaining %" totalsRowFunction="custom" dataCellStyle="Percent">
      <calculatedColumnFormula>IFERROR(YearToDateTable[[#This Row],[Remaining $]]/YearToDateTable[[#This Row],[Budget]],"")</calculatedColumnFormula>
      <totalsRowFormula>YearToDateTable[[#Totals],[Remaining $]]/YearToDateTable[[#Totals],[Budget]]</totalsRowFormula>
    </tableColumn>
  </tableColumns>
  <tableStyleInfo name="YTD Budget Summary" showFirstColumn="0" showLastColumn="0" showRowStripes="1" showColumnStripes="0"/>
  <extLst>
    <ext xmlns:x14="http://schemas.microsoft.com/office/spreadsheetml/2009/9/main" uri="{504A1905-F514-4f6f-8877-14C23A59335A}">
      <x14:table altTextSummary="Enter G/L code, Account Title, and Budget in this table. Actual amount and remaining values and percent will be automatically calculated"/>
    </ext>
  </extLst>
</table>
</file>

<file path=xl/tables/table2.xml><?xml version="1.0" encoding="utf-8"?>
<table xmlns="http://schemas.openxmlformats.org/spreadsheetml/2006/main" id="4" name="MonthlyExpensesSummary" displayName="MonthlyExpensesSummary" ref="B5:Q18" totalsRowCount="1">
  <autoFilter ref="B5:Q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6">
    <tableColumn id="1" name="G/L Code" totalsRowLabel="Total" totalsRowDxfId="27" dataCellStyle="Comma"/>
    <tableColumn id="2" name="Account Title" totalsRowDxfId="26"/>
    <tableColumn id="3" name="January" totalsRowFunction="sum" dataDxfId="25" totalsRowDxfId="24" dataCellStyle="Currency [0]">
      <calculatedColumnFormula>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calculatedColumnFormula>
    </tableColumn>
    <tableColumn id="4" name="February" totalsRowFunction="sum" dataDxfId="23" totalsRowDxfId="22" dataCellStyle="Currency [0]">
      <calculatedColumnFormula>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calculatedColumnFormula>
    </tableColumn>
    <tableColumn id="5" name="March" totalsRowFunction="sum" dataDxfId="21" totalsRowDxfId="20" dataCellStyle="Currency [0]">
      <calculatedColumnFormula>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calculatedColumnFormula>
    </tableColumn>
    <tableColumn id="6" name="April" totalsRowFunction="sum" dataDxfId="19" totalsRowDxfId="18" dataCellStyle="Currency [0]">
      <calculatedColumnFormula>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calculatedColumnFormula>
    </tableColumn>
    <tableColumn id="7" name="May" totalsRowFunction="sum" dataDxfId="17" totalsRowDxfId="16" dataCellStyle="Currency [0]">
      <calculatedColumnFormula>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calculatedColumnFormula>
    </tableColumn>
    <tableColumn id="8" name="June" totalsRowFunction="sum" dataDxfId="15" totalsRowDxfId="14" dataCellStyle="Currency [0]">
      <calculatedColumnFormula>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calculatedColumnFormula>
    </tableColumn>
    <tableColumn id="9" name="July" totalsRowFunction="sum" dataDxfId="13" totalsRowDxfId="12" dataCellStyle="Currency [0]">
      <calculatedColumnFormula>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calculatedColumnFormula>
    </tableColumn>
    <tableColumn id="10" name="August" totalsRowFunction="sum" dataDxfId="11" totalsRowDxfId="10" dataCellStyle="Currency [0]">
      <calculatedColumnFormula>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calculatedColumnFormula>
    </tableColumn>
    <tableColumn id="11" name="September" totalsRowFunction="sum" dataDxfId="9" totalsRowDxfId="8" dataCellStyle="Currency [0]">
      <calculatedColumnFormula>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calculatedColumnFormula>
    </tableColumn>
    <tableColumn id="12" name="October" totalsRowFunction="sum" dataDxfId="7" totalsRowDxfId="6" dataCellStyle="Currency [0]">
      <calculatedColumnFormula>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calculatedColumnFormula>
    </tableColumn>
    <tableColumn id="13" name="November" totalsRowFunction="sum" dataDxfId="5" totalsRowDxfId="4" dataCellStyle="Currency [0]">
      <calculatedColumnFormula>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calculatedColumnFormula>
    </tableColumn>
    <tableColumn id="14" name="December" totalsRowFunction="sum" dataDxfId="3" totalsRowDxfId="2" dataCellStyle="Currency [0]">
      <calculatedColumnFormula>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calculatedColumnFormula>
    </tableColumn>
    <tableColumn id="15" name="Total" totalsRowFunction="sum" totalsRowDxfId="1" dataCellStyle="Currency [0]">
      <calculatedColumnFormula>SUM(MonthlyExpensesSummary[[#This Row],[January]:[December]])</calculatedColumnFormula>
    </tableColumn>
    <tableColumn id="16" name=" " totalsRowDxfId="0"/>
  </tableColumns>
  <tableStyleInfo name="Monthly Expenses Summary" showFirstColumn="0" showLastColumn="0" showRowStripes="1" showColumnStripes="0"/>
  <extLst>
    <ext xmlns:x14="http://schemas.microsoft.com/office/spreadsheetml/2009/9/main" uri="{504A1905-F514-4f6f-8877-14C23A59335A}">
      <x14:table altTextSummary="Enter G/L code and account title in this table. Amount for each month and Totals are automatically calculated"/>
    </ext>
  </extLst>
</table>
</file>

<file path=xl/tables/table3.xml><?xml version="1.0" encoding="utf-8"?>
<table xmlns="http://schemas.openxmlformats.org/spreadsheetml/2006/main" id="2" name="ItemizedExpenses" displayName="ItemizedExpenses" ref="B4:J6" totalsRowShown="0">
  <autoFilter ref="B4:J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G/L Code" dataCellStyle="Comma"/>
    <tableColumn id="2" name="Invoice Date" dataCellStyle="Date"/>
    <tableColumn id="3" name="Invoice #" dataCellStyle="Comma"/>
    <tableColumn id="4" name="Requested by"/>
    <tableColumn id="5" name="Check Amount" dataCellStyle="Currency [0]"/>
    <tableColumn id="6" name="Payee"/>
    <tableColumn id="7" name="Check Use"/>
    <tableColumn id="8" name="Method of Distribution"/>
    <tableColumn id="9" name="File Date" dataCellStyle="Date"/>
  </tableColumns>
  <tableStyleInfo name="Itemized Expenses" showFirstColumn="0" showLastColumn="0" showRowStripes="1" showColumnStripes="0"/>
  <extLst>
    <ext xmlns:x14="http://schemas.microsoft.com/office/spreadsheetml/2009/9/main" uri="{504A1905-F514-4f6f-8877-14C23A59335A}">
      <x14:table altTextSummary="Enter G/L code and related information.  Check amounts on this table will drive the monthly expenses summary table"/>
    </ext>
  </extLst>
</table>
</file>

<file path=xl/tables/table4.xml><?xml version="1.0" encoding="utf-8"?>
<table xmlns="http://schemas.openxmlformats.org/spreadsheetml/2006/main" id="3" name="Other" displayName="Other" ref="B4:L6" totalsRowShown="0">
  <autoFilter ref="B4:L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G/L Code" dataCellStyle="Comma"/>
    <tableColumn id="2" name="Date Check Request Initiated" dataCellStyle="Date"/>
    <tableColumn id="3" name="Requested by"/>
    <tableColumn id="4" name="Check Amount" dataCellStyle="Currency [0]"/>
    <tableColumn id="5" name="Previous Year Contribution" dataCellStyle="Currency [0]"/>
    <tableColumn id="6" name="Payee"/>
    <tableColumn id="7" name="Used For"/>
    <tableColumn id="8" name="Signed Off by"/>
    <tableColumn id="9" name="Category"/>
    <tableColumn id="10" name="Method of Distribution"/>
    <tableColumn id="11" name="File Date" dataCellStyle="Date"/>
  </tableColumns>
  <tableStyleInfo name="Charitables &amp; Sponsorships" showFirstColumn="0" showLastColumn="0" showRowStripes="1" showColumnStripes="0"/>
  <extLst>
    <ext xmlns:x14="http://schemas.microsoft.com/office/spreadsheetml/2009/9/main" uri="{504A1905-F514-4f6f-8877-14C23A59335A}">
      <x14:table altTextSummary="Enter G/L code, Date when Check Request Initiated, Requested by &amp; Payee names, Check Amount, Used for, Previous Year Contribution, Method of Distribution &amp; File Date in this table"/>
    </ext>
  </extLst>
</table>
</file>

<file path=xl/theme/theme1.xml><?xml version="1.0" encoding="utf-8"?>
<a:theme xmlns:a="http://schemas.openxmlformats.org/drawingml/2006/main" name="Office Theme">
  <a:themeElements>
    <a:clrScheme name="General ledger">
      <a:dk1>
        <a:srgbClr val="3F3F3F"/>
      </a:dk1>
      <a:lt1>
        <a:srgbClr val="FFFFFF"/>
      </a:lt1>
      <a:dk2>
        <a:srgbClr val="23070B"/>
      </a:dk2>
      <a:lt2>
        <a:srgbClr val="F4F1E7"/>
      </a:lt2>
      <a:accent1>
        <a:srgbClr val="F9AC1E"/>
      </a:accent1>
      <a:accent2>
        <a:srgbClr val="7AB88E"/>
      </a:accent2>
      <a:accent3>
        <a:srgbClr val="F48C59"/>
      </a:accent3>
      <a:accent4>
        <a:srgbClr val="70A8B0"/>
      </a:accent4>
      <a:accent5>
        <a:srgbClr val="F7913D"/>
      </a:accent5>
      <a:accent6>
        <a:srgbClr val="935961"/>
      </a:accent6>
      <a:hlink>
        <a:srgbClr val="70A8B0"/>
      </a:hlink>
      <a:folHlink>
        <a:srgbClr val="967DA7"/>
      </a:folHlink>
    </a:clrScheme>
    <a:fontScheme name="General ledger">
      <a:majorFont>
        <a:latin typeface="Century Gothic"/>
        <a:ea typeface=""/>
        <a:cs typeface=""/>
      </a:majorFont>
      <a:minorFont>
        <a:latin typeface="Times New Roman"/>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pageSetUpPr fitToPage="1"/>
  </sheetPr>
  <dimension ref="B1:G17"/>
  <sheetViews>
    <sheetView showGridLines="0" tabSelected="1" workbookViewId="0">
      <selection activeCell="E1" sqref="E1"/>
    </sheetView>
  </sheetViews>
  <sheetFormatPr defaultRowHeight="30" customHeight="1" x14ac:dyDescent="0.25"/>
  <cols>
    <col min="1" max="1" width="2.7109375" customWidth="1"/>
    <col min="2" max="2" width="12.28515625" customWidth="1"/>
    <col min="3" max="3" width="23.5703125" customWidth="1"/>
    <col min="4" max="6" width="18.140625" customWidth="1"/>
    <col min="7" max="7" width="13.85546875" customWidth="1"/>
    <col min="8" max="8" width="2.7109375" customWidth="1"/>
  </cols>
  <sheetData>
    <row r="1" spans="2:7" ht="15" customHeight="1" x14ac:dyDescent="0.25">
      <c r="B1" s="5" t="s">
        <v>49</v>
      </c>
    </row>
    <row r="2" spans="2:7" ht="30" customHeight="1" thickBot="1" x14ac:dyDescent="0.4">
      <c r="B2" s="21" t="s">
        <v>50</v>
      </c>
      <c r="C2" s="21"/>
      <c r="D2" s="21"/>
      <c r="E2" s="21"/>
      <c r="F2" s="2" t="s">
        <v>63</v>
      </c>
      <c r="G2" s="3">
        <f ca="1">YEAR(TODAY())</f>
        <v>2018</v>
      </c>
    </row>
    <row r="3" spans="2:7" ht="15" customHeight="1" thickTop="1" x14ac:dyDescent="0.25"/>
    <row r="4" spans="2:7" ht="30" customHeight="1" x14ac:dyDescent="0.25">
      <c r="B4" s="7" t="s">
        <v>0</v>
      </c>
      <c r="C4" s="7" t="s">
        <v>1</v>
      </c>
      <c r="D4" s="7" t="s">
        <v>2</v>
      </c>
      <c r="E4" s="7" t="s">
        <v>3</v>
      </c>
      <c r="F4" s="7" t="s">
        <v>4</v>
      </c>
      <c r="G4" s="7" t="s">
        <v>5</v>
      </c>
    </row>
    <row r="5" spans="2:7" ht="30" customHeight="1" x14ac:dyDescent="0.25">
      <c r="B5" s="14">
        <v>1000</v>
      </c>
      <c r="C5" s="7" t="s">
        <v>6</v>
      </c>
      <c r="D5" s="12">
        <f ca="1">SUMIF(MonthlyExpensesSummary[G/L Code],YearToDateTable[[#This Row],[G/L Code]],MonthlyExpensesSummary[Total])</f>
        <v>0</v>
      </c>
      <c r="E5" s="12">
        <v>100000</v>
      </c>
      <c r="F5" s="12">
        <f ca="1">IF(YearToDateTable[[#This Row],[Budget]]="","",YearToDateTable[[#This Row],[Budget]]-YearToDateTable[[#This Row],[Actual]])</f>
        <v>100000</v>
      </c>
      <c r="G5" s="13">
        <f ca="1">IFERROR(YearToDateTable[[#This Row],[Remaining $]]/YearToDateTable[[#This Row],[Budget]],"")</f>
        <v>1</v>
      </c>
    </row>
    <row r="6" spans="2:7" ht="30" customHeight="1" x14ac:dyDescent="0.25">
      <c r="B6" s="14">
        <v>2000</v>
      </c>
      <c r="C6" s="7" t="s">
        <v>7</v>
      </c>
      <c r="D6" s="12">
        <f ca="1">SUMIF(MonthlyExpensesSummary[G/L Code],YearToDateTable[[#This Row],[G/L Code]],MonthlyExpensesSummary[Total])</f>
        <v>0</v>
      </c>
      <c r="E6" s="12">
        <v>100000</v>
      </c>
      <c r="F6" s="12">
        <f ca="1">IF(YearToDateTable[[#This Row],[Budget]]="","",YearToDateTable[[#This Row],[Budget]]-YearToDateTable[[#This Row],[Actual]])</f>
        <v>100000</v>
      </c>
      <c r="G6" s="13">
        <f ca="1">IFERROR(YearToDateTable[[#This Row],[Remaining $]]/YearToDateTable[[#This Row],[Budget]],"")</f>
        <v>1</v>
      </c>
    </row>
    <row r="7" spans="2:7" ht="30" customHeight="1" x14ac:dyDescent="0.25">
      <c r="B7" s="14">
        <v>3000</v>
      </c>
      <c r="C7" s="7" t="s">
        <v>8</v>
      </c>
      <c r="D7" s="12">
        <f ca="1">SUMIF(MonthlyExpensesSummary[G/L Code],YearToDateTable[[#This Row],[G/L Code]],MonthlyExpensesSummary[Total])</f>
        <v>0</v>
      </c>
      <c r="E7" s="12">
        <v>100000</v>
      </c>
      <c r="F7" s="12">
        <f ca="1">IF(YearToDateTable[[#This Row],[Budget]]="","",YearToDateTable[[#This Row],[Budget]]-YearToDateTable[[#This Row],[Actual]])</f>
        <v>100000</v>
      </c>
      <c r="G7" s="13">
        <f ca="1">IFERROR(YearToDateTable[[#This Row],[Remaining $]]/YearToDateTable[[#This Row],[Budget]],"")</f>
        <v>1</v>
      </c>
    </row>
    <row r="8" spans="2:7" ht="30" customHeight="1" x14ac:dyDescent="0.25">
      <c r="B8" s="14">
        <v>4000</v>
      </c>
      <c r="C8" s="7" t="s">
        <v>9</v>
      </c>
      <c r="D8" s="12">
        <f ca="1">SUMIF(MonthlyExpensesSummary[G/L Code],YearToDateTable[[#This Row],[G/L Code]],MonthlyExpensesSummary[Total])</f>
        <v>0</v>
      </c>
      <c r="E8" s="12">
        <v>100000</v>
      </c>
      <c r="F8" s="12">
        <f ca="1">IF(YearToDateTable[[#This Row],[Budget]]="","",YearToDateTable[[#This Row],[Budget]]-YearToDateTable[[#This Row],[Actual]])</f>
        <v>100000</v>
      </c>
      <c r="G8" s="13">
        <f ca="1">IFERROR(YearToDateTable[[#This Row],[Remaining $]]/YearToDateTable[[#This Row],[Budget]],"")</f>
        <v>1</v>
      </c>
    </row>
    <row r="9" spans="2:7" ht="30" customHeight="1" x14ac:dyDescent="0.25">
      <c r="B9" s="14">
        <v>5000</v>
      </c>
      <c r="C9" s="7" t="s">
        <v>10</v>
      </c>
      <c r="D9" s="12">
        <f ca="1">SUMIF(MonthlyExpensesSummary[G/L Code],YearToDateTable[[#This Row],[G/L Code]],MonthlyExpensesSummary[Total])</f>
        <v>0</v>
      </c>
      <c r="E9" s="12">
        <v>50000</v>
      </c>
      <c r="F9" s="12">
        <f ca="1">IF(YearToDateTable[[#This Row],[Budget]]="","",YearToDateTable[[#This Row],[Budget]]-YearToDateTable[[#This Row],[Actual]])</f>
        <v>50000</v>
      </c>
      <c r="G9" s="13">
        <f ca="1">IFERROR(YearToDateTable[[#This Row],[Remaining $]]/YearToDateTable[[#This Row],[Budget]],"")</f>
        <v>1</v>
      </c>
    </row>
    <row r="10" spans="2:7" ht="30" customHeight="1" x14ac:dyDescent="0.25">
      <c r="B10" s="14">
        <v>6000</v>
      </c>
      <c r="C10" s="7" t="s">
        <v>11</v>
      </c>
      <c r="D10" s="12">
        <f ca="1">SUMIF(MonthlyExpensesSummary[G/L Code],YearToDateTable[[#This Row],[G/L Code]],MonthlyExpensesSummary[Total])</f>
        <v>0</v>
      </c>
      <c r="E10" s="12">
        <v>25000</v>
      </c>
      <c r="F10" s="12">
        <f ca="1">IF(YearToDateTable[[#This Row],[Budget]]="","",YearToDateTable[[#This Row],[Budget]]-YearToDateTable[[#This Row],[Actual]])</f>
        <v>25000</v>
      </c>
      <c r="G10" s="13">
        <f ca="1">IFERROR(YearToDateTable[[#This Row],[Remaining $]]/YearToDateTable[[#This Row],[Budget]],"")</f>
        <v>1</v>
      </c>
    </row>
    <row r="11" spans="2:7" ht="30" customHeight="1" x14ac:dyDescent="0.25">
      <c r="B11" s="14">
        <v>7000</v>
      </c>
      <c r="C11" s="7" t="s">
        <v>12</v>
      </c>
      <c r="D11" s="12">
        <f ca="1">SUMIF(MonthlyExpensesSummary[G/L Code],YearToDateTable[[#This Row],[G/L Code]],MonthlyExpensesSummary[Total])</f>
        <v>0</v>
      </c>
      <c r="E11" s="12">
        <v>75000</v>
      </c>
      <c r="F11" s="12">
        <f ca="1">IF(YearToDateTable[[#This Row],[Budget]]="","",YearToDateTable[[#This Row],[Budget]]-YearToDateTable[[#This Row],[Actual]])</f>
        <v>75000</v>
      </c>
      <c r="G11" s="13">
        <f ca="1">IFERROR(YearToDateTable[[#This Row],[Remaining $]]/YearToDateTable[[#This Row],[Budget]],"")</f>
        <v>1</v>
      </c>
    </row>
    <row r="12" spans="2:7" ht="30" customHeight="1" x14ac:dyDescent="0.25">
      <c r="B12" s="14">
        <v>8000</v>
      </c>
      <c r="C12" s="7" t="s">
        <v>13</v>
      </c>
      <c r="D12" s="12">
        <f ca="1">SUMIF(MonthlyExpensesSummary[G/L Code],YearToDateTable[[#This Row],[G/L Code]],MonthlyExpensesSummary[Total])</f>
        <v>0</v>
      </c>
      <c r="E12" s="12">
        <v>65000</v>
      </c>
      <c r="F12" s="12">
        <f ca="1">IF(YearToDateTable[[#This Row],[Budget]]="","",YearToDateTable[[#This Row],[Budget]]-YearToDateTable[[#This Row],[Actual]])</f>
        <v>65000</v>
      </c>
      <c r="G12" s="13">
        <f ca="1">IFERROR(YearToDateTable[[#This Row],[Remaining $]]/YearToDateTable[[#This Row],[Budget]],"")</f>
        <v>1</v>
      </c>
    </row>
    <row r="13" spans="2:7" ht="30" customHeight="1" x14ac:dyDescent="0.25">
      <c r="B13" s="14">
        <v>9000</v>
      </c>
      <c r="C13" s="7" t="s">
        <v>14</v>
      </c>
      <c r="D13" s="12">
        <f ca="1">SUMIF(MonthlyExpensesSummary[G/L Code],YearToDateTable[[#This Row],[G/L Code]],MonthlyExpensesSummary[Total])</f>
        <v>0</v>
      </c>
      <c r="E13" s="12">
        <v>125000</v>
      </c>
      <c r="F13" s="12">
        <f ca="1">IF(YearToDateTable[[#This Row],[Budget]]="","",YearToDateTable[[#This Row],[Budget]]-YearToDateTable[[#This Row],[Actual]])</f>
        <v>125000</v>
      </c>
      <c r="G13" s="13">
        <f ca="1">IFERROR(YearToDateTable[[#This Row],[Remaining $]]/YearToDateTable[[#This Row],[Budget]],"")</f>
        <v>1</v>
      </c>
    </row>
    <row r="14" spans="2:7" ht="30" customHeight="1" x14ac:dyDescent="0.25">
      <c r="B14" s="14">
        <v>10000</v>
      </c>
      <c r="C14" s="7" t="s">
        <v>15</v>
      </c>
      <c r="D14" s="12">
        <f ca="1">SUMIF(MonthlyExpensesSummary[G/L Code],YearToDateTable[[#This Row],[G/L Code]],MonthlyExpensesSummary[Total])</f>
        <v>0</v>
      </c>
      <c r="E14" s="12">
        <v>100000</v>
      </c>
      <c r="F14" s="12">
        <f ca="1">IF(YearToDateTable[[#This Row],[Budget]]="","",YearToDateTable[[#This Row],[Budget]]-YearToDateTable[[#This Row],[Actual]])</f>
        <v>100000</v>
      </c>
      <c r="G14" s="13">
        <f ca="1">IFERROR(YearToDateTable[[#This Row],[Remaining $]]/YearToDateTable[[#This Row],[Budget]],"")</f>
        <v>1</v>
      </c>
    </row>
    <row r="15" spans="2:7" ht="30" customHeight="1" x14ac:dyDescent="0.25">
      <c r="B15" s="14">
        <v>11000</v>
      </c>
      <c r="C15" s="7" t="s">
        <v>16</v>
      </c>
      <c r="D15" s="12">
        <f ca="1">SUMIF(MonthlyExpensesSummary[G/L Code],YearToDateTable[[#This Row],[G/L Code]],MonthlyExpensesSummary[Total])</f>
        <v>0</v>
      </c>
      <c r="E15" s="12">
        <v>250000</v>
      </c>
      <c r="F15" s="12">
        <f ca="1">IF(YearToDateTable[[#This Row],[Budget]]="","",YearToDateTable[[#This Row],[Budget]]-YearToDateTable[[#This Row],[Actual]])</f>
        <v>250000</v>
      </c>
      <c r="G15" s="13">
        <f ca="1">IFERROR(YearToDateTable[[#This Row],[Remaining $]]/YearToDateTable[[#This Row],[Budget]],"")</f>
        <v>1</v>
      </c>
    </row>
    <row r="16" spans="2:7" ht="30" customHeight="1" x14ac:dyDescent="0.25">
      <c r="B16" s="14">
        <v>12000</v>
      </c>
      <c r="C16" s="7" t="s">
        <v>17</v>
      </c>
      <c r="D16" s="12">
        <f ca="1">SUMIF(MonthlyExpensesSummary[G/L Code],YearToDateTable[[#This Row],[G/L Code]],MonthlyExpensesSummary[Total])</f>
        <v>0</v>
      </c>
      <c r="E16" s="12">
        <v>50000</v>
      </c>
      <c r="F16" s="12">
        <f ca="1">IF(YearToDateTable[[#This Row],[Budget]]="","",YearToDateTable[[#This Row],[Budget]]-YearToDateTable[[#This Row],[Actual]])</f>
        <v>50000</v>
      </c>
      <c r="G16" s="13">
        <f ca="1">IFERROR(YearToDateTable[[#This Row],[Remaining $]]/YearToDateTable[[#This Row],[Budget]],"")</f>
        <v>1</v>
      </c>
    </row>
    <row r="17" spans="2:7" ht="30" customHeight="1" x14ac:dyDescent="0.25">
      <c r="B17" s="7" t="s">
        <v>18</v>
      </c>
      <c r="C17" s="7"/>
      <c r="D17" s="8">
        <f ca="1">SUBTOTAL(109,YearToDateTable[Actual])</f>
        <v>0</v>
      </c>
      <c r="E17" s="8">
        <f>SUBTOTAL(109,YearToDateTable[Budget])</f>
        <v>1140000</v>
      </c>
      <c r="F17" s="8">
        <f ca="1">SUBTOTAL(109,YearToDateTable[Remaining $])</f>
        <v>1140000</v>
      </c>
      <c r="G17" s="10">
        <f ca="1">YearToDateTable[[#Totals],[Remaining $]]/YearToDateTable[[#Totals],[Budget]]</f>
        <v>1</v>
      </c>
    </row>
  </sheetData>
  <mergeCells count="1">
    <mergeCell ref="B2:E2"/>
  </mergeCells>
  <conditionalFormatting sqref="F5:F16">
    <cfRule type="dataBar" priority="1">
      <dataBar>
        <cfvo type="min"/>
        <cfvo type="max"/>
        <color rgb="FFFF555A"/>
      </dataBar>
      <extLst>
        <ext xmlns:x14="http://schemas.microsoft.com/office/spreadsheetml/2009/9/main" uri="{B025F937-C7B1-47D3-B67F-A62EFF666E3E}">
          <x14:id>{64C81F98-403B-4FC7-B043-331717AC59B0}</x14:id>
        </ext>
      </extLst>
    </cfRule>
  </conditionalFormatting>
  <dataValidations count="11">
    <dataValidation allowBlank="1" showInputMessage="1" showErrorMessage="1" prompt="Create a General Ledger with Budget Comparison in this workbook. Enter details in Year to Date table in this worksheet. Navigation link is in cell B1" sqref="A1"/>
    <dataValidation allowBlank="1" showInputMessage="1" showErrorMessage="1" prompt="Title of this worksheet is in this cell. Enter year in cell G2" sqref="B2:E2"/>
    <dataValidation allowBlank="1" showInputMessage="1" showErrorMessage="1" prompt="Enter year in cell at right" sqref="F2"/>
    <dataValidation allowBlank="1" showInputMessage="1" showErrorMessage="1" prompt="Enter year in this cell" sqref="G2"/>
    <dataValidation allowBlank="1" showInputMessage="1" showErrorMessage="1" prompt="Enter General Ledger code in this column under this heading" sqref="B4"/>
    <dataValidation allowBlank="1" showInputMessage="1" showErrorMessage="1" prompt="Enter Account Title in this column under this heading" sqref="C4"/>
    <dataValidation allowBlank="1" showInputMessage="1" showErrorMessage="1" prompt="Actual amount is automatically calculated in this column under this heading" sqref="D4"/>
    <dataValidation allowBlank="1" showInputMessage="1" showErrorMessage="1" prompt="Enter Budget Amount in this column under this heading" sqref="E4"/>
    <dataValidation allowBlank="1" showInputMessage="1" showErrorMessage="1" prompt="Data bar for Remaining amount is automatically updated in this column under this heading" sqref="F4"/>
    <dataValidation allowBlank="1" showInputMessage="1" showErrorMessage="1" prompt="Remaining percent is automatically calculated in this column under this heading" sqref="G4"/>
    <dataValidation allowBlank="1" showInputMessage="1" showErrorMessage="1" prompt="Navigation link is in this cell. Select to navigate to MONTHLY EXPENSES SUMMARY worksheet" sqref="B1"/>
  </dataValidations>
  <hyperlinks>
    <hyperlink ref="B1" location="'MONTHLY EXPENSES SUMMARY'!A1" tooltip="Select to navigate to MONTHLY EXPENSES SUMMARY worksheet" display="MONTHLY EXPENSES SUMMARY"/>
  </hyperlinks>
  <printOptions horizontalCentered="1"/>
  <pageMargins left="0.4" right="0.4" top="0.4" bottom="0.6" header="0.3" footer="0.3"/>
  <pageSetup scale="93"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81F98-403B-4FC7-B043-331717AC59B0}">
            <x14:dataBar minLength="0" maxLength="100" border="1" negativeBarBorderColorSameAsPositive="0">
              <x14:cfvo type="autoMin"/>
              <x14:cfvo type="autoMax"/>
              <x14:borderColor rgb="FFFF555A"/>
              <x14:negativeFillColor rgb="FFFF0000"/>
              <x14:negativeBorderColor rgb="FFFF0000"/>
              <x14:axisColor rgb="FF000000"/>
            </x14:dataBar>
          </x14:cfRule>
          <xm:sqref>F5:F16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499984740745262"/>
    <pageSetUpPr fitToPage="1"/>
  </sheetPr>
  <dimension ref="B1:Q18"/>
  <sheetViews>
    <sheetView showGridLines="0" workbookViewId="0">
      <selection activeCell="F9" sqref="F9"/>
    </sheetView>
  </sheetViews>
  <sheetFormatPr defaultRowHeight="30" customHeight="1" x14ac:dyDescent="0.25"/>
  <cols>
    <col min="1" max="1" width="2.7109375" customWidth="1"/>
    <col min="2" max="2" width="12.28515625" customWidth="1"/>
    <col min="3" max="3" width="15.85546875" customWidth="1"/>
    <col min="4" max="16" width="13" customWidth="1"/>
  </cols>
  <sheetData>
    <row r="1" spans="2:17" ht="15" customHeight="1" x14ac:dyDescent="0.25">
      <c r="B1" s="5" t="s">
        <v>68</v>
      </c>
      <c r="C1" s="5" t="s">
        <v>66</v>
      </c>
    </row>
    <row r="2" spans="2:17" ht="24.75" customHeight="1" thickBot="1" x14ac:dyDescent="0.4">
      <c r="B2" s="22" t="s">
        <v>49</v>
      </c>
      <c r="C2" s="22"/>
      <c r="D2" s="22"/>
      <c r="E2" s="22"/>
      <c r="F2" s="22"/>
      <c r="G2" s="22"/>
      <c r="H2" s="22"/>
      <c r="I2" s="22"/>
      <c r="J2" s="22"/>
      <c r="K2" s="22"/>
      <c r="L2" s="22"/>
      <c r="M2" s="22"/>
      <c r="N2" s="22"/>
      <c r="O2" s="22"/>
      <c r="P2" s="22"/>
      <c r="Q2" s="22"/>
    </row>
    <row r="3" spans="2:17" ht="36.950000000000003" customHeight="1" thickTop="1" x14ac:dyDescent="0.25">
      <c r="B3" s="6" t="s">
        <v>71</v>
      </c>
      <c r="D3" s="1">
        <f ca="1">DATEVALUE("1-JAN"&amp;_YEAR)</f>
        <v>43101</v>
      </c>
      <c r="E3" s="1">
        <f ca="1">DATEVALUE("1-FEB"&amp;_YEAR)</f>
        <v>43132</v>
      </c>
      <c r="F3" s="1">
        <f ca="1">DATEVALUE("1-MAR"&amp;_YEAR)</f>
        <v>43160</v>
      </c>
      <c r="G3" s="1">
        <f ca="1">DATEVALUE("1-APR"&amp;_YEAR)</f>
        <v>43191</v>
      </c>
      <c r="H3" s="1">
        <f ca="1">DATEVALUE("1-MAY"&amp;_YEAR)</f>
        <v>43221</v>
      </c>
      <c r="I3" s="1">
        <f ca="1">DATEVALUE("1-JUN"&amp;_YEAR)</f>
        <v>43252</v>
      </c>
      <c r="J3" s="1">
        <f ca="1">DATEVALUE("1-JULY"&amp;_YEAR)</f>
        <v>43282</v>
      </c>
      <c r="K3" s="1">
        <f ca="1">DATEVALUE("1-AUG"&amp;_YEAR)</f>
        <v>43313</v>
      </c>
      <c r="L3" s="1">
        <f ca="1">DATEVALUE("1-SEP"&amp;_YEAR)</f>
        <v>43344</v>
      </c>
      <c r="M3" s="1">
        <f ca="1">DATEVALUE("1-OCT"&amp;_YEAR)</f>
        <v>43374</v>
      </c>
      <c r="N3" s="1">
        <f ca="1">DATEVALUE("1-NOV"&amp;_YEAR)</f>
        <v>43405</v>
      </c>
      <c r="O3" s="1">
        <f ca="1">DATEVALUE("1-DEC"&amp;_YEAR)</f>
        <v>43435</v>
      </c>
    </row>
    <row r="4" spans="2:17" ht="37.5" customHeight="1" x14ac:dyDescent="0.25">
      <c r="B4" s="20"/>
      <c r="D4" s="1">
        <f ca="1">EOMONTH(D3,0)</f>
        <v>43131</v>
      </c>
      <c r="E4" s="1">
        <f ca="1">EOMONTH(E3,0)</f>
        <v>43159</v>
      </c>
      <c r="F4" s="1">
        <f ca="1">EOMONTH(F3,0)</f>
        <v>43190</v>
      </c>
      <c r="G4" s="1">
        <f ca="1">EOMONTH(G3,0)</f>
        <v>43220</v>
      </c>
      <c r="H4" s="1">
        <f ca="1">EOMONTH(H3,0)</f>
        <v>43251</v>
      </c>
      <c r="I4" s="1">
        <f t="shared" ref="I4:O4" ca="1" si="0">EOMONTH(I3,0)</f>
        <v>43281</v>
      </c>
      <c r="J4" s="1">
        <f t="shared" ca="1" si="0"/>
        <v>43312</v>
      </c>
      <c r="K4" s="1">
        <f t="shared" ca="1" si="0"/>
        <v>43343</v>
      </c>
      <c r="L4" s="1">
        <f t="shared" ca="1" si="0"/>
        <v>43373</v>
      </c>
      <c r="M4" s="1">
        <f t="shared" ca="1" si="0"/>
        <v>43404</v>
      </c>
      <c r="N4" s="1">
        <f t="shared" ca="1" si="0"/>
        <v>43434</v>
      </c>
      <c r="O4" s="1">
        <f t="shared" ca="1" si="0"/>
        <v>43465</v>
      </c>
    </row>
    <row r="5" spans="2:17" ht="30" customHeight="1" x14ac:dyDescent="0.25">
      <c r="B5" s="7" t="s">
        <v>0</v>
      </c>
      <c r="C5" s="7" t="s">
        <v>1</v>
      </c>
      <c r="D5" s="8" t="s">
        <v>51</v>
      </c>
      <c r="E5" s="8" t="s">
        <v>52</v>
      </c>
      <c r="F5" s="8" t="s">
        <v>53</v>
      </c>
      <c r="G5" s="8" t="s">
        <v>54</v>
      </c>
      <c r="H5" s="8" t="s">
        <v>55</v>
      </c>
      <c r="I5" s="8" t="s">
        <v>56</v>
      </c>
      <c r="J5" s="8" t="s">
        <v>57</v>
      </c>
      <c r="K5" s="8" t="s">
        <v>58</v>
      </c>
      <c r="L5" s="8" t="s">
        <v>59</v>
      </c>
      <c r="M5" s="8" t="s">
        <v>60</v>
      </c>
      <c r="N5" s="8" t="s">
        <v>61</v>
      </c>
      <c r="O5" s="8" t="s">
        <v>62</v>
      </c>
      <c r="P5" s="8" t="s">
        <v>18</v>
      </c>
      <c r="Q5" s="7" t="s">
        <v>64</v>
      </c>
    </row>
    <row r="6" spans="2:17" ht="30" customHeight="1" x14ac:dyDescent="0.25">
      <c r="B6" s="14">
        <v>1000</v>
      </c>
      <c r="C6" s="7" t="s">
        <v>6</v>
      </c>
      <c r="D6"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6"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6"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6"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6"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6"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6"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6"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6"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6"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6"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6"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6" s="12">
        <f ca="1">SUM(MonthlyExpensesSummary[[#This Row],[January]:[December]])</f>
        <v>0</v>
      </c>
      <c r="Q6" s="8"/>
    </row>
    <row r="7" spans="2:17" ht="30" customHeight="1" x14ac:dyDescent="0.25">
      <c r="B7" s="14">
        <v>2000</v>
      </c>
      <c r="C7" s="7" t="s">
        <v>7</v>
      </c>
      <c r="D7"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7"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7"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7"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7"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7"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7"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7"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7"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7"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7"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7"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7" s="12">
        <f ca="1">SUM(MonthlyExpensesSummary[[#This Row],[January]:[December]])</f>
        <v>0</v>
      </c>
      <c r="Q7" s="8"/>
    </row>
    <row r="8" spans="2:17" ht="30" customHeight="1" x14ac:dyDescent="0.25">
      <c r="B8" s="14">
        <v>3000</v>
      </c>
      <c r="C8" s="7" t="s">
        <v>8</v>
      </c>
      <c r="D8"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8"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8"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8"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8"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8"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8"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8"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8"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8"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8"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8"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8" s="12">
        <f ca="1">SUM(MonthlyExpensesSummary[[#This Row],[January]:[December]])</f>
        <v>0</v>
      </c>
      <c r="Q8" s="8"/>
    </row>
    <row r="9" spans="2:17" ht="30" customHeight="1" x14ac:dyDescent="0.25">
      <c r="B9" s="14">
        <v>4000</v>
      </c>
      <c r="C9" s="7" t="s">
        <v>9</v>
      </c>
      <c r="D9"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9"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9"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9"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9"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9"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9"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9"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9"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9"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9"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9"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9" s="12">
        <f ca="1">SUM(MonthlyExpensesSummary[[#This Row],[January]:[December]])</f>
        <v>0</v>
      </c>
      <c r="Q9" s="8"/>
    </row>
    <row r="10" spans="2:17" ht="30" customHeight="1" x14ac:dyDescent="0.25">
      <c r="B10" s="14">
        <v>5000</v>
      </c>
      <c r="C10" s="7" t="s">
        <v>10</v>
      </c>
      <c r="D10"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0"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0"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0"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0"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0"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0"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0"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0"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0"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0"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0"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0" s="12">
        <f ca="1">SUM(MonthlyExpensesSummary[[#This Row],[January]:[December]])</f>
        <v>0</v>
      </c>
      <c r="Q10" s="8"/>
    </row>
    <row r="11" spans="2:17" ht="30" customHeight="1" x14ac:dyDescent="0.25">
      <c r="B11" s="14">
        <v>6000</v>
      </c>
      <c r="C11" s="7" t="s">
        <v>11</v>
      </c>
      <c r="D11"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1"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1"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1"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1"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1"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1"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1"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1"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1"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1"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1"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1" s="12">
        <f ca="1">SUM(MonthlyExpensesSummary[[#This Row],[January]:[December]])</f>
        <v>0</v>
      </c>
      <c r="Q11" s="8"/>
    </row>
    <row r="12" spans="2:17" ht="30" customHeight="1" x14ac:dyDescent="0.25">
      <c r="B12" s="14">
        <v>7000</v>
      </c>
      <c r="C12" s="7" t="s">
        <v>12</v>
      </c>
      <c r="D12"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2"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2"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2"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2"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2"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2"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2"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2"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2"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2"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2"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2" s="12">
        <f ca="1">SUM(MonthlyExpensesSummary[[#This Row],[January]:[December]])</f>
        <v>0</v>
      </c>
      <c r="Q12" s="8"/>
    </row>
    <row r="13" spans="2:17" ht="30" customHeight="1" x14ac:dyDescent="0.25">
      <c r="B13" s="14">
        <v>8000</v>
      </c>
      <c r="C13" s="7" t="s">
        <v>13</v>
      </c>
      <c r="D13"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3"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3"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3"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3"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3"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3"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3"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3"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3"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3"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3"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3" s="12">
        <f ca="1">SUM(MonthlyExpensesSummary[[#This Row],[January]:[December]])</f>
        <v>0</v>
      </c>
      <c r="Q13" s="8"/>
    </row>
    <row r="14" spans="2:17" ht="30" customHeight="1" x14ac:dyDescent="0.25">
      <c r="B14" s="14">
        <v>9000</v>
      </c>
      <c r="C14" s="7" t="s">
        <v>14</v>
      </c>
      <c r="D14"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4"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4"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4"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4"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4"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4"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4"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4"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4"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4"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4"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4" s="12">
        <f ca="1">SUM(MonthlyExpensesSummary[[#This Row],[January]:[December]])</f>
        <v>0</v>
      </c>
      <c r="Q14" s="8"/>
    </row>
    <row r="15" spans="2:17" ht="30" customHeight="1" x14ac:dyDescent="0.25">
      <c r="B15" s="14">
        <v>10000</v>
      </c>
      <c r="C15" s="7" t="s">
        <v>15</v>
      </c>
      <c r="D15"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5"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5"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5"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5"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5"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5"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5"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5"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5"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5"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5"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5" s="12">
        <f ca="1">SUM(MonthlyExpensesSummary[[#This Row],[January]:[December]])</f>
        <v>0</v>
      </c>
      <c r="Q15" s="8"/>
    </row>
    <row r="16" spans="2:17" ht="30" customHeight="1" x14ac:dyDescent="0.25">
      <c r="B16" s="14">
        <v>11000</v>
      </c>
      <c r="C16" s="7" t="s">
        <v>16</v>
      </c>
      <c r="D16"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6"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6"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6"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6"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6"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6"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6"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6"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6"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6"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6"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6" s="12">
        <f ca="1">SUM(MonthlyExpensesSummary[[#This Row],[January]:[December]])</f>
        <v>0</v>
      </c>
      <c r="Q16" s="8"/>
    </row>
    <row r="17" spans="2:17" ht="30" customHeight="1" x14ac:dyDescent="0.25">
      <c r="B17" s="14">
        <v>12000</v>
      </c>
      <c r="C17" s="7" t="s">
        <v>17</v>
      </c>
      <c r="D17" s="12">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7" s="12">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7" s="12">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7" s="12">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7" s="12">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7" s="12">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7" s="12">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7" s="12">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7" s="12">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7" s="12">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7" s="12">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7" s="12">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7" s="12">
        <f ca="1">SUM(MonthlyExpensesSummary[[#This Row],[January]:[December]])</f>
        <v>0</v>
      </c>
      <c r="Q17" s="8"/>
    </row>
    <row r="18" spans="2:17" ht="30" customHeight="1" x14ac:dyDescent="0.25">
      <c r="B18" s="9" t="s">
        <v>18</v>
      </c>
      <c r="C18" s="7"/>
      <c r="D18" s="8">
        <f ca="1">SUBTOTAL(109,MonthlyExpensesSummary[January])</f>
        <v>0</v>
      </c>
      <c r="E18" s="8">
        <f ca="1">SUBTOTAL(109,MonthlyExpensesSummary[February])</f>
        <v>0</v>
      </c>
      <c r="F18" s="8">
        <f ca="1">SUBTOTAL(109,MonthlyExpensesSummary[March])</f>
        <v>0</v>
      </c>
      <c r="G18" s="8">
        <f ca="1">SUBTOTAL(109,MonthlyExpensesSummary[April])</f>
        <v>0</v>
      </c>
      <c r="H18" s="8">
        <f ca="1">SUBTOTAL(109,MonthlyExpensesSummary[May])</f>
        <v>0</v>
      </c>
      <c r="I18" s="8">
        <f ca="1">SUBTOTAL(109,MonthlyExpensesSummary[June])</f>
        <v>0</v>
      </c>
      <c r="J18" s="8">
        <f ca="1">SUBTOTAL(109,MonthlyExpensesSummary[July])</f>
        <v>0</v>
      </c>
      <c r="K18" s="8">
        <f ca="1">SUBTOTAL(109,MonthlyExpensesSummary[August])</f>
        <v>0</v>
      </c>
      <c r="L18" s="8">
        <f ca="1">SUBTOTAL(109,MonthlyExpensesSummary[September])</f>
        <v>0</v>
      </c>
      <c r="M18" s="8">
        <f ca="1">SUBTOTAL(109,MonthlyExpensesSummary[October])</f>
        <v>0</v>
      </c>
      <c r="N18" s="8">
        <f ca="1">SUBTOTAL(109,MonthlyExpensesSummary[November])</f>
        <v>0</v>
      </c>
      <c r="O18" s="8">
        <f ca="1">SUBTOTAL(109,MonthlyExpensesSummary[December])</f>
        <v>0</v>
      </c>
      <c r="P18" s="8">
        <f ca="1">SUBTOTAL(109,MonthlyExpensesSummary[Total])</f>
        <v>0</v>
      </c>
      <c r="Q18" s="7"/>
    </row>
  </sheetData>
  <mergeCells count="1">
    <mergeCell ref="B2:Q2"/>
  </mergeCells>
  <dataValidations count="9">
    <dataValidation allowBlank="1" showInputMessage="1" showErrorMessage="1" prompt="Create Monthly Expenses Summary in this worksheet. Enter details in Monthly Expenses table. Navigation links in cells B1 and C1 go to Previous and Next worksheet" sqref="A1"/>
    <dataValidation allowBlank="1" showInputMessage="1" showErrorMessage="1" prompt="Enter General Ledger code in this column under this heading" sqref="B5"/>
    <dataValidation allowBlank="1" showInputMessage="1" showErrorMessage="1" prompt="Enter Account Title in this column under this heading" sqref="C5"/>
    <dataValidation allowBlank="1" showInputMessage="1" showErrorMessage="1" prompt="Actual amount for this month is automatically calculated in this column under this heading" sqref="D5:O5"/>
    <dataValidation allowBlank="1" showInputMessage="1" showErrorMessage="1" prompt="Total is automatically calculated in this column under this heading" sqref="P5"/>
    <dataValidation allowBlank="1" showInputMessage="1" showErrorMessage="1" prompt="A sparkline visualizing the trend of expenses for 1 expense over 12 months is displayed in this column " sqref="Q5"/>
    <dataValidation allowBlank="1" showInputMessage="1" showErrorMessage="1" prompt="Navigation link is in this cell. Select to go to YTD BUDGET SUMMARY worksheet" sqref="B1"/>
    <dataValidation allowBlank="1" showInputMessage="1" showErrorMessage="1" prompt="Navigation link is in this cell. Select to go to ITEMIZED EXPENSES worksheet" sqref="C1"/>
    <dataValidation allowBlank="1" showInputMessage="1" showErrorMessage="1" prompt="Title of this worksheet is in this cell. Slicer to filter table by Account Title is in cell B3. Do not delete formulas in cells D3 through Q4" sqref="B2:Q2"/>
  </dataValidations>
  <hyperlinks>
    <hyperlink ref="B1" location="'YTD BUDGET SUMMARY'!A1" tooltip="Select to navigate to YTD BUDGET SUMMARY worksheet" display="YTD BUDGET SUMMARY"/>
    <hyperlink ref="C1" location="'ITEMIZED EXPENSES'!A1" tooltip="Select to navigate to ITEMIZED EXPENSES worksheet" display="ITEMIZED EXPENSES"/>
  </hyperlinks>
  <printOptions horizontalCentered="1"/>
  <pageMargins left="0.4" right="0.4" top="0.4" bottom="0.6" header="0.3" footer="0.3"/>
  <pageSetup scale="60"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'MONTHLY EXPENSES SUMMARY'!D6:O6</xm:f>
              <xm:sqref>Q6</xm:sqref>
            </x14:sparkline>
            <x14:sparkline>
              <xm:f>'MONTHLY EXPENSES SUMMARY'!D7:O7</xm:f>
              <xm:sqref>Q7</xm:sqref>
            </x14:sparkline>
            <x14:sparkline>
              <xm:f>'MONTHLY EXPENSES SUMMARY'!D8:O8</xm:f>
              <xm:sqref>Q8</xm:sqref>
            </x14:sparkline>
            <x14:sparkline>
              <xm:f>'MONTHLY EXPENSES SUMMARY'!D9:O9</xm:f>
              <xm:sqref>Q9</xm:sqref>
            </x14:sparkline>
            <x14:sparkline>
              <xm:f>'MONTHLY EXPENSES SUMMARY'!D10:O10</xm:f>
              <xm:sqref>Q10</xm:sqref>
            </x14:sparkline>
            <x14:sparkline>
              <xm:f>'MONTHLY EXPENSES SUMMARY'!D11:O11</xm:f>
              <xm:sqref>Q11</xm:sqref>
            </x14:sparkline>
            <x14:sparkline>
              <xm:f>'MONTHLY EXPENSES SUMMARY'!D12:O12</xm:f>
              <xm:sqref>Q12</xm:sqref>
            </x14:sparkline>
            <x14:sparkline>
              <xm:f>'MONTHLY EXPENSES SUMMARY'!D13:O13</xm:f>
              <xm:sqref>Q13</xm:sqref>
            </x14:sparkline>
            <x14:sparkline>
              <xm:f>'MONTHLY EXPENSES SUMMARY'!D14:O14</xm:f>
              <xm:sqref>Q14</xm:sqref>
            </x14:sparkline>
            <x14:sparkline>
              <xm:f>'MONTHLY EXPENSES SUMMARY'!D15:O15</xm:f>
              <xm:sqref>Q15</xm:sqref>
            </x14:sparkline>
            <x14:sparkline>
              <xm:f>'MONTHLY EXPENSES SUMMARY'!D16:O16</xm:f>
              <xm:sqref>Q16</xm:sqref>
            </x14:sparkline>
            <x14:sparkline>
              <xm:f>'MONTHLY EXPENSES SUMMARY'!D17:O17</xm:f>
              <xm:sqref>Q17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tint="-0.499984740745262"/>
    <pageSetUpPr fitToPage="1"/>
  </sheetPr>
  <dimension ref="B1:J6"/>
  <sheetViews>
    <sheetView showGridLines="0" workbookViewId="0"/>
  </sheetViews>
  <sheetFormatPr defaultRowHeight="30" customHeight="1" x14ac:dyDescent="0.25"/>
  <cols>
    <col min="1" max="1" width="2.7109375" customWidth="1"/>
    <col min="2" max="2" width="12.28515625" customWidth="1"/>
    <col min="3" max="3" width="13.140625" bestFit="1" customWidth="1"/>
    <col min="4" max="4" width="9.7109375" bestFit="1" customWidth="1"/>
    <col min="5" max="5" width="30" customWidth="1"/>
    <col min="6" max="6" width="15.28515625" bestFit="1" customWidth="1"/>
    <col min="7" max="7" width="30" customWidth="1"/>
    <col min="8" max="8" width="22.5703125" customWidth="1"/>
    <col min="9" max="9" width="14.7109375" customWidth="1"/>
    <col min="10" max="10" width="15.42578125" customWidth="1"/>
  </cols>
  <sheetData>
    <row r="1" spans="2:10" ht="15" customHeight="1" x14ac:dyDescent="0.25">
      <c r="B1" s="5" t="s">
        <v>49</v>
      </c>
      <c r="C1" s="5" t="s">
        <v>67</v>
      </c>
    </row>
    <row r="2" spans="2:10" ht="24.75" customHeight="1" thickBot="1" x14ac:dyDescent="0.3">
      <c r="B2" s="24" t="s">
        <v>66</v>
      </c>
      <c r="C2" s="24"/>
      <c r="D2" s="24"/>
      <c r="E2" s="24"/>
      <c r="F2" s="24"/>
      <c r="G2" s="24"/>
      <c r="H2" s="24"/>
      <c r="I2" s="24"/>
      <c r="J2" s="24"/>
    </row>
    <row r="3" spans="2:10" ht="75" customHeight="1" thickTop="1" x14ac:dyDescent="0.25">
      <c r="B3" s="23" t="s">
        <v>69</v>
      </c>
      <c r="C3" s="23"/>
      <c r="D3" s="23"/>
      <c r="E3" s="23"/>
      <c r="F3" s="23"/>
      <c r="G3" s="23" t="s">
        <v>70</v>
      </c>
      <c r="H3" s="23"/>
      <c r="I3" s="23"/>
      <c r="J3" s="23"/>
    </row>
    <row r="4" spans="2:10" ht="30" customHeight="1" x14ac:dyDescent="0.25">
      <c r="B4" s="11" t="s">
        <v>0</v>
      </c>
      <c r="C4" s="11" t="s">
        <v>19</v>
      </c>
      <c r="D4" s="11" t="s">
        <v>20</v>
      </c>
      <c r="E4" s="11" t="s">
        <v>21</v>
      </c>
      <c r="F4" s="11" t="s">
        <v>22</v>
      </c>
      <c r="G4" s="11" t="s">
        <v>23</v>
      </c>
      <c r="H4" s="11" t="s">
        <v>24</v>
      </c>
      <c r="I4" s="11" t="s">
        <v>25</v>
      </c>
      <c r="J4" s="11" t="s">
        <v>26</v>
      </c>
    </row>
    <row r="5" spans="2:10" ht="30" customHeight="1" x14ac:dyDescent="0.25">
      <c r="B5" s="14">
        <v>1000</v>
      </c>
      <c r="C5" s="17" t="s">
        <v>65</v>
      </c>
      <c r="D5" s="16">
        <v>100</v>
      </c>
      <c r="E5" s="7" t="s">
        <v>27</v>
      </c>
      <c r="F5" s="19">
        <v>750.75</v>
      </c>
      <c r="G5" s="7" t="s">
        <v>28</v>
      </c>
      <c r="H5" s="7" t="s">
        <v>29</v>
      </c>
      <c r="I5" s="7" t="s">
        <v>30</v>
      </c>
      <c r="J5" s="17" t="s">
        <v>65</v>
      </c>
    </row>
    <row r="6" spans="2:10" ht="30" customHeight="1" x14ac:dyDescent="0.25">
      <c r="B6" s="14">
        <v>7000</v>
      </c>
      <c r="C6" s="15" t="s">
        <v>65</v>
      </c>
      <c r="D6" s="16">
        <v>101</v>
      </c>
      <c r="E6" s="7" t="s">
        <v>31</v>
      </c>
      <c r="F6" s="12">
        <v>2500</v>
      </c>
      <c r="G6" s="7" t="s">
        <v>32</v>
      </c>
      <c r="H6" s="7" t="s">
        <v>33</v>
      </c>
      <c r="I6" s="7" t="s">
        <v>34</v>
      </c>
      <c r="J6" s="15" t="s">
        <v>65</v>
      </c>
    </row>
  </sheetData>
  <mergeCells count="3">
    <mergeCell ref="B3:F3"/>
    <mergeCell ref="G3:J3"/>
    <mergeCell ref="B2:J2"/>
  </mergeCells>
  <dataValidations count="13">
    <dataValidation allowBlank="1" showInputMessage="1" showErrorMessage="1" prompt="Create Itemized Expenses in this worksheet. Enter details in Itemized Expenses table. Navigation links in cells B1 and C1 go to Previous and Next worksheet" sqref="A1"/>
    <dataValidation allowBlank="1" showInputMessage="1" showErrorMessage="1" prompt="Enter General Ledger code in this column under this heading" sqref="B4"/>
    <dataValidation allowBlank="1" showInputMessage="1" showErrorMessage="1" prompt="Enter Invoice Date in this column under this heading" sqref="C4"/>
    <dataValidation allowBlank="1" showInputMessage="1" showErrorMessage="1" prompt="Enter Invoice number in this column under this heading" sqref="D4"/>
    <dataValidation allowBlank="1" showInputMessage="1" showErrorMessage="1" prompt="Enter Requested by name in this column under this heading" sqref="E4"/>
    <dataValidation allowBlank="1" showInputMessage="1" showErrorMessage="1" prompt="Enter Check Amount in this column under this heading" sqref="F4"/>
    <dataValidation allowBlank="1" showInputMessage="1" showErrorMessage="1" prompt="Enter Payee name in this column under this heading" sqref="G4"/>
    <dataValidation allowBlank="1" showInputMessage="1" showErrorMessage="1" prompt="Enter Check Use purpose in this column under this heading" sqref="H4"/>
    <dataValidation allowBlank="1" showInputMessage="1" showErrorMessage="1" prompt="Enter Method of Distribution in this column under this heading" sqref="I4"/>
    <dataValidation allowBlank="1" showInputMessage="1" showErrorMessage="1" prompt="Enter File Date in this column under this heading" sqref="J4"/>
    <dataValidation allowBlank="1" showInputMessage="1" showErrorMessage="1" prompt="Title of this worksheet is in this cell. Slicer to filter table by Requested By is in cell B3 and a slicer to filter table by Payee is in cell G3" sqref="B2:J2"/>
    <dataValidation allowBlank="1" showInputMessage="1" showErrorMessage="1" prompt="Navigation link. Select to go to MONTHLY EXPENSES SUMMARY" sqref="B1"/>
    <dataValidation allowBlank="1" showInputMessage="1" showErrorMessage="1" prompt="Navigation link is in this cell. Select to go to CHARITABLES &amp; SPONSORSHIPS worksheet" sqref="C1"/>
  </dataValidations>
  <hyperlinks>
    <hyperlink ref="B1" location="'MONTHLY EXPENSES SUMMARY'!A1" tooltip="Select to navigate to MONTHLY EXPENSES SUMMARY worksheet" display="MONTHLY EXPENSES SUMMARY"/>
    <hyperlink ref="C1" location="'CHARITABLES &amp; SPONSORSHIPS'!A1" tooltip="Select to navigate to CHARITABLES &amp; SPONSORSHIPS worksheet" display="CHARITABLES &amp; SPONSORSHIPS"/>
  </hyperlinks>
  <printOptions horizontalCentered="1"/>
  <pageMargins left="0.4" right="0.4" top="0.4" bottom="0.6" header="0.3" footer="0.3"/>
  <pageSetup scale="75"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499984740745262"/>
    <pageSetUpPr fitToPage="1"/>
  </sheetPr>
  <dimension ref="B1:L6"/>
  <sheetViews>
    <sheetView showGridLines="0" workbookViewId="0"/>
  </sheetViews>
  <sheetFormatPr defaultRowHeight="30" customHeight="1" x14ac:dyDescent="0.25"/>
  <cols>
    <col min="1" max="1" width="2.7109375" customWidth="1"/>
    <col min="2" max="2" width="12.28515625" customWidth="1"/>
    <col min="3" max="3" width="18.140625" customWidth="1"/>
    <col min="4" max="4" width="28.7109375" customWidth="1"/>
    <col min="5" max="5" width="17.28515625" customWidth="1"/>
    <col min="6" max="6" width="17.42578125" customWidth="1"/>
    <col min="7" max="7" width="27" customWidth="1"/>
    <col min="8" max="8" width="16.5703125" customWidth="1"/>
    <col min="9" max="9" width="21.7109375" customWidth="1"/>
    <col min="10" max="10" width="15.42578125" customWidth="1"/>
    <col min="11" max="11" width="15.28515625" customWidth="1"/>
    <col min="12" max="12" width="11.7109375" customWidth="1"/>
  </cols>
  <sheetData>
    <row r="1" spans="2:12" ht="15" customHeight="1" x14ac:dyDescent="0.25">
      <c r="B1" s="5" t="s">
        <v>66</v>
      </c>
      <c r="C1" s="4"/>
    </row>
    <row r="2" spans="2:12" ht="24.75" customHeight="1" thickBot="1" x14ac:dyDescent="0.4">
      <c r="B2" s="26" t="s">
        <v>67</v>
      </c>
      <c r="C2" s="26"/>
      <c r="D2" s="26"/>
      <c r="E2" s="26"/>
      <c r="F2" s="26"/>
      <c r="G2" s="26"/>
      <c r="H2" s="26"/>
      <c r="I2" s="26"/>
      <c r="J2" s="26"/>
      <c r="K2" s="26"/>
      <c r="L2" s="26"/>
    </row>
    <row r="3" spans="2:12" ht="75" customHeight="1" thickTop="1" x14ac:dyDescent="0.25">
      <c r="B3" s="25" t="s">
        <v>69</v>
      </c>
      <c r="C3" s="25"/>
      <c r="D3" s="25"/>
      <c r="E3" s="25"/>
      <c r="F3" s="25"/>
      <c r="G3" s="25" t="s">
        <v>70</v>
      </c>
      <c r="H3" s="25"/>
      <c r="I3" s="25"/>
      <c r="J3" s="25"/>
      <c r="K3" s="25"/>
      <c r="L3" s="25"/>
    </row>
    <row r="4" spans="2:12" ht="30" customHeight="1" x14ac:dyDescent="0.25">
      <c r="B4" s="11" t="s">
        <v>0</v>
      </c>
      <c r="C4" s="11" t="s">
        <v>35</v>
      </c>
      <c r="D4" s="11" t="s">
        <v>21</v>
      </c>
      <c r="E4" s="11" t="s">
        <v>22</v>
      </c>
      <c r="F4" s="11" t="s">
        <v>36</v>
      </c>
      <c r="G4" s="11" t="s">
        <v>23</v>
      </c>
      <c r="H4" s="11" t="s">
        <v>37</v>
      </c>
      <c r="I4" s="11" t="s">
        <v>38</v>
      </c>
      <c r="J4" s="11" t="s">
        <v>39</v>
      </c>
      <c r="K4" s="11" t="s">
        <v>25</v>
      </c>
      <c r="L4" s="11" t="s">
        <v>26</v>
      </c>
    </row>
    <row r="5" spans="2:12" ht="30" customHeight="1" x14ac:dyDescent="0.25">
      <c r="B5" s="14">
        <v>12000</v>
      </c>
      <c r="C5" s="17" t="s">
        <v>65</v>
      </c>
      <c r="D5" s="7" t="s">
        <v>40</v>
      </c>
      <c r="E5" s="18">
        <v>1000</v>
      </c>
      <c r="F5" s="12">
        <v>12</v>
      </c>
      <c r="G5" s="7" t="s">
        <v>41</v>
      </c>
      <c r="H5" s="7" t="s">
        <v>42</v>
      </c>
      <c r="I5" s="7" t="s">
        <v>43</v>
      </c>
      <c r="J5" s="7" t="s">
        <v>44</v>
      </c>
      <c r="K5" s="7" t="s">
        <v>45</v>
      </c>
      <c r="L5" s="17" t="s">
        <v>65</v>
      </c>
    </row>
    <row r="6" spans="2:12" ht="30" customHeight="1" x14ac:dyDescent="0.25">
      <c r="B6" s="14">
        <v>11000</v>
      </c>
      <c r="C6" s="15" t="s">
        <v>65</v>
      </c>
      <c r="D6" s="7" t="s">
        <v>40</v>
      </c>
      <c r="E6" s="12">
        <v>2500</v>
      </c>
      <c r="F6" s="12">
        <v>0</v>
      </c>
      <c r="G6" s="7" t="s">
        <v>46</v>
      </c>
      <c r="H6" s="7" t="s">
        <v>47</v>
      </c>
      <c r="I6" s="7" t="s">
        <v>48</v>
      </c>
      <c r="J6" s="7" t="s">
        <v>47</v>
      </c>
      <c r="K6" s="7" t="s">
        <v>45</v>
      </c>
      <c r="L6" s="15" t="s">
        <v>65</v>
      </c>
    </row>
  </sheetData>
  <mergeCells count="3">
    <mergeCell ref="B3:F3"/>
    <mergeCell ref="G3:L3"/>
    <mergeCell ref="B2:L2"/>
  </mergeCells>
  <dataValidations count="14">
    <dataValidation allowBlank="1" showInputMessage="1" showErrorMessage="1" prompt="Create a list of Charitable &amp; Sponsorships in this worksheet. Enter details in Other table. Select cell B1 to navigate to Itemized Expenses worksheet" sqref="A1"/>
    <dataValidation allowBlank="1" showInputMessage="1" showErrorMessage="1" prompt="Enter General Ledger code in this column under this heading" sqref="B4"/>
    <dataValidation allowBlank="1" showInputMessage="1" showErrorMessage="1" prompt="Enter Date when Check Request was Initiated in this column under this heading" sqref="C4"/>
    <dataValidation allowBlank="1" showInputMessage="1" showErrorMessage="1" prompt="Enter Requested by name in this column under this heading" sqref="D4"/>
    <dataValidation allowBlank="1" showInputMessage="1" showErrorMessage="1" prompt="Enter Check Amount in this column under this heading" sqref="E4"/>
    <dataValidation allowBlank="1" showInputMessage="1" showErrorMessage="1" prompt="Enter Previous Year Contribution in this column under this heading" sqref="F4"/>
    <dataValidation allowBlank="1" showInputMessage="1" showErrorMessage="1" prompt="Enter Payee name in this column under this heading" sqref="G4"/>
    <dataValidation allowBlank="1" showInputMessage="1" showErrorMessage="1" prompt="Enter Used for purpose in this column under this heading" sqref="H4"/>
    <dataValidation allowBlank="1" showInputMessage="1" showErrorMessage="1" prompt="Enter Signed Off by person name in this column under this heading" sqref="I4"/>
    <dataValidation allowBlank="1" showInputMessage="1" showErrorMessage="1" prompt="Enter Category in this column under this heading" sqref="J4"/>
    <dataValidation allowBlank="1" showInputMessage="1" showErrorMessage="1" prompt="Enter Method of Distribution in this column under this heading" sqref="K4"/>
    <dataValidation allowBlank="1" showInputMessage="1" showErrorMessage="1" prompt="Enter File Date in this column under this heading" sqref="L4"/>
    <dataValidation allowBlank="1" showInputMessage="1" showErrorMessage="1" prompt="Navigation link. Select to go to ITEMIZED EXPENSES worksheet" sqref="B1"/>
    <dataValidation allowBlank="1" showInputMessage="1" showErrorMessage="1" prompt="Title of this worksheet is in this cell. Slicer to filter table by Requested by is in cell B3 and a slicer to filter table by Payee is in cell G3" sqref="B2:L2"/>
  </dataValidations>
  <hyperlinks>
    <hyperlink ref="B1" location="'ITEMIZED EXPENSES'!A1" tooltip="Select to navigate to ITEMIZED EXPENSES worksheet" display="ITEMIZED EXPENSES"/>
  </hyperlinks>
  <printOptions horizontalCentered="1"/>
  <pageMargins left="0.4" right="0.4" top="0.4" bottom="0.6" header="0.3" footer="0.3"/>
  <pageSetup scale="62"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YTD BUDGET SUMMARY</vt:lpstr>
      <vt:lpstr>MONTHLY EXPENSES SUMMARY</vt:lpstr>
      <vt:lpstr>ITEMIZED EXPENSES</vt:lpstr>
      <vt:lpstr>CHARITABLES &amp; SPONSORSHIPS</vt:lpstr>
      <vt:lpstr>_YEAR</vt:lpstr>
      <vt:lpstr>'CHARITABLES &amp; SPONSORSHIPS'!Print_Titles</vt:lpstr>
      <vt:lpstr>'ITEMIZED EXPENSES'!Print_Titles</vt:lpstr>
      <vt:lpstr>'MONTHLY EXPENSES SUMMARY'!Print_Titles</vt:lpstr>
      <vt:lpstr>'YTD BUDGET SUMMARY'!Print_Titles</vt:lpstr>
      <vt:lpstr>RowTitleRegion1..G2</vt:lpstr>
      <vt:lpstr>Title1</vt:lpstr>
      <vt:lpstr>Title2</vt:lpstr>
      <vt:lpstr>Title3</vt:lpstr>
      <vt:lpstr>Title4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JAY</dc:creator>
  <cp:lastModifiedBy>HP</cp:lastModifiedBy>
  <dcterms:created xsi:type="dcterms:W3CDTF">2018-01-30T03:07:15Z</dcterms:created>
  <dcterms:modified xsi:type="dcterms:W3CDTF">2018-05-08T03:04:08Z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2018-01-30T03:07:20.1487904Z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