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8595" windowHeight="4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" i="1" l="1"/>
  <c r="M15" i="1"/>
  <c r="O14" i="1"/>
  <c r="M14" i="1"/>
  <c r="O10" i="1"/>
  <c r="M10" i="1"/>
  <c r="O8" i="1"/>
  <c r="O7" i="1"/>
  <c r="O12" i="1" s="1"/>
  <c r="O16" i="1" s="1"/>
  <c r="M7" i="1"/>
  <c r="M12" i="1" s="1"/>
  <c r="M16" i="1" s="1"/>
  <c r="O5" i="1"/>
  <c r="I39" i="1"/>
  <c r="I29" i="1"/>
  <c r="M2" i="1"/>
  <c r="M4" i="1" s="1"/>
  <c r="M3" i="1" l="1"/>
</calcChain>
</file>

<file path=xl/sharedStrings.xml><?xml version="1.0" encoding="utf-8"?>
<sst xmlns="http://schemas.openxmlformats.org/spreadsheetml/2006/main" count="281" uniqueCount="138">
  <si>
    <t>December</t>
  </si>
  <si>
    <t>04351084</t>
  </si>
  <si>
    <t>CONNECT</t>
  </si>
  <si>
    <t>NAPIER</t>
  </si>
  <si>
    <t>52,CLERANCE COX CRE,NAPIER</t>
  </si>
  <si>
    <t>N/A</t>
  </si>
  <si>
    <t>04358974</t>
  </si>
  <si>
    <t>PV ORDER</t>
  </si>
  <si>
    <t>23 NAPIER TCE,NAPIER</t>
  </si>
  <si>
    <t>03495495</t>
  </si>
  <si>
    <t>BUILD &amp; CONNECT</t>
  </si>
  <si>
    <t>32,KELVIN RD</t>
  </si>
  <si>
    <t>HAULING,CONNECT</t>
  </si>
  <si>
    <t>WT2</t>
  </si>
  <si>
    <t>04020329</t>
  </si>
  <si>
    <t>OSB</t>
  </si>
  <si>
    <t>21,WARD CRES</t>
  </si>
  <si>
    <t>FIXED FIBER JOB,RUN THROUGH 3 PITS FROM FAT AND LEFT  20m CABLE AT COSTUMER HOUSE AT  LAST CUSTOMER SAID ,SHE CANCEL  THE ORDER.</t>
  </si>
  <si>
    <t>04264487</t>
  </si>
  <si>
    <t>13,ASHRIDGE RD ,NAPIER</t>
  </si>
  <si>
    <t>04241545</t>
  </si>
  <si>
    <t>5,BALMORAL ST,TARADALE</t>
  </si>
  <si>
    <t>03615299</t>
  </si>
  <si>
    <t>183 VIGOR BROWN ST NAPIER SOUTH</t>
  </si>
  <si>
    <t>HAULING</t>
  </si>
  <si>
    <t>04223705</t>
  </si>
  <si>
    <t>HASTINGS</t>
  </si>
  <si>
    <t>163,FLAXMERE AVE</t>
  </si>
  <si>
    <t>5.2m CONCREET CUT,15m SURFACEMOUNT</t>
  </si>
  <si>
    <t>WT5</t>
  </si>
  <si>
    <t>04414661</t>
  </si>
  <si>
    <t>107,BALLANTYNE ST ,FRIMLEY</t>
  </si>
  <si>
    <t>12M SURFACEMOUNT,2M GROSS TRENCH</t>
  </si>
  <si>
    <t>WT3</t>
  </si>
  <si>
    <t>04586597</t>
  </si>
  <si>
    <t>HAVELOCK</t>
  </si>
  <si>
    <t>119,MIDDLE RD,</t>
  </si>
  <si>
    <t>17M GRASS TRENCH,25M  SURFACE  MOUNT</t>
  </si>
  <si>
    <t>WT4</t>
  </si>
  <si>
    <t>04606255</t>
  </si>
  <si>
    <t>10 OUTLOOK TCE TARADALE</t>
  </si>
  <si>
    <t>HAULINNG</t>
  </si>
  <si>
    <t>04623683</t>
  </si>
  <si>
    <t>5 COBDEN RD BLUFF</t>
  </si>
  <si>
    <t>17M GROSS  TRENCH,1M CONCREET CUT</t>
  </si>
  <si>
    <t>02522633</t>
  </si>
  <si>
    <t>35 MARGARET AVE HAVELOCK NORTH HASTINGS</t>
  </si>
  <si>
    <t>04670896</t>
  </si>
  <si>
    <t xml:space="preserve"> OSB</t>
  </si>
  <si>
    <t>611A TOMOANA RD MAHORA HASTINGS</t>
  </si>
  <si>
    <t>DROP OFF 2.5M AWAY  FROM HOUSE BOUNDARY</t>
  </si>
  <si>
    <t>BUILD</t>
  </si>
  <si>
    <t>30M SURFACEMOUNT,1M CONCREET CUT</t>
  </si>
  <si>
    <t>04666248</t>
  </si>
  <si>
    <t>502 GRAYS RD SAINT LEONARDS HASTINGS</t>
  </si>
  <si>
    <t>3m gross trench,4m concreet cut,15m surface mount</t>
  </si>
  <si>
    <t>04629460</t>
  </si>
  <si>
    <t>22,busby hill</t>
  </si>
  <si>
    <t>surface mount,Haulinng</t>
  </si>
  <si>
    <t>04577311</t>
  </si>
  <si>
    <t>64,WILSON RD</t>
  </si>
  <si>
    <t>5.5M GROSS TRENCH,15M SURFACE MOUNT</t>
  </si>
  <si>
    <t>04588859</t>
  </si>
  <si>
    <t>1002 GLENHOPE ST,MAHORA</t>
  </si>
  <si>
    <t>11M FRASS TRENCH</t>
  </si>
  <si>
    <t>04766220</t>
  </si>
  <si>
    <t>43,SHACKLETON ST</t>
  </si>
  <si>
    <t>POLE JOB</t>
  </si>
  <si>
    <t>WT1</t>
  </si>
  <si>
    <t>04780322</t>
  </si>
  <si>
    <t>405,SOUTHLAND RD</t>
  </si>
  <si>
    <t>RE CONNECT  AND SLICE ONT</t>
  </si>
  <si>
    <t>04702525</t>
  </si>
  <si>
    <t>26,PELORUS</t>
  </si>
  <si>
    <t>00416358</t>
  </si>
  <si>
    <t>44,DUART RD</t>
  </si>
  <si>
    <t>04389702</t>
  </si>
  <si>
    <t>116,GARNETT ST,RAUREKA</t>
  </si>
  <si>
    <t>7M GROSS TRENCJ,1M  CONCREET  CUT</t>
  </si>
  <si>
    <t>04880027</t>
  </si>
  <si>
    <t>FLAXMERE</t>
  </si>
  <si>
    <t>24,DEAL CRES</t>
  </si>
  <si>
    <t>12M GRASS TRENCH</t>
  </si>
  <si>
    <t>Amount</t>
  </si>
  <si>
    <t>site plan only</t>
  </si>
  <si>
    <t>Notes</t>
  </si>
  <si>
    <t>pending</t>
  </si>
  <si>
    <t xml:space="preserve">not listed </t>
  </si>
  <si>
    <t xml:space="preserve">total </t>
  </si>
  <si>
    <t>September</t>
  </si>
  <si>
    <t>02106795</t>
  </si>
  <si>
    <t>814 NELSON STREET</t>
  </si>
  <si>
    <t>02147081</t>
  </si>
  <si>
    <t>5 MORRIS SPENCE AVE ONEKAWA</t>
  </si>
  <si>
    <t>Drop off location 5m away  according to map spend 4 hrs 2 persons</t>
  </si>
  <si>
    <t>October</t>
  </si>
  <si>
    <t>02810601</t>
  </si>
  <si>
    <t>TOP UP</t>
  </si>
  <si>
    <t>64 GEDDIS AVE MARAENUI NAPIER</t>
  </si>
  <si>
    <t>CUSTOMER SAID NO NEED FIBER CONNECTION AT ALL WHEN TECHNICIAN ARRIVED CUSTOMER HOME</t>
  </si>
  <si>
    <t>03327367</t>
  </si>
  <si>
    <t>18 GEORGE ST HOSPITAL HILL NAPIER</t>
  </si>
  <si>
    <t>03529196</t>
  </si>
  <si>
    <t>8 CAMBRIDGE TCE TARADALE NAPIER</t>
  </si>
  <si>
    <t>03140886</t>
  </si>
  <si>
    <t>1 FULFORD PL HAVELOCK NORTH</t>
  </si>
  <si>
    <t>03691234</t>
  </si>
  <si>
    <t>47 JAMES FOLEY AVE NAPIER</t>
  </si>
  <si>
    <t>10M GROSS TRENCH , 2M CONCREET</t>
  </si>
  <si>
    <t>01239767</t>
  </si>
  <si>
    <t>2 HUNTERS HIL HAVELOK</t>
  </si>
  <si>
    <t>November</t>
  </si>
  <si>
    <t>03985922</t>
  </si>
  <si>
    <t>1000 FEDRIC ST</t>
  </si>
  <si>
    <t>OSB 8 HRS,26 way 50mm comduit block at T-joint (fixed fiber job)</t>
  </si>
  <si>
    <t>not listed</t>
  </si>
  <si>
    <t>total amount</t>
  </si>
  <si>
    <t>Total</t>
  </si>
  <si>
    <t>To Fabril 60%</t>
  </si>
  <si>
    <t>To Team 40%</t>
  </si>
  <si>
    <t>To Sai 18%</t>
  </si>
  <si>
    <t>Need to Pay</t>
  </si>
  <si>
    <t xml:space="preserve"> </t>
  </si>
  <si>
    <t>December -2017 Totay Pay Deytails</t>
  </si>
  <si>
    <t xml:space="preserve">Total </t>
  </si>
  <si>
    <t xml:space="preserve">December  </t>
  </si>
  <si>
    <t>To Prasanna 22%</t>
  </si>
  <si>
    <t>Dec Total Amount</t>
  </si>
  <si>
    <t xml:space="preserve">Old </t>
  </si>
  <si>
    <t>old total Amount</t>
  </si>
  <si>
    <t>Prasanna</t>
  </si>
  <si>
    <t>Sai</t>
  </si>
  <si>
    <t>Hrs</t>
  </si>
  <si>
    <t>80 hrs paid on 20th</t>
  </si>
  <si>
    <t>50 hrs  paid on 20th</t>
  </si>
  <si>
    <t>Remaning hrs</t>
  </si>
  <si>
    <t xml:space="preserve">after add 1000 fedric st </t>
  </si>
  <si>
    <t>18% statrs from 18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</si>
</sst>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1" xfId="1" applyFont="1" applyBorder="1" applyAlignment="1"/>
    <xf numFmtId="49" fontId="2" fillId="0" borderId="1" xfId="1" applyNumberFormat="1" applyFont="1" applyBorder="1" applyAlignment="1">
      <alignment horizontal="left"/>
    </xf>
    <xf numFmtId="0" fontId="2" fillId="2" borderId="1" xfId="1" applyFont="1" applyFill="1" applyBorder="1" applyAlignment="1"/>
    <xf numFmtId="0" fontId="0" fillId="0" borderId="1" xfId="0" applyBorder="1"/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4" fontId="2" fillId="3" borderId="1" xfId="1" applyNumberFormat="1" applyFont="1" applyFill="1" applyBorder="1" applyAlignment="1">
      <alignment horizontal="center"/>
    </xf>
    <xf numFmtId="49" fontId="2" fillId="3" borderId="1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/>
    <xf numFmtId="49" fontId="2" fillId="3" borderId="1" xfId="1" applyNumberFormat="1" applyFont="1" applyFill="1" applyBorder="1" applyAlignment="1">
      <alignment horizontal="left"/>
    </xf>
    <xf numFmtId="164" fontId="3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>
      <alignment horizontal="left"/>
    </xf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2" fillId="4" borderId="12" xfId="1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8" xfId="0" applyFill="1" applyBorder="1"/>
    <xf numFmtId="0" fontId="0" fillId="3" borderId="0" xfId="0" applyFill="1" applyAlignment="1">
      <alignment horizontal="left"/>
    </xf>
    <xf numFmtId="0" fontId="0" fillId="3" borderId="2" xfId="0" applyFill="1" applyBorder="1"/>
    <xf numFmtId="0" fontId="0" fillId="3" borderId="4" xfId="0" applyFill="1" applyBorder="1"/>
    <xf numFmtId="0" fontId="0" fillId="0" borderId="9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3" borderId="1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115" zoomScaleNormal="115" workbookViewId="0">
      <selection activeCell="R13" sqref="R13"/>
    </sheetView>
  </sheetViews>
  <sheetFormatPr defaultRowHeight="15" x14ac:dyDescent="0.25"/>
  <cols>
    <col min="2" max="2" width="8.140625" bestFit="1" customWidth="1"/>
    <col min="4" max="4" width="17.85546875" bestFit="1" customWidth="1"/>
    <col min="5" max="5" width="11.140625" bestFit="1" customWidth="1"/>
    <col min="6" max="6" width="22.140625" style="34" customWidth="1"/>
    <col min="7" max="7" width="17.28515625" style="34" customWidth="1"/>
    <col min="8" max="8" width="12.5703125" bestFit="1" customWidth="1"/>
    <col min="10" max="10" width="12" bestFit="1" customWidth="1"/>
    <col min="11" max="11" width="3.85546875" customWidth="1"/>
    <col min="12" max="12" width="19.7109375" customWidth="1"/>
    <col min="14" max="14" width="20.28515625" customWidth="1"/>
    <col min="15" max="15" width="14.42578125" customWidth="1"/>
  </cols>
  <sheetData>
    <row r="1" spans="1:16" x14ac:dyDescent="0.25">
      <c r="A1" s="10"/>
      <c r="B1" s="10"/>
      <c r="C1" s="10"/>
      <c r="D1" s="10"/>
      <c r="E1" s="10"/>
      <c r="F1" s="31"/>
      <c r="G1" s="31"/>
      <c r="H1" s="10"/>
      <c r="I1" s="10" t="s">
        <v>83</v>
      </c>
      <c r="J1" s="10" t="s">
        <v>85</v>
      </c>
      <c r="L1" s="53" t="s">
        <v>123</v>
      </c>
      <c r="M1" s="54"/>
      <c r="N1" s="54"/>
      <c r="O1" s="55"/>
    </row>
    <row r="2" spans="1:16" x14ac:dyDescent="0.25">
      <c r="A2" s="5" t="s">
        <v>0</v>
      </c>
      <c r="B2" s="6">
        <v>43070</v>
      </c>
      <c r="C2" s="7" t="s">
        <v>1</v>
      </c>
      <c r="D2" s="5" t="s">
        <v>2</v>
      </c>
      <c r="E2" s="5" t="s">
        <v>3</v>
      </c>
      <c r="F2" s="32" t="s">
        <v>4</v>
      </c>
      <c r="G2" s="32" t="s">
        <v>2</v>
      </c>
      <c r="H2" s="5" t="s">
        <v>5</v>
      </c>
      <c r="I2" s="5">
        <v>205.64</v>
      </c>
      <c r="J2" s="4"/>
      <c r="L2" s="20" t="s">
        <v>117</v>
      </c>
      <c r="M2" s="4">
        <f>I28+I41</f>
        <v>9913.5400000000009</v>
      </c>
      <c r="N2" s="4"/>
      <c r="O2" s="21"/>
    </row>
    <row r="3" spans="1:16" x14ac:dyDescent="0.25">
      <c r="A3" s="5" t="s">
        <v>0</v>
      </c>
      <c r="B3" s="6">
        <v>43071</v>
      </c>
      <c r="C3" s="7" t="s">
        <v>6</v>
      </c>
      <c r="D3" s="5" t="s">
        <v>7</v>
      </c>
      <c r="E3" s="5" t="s">
        <v>3</v>
      </c>
      <c r="F3" s="32" t="s">
        <v>8</v>
      </c>
      <c r="G3" s="32" t="s">
        <v>2</v>
      </c>
      <c r="H3" s="5" t="s">
        <v>5</v>
      </c>
      <c r="I3" s="5">
        <v>90</v>
      </c>
      <c r="J3" s="4"/>
      <c r="L3" s="20" t="s">
        <v>118</v>
      </c>
      <c r="M3" s="4">
        <f>M2*60%</f>
        <v>5948.1240000000007</v>
      </c>
      <c r="N3" s="4"/>
      <c r="O3" s="21"/>
    </row>
    <row r="4" spans="1:16" ht="15.75" thickBot="1" x14ac:dyDescent="0.3">
      <c r="A4" s="5" t="s">
        <v>0</v>
      </c>
      <c r="B4" s="6">
        <v>43071</v>
      </c>
      <c r="C4" s="7" t="s">
        <v>9</v>
      </c>
      <c r="D4" s="5" t="s">
        <v>10</v>
      </c>
      <c r="E4" s="5" t="s">
        <v>3</v>
      </c>
      <c r="F4" s="32" t="s">
        <v>11</v>
      </c>
      <c r="G4" s="37" t="s">
        <v>12</v>
      </c>
      <c r="H4" s="5" t="s">
        <v>13</v>
      </c>
      <c r="I4" s="5">
        <v>433.57</v>
      </c>
      <c r="J4" s="4"/>
      <c r="L4" s="25" t="s">
        <v>119</v>
      </c>
      <c r="M4" s="26">
        <f>M2*40%</f>
        <v>3965.4160000000006</v>
      </c>
      <c r="N4" s="26"/>
      <c r="O4" s="27"/>
      <c r="P4" t="s">
        <v>122</v>
      </c>
    </row>
    <row r="5" spans="1:16" x14ac:dyDescent="0.25">
      <c r="A5" s="5" t="s">
        <v>0</v>
      </c>
      <c r="B5" s="6">
        <v>43071</v>
      </c>
      <c r="C5" s="7" t="s">
        <v>14</v>
      </c>
      <c r="D5" s="5" t="s">
        <v>15</v>
      </c>
      <c r="E5" s="5" t="s">
        <v>3</v>
      </c>
      <c r="F5" s="32" t="s">
        <v>16</v>
      </c>
      <c r="G5" s="32" t="s">
        <v>17</v>
      </c>
      <c r="H5" s="5" t="s">
        <v>13</v>
      </c>
      <c r="I5" s="5">
        <v>0</v>
      </c>
      <c r="J5" s="4"/>
      <c r="L5" s="46" t="s">
        <v>125</v>
      </c>
      <c r="M5" s="47">
        <v>8024</v>
      </c>
      <c r="N5" s="46" t="s">
        <v>118</v>
      </c>
      <c r="O5" s="47">
        <f>M5*60%</f>
        <v>4814.3999999999996</v>
      </c>
    </row>
    <row r="6" spans="1:16" x14ac:dyDescent="0.25">
      <c r="A6" s="5" t="s">
        <v>0</v>
      </c>
      <c r="B6" s="6">
        <v>43073</v>
      </c>
      <c r="C6" s="7" t="s">
        <v>18</v>
      </c>
      <c r="D6" s="5" t="s">
        <v>2</v>
      </c>
      <c r="E6" s="5" t="s">
        <v>3</v>
      </c>
      <c r="F6" s="32" t="s">
        <v>19</v>
      </c>
      <c r="G6" s="32" t="s">
        <v>2</v>
      </c>
      <c r="H6" s="5" t="s">
        <v>5</v>
      </c>
      <c r="I6" s="5">
        <v>205.64</v>
      </c>
      <c r="J6" s="4"/>
      <c r="L6" s="51" t="s">
        <v>126</v>
      </c>
      <c r="M6" s="52"/>
      <c r="N6" s="51" t="s">
        <v>120</v>
      </c>
      <c r="O6" s="52"/>
    </row>
    <row r="7" spans="1:16" x14ac:dyDescent="0.25">
      <c r="A7" s="5" t="s">
        <v>0</v>
      </c>
      <c r="B7" s="6">
        <v>43073</v>
      </c>
      <c r="C7" s="7" t="s">
        <v>20</v>
      </c>
      <c r="D7" s="5" t="s">
        <v>2</v>
      </c>
      <c r="E7" s="5" t="s">
        <v>3</v>
      </c>
      <c r="F7" s="32" t="s">
        <v>21</v>
      </c>
      <c r="G7" s="32" t="s">
        <v>2</v>
      </c>
      <c r="H7" s="5" t="s">
        <v>5</v>
      </c>
      <c r="I7" s="5">
        <v>205.64</v>
      </c>
      <c r="J7" s="4"/>
      <c r="L7" s="29" t="s">
        <v>127</v>
      </c>
      <c r="M7" s="28">
        <f>M5*22%</f>
        <v>1765.28</v>
      </c>
      <c r="N7" s="29" t="s">
        <v>127</v>
      </c>
      <c r="O7" s="28">
        <f>M5*18%</f>
        <v>1444.32</v>
      </c>
    </row>
    <row r="8" spans="1:16" x14ac:dyDescent="0.25">
      <c r="A8" s="5" t="s">
        <v>0</v>
      </c>
      <c r="B8" s="6">
        <v>43073</v>
      </c>
      <c r="C8" s="7" t="s">
        <v>22</v>
      </c>
      <c r="D8" s="5" t="s">
        <v>10</v>
      </c>
      <c r="E8" s="5" t="s">
        <v>3</v>
      </c>
      <c r="F8" s="32" t="s">
        <v>23</v>
      </c>
      <c r="G8" s="32" t="s">
        <v>24</v>
      </c>
      <c r="H8" s="5" t="s">
        <v>13</v>
      </c>
      <c r="I8" s="5">
        <v>433.57</v>
      </c>
      <c r="J8" s="4"/>
      <c r="L8" s="42" t="s">
        <v>128</v>
      </c>
      <c r="M8" s="43">
        <v>1888.9</v>
      </c>
      <c r="N8" s="41" t="s">
        <v>118</v>
      </c>
      <c r="O8" s="43">
        <f>M8*60%</f>
        <v>1133.3399999999999</v>
      </c>
    </row>
    <row r="9" spans="1:16" x14ac:dyDescent="0.25">
      <c r="A9" s="11" t="s">
        <v>0</v>
      </c>
      <c r="B9" s="12">
        <v>43074</v>
      </c>
      <c r="C9" s="13" t="s">
        <v>25</v>
      </c>
      <c r="D9" s="11" t="s">
        <v>10</v>
      </c>
      <c r="E9" s="11" t="s">
        <v>26</v>
      </c>
      <c r="F9" s="33" t="s">
        <v>27</v>
      </c>
      <c r="G9" s="33" t="s">
        <v>28</v>
      </c>
      <c r="H9" s="11" t="s">
        <v>29</v>
      </c>
      <c r="I9" s="11">
        <v>0</v>
      </c>
      <c r="J9" s="11" t="s">
        <v>84</v>
      </c>
      <c r="K9" s="19"/>
      <c r="L9" s="51" t="s">
        <v>126</v>
      </c>
      <c r="M9" s="52"/>
      <c r="N9" s="51" t="s">
        <v>120</v>
      </c>
      <c r="O9" s="52"/>
      <c r="P9" s="19"/>
    </row>
    <row r="10" spans="1:16" ht="15.75" thickBot="1" x14ac:dyDescent="0.3">
      <c r="A10" s="5" t="s">
        <v>0</v>
      </c>
      <c r="B10" s="6">
        <v>43074</v>
      </c>
      <c r="C10" s="7" t="s">
        <v>30</v>
      </c>
      <c r="D10" s="5" t="s">
        <v>10</v>
      </c>
      <c r="E10" s="5" t="s">
        <v>26</v>
      </c>
      <c r="F10" s="32" t="s">
        <v>31</v>
      </c>
      <c r="G10" s="32" t="s">
        <v>32</v>
      </c>
      <c r="H10" s="5" t="s">
        <v>33</v>
      </c>
      <c r="I10" s="4">
        <v>498.69</v>
      </c>
      <c r="K10" s="19"/>
      <c r="L10" s="48" t="s">
        <v>129</v>
      </c>
      <c r="M10" s="49">
        <f>M8*30%</f>
        <v>566.66999999999996</v>
      </c>
      <c r="N10" s="48" t="s">
        <v>129</v>
      </c>
      <c r="O10" s="49">
        <f>M8*10%</f>
        <v>188.89000000000001</v>
      </c>
      <c r="P10" s="19"/>
    </row>
    <row r="11" spans="1:16" x14ac:dyDescent="0.25">
      <c r="A11" s="5" t="s">
        <v>0</v>
      </c>
      <c r="B11" s="6">
        <v>43076</v>
      </c>
      <c r="C11" s="7" t="s">
        <v>34</v>
      </c>
      <c r="D11" s="5" t="s">
        <v>10</v>
      </c>
      <c r="E11" s="5" t="s">
        <v>35</v>
      </c>
      <c r="F11" s="32" t="s">
        <v>36</v>
      </c>
      <c r="G11" s="32" t="s">
        <v>37</v>
      </c>
      <c r="H11" s="5" t="s">
        <v>38</v>
      </c>
      <c r="I11" s="5">
        <v>626.70000000000005</v>
      </c>
      <c r="J11" s="4"/>
      <c r="K11" s="19"/>
      <c r="L11" s="56" t="s">
        <v>130</v>
      </c>
      <c r="M11" s="57"/>
      <c r="N11" s="56" t="s">
        <v>131</v>
      </c>
      <c r="O11" s="57"/>
      <c r="P11" s="19"/>
    </row>
    <row r="12" spans="1:16" x14ac:dyDescent="0.25">
      <c r="A12" s="5" t="s">
        <v>0</v>
      </c>
      <c r="B12" s="6">
        <v>43081</v>
      </c>
      <c r="C12" s="7" t="s">
        <v>39</v>
      </c>
      <c r="D12" s="5" t="s">
        <v>10</v>
      </c>
      <c r="E12" s="5" t="s">
        <v>3</v>
      </c>
      <c r="F12" s="32" t="s">
        <v>40</v>
      </c>
      <c r="G12" s="32" t="s">
        <v>41</v>
      </c>
      <c r="H12" s="5" t="s">
        <v>13</v>
      </c>
      <c r="I12" s="5">
        <v>433.57</v>
      </c>
      <c r="J12" s="4"/>
      <c r="K12" s="19"/>
      <c r="L12" s="29" t="s">
        <v>117</v>
      </c>
      <c r="M12" s="22">
        <f>M7+M10</f>
        <v>2331.9499999999998</v>
      </c>
      <c r="N12" s="23" t="s">
        <v>117</v>
      </c>
      <c r="O12" s="22">
        <f>O7+O10</f>
        <v>1633.21</v>
      </c>
      <c r="P12" s="19"/>
    </row>
    <row r="13" spans="1:16" x14ac:dyDescent="0.25">
      <c r="A13" s="11" t="s">
        <v>0</v>
      </c>
      <c r="B13" s="12">
        <v>43081</v>
      </c>
      <c r="C13" s="13" t="s">
        <v>42</v>
      </c>
      <c r="D13" s="11" t="s">
        <v>10</v>
      </c>
      <c r="E13" s="11" t="s">
        <v>3</v>
      </c>
      <c r="F13" s="33" t="s">
        <v>43</v>
      </c>
      <c r="G13" s="33" t="s">
        <v>44</v>
      </c>
      <c r="H13" s="11" t="s">
        <v>38</v>
      </c>
      <c r="I13" s="11">
        <v>0</v>
      </c>
      <c r="J13" s="11" t="s">
        <v>84</v>
      </c>
      <c r="K13" s="19"/>
      <c r="L13" s="29" t="s">
        <v>132</v>
      </c>
      <c r="M13" s="22">
        <v>124</v>
      </c>
      <c r="N13" s="23" t="s">
        <v>132</v>
      </c>
      <c r="O13" s="22">
        <v>87</v>
      </c>
      <c r="P13" s="19" t="s">
        <v>122</v>
      </c>
    </row>
    <row r="14" spans="1:16" x14ac:dyDescent="0.25">
      <c r="A14" s="5" t="s">
        <v>0</v>
      </c>
      <c r="B14" s="8">
        <v>43083</v>
      </c>
      <c r="C14" s="7" t="s">
        <v>45</v>
      </c>
      <c r="D14" s="5" t="s">
        <v>2</v>
      </c>
      <c r="E14" s="5" t="s">
        <v>35</v>
      </c>
      <c r="F14" s="32" t="s">
        <v>46</v>
      </c>
      <c r="G14" s="32" t="s">
        <v>2</v>
      </c>
      <c r="H14" s="5" t="s">
        <v>5</v>
      </c>
      <c r="I14" s="5">
        <v>205.64</v>
      </c>
      <c r="J14" s="4"/>
      <c r="K14" s="19"/>
      <c r="L14" s="29" t="s">
        <v>133</v>
      </c>
      <c r="M14" s="22">
        <f>80*18.75</f>
        <v>1500</v>
      </c>
      <c r="N14" s="23" t="s">
        <v>134</v>
      </c>
      <c r="O14" s="22">
        <f>50*18.75</f>
        <v>937.5</v>
      </c>
      <c r="P14" s="19"/>
    </row>
    <row r="15" spans="1:16" x14ac:dyDescent="0.25">
      <c r="A15" s="5" t="s">
        <v>0</v>
      </c>
      <c r="B15" s="8">
        <v>43083</v>
      </c>
      <c r="C15" s="7" t="s">
        <v>47</v>
      </c>
      <c r="D15" s="5" t="s">
        <v>48</v>
      </c>
      <c r="E15" s="5" t="s">
        <v>26</v>
      </c>
      <c r="F15" s="32" t="s">
        <v>49</v>
      </c>
      <c r="G15" s="32" t="s">
        <v>50</v>
      </c>
      <c r="H15" s="5" t="s">
        <v>33</v>
      </c>
      <c r="I15" s="5">
        <v>0</v>
      </c>
      <c r="J15" s="9" t="s">
        <v>86</v>
      </c>
      <c r="K15" s="19"/>
      <c r="L15" s="29" t="s">
        <v>135</v>
      </c>
      <c r="M15" s="22">
        <f>124-80</f>
        <v>44</v>
      </c>
      <c r="N15" s="29" t="s">
        <v>135</v>
      </c>
      <c r="O15" s="22">
        <f>87-50</f>
        <v>37</v>
      </c>
      <c r="P15" s="19"/>
    </row>
    <row r="16" spans="1:16" ht="15.75" thickBot="1" x14ac:dyDescent="0.3">
      <c r="A16" s="5" t="s">
        <v>0</v>
      </c>
      <c r="B16" s="6">
        <v>43084</v>
      </c>
      <c r="C16" s="7" t="s">
        <v>47</v>
      </c>
      <c r="D16" s="5" t="s">
        <v>51</v>
      </c>
      <c r="E16" s="5" t="s">
        <v>26</v>
      </c>
      <c r="F16" s="32" t="s">
        <v>49</v>
      </c>
      <c r="G16" s="32" t="s">
        <v>52</v>
      </c>
      <c r="H16" s="5" t="s">
        <v>33</v>
      </c>
      <c r="I16" s="5">
        <v>254.64</v>
      </c>
      <c r="J16" s="4"/>
      <c r="L16" s="30" t="s">
        <v>121</v>
      </c>
      <c r="M16" s="44">
        <f>M12-1500</f>
        <v>831.94999999999982</v>
      </c>
      <c r="N16" s="24" t="s">
        <v>121</v>
      </c>
      <c r="O16" s="44">
        <f>O12-O14</f>
        <v>695.71</v>
      </c>
    </row>
    <row r="17" spans="1:10" x14ac:dyDescent="0.25">
      <c r="A17" s="5" t="s">
        <v>0</v>
      </c>
      <c r="B17" s="6">
        <v>43084</v>
      </c>
      <c r="C17" s="7" t="s">
        <v>53</v>
      </c>
      <c r="D17" s="5" t="s">
        <v>51</v>
      </c>
      <c r="E17" s="5" t="s">
        <v>26</v>
      </c>
      <c r="F17" s="32" t="s">
        <v>54</v>
      </c>
      <c r="G17" s="32" t="s">
        <v>55</v>
      </c>
      <c r="H17" s="5" t="s">
        <v>38</v>
      </c>
      <c r="I17" s="5">
        <v>383.5</v>
      </c>
      <c r="J17" s="4"/>
    </row>
    <row r="18" spans="1:10" x14ac:dyDescent="0.25">
      <c r="A18" s="5" t="s">
        <v>0</v>
      </c>
      <c r="B18" s="6">
        <v>43085</v>
      </c>
      <c r="C18" s="7" t="s">
        <v>56</v>
      </c>
      <c r="D18" s="5" t="s">
        <v>10</v>
      </c>
      <c r="E18" s="5" t="s">
        <v>35</v>
      </c>
      <c r="F18" s="32" t="s">
        <v>57</v>
      </c>
      <c r="G18" s="32" t="s">
        <v>58</v>
      </c>
      <c r="H18" s="5" t="s">
        <v>33</v>
      </c>
      <c r="I18" s="5">
        <v>498.69</v>
      </c>
      <c r="J18" s="4"/>
    </row>
    <row r="19" spans="1:10" x14ac:dyDescent="0.25">
      <c r="A19" s="5" t="s">
        <v>0</v>
      </c>
      <c r="B19" s="6">
        <v>43087</v>
      </c>
      <c r="C19" s="7" t="s">
        <v>59</v>
      </c>
      <c r="D19" s="5" t="s">
        <v>10</v>
      </c>
      <c r="E19" s="5" t="s">
        <v>26</v>
      </c>
      <c r="F19" s="32" t="s">
        <v>60</v>
      </c>
      <c r="G19" s="32" t="s">
        <v>61</v>
      </c>
      <c r="H19" s="5" t="s">
        <v>38</v>
      </c>
      <c r="I19" s="5">
        <v>626.70000000000005</v>
      </c>
      <c r="J19" s="4"/>
    </row>
    <row r="20" spans="1:10" x14ac:dyDescent="0.25">
      <c r="A20" s="5" t="s">
        <v>0</v>
      </c>
      <c r="B20" s="6">
        <v>43087</v>
      </c>
      <c r="C20" s="7" t="s">
        <v>62</v>
      </c>
      <c r="D20" s="5" t="s">
        <v>10</v>
      </c>
      <c r="E20" s="5" t="s">
        <v>26</v>
      </c>
      <c r="F20" s="32" t="s">
        <v>63</v>
      </c>
      <c r="G20" s="32" t="s">
        <v>64</v>
      </c>
      <c r="H20" s="5" t="s">
        <v>38</v>
      </c>
      <c r="I20" s="5">
        <v>626.70000000000005</v>
      </c>
      <c r="J20" s="4"/>
    </row>
    <row r="21" spans="1:10" x14ac:dyDescent="0.25">
      <c r="A21" s="5" t="s">
        <v>0</v>
      </c>
      <c r="B21" s="6">
        <v>43087</v>
      </c>
      <c r="C21" s="7" t="s">
        <v>65</v>
      </c>
      <c r="D21" s="5" t="s">
        <v>10</v>
      </c>
      <c r="E21" s="5" t="s">
        <v>3</v>
      </c>
      <c r="F21" s="32" t="s">
        <v>66</v>
      </c>
      <c r="G21" s="32" t="s">
        <v>67</v>
      </c>
      <c r="H21" s="5" t="s">
        <v>68</v>
      </c>
      <c r="I21" s="5">
        <v>414.92</v>
      </c>
      <c r="J21" s="4"/>
    </row>
    <row r="22" spans="1:10" x14ac:dyDescent="0.25">
      <c r="A22" s="5" t="s">
        <v>0</v>
      </c>
      <c r="B22" s="6">
        <v>43088</v>
      </c>
      <c r="C22" s="7" t="s">
        <v>69</v>
      </c>
      <c r="D22" s="5" t="s">
        <v>7</v>
      </c>
      <c r="E22" s="5" t="s">
        <v>26</v>
      </c>
      <c r="F22" s="32" t="s">
        <v>70</v>
      </c>
      <c r="G22" s="32" t="s">
        <v>71</v>
      </c>
      <c r="H22" s="5" t="s">
        <v>5</v>
      </c>
      <c r="I22" s="5">
        <v>90</v>
      </c>
      <c r="J22" s="4"/>
    </row>
    <row r="23" spans="1:10" x14ac:dyDescent="0.25">
      <c r="A23" s="5" t="s">
        <v>0</v>
      </c>
      <c r="B23" s="6">
        <v>43088</v>
      </c>
      <c r="C23" s="7" t="s">
        <v>72</v>
      </c>
      <c r="D23" s="5" t="s">
        <v>2</v>
      </c>
      <c r="E23" s="5" t="s">
        <v>3</v>
      </c>
      <c r="F23" s="32" t="s">
        <v>73</v>
      </c>
      <c r="G23" s="32" t="s">
        <v>2</v>
      </c>
      <c r="H23" s="5" t="s">
        <v>5</v>
      </c>
      <c r="I23" s="5">
        <v>205.64</v>
      </c>
      <c r="J23" s="4"/>
    </row>
    <row r="24" spans="1:10" x14ac:dyDescent="0.25">
      <c r="A24" s="5" t="s">
        <v>0</v>
      </c>
      <c r="B24" s="6">
        <v>43089</v>
      </c>
      <c r="C24" s="7" t="s">
        <v>74</v>
      </c>
      <c r="D24" s="5" t="s">
        <v>10</v>
      </c>
      <c r="E24" s="5" t="s">
        <v>35</v>
      </c>
      <c r="F24" s="32" t="s">
        <v>75</v>
      </c>
      <c r="G24" s="32" t="s">
        <v>24</v>
      </c>
      <c r="H24" s="5" t="s">
        <v>5</v>
      </c>
      <c r="I24" s="5">
        <v>433.57</v>
      </c>
      <c r="J24" s="4"/>
    </row>
    <row r="25" spans="1:10" x14ac:dyDescent="0.25">
      <c r="A25" s="5" t="s">
        <v>0</v>
      </c>
      <c r="B25" s="6">
        <v>43090</v>
      </c>
      <c r="C25" s="7" t="s">
        <v>76</v>
      </c>
      <c r="D25" s="5" t="s">
        <v>10</v>
      </c>
      <c r="E25" s="5" t="s">
        <v>26</v>
      </c>
      <c r="F25" s="32" t="s">
        <v>77</v>
      </c>
      <c r="G25" s="32" t="s">
        <v>78</v>
      </c>
      <c r="H25" s="5" t="s">
        <v>38</v>
      </c>
      <c r="I25" s="5">
        <v>626.70000000000005</v>
      </c>
      <c r="J25" s="4"/>
    </row>
    <row r="26" spans="1:10" x14ac:dyDescent="0.25">
      <c r="A26" s="5" t="s">
        <v>0</v>
      </c>
      <c r="B26" s="6">
        <v>43092</v>
      </c>
      <c r="C26" s="7" t="s">
        <v>79</v>
      </c>
      <c r="D26" s="5" t="s">
        <v>10</v>
      </c>
      <c r="E26" s="5" t="s">
        <v>80</v>
      </c>
      <c r="F26" s="32" t="s">
        <v>81</v>
      </c>
      <c r="G26" s="32" t="s">
        <v>82</v>
      </c>
      <c r="H26" s="5" t="s">
        <v>38</v>
      </c>
      <c r="I26" s="5">
        <v>0</v>
      </c>
      <c r="J26" s="9" t="s">
        <v>87</v>
      </c>
    </row>
    <row r="27" spans="1:10" x14ac:dyDescent="0.25">
      <c r="A27" s="3" t="s">
        <v>111</v>
      </c>
      <c r="B27" s="16">
        <v>43059</v>
      </c>
      <c r="C27" s="18" t="s">
        <v>112</v>
      </c>
      <c r="D27" s="3" t="s">
        <v>15</v>
      </c>
      <c r="E27" s="3" t="s">
        <v>26</v>
      </c>
      <c r="F27" s="35" t="s">
        <v>113</v>
      </c>
      <c r="G27" s="35" t="s">
        <v>114</v>
      </c>
      <c r="H27" s="3" t="s">
        <v>15</v>
      </c>
      <c r="I27" s="4">
        <v>524.91999999999996</v>
      </c>
    </row>
    <row r="28" spans="1:10" x14ac:dyDescent="0.25">
      <c r="H28" s="11" t="s">
        <v>88</v>
      </c>
      <c r="I28" s="11">
        <v>7499.72</v>
      </c>
    </row>
    <row r="29" spans="1:10" x14ac:dyDescent="0.25">
      <c r="D29" s="50" t="s">
        <v>137</v>
      </c>
      <c r="E29" s="50"/>
      <c r="F29" s="45" t="s">
        <v>136</v>
      </c>
      <c r="G29" s="45"/>
      <c r="H29" s="38" t="s">
        <v>124</v>
      </c>
      <c r="I29" s="39">
        <f>SUM(I2:I27)</f>
        <v>8024.6399999999994</v>
      </c>
    </row>
    <row r="30" spans="1:10" x14ac:dyDescent="0.25">
      <c r="A30" s="1" t="s">
        <v>89</v>
      </c>
      <c r="B30" s="14">
        <v>43007</v>
      </c>
      <c r="C30" s="15" t="s">
        <v>90</v>
      </c>
      <c r="D30" s="1" t="s">
        <v>2</v>
      </c>
      <c r="E30" s="1" t="s">
        <v>26</v>
      </c>
      <c r="F30" s="32" t="s">
        <v>91</v>
      </c>
      <c r="G30" s="32" t="s">
        <v>2</v>
      </c>
      <c r="H30" s="1" t="s">
        <v>5</v>
      </c>
      <c r="I30" s="4">
        <v>205.64</v>
      </c>
      <c r="J30" s="4"/>
    </row>
    <row r="31" spans="1:10" x14ac:dyDescent="0.25">
      <c r="A31" s="3" t="s">
        <v>89</v>
      </c>
      <c r="B31" s="16">
        <v>43000</v>
      </c>
      <c r="C31" s="17" t="s">
        <v>92</v>
      </c>
      <c r="D31" s="3" t="s">
        <v>15</v>
      </c>
      <c r="E31" s="3" t="s">
        <v>3</v>
      </c>
      <c r="F31" s="35" t="s">
        <v>93</v>
      </c>
      <c r="G31" s="35" t="s">
        <v>94</v>
      </c>
      <c r="H31" s="3" t="s">
        <v>15</v>
      </c>
      <c r="I31" s="4">
        <v>477.2</v>
      </c>
      <c r="J31" s="4"/>
    </row>
    <row r="32" spans="1:10" x14ac:dyDescent="0.25">
      <c r="A32" s="1" t="s">
        <v>95</v>
      </c>
      <c r="B32" s="14">
        <v>43024</v>
      </c>
      <c r="C32" s="2" t="s">
        <v>96</v>
      </c>
      <c r="D32" s="1" t="s">
        <v>97</v>
      </c>
      <c r="E32" s="1" t="s">
        <v>3</v>
      </c>
      <c r="F32" s="32" t="s">
        <v>98</v>
      </c>
      <c r="G32" s="32" t="s">
        <v>99</v>
      </c>
      <c r="H32" s="1" t="s">
        <v>5</v>
      </c>
      <c r="I32" s="4">
        <v>0</v>
      </c>
      <c r="J32" s="4" t="s">
        <v>115</v>
      </c>
    </row>
    <row r="33" spans="1:10" x14ac:dyDescent="0.25">
      <c r="A33" s="1" t="s">
        <v>95</v>
      </c>
      <c r="B33" s="14">
        <v>43036</v>
      </c>
      <c r="C33" s="2" t="s">
        <v>100</v>
      </c>
      <c r="D33" s="1" t="s">
        <v>2</v>
      </c>
      <c r="E33" s="1" t="s">
        <v>3</v>
      </c>
      <c r="F33" s="32" t="s">
        <v>101</v>
      </c>
      <c r="G33" s="32" t="s">
        <v>2</v>
      </c>
      <c r="H33" s="1" t="s">
        <v>5</v>
      </c>
      <c r="I33" s="4">
        <v>205.64</v>
      </c>
      <c r="J33" s="4"/>
    </row>
    <row r="34" spans="1:10" x14ac:dyDescent="0.25">
      <c r="A34" s="1" t="s">
        <v>95</v>
      </c>
      <c r="B34" s="14">
        <v>43038</v>
      </c>
      <c r="C34" s="2" t="s">
        <v>102</v>
      </c>
      <c r="D34" s="1" t="s">
        <v>2</v>
      </c>
      <c r="E34" s="1" t="s">
        <v>3</v>
      </c>
      <c r="F34" s="32" t="s">
        <v>103</v>
      </c>
      <c r="G34" s="32" t="s">
        <v>2</v>
      </c>
      <c r="H34" s="1" t="s">
        <v>5</v>
      </c>
      <c r="I34" s="4">
        <v>205.64</v>
      </c>
      <c r="J34" s="4"/>
    </row>
    <row r="35" spans="1:10" x14ac:dyDescent="0.25">
      <c r="A35" s="1" t="s">
        <v>95</v>
      </c>
      <c r="B35" s="14">
        <v>43038</v>
      </c>
      <c r="C35" s="2" t="s">
        <v>104</v>
      </c>
      <c r="D35" s="1" t="s">
        <v>2</v>
      </c>
      <c r="E35" s="1" t="s">
        <v>35</v>
      </c>
      <c r="F35" s="32" t="s">
        <v>105</v>
      </c>
      <c r="G35" s="32" t="s">
        <v>2</v>
      </c>
      <c r="H35" s="1" t="s">
        <v>5</v>
      </c>
      <c r="I35" s="4">
        <v>205.64</v>
      </c>
      <c r="J35" s="4"/>
    </row>
    <row r="36" spans="1:10" x14ac:dyDescent="0.25">
      <c r="A36" s="1" t="s">
        <v>95</v>
      </c>
      <c r="B36" s="14">
        <v>43039</v>
      </c>
      <c r="C36" s="2" t="s">
        <v>106</v>
      </c>
      <c r="D36" s="1" t="s">
        <v>51</v>
      </c>
      <c r="E36" s="1" t="s">
        <v>3</v>
      </c>
      <c r="F36" s="32" t="s">
        <v>107</v>
      </c>
      <c r="G36" s="32" t="s">
        <v>108</v>
      </c>
      <c r="H36" s="1" t="s">
        <v>38</v>
      </c>
      <c r="I36" s="4">
        <v>383.5</v>
      </c>
      <c r="J36" s="4"/>
    </row>
    <row r="37" spans="1:10" x14ac:dyDescent="0.25">
      <c r="A37" s="1" t="s">
        <v>95</v>
      </c>
      <c r="B37" s="14">
        <v>43039</v>
      </c>
      <c r="C37" s="2" t="s">
        <v>109</v>
      </c>
      <c r="D37" s="1" t="s">
        <v>2</v>
      </c>
      <c r="E37" s="1" t="s">
        <v>35</v>
      </c>
      <c r="F37" s="32" t="s">
        <v>110</v>
      </c>
      <c r="G37" s="32" t="s">
        <v>2</v>
      </c>
      <c r="H37" s="1" t="s">
        <v>5</v>
      </c>
      <c r="I37" s="4">
        <v>205.64</v>
      </c>
      <c r="J37" s="4"/>
    </row>
    <row r="38" spans="1:10" x14ac:dyDescent="0.25">
      <c r="A38" s="3"/>
      <c r="B38" s="16"/>
      <c r="C38" s="18"/>
      <c r="D38" s="3"/>
      <c r="E38" s="3"/>
      <c r="F38" s="35"/>
      <c r="G38" s="35"/>
      <c r="H38" s="3"/>
      <c r="I38" s="4"/>
      <c r="J38" s="4"/>
    </row>
    <row r="39" spans="1:10" x14ac:dyDescent="0.25">
      <c r="A39" s="4"/>
      <c r="B39" s="4"/>
      <c r="C39" s="4"/>
      <c r="D39" s="4"/>
      <c r="E39" s="4"/>
      <c r="F39" s="36"/>
      <c r="G39" s="36"/>
      <c r="H39" s="40" t="s">
        <v>117</v>
      </c>
      <c r="I39" s="40">
        <f>SUM(I30:I37)</f>
        <v>1888.8999999999996</v>
      </c>
      <c r="J39" s="4"/>
    </row>
    <row r="41" spans="1:10" x14ac:dyDescent="0.25">
      <c r="H41" s="9" t="s">
        <v>116</v>
      </c>
      <c r="I41" s="9">
        <v>2413.8200000000002</v>
      </c>
    </row>
  </sheetData>
  <mergeCells count="8">
    <mergeCell ref="D29:E29"/>
    <mergeCell ref="L6:M6"/>
    <mergeCell ref="N6:O6"/>
    <mergeCell ref="L1:O1"/>
    <mergeCell ref="L9:M9"/>
    <mergeCell ref="N9:O9"/>
    <mergeCell ref="L11:M11"/>
    <mergeCell ref="N11:O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2017-12-29T02:54:19Z</dcterms:created>
  <dcterms:modified xsi:type="dcterms:W3CDTF">2017-12-30T02:01:01Z</dcterms:modified>
</cp:coreProperties>
</file>