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8595" windowHeight="4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0" i="1" l="1"/>
  <c r="I69" i="1"/>
  <c r="H68" i="1"/>
  <c r="F69" i="1" s="1"/>
  <c r="F34" i="1" l="1"/>
  <c r="F33" i="1"/>
  <c r="F29" i="1"/>
  <c r="E31" i="1" s="1"/>
  <c r="F31" i="1" s="1"/>
  <c r="E32" i="1" l="1"/>
  <c r="F32" i="1" s="1"/>
  <c r="O113" i="1"/>
  <c r="M113" i="1"/>
  <c r="O112" i="1"/>
  <c r="M112" i="1"/>
  <c r="O108" i="1"/>
  <c r="M108" i="1"/>
  <c r="O106" i="1"/>
  <c r="O105" i="1"/>
  <c r="M105" i="1"/>
  <c r="O103" i="1"/>
  <c r="I112" i="1"/>
  <c r="I102" i="1"/>
  <c r="M100" i="1"/>
  <c r="M102" i="1" s="1"/>
  <c r="M110" i="1" l="1"/>
  <c r="M114" i="1" s="1"/>
  <c r="O110" i="1"/>
  <c r="O114" i="1" s="1"/>
  <c r="M101" i="1"/>
</calcChain>
</file>

<file path=xl/sharedStrings.xml><?xml version="1.0" encoding="utf-8"?>
<sst xmlns="http://schemas.openxmlformats.org/spreadsheetml/2006/main" count="1312" uniqueCount="452">
  <si>
    <t>December</t>
  </si>
  <si>
    <t>04351084</t>
  </si>
  <si>
    <t>CONNECT</t>
  </si>
  <si>
    <t>NAPIER</t>
  </si>
  <si>
    <t>52,CLERANCE COX CRE,NAPIER</t>
  </si>
  <si>
    <t>N/A</t>
  </si>
  <si>
    <t>04358974</t>
  </si>
  <si>
    <t>PV ORDER</t>
  </si>
  <si>
    <t>23 NAPIER TCE,NAPIER</t>
  </si>
  <si>
    <t>03495495</t>
  </si>
  <si>
    <t>BUILD &amp; CONNECT</t>
  </si>
  <si>
    <t>32,KELVIN RD</t>
  </si>
  <si>
    <t>HAULING,CONNECT</t>
  </si>
  <si>
    <t>WT2</t>
  </si>
  <si>
    <t>04020329</t>
  </si>
  <si>
    <t>OSB</t>
  </si>
  <si>
    <t>21,WARD CRES</t>
  </si>
  <si>
    <t>FIXED FIBER JOB,RUN THROUGH 3 PITS FROM FAT AND LEFT  20m CABLE AT COSTUMER HOUSE AT  LAST CUSTOMER SAID ,SHE CANCEL  THE ORDER.</t>
  </si>
  <si>
    <t>04264487</t>
  </si>
  <si>
    <t>13,ASHRIDGE RD ,NAPIER</t>
  </si>
  <si>
    <t>04241545</t>
  </si>
  <si>
    <t>5,BALMORAL ST,TARADALE</t>
  </si>
  <si>
    <t>03615299</t>
  </si>
  <si>
    <t>183 VIGOR BROWN ST NAPIER SOUTH</t>
  </si>
  <si>
    <t>HAULING</t>
  </si>
  <si>
    <t>04223705</t>
  </si>
  <si>
    <t>HASTINGS</t>
  </si>
  <si>
    <t>163,FLAXMERE AVE</t>
  </si>
  <si>
    <t>5.2m CONCREET CUT,15m SURFACEMOUNT</t>
  </si>
  <si>
    <t>WT5</t>
  </si>
  <si>
    <t>04414661</t>
  </si>
  <si>
    <t>107,BALLANTYNE ST ,FRIMLEY</t>
  </si>
  <si>
    <t>12M SURFACEMOUNT,2M GROSS TRENCH</t>
  </si>
  <si>
    <t>WT3</t>
  </si>
  <si>
    <t>04586597</t>
  </si>
  <si>
    <t>HAVELOCK</t>
  </si>
  <si>
    <t>119,MIDDLE RD,</t>
  </si>
  <si>
    <t>17M GRASS TRENCH,25M  SURFACE  MOUNT</t>
  </si>
  <si>
    <t>WT4</t>
  </si>
  <si>
    <t>04606255</t>
  </si>
  <si>
    <t>10 OUTLOOK TCE TARADALE</t>
  </si>
  <si>
    <t>HAULINNG</t>
  </si>
  <si>
    <t>04623683</t>
  </si>
  <si>
    <t>5 COBDEN RD BLUFF</t>
  </si>
  <si>
    <t>17M GROSS  TRENCH,1M CONCREET CUT</t>
  </si>
  <si>
    <t>02522633</t>
  </si>
  <si>
    <t>35 MARGARET AVE HAVELOCK NORTH HASTINGS</t>
  </si>
  <si>
    <t>04670896</t>
  </si>
  <si>
    <t xml:space="preserve"> OSB</t>
  </si>
  <si>
    <t>611A TOMOANA RD MAHORA HASTINGS</t>
  </si>
  <si>
    <t>DROP OFF 2.5M AWAY  FROM HOUSE BOUNDARY</t>
  </si>
  <si>
    <t>BUILD</t>
  </si>
  <si>
    <t>30M SURFACEMOUNT,1M CONCREET CUT</t>
  </si>
  <si>
    <t>04666248</t>
  </si>
  <si>
    <t>502 GRAYS RD SAINT LEONARDS HASTINGS</t>
  </si>
  <si>
    <t>3m gross trench,4m concreet cut,15m surface mount</t>
  </si>
  <si>
    <t>04629460</t>
  </si>
  <si>
    <t>22,busby hill</t>
  </si>
  <si>
    <t>surface mount,Haulinng</t>
  </si>
  <si>
    <t>04577311</t>
  </si>
  <si>
    <t>64,WILSON RD</t>
  </si>
  <si>
    <t>5.5M GROSS TRENCH,15M SURFACE MOUNT</t>
  </si>
  <si>
    <t>04588859</t>
  </si>
  <si>
    <t>1002 GLENHOPE ST,MAHORA</t>
  </si>
  <si>
    <t>11M FRASS TRENCH</t>
  </si>
  <si>
    <t>04766220</t>
  </si>
  <si>
    <t>43,SHACKLETON ST</t>
  </si>
  <si>
    <t>POLE JOB</t>
  </si>
  <si>
    <t>WT1</t>
  </si>
  <si>
    <t>04780322</t>
  </si>
  <si>
    <t>405,SOUTHLAND RD</t>
  </si>
  <si>
    <t>RE CONNECT  AND SLICE ONT</t>
  </si>
  <si>
    <t>04702525</t>
  </si>
  <si>
    <t>26,PELORUS</t>
  </si>
  <si>
    <t>00416358</t>
  </si>
  <si>
    <t>44,DUART RD</t>
  </si>
  <si>
    <t>04389702</t>
  </si>
  <si>
    <t>116,GARNETT ST,RAUREKA</t>
  </si>
  <si>
    <t>7M GROSS TRENCJ,1M  CONCREET  CUT</t>
  </si>
  <si>
    <t>04880027</t>
  </si>
  <si>
    <t>FLAXMERE</t>
  </si>
  <si>
    <t>24,DEAL CRES</t>
  </si>
  <si>
    <t>12M GRASS TRENCH</t>
  </si>
  <si>
    <t>Amount</t>
  </si>
  <si>
    <t>site plan only</t>
  </si>
  <si>
    <t>Notes</t>
  </si>
  <si>
    <t>pending</t>
  </si>
  <si>
    <t xml:space="preserve">not listed </t>
  </si>
  <si>
    <t>September</t>
  </si>
  <si>
    <t>02106795</t>
  </si>
  <si>
    <t>814 NELSON STREET</t>
  </si>
  <si>
    <t>02147081</t>
  </si>
  <si>
    <t>5 MORRIS SPENCE AVE ONEKAWA</t>
  </si>
  <si>
    <t>Drop off location 5m away  according to map spend 4 hrs 2 persons</t>
  </si>
  <si>
    <t>October</t>
  </si>
  <si>
    <t>02810601</t>
  </si>
  <si>
    <t>TOP UP</t>
  </si>
  <si>
    <t>64 GEDDIS AVE MARAENUI NAPIER</t>
  </si>
  <si>
    <t>CUSTOMER SAID NO NEED FIBER CONNECTION AT ALL WHEN TECHNICIAN ARRIVED CUSTOMER HOME</t>
  </si>
  <si>
    <t>03327367</t>
  </si>
  <si>
    <t>18 GEORGE ST HOSPITAL HILL NAPIER</t>
  </si>
  <si>
    <t>03529196</t>
  </si>
  <si>
    <t>8 CAMBRIDGE TCE TARADALE NAPIER</t>
  </si>
  <si>
    <t>03140886</t>
  </si>
  <si>
    <t>1 FULFORD PL HAVELOCK NORTH</t>
  </si>
  <si>
    <t>03691234</t>
  </si>
  <si>
    <t>47 JAMES FOLEY AVE NAPIER</t>
  </si>
  <si>
    <t>10M GROSS TRENCH , 2M CONCREET</t>
  </si>
  <si>
    <t>01239767</t>
  </si>
  <si>
    <t>2 HUNTERS HIL HAVELOK</t>
  </si>
  <si>
    <t>November</t>
  </si>
  <si>
    <t>03985922</t>
  </si>
  <si>
    <t>1000 FEDRIC ST</t>
  </si>
  <si>
    <t>OSB 8 HRS,26 way 50mm comduit block at T-joint (fixed fiber job)</t>
  </si>
  <si>
    <t>not listed</t>
  </si>
  <si>
    <t>total amount</t>
  </si>
  <si>
    <t>Total</t>
  </si>
  <si>
    <t>To Fabril 60%</t>
  </si>
  <si>
    <t>To Team 40%</t>
  </si>
  <si>
    <t>To Sai 18%</t>
  </si>
  <si>
    <t>Need to Pay</t>
  </si>
  <si>
    <t xml:space="preserve"> </t>
  </si>
  <si>
    <t>December -2017 Totay Pay Deytails</t>
  </si>
  <si>
    <t xml:space="preserve">Total </t>
  </si>
  <si>
    <t xml:space="preserve">December  </t>
  </si>
  <si>
    <t>To Prasanna 22%</t>
  </si>
  <si>
    <t>Dec Total Amount</t>
  </si>
  <si>
    <t xml:space="preserve">Old </t>
  </si>
  <si>
    <t>old total Amount</t>
  </si>
  <si>
    <t>Prasanna</t>
  </si>
  <si>
    <t>Sai</t>
  </si>
  <si>
    <t>Hrs</t>
  </si>
  <si>
    <t>80 hrs paid on 20th</t>
  </si>
  <si>
    <t>50 hrs  paid on 20th</t>
  </si>
  <si>
    <t>Remaning hrs</t>
  </si>
  <si>
    <t xml:space="preserve">after add 1000 fedric st </t>
  </si>
  <si>
    <t>18% statrs from 18 november</t>
  </si>
  <si>
    <t>03612366</t>
  </si>
  <si>
    <t>133 HAROLD HOLT AVE PIRIMAI NAPIER</t>
  </si>
  <si>
    <t>ANTHONY JAMES DES LANDES</t>
  </si>
  <si>
    <t>03785768</t>
  </si>
  <si>
    <t>14 CONSTABLE CRES</t>
  </si>
  <si>
    <t>FREDERIC RIDLER</t>
  </si>
  <si>
    <t>03988193</t>
  </si>
  <si>
    <t>123 HEROLD HOLT AVE NAPIER</t>
  </si>
  <si>
    <t>SUZANNE LUMB</t>
  </si>
  <si>
    <t>02060053</t>
  </si>
  <si>
    <t>33 SALISBURY AVE NAPIER</t>
  </si>
  <si>
    <t>ROBYN PETERS</t>
  </si>
  <si>
    <t>03310759</t>
  </si>
  <si>
    <t>5 FOSTER TCE NAPIER</t>
  </si>
  <si>
    <t>DAVRON ERNEST</t>
  </si>
  <si>
    <t>02298006</t>
  </si>
  <si>
    <t>23 ANDERSON RD TERADALE</t>
  </si>
  <si>
    <t>JAN CRAWFORD</t>
  </si>
  <si>
    <t>03728414</t>
  </si>
  <si>
    <t>46 FLEMMING CRES NAPIER</t>
  </si>
  <si>
    <t>MALASIA MAILO</t>
  </si>
  <si>
    <t>03790761</t>
  </si>
  <si>
    <t>5 CRANBY CRES NAPIER</t>
  </si>
  <si>
    <t>CALLPLUS</t>
  </si>
  <si>
    <t>03660052</t>
  </si>
  <si>
    <t>4 FOSTER TCE NAPIER</t>
  </si>
  <si>
    <t>ANTHONY</t>
  </si>
  <si>
    <t>03081629</t>
  </si>
  <si>
    <t>10 EDMUNDSON ST NAPIER</t>
  </si>
  <si>
    <t>Simon Duxfield</t>
  </si>
  <si>
    <t>03976152</t>
  </si>
  <si>
    <t>1000 MIRO ST HASTINGS</t>
  </si>
  <si>
    <t>JASON</t>
  </si>
  <si>
    <t>03938989</t>
  </si>
  <si>
    <t>26 ANZAC AVE NAPIER</t>
  </si>
  <si>
    <t>JO BROMLEY</t>
  </si>
  <si>
    <t>04005618</t>
  </si>
  <si>
    <t>147 HEROLD HOLT AVE NAPIER</t>
  </si>
  <si>
    <t>DON MCLEOD</t>
  </si>
  <si>
    <t>04005316</t>
  </si>
  <si>
    <t>60 HEROLD HOLT AVE NAPIER</t>
  </si>
  <si>
    <t>DIANNE</t>
  </si>
  <si>
    <t>04081116</t>
  </si>
  <si>
    <t>190 TE AWA AVE NAPIER</t>
  </si>
  <si>
    <t>TAYNE ROWE</t>
  </si>
  <si>
    <t>01808779</t>
  </si>
  <si>
    <t>48 MURITAI CRE HAVELOCK</t>
  </si>
  <si>
    <t>OSMAN OZTURK</t>
  </si>
  <si>
    <t>04081083</t>
  </si>
  <si>
    <t>20 MCNAUGHTON PL NAPIER</t>
  </si>
  <si>
    <t>VIVIENNE ENSOM</t>
  </si>
  <si>
    <t>04154817</t>
  </si>
  <si>
    <t>11 SHACKLETON ST NAPIER</t>
  </si>
  <si>
    <t>HAROMI JENSEN</t>
  </si>
  <si>
    <t>04126012</t>
  </si>
  <si>
    <t>117 HEROLD HOLT AVE</t>
  </si>
  <si>
    <t>LESLEY</t>
  </si>
  <si>
    <t>03730512</t>
  </si>
  <si>
    <t>83 HIKANUI DVE</t>
  </si>
  <si>
    <t>EDWARD</t>
  </si>
  <si>
    <t>KARAMEA</t>
  </si>
  <si>
    <t>04178627</t>
  </si>
  <si>
    <t>41A, chambers st</t>
  </si>
  <si>
    <t>147, Herold holt ave</t>
  </si>
  <si>
    <t>04224269</t>
  </si>
  <si>
    <t>14,STORKEY ST ,NAPIEER</t>
  </si>
  <si>
    <t>20,Mc nAUGHTTON ST,NAPIER</t>
  </si>
  <si>
    <t>52,CLARENCEOCX CRES,NAPIER</t>
  </si>
  <si>
    <t>14 STORKEY ST MAREWA NAPIER</t>
  </si>
  <si>
    <t>BIANCA MCDUFF</t>
  </si>
  <si>
    <t>04389061</t>
  </si>
  <si>
    <t>39 HAROLD HOLT AVE ONEKAWA NAPIER</t>
  </si>
  <si>
    <t>TINA WILLIAMS</t>
  </si>
  <si>
    <t xml:space="preserve">total amount </t>
  </si>
  <si>
    <t>total hours</t>
  </si>
  <si>
    <t>250.2 hrs</t>
  </si>
  <si>
    <t xml:space="preserve">total amount sai and prasanna </t>
  </si>
  <si>
    <t xml:space="preserve">only prasanna 40% </t>
  </si>
  <si>
    <t>29.5hrs</t>
  </si>
  <si>
    <t>sai 18%</t>
  </si>
  <si>
    <t>99.3hrs</t>
  </si>
  <si>
    <t>prasanna 22%</t>
  </si>
  <si>
    <t>121.37hrs</t>
  </si>
  <si>
    <t>Month</t>
  </si>
  <si>
    <t>Service Order</t>
  </si>
  <si>
    <t xml:space="preserve"> Job Type</t>
  </si>
  <si>
    <t>Status Date</t>
  </si>
  <si>
    <t>Amount Climed By Chorus</t>
  </si>
  <si>
    <t>Address</t>
  </si>
  <si>
    <t>Type of Work</t>
  </si>
  <si>
    <t>Work Type</t>
  </si>
  <si>
    <t>02596213</t>
  </si>
  <si>
    <t>LL</t>
  </si>
  <si>
    <t>600A TOMOANA RD MAHORA HASTINGS</t>
  </si>
  <si>
    <t>LL Order</t>
  </si>
  <si>
    <t>814 NELSON NORTH ST MAHORA HASTINGS</t>
  </si>
  <si>
    <t>Grass trench 15m</t>
  </si>
  <si>
    <t>Grass Trench 15m</t>
  </si>
  <si>
    <t>02457124</t>
  </si>
  <si>
    <t>13A LOVAT ST HAVELOCK NORTH HASTINHS</t>
  </si>
  <si>
    <t>Grass Trench 8m</t>
  </si>
  <si>
    <t>02457077</t>
  </si>
  <si>
    <t>13E LOVAT ST HAVELOCK NORTH HASTINHS</t>
  </si>
  <si>
    <t>Concreet Cut 10m</t>
  </si>
  <si>
    <t>02203305</t>
  </si>
  <si>
    <t>24 PELORUS AV. NAPIER</t>
  </si>
  <si>
    <t>Hauling</t>
  </si>
  <si>
    <t>02213625</t>
  </si>
  <si>
    <t>24 FLEMING CRE MARAENUI NAPIER</t>
  </si>
  <si>
    <t>WTC2</t>
  </si>
  <si>
    <t>02579549</t>
  </si>
  <si>
    <t>5 WORCESTER ST TARADALE NAPIER</t>
  </si>
  <si>
    <t xml:space="preserve">Grass Trench 12m </t>
  </si>
  <si>
    <t>02620803</t>
  </si>
  <si>
    <t>14 GEDDIS AV. NApier</t>
  </si>
  <si>
    <t>02588023</t>
  </si>
  <si>
    <t>13 FLEMING CRESENT MARAENUI NAPIER</t>
  </si>
  <si>
    <t>02346256</t>
  </si>
  <si>
    <t>32 ELBOURNE STREET</t>
  </si>
  <si>
    <t>Surface Mount</t>
  </si>
  <si>
    <t>02104069</t>
  </si>
  <si>
    <t>02757162</t>
  </si>
  <si>
    <t>36 SELYWN STREET</t>
  </si>
  <si>
    <t>02943827</t>
  </si>
  <si>
    <t xml:space="preserve">65/3 SIMLA AVENUE </t>
  </si>
  <si>
    <t>WTC3</t>
  </si>
  <si>
    <t>02286915</t>
  </si>
  <si>
    <t>28 BRIGHT CRES</t>
  </si>
  <si>
    <t>00490556</t>
  </si>
  <si>
    <t>8 TAUROA RD</t>
  </si>
  <si>
    <t xml:space="preserve">Concrete 71m </t>
  </si>
  <si>
    <t>02910099</t>
  </si>
  <si>
    <t>S9 (Build &amp; Connect)</t>
  </si>
  <si>
    <t>23 MANGANUI PLACE</t>
  </si>
  <si>
    <t>14 GEDDIS AVENUE</t>
  </si>
  <si>
    <t>WTC5</t>
  </si>
  <si>
    <t>00950618</t>
  </si>
  <si>
    <t>2 TAUROA HAVELOCK</t>
  </si>
  <si>
    <t>Concrete cut 20m,Surface mount 30,grass trench 15m</t>
  </si>
  <si>
    <t>WTC4</t>
  </si>
  <si>
    <t>2 TAUROA HAVELOCL</t>
  </si>
  <si>
    <t>S9</t>
  </si>
  <si>
    <t xml:space="preserve">02147081 </t>
  </si>
  <si>
    <t xml:space="preserve">5 MORRIS SPENCE </t>
  </si>
  <si>
    <t>65/3 SIMLA AVENUE</t>
  </si>
  <si>
    <t>02306484</t>
  </si>
  <si>
    <t>3 DOVER RD FLAXMERE</t>
  </si>
  <si>
    <t>Grass Trench 11m</t>
  </si>
  <si>
    <t>03064211</t>
  </si>
  <si>
    <t xml:space="preserve">72 NAPIER RD HAVELOCK NORTH </t>
  </si>
  <si>
    <t>Grass Trench 15m,Concreet Cut 4.5m</t>
  </si>
  <si>
    <t>02394975</t>
  </si>
  <si>
    <t xml:space="preserve">702A DUKE ST MAHORA HASTINGS </t>
  </si>
  <si>
    <t>Grass Trench 28m</t>
  </si>
  <si>
    <t>03300033</t>
  </si>
  <si>
    <t>502 LYNDON RD HASTINGS</t>
  </si>
  <si>
    <t>Run 80m conduit 85m&lt;</t>
  </si>
  <si>
    <t>35 MARGARET AVE HAVELOCK NORTH</t>
  </si>
  <si>
    <t>02650355</t>
  </si>
  <si>
    <t>41 HARDINGE RD AHURIRI NAPIER</t>
  </si>
  <si>
    <t>2115704</t>
  </si>
  <si>
    <t>108A STORTFORD ST SAINT LEONARDS HASTINGS</t>
  </si>
  <si>
    <t>02789320</t>
  </si>
  <si>
    <t>809 MATAI ST RAUREKA HASTINGS</t>
  </si>
  <si>
    <t>01957114</t>
  </si>
  <si>
    <t>20 BIRKENHEAD CRE FLAXMERE HASTINGS</t>
  </si>
  <si>
    <t>Grass trenck 8m</t>
  </si>
  <si>
    <t>03329270</t>
  </si>
  <si>
    <t>37 CONSTABLE CRE ONEKAWA NAPIER</t>
  </si>
  <si>
    <t>GrassTrench 8m</t>
  </si>
  <si>
    <t>24 PELORUS AVE PORAITI NAPIER</t>
  </si>
  <si>
    <t>02235212</t>
  </si>
  <si>
    <t xml:space="preserve">100 AVONDALE RD TARADALE NAPIER </t>
  </si>
  <si>
    <t>01599264</t>
  </si>
  <si>
    <t>17 BURBURY RDG HAVELOCK NORTH</t>
  </si>
  <si>
    <t>23 ANDERSON RD TARADALE NAPIER</t>
  </si>
  <si>
    <t>02612886</t>
  </si>
  <si>
    <t>31C WATERHOUSE ST TARADALE NAPIER</t>
  </si>
  <si>
    <t>Concreet cut 7m,surface mount 15m,grass trench 5m</t>
  </si>
  <si>
    <t>Surface Mount 7m</t>
  </si>
  <si>
    <t>10 EDMUNDSON ST ONEKAWA NAPIER</t>
  </si>
  <si>
    <t>03160574</t>
  </si>
  <si>
    <t>23 WYATT AVE ONEKAWA NAPIER</t>
  </si>
  <si>
    <t>03399222</t>
  </si>
  <si>
    <t>7 BIGGS CRE PIRIMAI NAPIER</t>
  </si>
  <si>
    <t>03064458</t>
  </si>
  <si>
    <t>67 BEDFORD RD MAREWA NAPIER</t>
  </si>
  <si>
    <t>20m surface mount,4m grass trench</t>
  </si>
  <si>
    <t>02422830</t>
  </si>
  <si>
    <t>22 FRANCE RD BLUFFHILL NAPIER</t>
  </si>
  <si>
    <t>surface Mount 15m,grass trench 4m</t>
  </si>
  <si>
    <t xml:space="preserve">1 FULFORD PL HAVELOCK NORTH </t>
  </si>
  <si>
    <t>03524544</t>
  </si>
  <si>
    <t>85 JAMES COOK ST HAVELOCK NORTH</t>
  </si>
  <si>
    <t>14m Concreet cut,32m Grass trench</t>
  </si>
  <si>
    <t>03524896</t>
  </si>
  <si>
    <t>113 HAROLD HOLT AVE PIRIMAI NAPIER</t>
  </si>
  <si>
    <t>Grass Trench 8m,surface mount 15m</t>
  </si>
  <si>
    <t>03290161</t>
  </si>
  <si>
    <t>10 WYATT AVE ONEKAWA NAPIER</t>
  </si>
  <si>
    <t>Concreet cut 15m surfacemount 3m</t>
  </si>
  <si>
    <t>33 TAMATEA SALISBURY AVE NAPIER</t>
  </si>
  <si>
    <t>183 VIGOR BROWN ST NAPIER SOUTH NAPIER</t>
  </si>
  <si>
    <t>total amount 17,683.50</t>
  </si>
  <si>
    <t>40% - 7073.4</t>
  </si>
  <si>
    <t>total hours 377.24</t>
  </si>
  <si>
    <t>already paid hours 240</t>
  </si>
  <si>
    <t>needs to be paid 377.24-240= 137 hrs</t>
  </si>
  <si>
    <t>137*18.75= 2568.75$</t>
  </si>
  <si>
    <t>total balance prasanna owing: 2133$</t>
  </si>
  <si>
    <t>deducting 1000 from 2568.75= 1568.75$</t>
  </si>
  <si>
    <t>total hours to be paid 1568.75/18.75 = 83.66 hrs</t>
  </si>
  <si>
    <t>DATE</t>
  </si>
  <si>
    <t>SO</t>
  </si>
  <si>
    <t>JOB TYPE</t>
  </si>
  <si>
    <t xml:space="preserve">WORK TYPE </t>
  </si>
  <si>
    <t>WORK TYPE</t>
  </si>
  <si>
    <t xml:space="preserve">AMOUNT </t>
  </si>
  <si>
    <t>NOTES</t>
  </si>
  <si>
    <t xml:space="preserve">pending </t>
  </si>
  <si>
    <t>26A,BALE  PL,</t>
  </si>
  <si>
    <t>MODEM CONNECT</t>
  </si>
  <si>
    <t>30/23,MATARAKI AVE,FRIMLEY</t>
  </si>
  <si>
    <t>S9 JOB</t>
  </si>
  <si>
    <t>Build &amp; Connect</t>
  </si>
  <si>
    <t>229,kennedy rd</t>
  </si>
  <si>
    <t xml:space="preserve">FIXED FIBER JOB </t>
  </si>
  <si>
    <t>15,BURBURY RDG</t>
  </si>
  <si>
    <t>86,GLOUCESTER ST</t>
  </si>
  <si>
    <t>CONNECT ONT TO MODEM</t>
  </si>
  <si>
    <t>105 ALEXANDRA CRES</t>
  </si>
  <si>
    <t>16M GRASS TRENCH,2.5M CONCREET CUT</t>
  </si>
  <si>
    <t>Connect</t>
  </si>
  <si>
    <t>7 MERTON CRE</t>
  </si>
  <si>
    <t>CONNECT&amp; 2vodafone TVs</t>
  </si>
  <si>
    <t>3 KOWHAI RD,BLUFF HILL</t>
  </si>
  <si>
    <t>120M SURFACE MOUNT,13 CONDUITS USED FOR IT</t>
  </si>
  <si>
    <t>25,MENIN RD</t>
  </si>
  <si>
    <t>CREATE DROPOFF ,USED 50mm TO 20mm reducer,and  bend,CUT 26WAY 50mm DUCTRUN RUGGEDIZER TO FAT</t>
  </si>
  <si>
    <t>18MM GRASS TRENCH</t>
  </si>
  <si>
    <t>12 GRANT PL</t>
  </si>
  <si>
    <t>32 GEDDIS AVE</t>
  </si>
  <si>
    <t>26B BATTERY  RD</t>
  </si>
  <si>
    <t xml:space="preserve">SURAFCE MOUNT,TRECH 3M </t>
  </si>
  <si>
    <t>309 TOWNSHEND</t>
  </si>
  <si>
    <t>20M GRASS TRENCH</t>
  </si>
  <si>
    <t>46 CARNELL ST</t>
  </si>
  <si>
    <t>SURFACEMOUNT</t>
  </si>
  <si>
    <t>9/26 WEST QUAY</t>
  </si>
  <si>
    <t xml:space="preserve">HAULING </t>
  </si>
  <si>
    <t>Build</t>
  </si>
  <si>
    <t>55,RUSSELL ROBERTSON DR</t>
  </si>
  <si>
    <t>10M GRASS TRENCH</t>
  </si>
  <si>
    <t>75 SQUIRE DR</t>
  </si>
  <si>
    <t>33,ENFIELD RD ,HOSPITAL HILL</t>
  </si>
  <si>
    <t>400M SURFACEMOUNT,3M GRASS TRENCH</t>
  </si>
  <si>
    <t>98,HAROLD HOLT AVE</t>
  </si>
  <si>
    <t>6M CONCREET CUT,10M GRASS TRENCH</t>
  </si>
  <si>
    <t>only build</t>
  </si>
  <si>
    <t>52,KIRKWOOD RD</t>
  </si>
  <si>
    <t>165,CARLYLE ST</t>
  </si>
  <si>
    <t>124,TAIT DR,GREEN MEDOWS</t>
  </si>
  <si>
    <t>18M GRASS TRENCH,15M SURFACEMOUNT</t>
  </si>
  <si>
    <t>56,NAPIER TCE,HOSPITAL HILL</t>
  </si>
  <si>
    <t>20M SURFACEMOUNT,3M GRASS TRENCH</t>
  </si>
  <si>
    <t>4,LODGE RD</t>
  </si>
  <si>
    <t xml:space="preserve">up to 18th feb  only </t>
  </si>
  <si>
    <t>45,BILL HERCOCK ST</t>
  </si>
  <si>
    <t>MODEM RECONNECT</t>
  </si>
  <si>
    <t>prasanna</t>
  </si>
  <si>
    <t>sai</t>
  </si>
  <si>
    <t>Build Done
 Date</t>
  </si>
  <si>
    <t>Job Type</t>
  </si>
  <si>
    <t xml:space="preserve">Amount </t>
  </si>
  <si>
    <t>Check Service order</t>
  </si>
  <si>
    <t>February</t>
  </si>
  <si>
    <t>14 TRENT ST</t>
  </si>
  <si>
    <t>15M SURFACEMOUNT,1M TRENCH</t>
  </si>
  <si>
    <t>22 SAVAGE CRES</t>
  </si>
  <si>
    <t>FIXED FIBER,HAULING</t>
  </si>
  <si>
    <t>5 BRIGHT  CRES</t>
  </si>
  <si>
    <t>7 SCOTT  PL</t>
  </si>
  <si>
    <t>TUBE BLOCK AT CLAMP SHELL</t>
  </si>
  <si>
    <t>10,SWANSEA RD (Allied fuel)</t>
  </si>
  <si>
    <t>BUSINESS , CONCREET CUT 13M,8M GRASS TRENCH</t>
  </si>
  <si>
    <t>308,KENNEDY RD</t>
  </si>
  <si>
    <t>18 SEDDON CRES</t>
  </si>
  <si>
    <t>62 RUTHERFORD RD</t>
  </si>
  <si>
    <t>SURFACEMOUNT 13M,3M CONCREET CUT</t>
  </si>
  <si>
    <t xml:space="preserve"> WT3</t>
  </si>
  <si>
    <t>March</t>
  </si>
  <si>
    <t>8,MAGDALIONS WAY</t>
  </si>
  <si>
    <t>NCR</t>
  </si>
  <si>
    <t>53,58 RUTHERFORD AVE &amp; 16 BARKER RD</t>
  </si>
  <si>
    <t>JASMEET NCRs 2*3.5hrs</t>
  </si>
  <si>
    <t>13 RUTHERFORD RD</t>
  </si>
  <si>
    <t>GRASSTRENCH 15M</t>
  </si>
  <si>
    <t>8 BASSETT PL</t>
  </si>
  <si>
    <t>GRASSTRENCH 18M,SURFACEMOUNT 18M,1M CONCREET CUT</t>
  </si>
  <si>
    <t>53,VIGOR BROWN ST</t>
  </si>
  <si>
    <t>53 WYCLIFFE ST</t>
  </si>
  <si>
    <t>18M GRASS TRENCH</t>
  </si>
  <si>
    <t>168A NUFFIELD AVE</t>
  </si>
  <si>
    <t>7M GRASS TRENCH</t>
  </si>
  <si>
    <t>5 GUTHRIE RD</t>
  </si>
  <si>
    <t>55,GREEN WOOD RD</t>
  </si>
  <si>
    <t>3M CONCREET  CUT,2.5M GRASS TRENCH,30M SURFACE MOUNT</t>
  </si>
  <si>
    <t>14,HITCHINGS AVE</t>
  </si>
  <si>
    <t>10M GRASSS TRENCH</t>
  </si>
  <si>
    <t>302 NIKAU ST</t>
  </si>
  <si>
    <t>401,CORN WALL RD</t>
  </si>
  <si>
    <t>9M GRASS TRENCH,1M CONCREET CUT</t>
  </si>
  <si>
    <t xml:space="preserve">totL amount </t>
  </si>
  <si>
    <t>Hours</t>
  </si>
  <si>
    <t xml:space="preserve">From Sai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</si>
</sst>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"/>
    <numFmt numFmtId="165" formatCode="dd/mm/yy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2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5B8B7"/>
        <bgColor indexed="64"/>
      </patternFill>
    </fill>
    <fill>
      <patternFill patternType="solid">
        <fgColor rgb="FFB6DDE8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2" fillId="0" borderId="1" xfId="1" applyFont="1" applyBorder="1" applyAlignment="1"/>
    <xf numFmtId="49" fontId="2" fillId="0" borderId="1" xfId="1" applyNumberFormat="1" applyFont="1" applyBorder="1" applyAlignment="1">
      <alignment horizontal="left"/>
    </xf>
    <xf numFmtId="0" fontId="2" fillId="2" borderId="1" xfId="1" applyFont="1" applyFill="1" applyBorder="1" applyAlignment="1"/>
    <xf numFmtId="0" fontId="0" fillId="0" borderId="1" xfId="0" applyBorder="1"/>
    <xf numFmtId="0" fontId="2" fillId="0" borderId="1" xfId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14" fontId="2" fillId="3" borderId="1" xfId="1" applyNumberFormat="1" applyFont="1" applyFill="1" applyBorder="1" applyAlignment="1">
      <alignment horizontal="center"/>
    </xf>
    <xf numFmtId="49" fontId="2" fillId="3" borderId="1" xfId="1" applyNumberFormat="1" applyFont="1" applyFill="1" applyBorder="1" applyAlignment="1">
      <alignment horizontal="center"/>
    </xf>
    <xf numFmtId="164" fontId="3" fillId="0" borderId="1" xfId="1" applyNumberFormat="1" applyFont="1" applyBorder="1" applyAlignment="1"/>
    <xf numFmtId="49" fontId="2" fillId="3" borderId="1" xfId="1" applyNumberFormat="1" applyFont="1" applyFill="1" applyBorder="1" applyAlignment="1">
      <alignment horizontal="left"/>
    </xf>
    <xf numFmtId="164" fontId="3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>
      <alignment horizontal="left"/>
    </xf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3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3" borderId="1" xfId="1" applyFont="1" applyFill="1" applyBorder="1" applyAlignment="1">
      <alignment horizontal="left"/>
    </xf>
    <xf numFmtId="0" fontId="2" fillId="4" borderId="11" xfId="1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7" xfId="0" applyFill="1" applyBorder="1"/>
    <xf numFmtId="0" fontId="0" fillId="3" borderId="0" xfId="0" applyFill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0" borderId="8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1" fillId="6" borderId="1" xfId="0" applyFont="1" applyFill="1" applyBorder="1" applyAlignment="1"/>
    <xf numFmtId="164" fontId="1" fillId="6" borderId="1" xfId="0" applyNumberFormat="1" applyFont="1" applyFill="1" applyBorder="1" applyAlignment="1"/>
    <xf numFmtId="49" fontId="1" fillId="6" borderId="1" xfId="0" applyNumberFormat="1" applyFont="1" applyFill="1" applyBorder="1" applyAlignment="1"/>
    <xf numFmtId="0" fontId="1" fillId="0" borderId="1" xfId="0" applyFont="1" applyBorder="1" applyAlignment="1"/>
    <xf numFmtId="0" fontId="1" fillId="5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49" fontId="3" fillId="0" borderId="14" xfId="0" applyNumberFormat="1" applyFont="1" applyBorder="1" applyAlignment="1"/>
    <xf numFmtId="9" fontId="3" fillId="3" borderId="1" xfId="0" applyNumberFormat="1" applyFont="1" applyFill="1" applyBorder="1" applyAlignment="1">
      <alignment horizontal="center"/>
    </xf>
    <xf numFmtId="0" fontId="3" fillId="0" borderId="15" xfId="0" applyFont="1" applyBorder="1" applyAlignment="1"/>
    <xf numFmtId="49" fontId="3" fillId="0" borderId="13" xfId="0" applyNumberFormat="1" applyFont="1" applyBorder="1" applyAlignment="1"/>
    <xf numFmtId="0" fontId="3" fillId="3" borderId="13" xfId="0" applyFont="1" applyFill="1" applyBorder="1" applyAlignment="1">
      <alignment horizontal="center"/>
    </xf>
    <xf numFmtId="49" fontId="3" fillId="3" borderId="13" xfId="0" applyNumberFormat="1" applyFont="1" applyFill="1" applyBorder="1" applyAlignment="1">
      <alignment horizontal="center"/>
    </xf>
    <xf numFmtId="0" fontId="5" fillId="7" borderId="1" xfId="0" applyFont="1" applyFill="1" applyBorder="1" applyAlignment="1"/>
    <xf numFmtId="49" fontId="5" fillId="7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49" fontId="6" fillId="8" borderId="1" xfId="0" applyNumberFormat="1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6" fillId="0" borderId="16" xfId="0" applyFont="1" applyBorder="1" applyAlignment="1"/>
    <xf numFmtId="0" fontId="0" fillId="0" borderId="0" xfId="0" applyAlignment="1">
      <alignment wrapText="1"/>
    </xf>
    <xf numFmtId="0" fontId="0" fillId="3" borderId="1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1" fillId="10" borderId="1" xfId="1" applyNumberFormat="1" applyFont="1" applyFill="1" applyBorder="1" applyAlignment="1">
      <alignment horizontal="center"/>
    </xf>
    <xf numFmtId="0" fontId="1" fillId="10" borderId="1" xfId="1" applyFont="1" applyFill="1" applyBorder="1" applyAlignment="1">
      <alignment horizontal="center"/>
    </xf>
    <xf numFmtId="0" fontId="1" fillId="10" borderId="1" xfId="1" applyFont="1" applyFill="1" applyBorder="1" applyAlignment="1">
      <alignment horizontal="center" wrapText="1"/>
    </xf>
    <xf numFmtId="0" fontId="3" fillId="10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164" fontId="6" fillId="10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7" fillId="0" borderId="1" xfId="0" applyFont="1" applyBorder="1"/>
    <xf numFmtId="164" fontId="3" fillId="3" borderId="1" xfId="1" applyNumberFormat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7" fillId="3" borderId="1" xfId="0" applyFont="1" applyFill="1" applyBorder="1"/>
    <xf numFmtId="0" fontId="0" fillId="3" borderId="0" xfId="0" applyFill="1"/>
    <xf numFmtId="0" fontId="8" fillId="11" borderId="1" xfId="1" applyFont="1" applyFill="1" applyBorder="1" applyAlignment="1">
      <alignment horizontal="center"/>
    </xf>
    <xf numFmtId="49" fontId="8" fillId="11" borderId="1" xfId="1" applyNumberFormat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9" fillId="12" borderId="1" xfId="0" applyFont="1" applyFill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right" wrapText="1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1"/>
  <sheetViews>
    <sheetView tabSelected="1" topLeftCell="A37" zoomScale="85" zoomScaleNormal="85" workbookViewId="0">
      <selection activeCell="L80" sqref="L80"/>
    </sheetView>
  </sheetViews>
  <sheetFormatPr defaultRowHeight="15" x14ac:dyDescent="0.25"/>
  <cols>
    <col min="2" max="2" width="14.140625" bestFit="1" customWidth="1"/>
    <col min="4" max="4" width="17.85546875" bestFit="1" customWidth="1"/>
    <col min="5" max="5" width="25.140625" bestFit="1" customWidth="1"/>
    <col min="6" max="6" width="47.5703125" style="34" bestFit="1" customWidth="1"/>
    <col min="7" max="7" width="48" style="34" customWidth="1"/>
    <col min="8" max="8" width="12.5703125" bestFit="1" customWidth="1"/>
    <col min="10" max="10" width="12" bestFit="1" customWidth="1"/>
    <col min="11" max="11" width="7.42578125" bestFit="1" customWidth="1"/>
    <col min="12" max="12" width="19.7109375" customWidth="1"/>
    <col min="14" max="14" width="20.28515625" customWidth="1"/>
    <col min="15" max="15" width="14.42578125" customWidth="1"/>
  </cols>
  <sheetData>
    <row r="1" spans="1:7" x14ac:dyDescent="0.25">
      <c r="A1" s="10" t="s">
        <v>349</v>
      </c>
      <c r="B1" s="10" t="s">
        <v>350</v>
      </c>
      <c r="C1" s="10" t="s">
        <v>351</v>
      </c>
      <c r="D1" s="10" t="s">
        <v>352</v>
      </c>
      <c r="E1" s="10" t="s">
        <v>353</v>
      </c>
      <c r="F1" s="10" t="s">
        <v>354</v>
      </c>
      <c r="G1" s="10" t="s">
        <v>355</v>
      </c>
    </row>
    <row r="2" spans="1:7" ht="90" x14ac:dyDescent="0.25">
      <c r="A2" s="90">
        <v>43071</v>
      </c>
      <c r="B2" s="91">
        <v>4020329</v>
      </c>
      <c r="C2" s="91" t="s">
        <v>15</v>
      </c>
      <c r="D2" s="91" t="s">
        <v>16</v>
      </c>
      <c r="E2" s="92" t="s">
        <v>17</v>
      </c>
      <c r="F2" s="93">
        <v>0</v>
      </c>
      <c r="G2" s="9" t="s">
        <v>356</v>
      </c>
    </row>
    <row r="3" spans="1:7" x14ac:dyDescent="0.25">
      <c r="A3" s="90">
        <v>43097</v>
      </c>
      <c r="B3" s="94">
        <v>4654894</v>
      </c>
      <c r="C3" s="94" t="s">
        <v>231</v>
      </c>
      <c r="D3" s="94" t="s">
        <v>357</v>
      </c>
      <c r="E3" s="94" t="s">
        <v>358</v>
      </c>
      <c r="F3" s="93">
        <v>90</v>
      </c>
      <c r="G3" s="4"/>
    </row>
    <row r="4" spans="1:7" x14ac:dyDescent="0.25">
      <c r="A4" s="90">
        <v>43097</v>
      </c>
      <c r="B4" s="94">
        <v>4835276</v>
      </c>
      <c r="C4" s="94" t="s">
        <v>278</v>
      </c>
      <c r="D4" s="94" t="s">
        <v>359</v>
      </c>
      <c r="E4" s="94" t="s">
        <v>360</v>
      </c>
      <c r="F4" s="93">
        <v>225.02</v>
      </c>
      <c r="G4" s="4"/>
    </row>
    <row r="5" spans="1:7" x14ac:dyDescent="0.25">
      <c r="A5" s="95">
        <v>43105</v>
      </c>
      <c r="B5" s="94">
        <v>4759078</v>
      </c>
      <c r="C5" s="94" t="s">
        <v>361</v>
      </c>
      <c r="D5" s="94" t="s">
        <v>362</v>
      </c>
      <c r="E5" s="94" t="s">
        <v>363</v>
      </c>
      <c r="F5" s="93">
        <v>433.57</v>
      </c>
      <c r="G5" s="4"/>
    </row>
    <row r="6" spans="1:7" x14ac:dyDescent="0.25">
      <c r="A6" s="95">
        <v>43106</v>
      </c>
      <c r="B6" s="94">
        <v>5080537</v>
      </c>
      <c r="C6" s="94" t="s">
        <v>361</v>
      </c>
      <c r="D6" s="94" t="s">
        <v>364</v>
      </c>
      <c r="E6" s="94" t="s">
        <v>24</v>
      </c>
      <c r="F6" s="93">
        <v>433.57</v>
      </c>
      <c r="G6" s="4"/>
    </row>
    <row r="7" spans="1:7" x14ac:dyDescent="0.25">
      <c r="A7" s="95">
        <v>43108</v>
      </c>
      <c r="B7" s="94">
        <v>5068744</v>
      </c>
      <c r="C7" s="94" t="s">
        <v>231</v>
      </c>
      <c r="D7" s="94" t="s">
        <v>365</v>
      </c>
      <c r="E7" s="94" t="s">
        <v>366</v>
      </c>
      <c r="F7" s="93">
        <v>90</v>
      </c>
      <c r="G7" s="4"/>
    </row>
    <row r="8" spans="1:7" x14ac:dyDescent="0.25">
      <c r="A8" s="96">
        <v>43122</v>
      </c>
      <c r="B8" s="97">
        <v>5189350</v>
      </c>
      <c r="C8" s="97" t="s">
        <v>361</v>
      </c>
      <c r="D8" s="97" t="s">
        <v>367</v>
      </c>
      <c r="E8" s="97" t="s">
        <v>368</v>
      </c>
      <c r="F8" s="97">
        <v>626.70000000000005</v>
      </c>
      <c r="G8" s="4"/>
    </row>
    <row r="9" spans="1:7" x14ac:dyDescent="0.25">
      <c r="A9" s="98">
        <v>43122</v>
      </c>
      <c r="B9" s="99">
        <v>5250651</v>
      </c>
      <c r="C9" s="99" t="s">
        <v>369</v>
      </c>
      <c r="D9" s="99" t="s">
        <v>370</v>
      </c>
      <c r="E9" s="99" t="s">
        <v>371</v>
      </c>
      <c r="F9" s="99">
        <v>342.04</v>
      </c>
      <c r="G9" s="4"/>
    </row>
    <row r="10" spans="1:7" x14ac:dyDescent="0.25">
      <c r="A10" s="96">
        <v>43126</v>
      </c>
      <c r="B10" s="97">
        <v>5219548</v>
      </c>
      <c r="C10" s="97" t="s">
        <v>361</v>
      </c>
      <c r="D10" s="97" t="s">
        <v>372</v>
      </c>
      <c r="E10" s="97" t="s">
        <v>373</v>
      </c>
      <c r="F10" s="97">
        <v>498.69</v>
      </c>
      <c r="G10" s="4"/>
    </row>
    <row r="11" spans="1:7" ht="64.5" x14ac:dyDescent="0.25">
      <c r="A11" s="96">
        <v>43127</v>
      </c>
      <c r="B11" s="97">
        <v>4937309</v>
      </c>
      <c r="C11" s="97" t="s">
        <v>15</v>
      </c>
      <c r="D11" s="97" t="s">
        <v>374</v>
      </c>
      <c r="E11" s="100" t="s">
        <v>375</v>
      </c>
      <c r="F11" s="97">
        <v>763.52</v>
      </c>
      <c r="G11" s="4"/>
    </row>
    <row r="12" spans="1:7" x14ac:dyDescent="0.25">
      <c r="A12" s="96">
        <v>43127</v>
      </c>
      <c r="B12" s="97">
        <v>4937309</v>
      </c>
      <c r="C12" s="97" t="s">
        <v>361</v>
      </c>
      <c r="D12" s="97" t="s">
        <v>374</v>
      </c>
      <c r="E12" s="97" t="s">
        <v>376</v>
      </c>
      <c r="F12" s="97">
        <v>626.70000000000005</v>
      </c>
      <c r="G12" s="4"/>
    </row>
    <row r="13" spans="1:7" x14ac:dyDescent="0.25">
      <c r="A13" s="96">
        <v>43129</v>
      </c>
      <c r="B13" s="97">
        <v>5351284</v>
      </c>
      <c r="C13" s="97" t="s">
        <v>361</v>
      </c>
      <c r="D13" s="97" t="s">
        <v>377</v>
      </c>
      <c r="E13" s="97" t="s">
        <v>376</v>
      </c>
      <c r="F13" s="97">
        <v>626.70000000000005</v>
      </c>
      <c r="G13" s="4"/>
    </row>
    <row r="14" spans="1:7" x14ac:dyDescent="0.25">
      <c r="A14" s="96">
        <v>43129</v>
      </c>
      <c r="B14" s="97">
        <v>5460415</v>
      </c>
      <c r="C14" s="97" t="s">
        <v>361</v>
      </c>
      <c r="D14" s="97" t="s">
        <v>378</v>
      </c>
      <c r="E14" s="97" t="s">
        <v>24</v>
      </c>
      <c r="F14" s="97">
        <v>433.57</v>
      </c>
      <c r="G14" s="4"/>
    </row>
    <row r="15" spans="1:7" x14ac:dyDescent="0.25">
      <c r="A15" s="96">
        <v>43131</v>
      </c>
      <c r="B15" s="97">
        <v>5433719</v>
      </c>
      <c r="C15" s="97" t="s">
        <v>361</v>
      </c>
      <c r="D15" s="97" t="s">
        <v>379</v>
      </c>
      <c r="E15" s="97" t="s">
        <v>380</v>
      </c>
      <c r="F15" s="97">
        <v>498.69</v>
      </c>
      <c r="G15" s="4"/>
    </row>
    <row r="16" spans="1:7" x14ac:dyDescent="0.25">
      <c r="A16" s="96">
        <v>43131</v>
      </c>
      <c r="B16" s="97">
        <v>5418669</v>
      </c>
      <c r="C16" s="97" t="s">
        <v>361</v>
      </c>
      <c r="D16" s="97" t="s">
        <v>381</v>
      </c>
      <c r="E16" s="97" t="s">
        <v>382</v>
      </c>
      <c r="F16" s="97">
        <v>626.70000000000005</v>
      </c>
      <c r="G16" s="4"/>
    </row>
    <row r="17" spans="1:7" x14ac:dyDescent="0.25">
      <c r="A17" s="96">
        <v>43138</v>
      </c>
      <c r="B17" s="97">
        <v>5622900</v>
      </c>
      <c r="C17" s="97" t="s">
        <v>361</v>
      </c>
      <c r="D17" s="97" t="s">
        <v>383</v>
      </c>
      <c r="E17" s="97" t="s">
        <v>384</v>
      </c>
      <c r="F17" s="97">
        <v>498.69</v>
      </c>
      <c r="G17" s="4"/>
    </row>
    <row r="18" spans="1:7" x14ac:dyDescent="0.25">
      <c r="A18" s="96">
        <v>43139</v>
      </c>
      <c r="B18" s="97">
        <v>5668652</v>
      </c>
      <c r="C18" s="97" t="s">
        <v>361</v>
      </c>
      <c r="D18" s="97" t="s">
        <v>385</v>
      </c>
      <c r="E18" s="97" t="s">
        <v>386</v>
      </c>
      <c r="F18" s="97">
        <v>433.57</v>
      </c>
      <c r="G18" s="4"/>
    </row>
    <row r="19" spans="1:7" x14ac:dyDescent="0.25">
      <c r="A19" s="96">
        <v>43143</v>
      </c>
      <c r="B19" s="97">
        <v>5688290</v>
      </c>
      <c r="C19" s="97" t="s">
        <v>387</v>
      </c>
      <c r="D19" s="97" t="s">
        <v>388</v>
      </c>
      <c r="E19" s="97" t="s">
        <v>389</v>
      </c>
      <c r="F19" s="97">
        <v>383.5</v>
      </c>
      <c r="G19" s="4"/>
    </row>
    <row r="20" spans="1:7" x14ac:dyDescent="0.25">
      <c r="A20" s="96">
        <v>43144</v>
      </c>
      <c r="B20" s="97">
        <v>5792784</v>
      </c>
      <c r="C20" s="97" t="s">
        <v>387</v>
      </c>
      <c r="D20" s="97" t="s">
        <v>390</v>
      </c>
      <c r="E20" s="97" t="s">
        <v>382</v>
      </c>
      <c r="F20" s="97">
        <v>383.5</v>
      </c>
      <c r="G20" s="4"/>
    </row>
    <row r="21" spans="1:7" x14ac:dyDescent="0.25">
      <c r="A21" s="96">
        <v>43146</v>
      </c>
      <c r="B21" s="97">
        <v>5876117</v>
      </c>
      <c r="C21" s="97" t="s">
        <v>361</v>
      </c>
      <c r="D21" s="97" t="s">
        <v>391</v>
      </c>
      <c r="E21" s="97" t="s">
        <v>392</v>
      </c>
      <c r="F21" s="97">
        <v>498.69</v>
      </c>
      <c r="G21" s="4"/>
    </row>
    <row r="22" spans="1:7" x14ac:dyDescent="0.25">
      <c r="A22" s="96">
        <v>43146</v>
      </c>
      <c r="B22" s="97">
        <v>5877141</v>
      </c>
      <c r="C22" s="99" t="s">
        <v>361</v>
      </c>
      <c r="D22" s="97" t="s">
        <v>393</v>
      </c>
      <c r="E22" s="97" t="s">
        <v>394</v>
      </c>
      <c r="F22" s="97">
        <v>625.48</v>
      </c>
      <c r="G22" s="101" t="s">
        <v>395</v>
      </c>
    </row>
    <row r="23" spans="1:7" x14ac:dyDescent="0.25">
      <c r="A23" s="96">
        <v>43147</v>
      </c>
      <c r="B23" s="97">
        <v>5874469</v>
      </c>
      <c r="C23" s="97" t="s">
        <v>387</v>
      </c>
      <c r="D23" s="97" t="s">
        <v>396</v>
      </c>
      <c r="E23" s="97" t="s">
        <v>24</v>
      </c>
      <c r="F23" s="97">
        <v>194.94</v>
      </c>
      <c r="G23" s="4"/>
    </row>
    <row r="24" spans="1:7" x14ac:dyDescent="0.25">
      <c r="A24" s="96">
        <v>43147</v>
      </c>
      <c r="B24" s="97">
        <v>5774734</v>
      </c>
      <c r="C24" s="97" t="s">
        <v>361</v>
      </c>
      <c r="D24" s="97" t="s">
        <v>397</v>
      </c>
      <c r="E24" s="97" t="s">
        <v>384</v>
      </c>
      <c r="F24" s="97">
        <v>0</v>
      </c>
      <c r="G24" s="101" t="s">
        <v>114</v>
      </c>
    </row>
    <row r="25" spans="1:7" x14ac:dyDescent="0.25">
      <c r="A25" s="96">
        <v>43148</v>
      </c>
      <c r="B25" s="97">
        <v>5848210</v>
      </c>
      <c r="C25" s="97" t="s">
        <v>387</v>
      </c>
      <c r="D25" s="97" t="s">
        <v>398</v>
      </c>
      <c r="E25" s="97" t="s">
        <v>399</v>
      </c>
      <c r="F25" s="97">
        <v>383.5</v>
      </c>
      <c r="G25" s="4"/>
    </row>
    <row r="26" spans="1:7" x14ac:dyDescent="0.25">
      <c r="A26" s="96">
        <v>43148</v>
      </c>
      <c r="B26" s="97">
        <v>5833214</v>
      </c>
      <c r="C26" s="97" t="s">
        <v>361</v>
      </c>
      <c r="D26" s="97" t="s">
        <v>400</v>
      </c>
      <c r="E26" s="97" t="s">
        <v>401</v>
      </c>
      <c r="F26" s="97">
        <v>0</v>
      </c>
      <c r="G26" s="101" t="s">
        <v>114</v>
      </c>
    </row>
    <row r="27" spans="1:7" x14ac:dyDescent="0.25">
      <c r="A27" s="102">
        <v>43150</v>
      </c>
      <c r="B27" s="103">
        <v>5481937</v>
      </c>
      <c r="C27" s="103" t="s">
        <v>361</v>
      </c>
      <c r="D27" s="103" t="s">
        <v>402</v>
      </c>
      <c r="E27" s="103" t="s">
        <v>24</v>
      </c>
      <c r="F27"/>
      <c r="G27" s="104" t="s">
        <v>403</v>
      </c>
    </row>
    <row r="28" spans="1:7" x14ac:dyDescent="0.25">
      <c r="A28" s="102">
        <v>43150</v>
      </c>
      <c r="B28" s="103">
        <v>5919235</v>
      </c>
      <c r="C28" s="103" t="s">
        <v>231</v>
      </c>
      <c r="D28" s="103" t="s">
        <v>404</v>
      </c>
      <c r="E28" s="103" t="s">
        <v>405</v>
      </c>
      <c r="F28" s="103"/>
      <c r="G28" s="104" t="s">
        <v>403</v>
      </c>
    </row>
    <row r="29" spans="1:7" x14ac:dyDescent="0.25">
      <c r="F29" s="103">
        <f>SUM(F2:F26)</f>
        <v>9717.3399999999983</v>
      </c>
      <c r="G29"/>
    </row>
    <row r="30" spans="1:7" x14ac:dyDescent="0.25">
      <c r="F30"/>
      <c r="G30"/>
    </row>
    <row r="31" spans="1:7" x14ac:dyDescent="0.25">
      <c r="D31" t="s">
        <v>406</v>
      </c>
      <c r="E31">
        <f>F29*0.22</f>
        <v>2137.8147999999997</v>
      </c>
      <c r="F31">
        <f>E31/18.75</f>
        <v>114.01678933333332</v>
      </c>
      <c r="G31"/>
    </row>
    <row r="32" spans="1:7" x14ac:dyDescent="0.25">
      <c r="D32" t="s">
        <v>407</v>
      </c>
      <c r="E32">
        <f>F29*0.18</f>
        <v>1749.1211999999996</v>
      </c>
      <c r="F32">
        <f>E32/18.75</f>
        <v>93.286463999999981</v>
      </c>
      <c r="G32"/>
    </row>
    <row r="33" spans="1:9" x14ac:dyDescent="0.25">
      <c r="D33" t="s">
        <v>406</v>
      </c>
      <c r="E33">
        <v>2261.63</v>
      </c>
      <c r="F33" s="105">
        <f>E33/18.75</f>
        <v>120.62026666666667</v>
      </c>
      <c r="G33"/>
    </row>
    <row r="34" spans="1:9" x14ac:dyDescent="0.25">
      <c r="D34" t="s">
        <v>407</v>
      </c>
      <c r="E34">
        <v>1625.4</v>
      </c>
      <c r="F34" s="105">
        <f>E34/18.75</f>
        <v>86.688000000000002</v>
      </c>
      <c r="G34"/>
    </row>
    <row r="35" spans="1:9" x14ac:dyDescent="0.25">
      <c r="F35" s="105"/>
      <c r="G35"/>
    </row>
    <row r="36" spans="1:9" x14ac:dyDescent="0.25">
      <c r="F36" s="105"/>
      <c r="G36"/>
    </row>
    <row r="37" spans="1:9" x14ac:dyDescent="0.25">
      <c r="A37" s="106" t="s">
        <v>220</v>
      </c>
      <c r="B37" s="106" t="s">
        <v>408</v>
      </c>
      <c r="C37" s="107" t="s">
        <v>221</v>
      </c>
      <c r="D37" s="106" t="s">
        <v>409</v>
      </c>
      <c r="E37" s="106" t="s">
        <v>225</v>
      </c>
      <c r="F37" s="106" t="s">
        <v>226</v>
      </c>
      <c r="G37" s="107" t="s">
        <v>227</v>
      </c>
      <c r="H37" s="106" t="s">
        <v>410</v>
      </c>
      <c r="I37" s="106" t="s">
        <v>85</v>
      </c>
    </row>
    <row r="38" spans="1:9" x14ac:dyDescent="0.25">
      <c r="A38" s="108" t="s">
        <v>0</v>
      </c>
      <c r="B38" s="109">
        <v>43071</v>
      </c>
      <c r="C38" s="108">
        <v>4020329</v>
      </c>
      <c r="D38" s="108" t="s">
        <v>15</v>
      </c>
      <c r="E38" s="108" t="s">
        <v>16</v>
      </c>
      <c r="F38" s="108" t="s">
        <v>17</v>
      </c>
      <c r="G38" s="108" t="s">
        <v>13</v>
      </c>
      <c r="H38" s="110">
        <v>0</v>
      </c>
      <c r="I38" s="103" t="s">
        <v>411</v>
      </c>
    </row>
    <row r="39" spans="1:9" x14ac:dyDescent="0.25">
      <c r="A39" s="111" t="s">
        <v>412</v>
      </c>
      <c r="B39" s="112">
        <v>43146</v>
      </c>
      <c r="C39" s="111">
        <v>5877141</v>
      </c>
      <c r="D39" s="111" t="s">
        <v>369</v>
      </c>
      <c r="E39" s="111" t="s">
        <v>393</v>
      </c>
      <c r="F39" s="111" t="s">
        <v>394</v>
      </c>
      <c r="G39" s="111" t="s">
        <v>29</v>
      </c>
      <c r="H39" s="110">
        <v>205.64</v>
      </c>
      <c r="I39" s="110"/>
    </row>
    <row r="40" spans="1:9" x14ac:dyDescent="0.25">
      <c r="A40" s="111" t="s">
        <v>412</v>
      </c>
      <c r="B40" s="112">
        <v>43147</v>
      </c>
      <c r="C40" s="111">
        <v>5774734</v>
      </c>
      <c r="D40" s="111" t="s">
        <v>361</v>
      </c>
      <c r="E40" s="111" t="s">
        <v>397</v>
      </c>
      <c r="F40" s="111" t="s">
        <v>384</v>
      </c>
      <c r="G40" s="111" t="s">
        <v>33</v>
      </c>
      <c r="H40" s="110">
        <v>498.69</v>
      </c>
      <c r="I40" s="110"/>
    </row>
    <row r="41" spans="1:9" x14ac:dyDescent="0.25">
      <c r="A41" s="111" t="s">
        <v>412</v>
      </c>
      <c r="B41" s="112">
        <v>43148</v>
      </c>
      <c r="C41" s="111">
        <v>5833214</v>
      </c>
      <c r="D41" s="111" t="s">
        <v>361</v>
      </c>
      <c r="E41" s="111" t="s">
        <v>400</v>
      </c>
      <c r="F41" s="111" t="s">
        <v>401</v>
      </c>
      <c r="G41" s="111" t="s">
        <v>33</v>
      </c>
      <c r="H41" s="110">
        <v>498.69</v>
      </c>
      <c r="I41" s="110"/>
    </row>
    <row r="42" spans="1:9" x14ac:dyDescent="0.25">
      <c r="A42" s="111" t="s">
        <v>412</v>
      </c>
      <c r="B42" s="112">
        <v>43150</v>
      </c>
      <c r="C42" s="111">
        <v>5481937</v>
      </c>
      <c r="D42" s="111" t="s">
        <v>361</v>
      </c>
      <c r="E42" s="111" t="s">
        <v>402</v>
      </c>
      <c r="F42" s="111" t="s">
        <v>24</v>
      </c>
      <c r="G42" s="111" t="s">
        <v>13</v>
      </c>
      <c r="H42" s="110">
        <v>433.57</v>
      </c>
      <c r="I42" s="110"/>
    </row>
    <row r="43" spans="1:9" x14ac:dyDescent="0.25">
      <c r="A43" s="111" t="s">
        <v>412</v>
      </c>
      <c r="B43" s="112">
        <v>43150</v>
      </c>
      <c r="C43" s="111">
        <v>5919235</v>
      </c>
      <c r="D43" s="111" t="s">
        <v>231</v>
      </c>
      <c r="E43" s="111" t="s">
        <v>404</v>
      </c>
      <c r="F43" s="111" t="s">
        <v>405</v>
      </c>
      <c r="G43" s="111" t="s">
        <v>229</v>
      </c>
      <c r="H43" s="110">
        <v>90</v>
      </c>
      <c r="I43" s="110"/>
    </row>
    <row r="44" spans="1:9" x14ac:dyDescent="0.25">
      <c r="A44" s="111" t="s">
        <v>412</v>
      </c>
      <c r="B44" s="112">
        <v>43151</v>
      </c>
      <c r="C44" s="97">
        <v>5968004</v>
      </c>
      <c r="D44" s="97" t="s">
        <v>361</v>
      </c>
      <c r="E44" s="97" t="s">
        <v>413</v>
      </c>
      <c r="F44" s="97" t="s">
        <v>414</v>
      </c>
      <c r="G44" s="97" t="s">
        <v>33</v>
      </c>
      <c r="H44" s="110">
        <v>498.69</v>
      </c>
      <c r="I44" s="110"/>
    </row>
    <row r="45" spans="1:9" x14ac:dyDescent="0.25">
      <c r="A45" s="111" t="s">
        <v>412</v>
      </c>
      <c r="B45" s="112">
        <v>43152</v>
      </c>
      <c r="C45" s="97">
        <v>5763238</v>
      </c>
      <c r="D45" s="97" t="s">
        <v>361</v>
      </c>
      <c r="E45" s="97" t="s">
        <v>415</v>
      </c>
      <c r="F45" s="97" t="s">
        <v>416</v>
      </c>
      <c r="G45" s="97" t="s">
        <v>13</v>
      </c>
      <c r="H45" s="110">
        <v>433.57</v>
      </c>
      <c r="I45" s="110"/>
    </row>
    <row r="46" spans="1:9" x14ac:dyDescent="0.25">
      <c r="A46" s="111" t="s">
        <v>412</v>
      </c>
      <c r="B46" s="112">
        <v>43153</v>
      </c>
      <c r="C46" s="97">
        <v>6000635</v>
      </c>
      <c r="D46" s="97" t="s">
        <v>361</v>
      </c>
      <c r="E46" s="97" t="s">
        <v>417</v>
      </c>
      <c r="F46" s="97" t="s">
        <v>24</v>
      </c>
      <c r="G46" s="97" t="s">
        <v>13</v>
      </c>
      <c r="H46" s="110">
        <v>433.57</v>
      </c>
      <c r="I46" s="110"/>
    </row>
    <row r="47" spans="1:9" x14ac:dyDescent="0.25">
      <c r="A47" s="111" t="s">
        <v>412</v>
      </c>
      <c r="B47" s="112">
        <v>43154</v>
      </c>
      <c r="C47" s="97">
        <v>5668521</v>
      </c>
      <c r="D47" s="97" t="s">
        <v>15</v>
      </c>
      <c r="E47" s="97" t="s">
        <v>418</v>
      </c>
      <c r="F47" s="97" t="s">
        <v>419</v>
      </c>
      <c r="G47" s="97" t="s">
        <v>15</v>
      </c>
      <c r="H47" s="110">
        <v>763.52</v>
      </c>
      <c r="I47" s="110"/>
    </row>
    <row r="48" spans="1:9" x14ac:dyDescent="0.25">
      <c r="A48" s="111" t="s">
        <v>412</v>
      </c>
      <c r="B48" s="112">
        <v>43154</v>
      </c>
      <c r="C48" s="97">
        <v>5668521</v>
      </c>
      <c r="D48" s="97" t="s">
        <v>361</v>
      </c>
      <c r="E48" s="97" t="s">
        <v>418</v>
      </c>
      <c r="F48" s="97" t="s">
        <v>24</v>
      </c>
      <c r="G48" s="97" t="s">
        <v>13</v>
      </c>
      <c r="H48" s="110">
        <v>433.57</v>
      </c>
      <c r="I48" s="110"/>
    </row>
    <row r="49" spans="1:9" x14ac:dyDescent="0.25">
      <c r="A49" s="111" t="s">
        <v>412</v>
      </c>
      <c r="B49" s="112">
        <v>43155</v>
      </c>
      <c r="C49" s="97">
        <v>4672079</v>
      </c>
      <c r="D49" s="97" t="s">
        <v>361</v>
      </c>
      <c r="E49" s="97" t="s">
        <v>420</v>
      </c>
      <c r="F49" s="97" t="s">
        <v>421</v>
      </c>
      <c r="G49" s="97" t="s">
        <v>29</v>
      </c>
      <c r="H49" s="110">
        <v>881.69</v>
      </c>
      <c r="I49" s="110"/>
    </row>
    <row r="50" spans="1:9" x14ac:dyDescent="0.25">
      <c r="A50" s="111" t="s">
        <v>412</v>
      </c>
      <c r="B50" s="112">
        <v>43157</v>
      </c>
      <c r="C50" s="97">
        <v>6026311</v>
      </c>
      <c r="D50" s="97" t="s">
        <v>361</v>
      </c>
      <c r="E50" s="97" t="s">
        <v>422</v>
      </c>
      <c r="F50" s="97" t="s">
        <v>24</v>
      </c>
      <c r="G50" s="97" t="s">
        <v>13</v>
      </c>
      <c r="H50" s="110">
        <v>433.57</v>
      </c>
      <c r="I50" s="110"/>
    </row>
    <row r="51" spans="1:9" x14ac:dyDescent="0.25">
      <c r="A51" s="111" t="s">
        <v>412</v>
      </c>
      <c r="B51" s="112">
        <v>43159</v>
      </c>
      <c r="C51" s="97">
        <v>6149731</v>
      </c>
      <c r="D51" s="97" t="s">
        <v>361</v>
      </c>
      <c r="E51" s="97" t="s">
        <v>423</v>
      </c>
      <c r="F51" s="97" t="s">
        <v>24</v>
      </c>
      <c r="G51" s="97" t="s">
        <v>13</v>
      </c>
      <c r="H51" s="110">
        <v>433.57</v>
      </c>
      <c r="I51" s="110"/>
    </row>
    <row r="52" spans="1:9" x14ac:dyDescent="0.25">
      <c r="A52" s="111" t="s">
        <v>412</v>
      </c>
      <c r="B52" s="112">
        <v>43159</v>
      </c>
      <c r="C52" s="97">
        <v>5963392</v>
      </c>
      <c r="D52" s="97" t="s">
        <v>361</v>
      </c>
      <c r="E52" s="97" t="s">
        <v>424</v>
      </c>
      <c r="F52" s="97" t="s">
        <v>425</v>
      </c>
      <c r="G52" s="97" t="s">
        <v>426</v>
      </c>
      <c r="H52" s="110">
        <v>498.69</v>
      </c>
      <c r="I52" s="113"/>
    </row>
    <row r="53" spans="1:9" x14ac:dyDescent="0.25">
      <c r="A53" s="111" t="s">
        <v>412</v>
      </c>
      <c r="B53" s="112">
        <v>43144</v>
      </c>
      <c r="C53" s="111">
        <v>5792784</v>
      </c>
      <c r="D53" s="111" t="s">
        <v>369</v>
      </c>
      <c r="E53" s="111" t="s">
        <v>390</v>
      </c>
      <c r="F53" s="111" t="s">
        <v>382</v>
      </c>
      <c r="G53" s="111" t="s">
        <v>38</v>
      </c>
      <c r="H53" s="110">
        <v>205.64</v>
      </c>
      <c r="I53" s="110"/>
    </row>
    <row r="54" spans="1:9" x14ac:dyDescent="0.25">
      <c r="A54" s="111" t="s">
        <v>427</v>
      </c>
      <c r="B54" s="112">
        <v>43160</v>
      </c>
      <c r="C54" s="97">
        <v>6165943</v>
      </c>
      <c r="D54" s="97" t="s">
        <v>361</v>
      </c>
      <c r="E54" s="97" t="s">
        <v>428</v>
      </c>
      <c r="F54" s="97" t="s">
        <v>24</v>
      </c>
      <c r="G54" s="97" t="s">
        <v>13</v>
      </c>
      <c r="H54" s="110">
        <v>433.57</v>
      </c>
      <c r="I54" s="110"/>
    </row>
    <row r="55" spans="1:9" x14ac:dyDescent="0.25">
      <c r="A55" s="111" t="s">
        <v>427</v>
      </c>
      <c r="B55" s="112">
        <v>43160</v>
      </c>
      <c r="C55" s="97" t="s">
        <v>429</v>
      </c>
      <c r="D55" s="97"/>
      <c r="E55" s="97" t="s">
        <v>430</v>
      </c>
      <c r="F55" s="97" t="s">
        <v>431</v>
      </c>
      <c r="G55" s="97" t="s">
        <v>429</v>
      </c>
      <c r="H55" s="110">
        <v>0</v>
      </c>
      <c r="I55" s="110"/>
    </row>
    <row r="56" spans="1:9" x14ac:dyDescent="0.25">
      <c r="A56" s="111" t="s">
        <v>427</v>
      </c>
      <c r="B56" s="112">
        <v>43165</v>
      </c>
      <c r="C56" s="97">
        <v>6234716</v>
      </c>
      <c r="D56" s="97" t="s">
        <v>361</v>
      </c>
      <c r="E56" s="97" t="s">
        <v>432</v>
      </c>
      <c r="F56" s="97" t="s">
        <v>433</v>
      </c>
      <c r="G56" s="97" t="s">
        <v>38</v>
      </c>
      <c r="H56" s="110">
        <v>626.70000000000005</v>
      </c>
      <c r="I56" s="113"/>
    </row>
    <row r="57" spans="1:9" x14ac:dyDescent="0.25">
      <c r="A57" s="111" t="s">
        <v>427</v>
      </c>
      <c r="B57" s="112">
        <v>43166</v>
      </c>
      <c r="C57" s="97">
        <v>6196673</v>
      </c>
      <c r="D57" s="97" t="s">
        <v>361</v>
      </c>
      <c r="E57" s="97" t="s">
        <v>434</v>
      </c>
      <c r="F57" s="97" t="s">
        <v>435</v>
      </c>
      <c r="G57" s="97" t="s">
        <v>38</v>
      </c>
      <c r="H57" s="110">
        <v>626.70000000000005</v>
      </c>
      <c r="I57" s="113"/>
    </row>
    <row r="58" spans="1:9" x14ac:dyDescent="0.25">
      <c r="A58" s="111" t="s">
        <v>412</v>
      </c>
      <c r="B58" s="112">
        <v>43147</v>
      </c>
      <c r="C58" s="111">
        <v>5874469</v>
      </c>
      <c r="D58" s="111" t="s">
        <v>369</v>
      </c>
      <c r="E58" s="111" t="s">
        <v>396</v>
      </c>
      <c r="F58" s="111" t="s">
        <v>2</v>
      </c>
      <c r="G58" s="111" t="s">
        <v>5</v>
      </c>
      <c r="H58" s="110">
        <v>205.64</v>
      </c>
      <c r="I58" s="113"/>
    </row>
    <row r="59" spans="1:9" x14ac:dyDescent="0.25">
      <c r="A59" s="111" t="s">
        <v>427</v>
      </c>
      <c r="B59" s="96">
        <v>43169</v>
      </c>
      <c r="C59" s="97">
        <v>6291443</v>
      </c>
      <c r="D59" s="97" t="s">
        <v>361</v>
      </c>
      <c r="E59" s="97" t="s">
        <v>436</v>
      </c>
      <c r="F59" s="97" t="s">
        <v>389</v>
      </c>
      <c r="G59" s="97" t="s">
        <v>38</v>
      </c>
      <c r="H59" s="110">
        <v>626.70000000000005</v>
      </c>
      <c r="I59" s="113"/>
    </row>
    <row r="60" spans="1:9" x14ac:dyDescent="0.25">
      <c r="A60" s="111" t="s">
        <v>427</v>
      </c>
      <c r="B60" s="96">
        <v>43169</v>
      </c>
      <c r="C60" s="97">
        <v>6268910</v>
      </c>
      <c r="D60" s="97" t="s">
        <v>361</v>
      </c>
      <c r="E60" s="97" t="s">
        <v>437</v>
      </c>
      <c r="F60" s="97" t="s">
        <v>438</v>
      </c>
      <c r="G60" s="97" t="s">
        <v>38</v>
      </c>
      <c r="H60" s="110">
        <v>626.70000000000005</v>
      </c>
      <c r="I60" s="113"/>
    </row>
    <row r="61" spans="1:9" x14ac:dyDescent="0.25">
      <c r="A61" s="111" t="s">
        <v>427</v>
      </c>
      <c r="B61" s="96">
        <v>43171</v>
      </c>
      <c r="C61" s="97">
        <v>6303051</v>
      </c>
      <c r="D61" s="97" t="s">
        <v>361</v>
      </c>
      <c r="E61" s="97" t="s">
        <v>439</v>
      </c>
      <c r="F61" s="97" t="s">
        <v>440</v>
      </c>
      <c r="G61" s="97" t="s">
        <v>38</v>
      </c>
      <c r="H61" s="110">
        <v>626.70000000000005</v>
      </c>
      <c r="I61" s="110"/>
    </row>
    <row r="62" spans="1:9" x14ac:dyDescent="0.25">
      <c r="A62" s="111" t="s">
        <v>427</v>
      </c>
      <c r="B62" s="96">
        <v>43172</v>
      </c>
      <c r="C62" s="97">
        <v>6195362</v>
      </c>
      <c r="D62" s="97" t="s">
        <v>278</v>
      </c>
      <c r="E62" s="97" t="s">
        <v>441</v>
      </c>
      <c r="F62" s="97" t="s">
        <v>360</v>
      </c>
      <c r="G62" s="97" t="s">
        <v>278</v>
      </c>
      <c r="H62" s="110">
        <v>225.02</v>
      </c>
      <c r="I62" s="110"/>
    </row>
    <row r="63" spans="1:9" x14ac:dyDescent="0.25">
      <c r="A63" s="111" t="s">
        <v>427</v>
      </c>
      <c r="B63" s="96">
        <v>43173</v>
      </c>
      <c r="C63" s="97">
        <v>6283296</v>
      </c>
      <c r="D63" s="97" t="s">
        <v>361</v>
      </c>
      <c r="E63" s="97" t="s">
        <v>442</v>
      </c>
      <c r="F63" s="97" t="s">
        <v>443</v>
      </c>
      <c r="G63" s="97" t="s">
        <v>38</v>
      </c>
      <c r="H63" s="110">
        <v>626.70000000000005</v>
      </c>
      <c r="I63" s="110"/>
    </row>
    <row r="64" spans="1:9" x14ac:dyDescent="0.25">
      <c r="A64" s="111" t="s">
        <v>427</v>
      </c>
      <c r="B64" s="96">
        <v>43173</v>
      </c>
      <c r="C64" s="97">
        <v>6274081</v>
      </c>
      <c r="D64" s="97" t="s">
        <v>361</v>
      </c>
      <c r="E64" s="97" t="s">
        <v>444</v>
      </c>
      <c r="F64" s="97" t="s">
        <v>445</v>
      </c>
      <c r="G64" s="97" t="s">
        <v>38</v>
      </c>
      <c r="H64" s="110">
        <v>626.70000000000005</v>
      </c>
      <c r="I64" s="110"/>
    </row>
    <row r="65" spans="1:16" x14ac:dyDescent="0.25">
      <c r="A65" s="111" t="s">
        <v>427</v>
      </c>
      <c r="B65" s="96">
        <v>43174</v>
      </c>
      <c r="C65" s="97">
        <v>6358047</v>
      </c>
      <c r="D65" s="97" t="s">
        <v>361</v>
      </c>
      <c r="E65" s="97" t="s">
        <v>446</v>
      </c>
      <c r="F65" s="97" t="s">
        <v>363</v>
      </c>
      <c r="G65" s="97" t="s">
        <v>13</v>
      </c>
      <c r="H65" s="110">
        <v>433.57</v>
      </c>
      <c r="I65" s="110"/>
      <c r="P65" t="s">
        <v>121</v>
      </c>
    </row>
    <row r="66" spans="1:16" x14ac:dyDescent="0.25">
      <c r="A66" s="111" t="s">
        <v>427</v>
      </c>
      <c r="B66" s="96">
        <v>43175</v>
      </c>
      <c r="C66" s="97">
        <v>6504970</v>
      </c>
      <c r="D66" s="97" t="s">
        <v>387</v>
      </c>
      <c r="E66" s="97" t="s">
        <v>447</v>
      </c>
      <c r="F66" s="97" t="s">
        <v>448</v>
      </c>
      <c r="G66" s="97" t="s">
        <v>38</v>
      </c>
      <c r="H66" s="110">
        <v>0</v>
      </c>
      <c r="I66" s="114" t="s">
        <v>114</v>
      </c>
    </row>
    <row r="67" spans="1:16" x14ac:dyDescent="0.25">
      <c r="F67"/>
      <c r="G67"/>
    </row>
    <row r="68" spans="1:16" x14ac:dyDescent="0.25">
      <c r="F68" s="115">
        <v>0.4</v>
      </c>
      <c r="G68" s="116" t="s">
        <v>449</v>
      </c>
      <c r="H68" s="10">
        <f>SUM(H38:H66)</f>
        <v>12427.370000000003</v>
      </c>
      <c r="I68" s="10" t="s">
        <v>450</v>
      </c>
    </row>
    <row r="69" spans="1:16" x14ac:dyDescent="0.25">
      <c r="F69" s="10">
        <f>H68*0.4</f>
        <v>4970.9480000000012</v>
      </c>
      <c r="G69" s="117">
        <v>0.22</v>
      </c>
      <c r="H69" s="118">
        <v>3037.22</v>
      </c>
      <c r="I69" s="119">
        <f>H69/18.75</f>
        <v>161.98506666666665</v>
      </c>
    </row>
    <row r="70" spans="1:16" x14ac:dyDescent="0.25">
      <c r="F70" s="120" t="s">
        <v>451</v>
      </c>
      <c r="G70" s="117">
        <v>0.18</v>
      </c>
      <c r="H70" s="121">
        <v>1933.79</v>
      </c>
      <c r="I70" s="119">
        <f>H70/18.75</f>
        <v>103.13546666666666</v>
      </c>
      <c r="K70" s="19"/>
      <c r="P70" s="19"/>
    </row>
    <row r="71" spans="1:16" x14ac:dyDescent="0.25">
      <c r="A71" s="10"/>
      <c r="B71" s="10"/>
      <c r="C71" s="10"/>
      <c r="D71" s="10"/>
      <c r="E71" s="10"/>
      <c r="F71" s="31"/>
      <c r="G71" s="31"/>
    </row>
    <row r="72" spans="1:16" x14ac:dyDescent="0.25">
      <c r="A72" s="5" t="s">
        <v>0</v>
      </c>
      <c r="B72" s="6">
        <v>43070</v>
      </c>
      <c r="C72" s="7" t="s">
        <v>1</v>
      </c>
      <c r="D72" s="5" t="s">
        <v>2</v>
      </c>
      <c r="E72" s="5" t="s">
        <v>3</v>
      </c>
      <c r="F72" s="32" t="s">
        <v>4</v>
      </c>
      <c r="G72" s="32" t="s">
        <v>2</v>
      </c>
    </row>
    <row r="73" spans="1:16" x14ac:dyDescent="0.25">
      <c r="A73" s="5" t="s">
        <v>0</v>
      </c>
      <c r="B73" s="6">
        <v>43071</v>
      </c>
      <c r="C73" s="7" t="s">
        <v>6</v>
      </c>
      <c r="D73" s="5" t="s">
        <v>7</v>
      </c>
      <c r="E73" s="5" t="s">
        <v>3</v>
      </c>
      <c r="F73" s="32" t="s">
        <v>8</v>
      </c>
      <c r="G73" s="32" t="s">
        <v>2</v>
      </c>
    </row>
    <row r="74" spans="1:16" x14ac:dyDescent="0.25">
      <c r="A74" s="5" t="s">
        <v>0</v>
      </c>
      <c r="B74" s="6">
        <v>43071</v>
      </c>
      <c r="C74" s="7" t="s">
        <v>9</v>
      </c>
      <c r="D74" s="5" t="s">
        <v>10</v>
      </c>
      <c r="E74" s="5" t="s">
        <v>3</v>
      </c>
      <c r="F74" s="32" t="s">
        <v>11</v>
      </c>
      <c r="G74" s="37" t="s">
        <v>12</v>
      </c>
      <c r="H74" s="10"/>
      <c r="I74" s="10" t="s">
        <v>83</v>
      </c>
      <c r="J74" s="10" t="s">
        <v>85</v>
      </c>
    </row>
    <row r="75" spans="1:16" x14ac:dyDescent="0.25">
      <c r="A75" s="5" t="s">
        <v>0</v>
      </c>
      <c r="B75" s="6">
        <v>43071</v>
      </c>
      <c r="C75" s="7" t="s">
        <v>14</v>
      </c>
      <c r="D75" s="5" t="s">
        <v>15</v>
      </c>
      <c r="E75" s="5" t="s">
        <v>3</v>
      </c>
      <c r="F75" s="32" t="s">
        <v>16</v>
      </c>
      <c r="G75" s="32" t="s">
        <v>17</v>
      </c>
      <c r="H75" s="5" t="s">
        <v>5</v>
      </c>
      <c r="I75" s="5">
        <v>205.64</v>
      </c>
      <c r="J75" s="4"/>
    </row>
    <row r="76" spans="1:16" x14ac:dyDescent="0.25">
      <c r="A76" s="5" t="s">
        <v>0</v>
      </c>
      <c r="B76" s="6">
        <v>43073</v>
      </c>
      <c r="C76" s="7" t="s">
        <v>18</v>
      </c>
      <c r="D76" s="5" t="s">
        <v>2</v>
      </c>
      <c r="E76" s="5" t="s">
        <v>3</v>
      </c>
      <c r="F76" s="32" t="s">
        <v>19</v>
      </c>
      <c r="G76" s="32" t="s">
        <v>2</v>
      </c>
      <c r="H76" s="5" t="s">
        <v>5</v>
      </c>
      <c r="I76" s="5">
        <v>90</v>
      </c>
      <c r="J76" s="4"/>
    </row>
    <row r="77" spans="1:16" x14ac:dyDescent="0.25">
      <c r="A77" s="5" t="s">
        <v>0</v>
      </c>
      <c r="B77" s="6">
        <v>43073</v>
      </c>
      <c r="C77" s="7" t="s">
        <v>20</v>
      </c>
      <c r="D77" s="5" t="s">
        <v>2</v>
      </c>
      <c r="E77" s="5" t="s">
        <v>3</v>
      </c>
      <c r="F77" s="32" t="s">
        <v>21</v>
      </c>
      <c r="G77" s="32" t="s">
        <v>2</v>
      </c>
      <c r="H77" s="5" t="s">
        <v>13</v>
      </c>
      <c r="I77" s="5">
        <v>433.57</v>
      </c>
      <c r="J77" s="4"/>
    </row>
    <row r="78" spans="1:16" x14ac:dyDescent="0.25">
      <c r="A78" s="5" t="s">
        <v>0</v>
      </c>
      <c r="B78" s="6">
        <v>43073</v>
      </c>
      <c r="C78" s="7" t="s">
        <v>22</v>
      </c>
      <c r="D78" s="5" t="s">
        <v>10</v>
      </c>
      <c r="E78" s="5" t="s">
        <v>3</v>
      </c>
      <c r="F78" s="32" t="s">
        <v>23</v>
      </c>
      <c r="G78" s="32" t="s">
        <v>24</v>
      </c>
      <c r="H78" s="5" t="s">
        <v>13</v>
      </c>
      <c r="I78" s="5">
        <v>0</v>
      </c>
      <c r="J78" s="4"/>
    </row>
    <row r="79" spans="1:16" x14ac:dyDescent="0.25">
      <c r="A79" s="11" t="s">
        <v>0</v>
      </c>
      <c r="B79" s="12">
        <v>43074</v>
      </c>
      <c r="C79" s="13" t="s">
        <v>25</v>
      </c>
      <c r="D79" s="11" t="s">
        <v>10</v>
      </c>
      <c r="E79" s="11" t="s">
        <v>26</v>
      </c>
      <c r="F79" s="33" t="s">
        <v>27</v>
      </c>
      <c r="G79" s="33" t="s">
        <v>28</v>
      </c>
      <c r="H79" s="5" t="s">
        <v>5</v>
      </c>
      <c r="I79" s="5">
        <v>205.64</v>
      </c>
      <c r="J79" s="4"/>
    </row>
    <row r="80" spans="1:16" x14ac:dyDescent="0.25">
      <c r="A80" s="5" t="s">
        <v>0</v>
      </c>
      <c r="B80" s="6">
        <v>43074</v>
      </c>
      <c r="C80" s="7" t="s">
        <v>30</v>
      </c>
      <c r="D80" s="5" t="s">
        <v>10</v>
      </c>
      <c r="E80" s="5" t="s">
        <v>26</v>
      </c>
      <c r="F80" s="32" t="s">
        <v>31</v>
      </c>
      <c r="G80" s="32" t="s">
        <v>32</v>
      </c>
      <c r="H80" s="5" t="s">
        <v>5</v>
      </c>
      <c r="I80" s="5">
        <v>205.64</v>
      </c>
      <c r="J80" s="4"/>
    </row>
    <row r="81" spans="1:10" x14ac:dyDescent="0.25">
      <c r="A81" s="5" t="s">
        <v>0</v>
      </c>
      <c r="B81" s="6">
        <v>43076</v>
      </c>
      <c r="C81" s="7" t="s">
        <v>34</v>
      </c>
      <c r="D81" s="5" t="s">
        <v>10</v>
      </c>
      <c r="E81" s="5" t="s">
        <v>35</v>
      </c>
      <c r="F81" s="32" t="s">
        <v>36</v>
      </c>
      <c r="G81" s="32" t="s">
        <v>37</v>
      </c>
      <c r="H81" s="5" t="s">
        <v>13</v>
      </c>
      <c r="I81" s="5">
        <v>433.57</v>
      </c>
      <c r="J81" s="4"/>
    </row>
    <row r="82" spans="1:10" x14ac:dyDescent="0.25">
      <c r="A82" s="5" t="s">
        <v>0</v>
      </c>
      <c r="B82" s="6">
        <v>43081</v>
      </c>
      <c r="C82" s="7" t="s">
        <v>39</v>
      </c>
      <c r="D82" s="5" t="s">
        <v>10</v>
      </c>
      <c r="E82" s="5" t="s">
        <v>3</v>
      </c>
      <c r="F82" s="32" t="s">
        <v>40</v>
      </c>
      <c r="G82" s="32" t="s">
        <v>41</v>
      </c>
      <c r="H82" s="11" t="s">
        <v>29</v>
      </c>
      <c r="I82" s="11">
        <v>0</v>
      </c>
      <c r="J82" s="11" t="s">
        <v>84</v>
      </c>
    </row>
    <row r="83" spans="1:10" x14ac:dyDescent="0.25">
      <c r="A83" s="11" t="s">
        <v>0</v>
      </c>
      <c r="B83" s="12">
        <v>43081</v>
      </c>
      <c r="C83" s="13" t="s">
        <v>42</v>
      </c>
      <c r="D83" s="11" t="s">
        <v>10</v>
      </c>
      <c r="E83" s="11" t="s">
        <v>3</v>
      </c>
      <c r="F83" s="33" t="s">
        <v>43</v>
      </c>
      <c r="G83" s="33" t="s">
        <v>44</v>
      </c>
      <c r="H83" s="5" t="s">
        <v>33</v>
      </c>
      <c r="I83" s="4">
        <v>498.69</v>
      </c>
    </row>
    <row r="84" spans="1:10" x14ac:dyDescent="0.25">
      <c r="A84" s="5" t="s">
        <v>0</v>
      </c>
      <c r="B84" s="8">
        <v>43083</v>
      </c>
      <c r="C84" s="7" t="s">
        <v>45</v>
      </c>
      <c r="D84" s="5" t="s">
        <v>2</v>
      </c>
      <c r="E84" s="5" t="s">
        <v>35</v>
      </c>
      <c r="F84" s="32" t="s">
        <v>46</v>
      </c>
      <c r="G84" s="32" t="s">
        <v>2</v>
      </c>
      <c r="H84" s="5" t="s">
        <v>38</v>
      </c>
      <c r="I84" s="5">
        <v>626.70000000000005</v>
      </c>
      <c r="J84" s="4"/>
    </row>
    <row r="85" spans="1:10" x14ac:dyDescent="0.25">
      <c r="A85" s="5" t="s">
        <v>0</v>
      </c>
      <c r="B85" s="8">
        <v>43083</v>
      </c>
      <c r="C85" s="7" t="s">
        <v>47</v>
      </c>
      <c r="D85" s="5" t="s">
        <v>48</v>
      </c>
      <c r="E85" s="5" t="s">
        <v>26</v>
      </c>
      <c r="F85" s="32" t="s">
        <v>49</v>
      </c>
      <c r="G85" s="32" t="s">
        <v>50</v>
      </c>
      <c r="H85" s="5" t="s">
        <v>13</v>
      </c>
      <c r="I85" s="5">
        <v>433.57</v>
      </c>
      <c r="J85" s="4"/>
    </row>
    <row r="86" spans="1:10" x14ac:dyDescent="0.25">
      <c r="A86" s="5" t="s">
        <v>0</v>
      </c>
      <c r="B86" s="6">
        <v>43084</v>
      </c>
      <c r="C86" s="7" t="s">
        <v>47</v>
      </c>
      <c r="D86" s="5" t="s">
        <v>51</v>
      </c>
      <c r="E86" s="5" t="s">
        <v>26</v>
      </c>
      <c r="F86" s="32" t="s">
        <v>49</v>
      </c>
      <c r="G86" s="32" t="s">
        <v>52</v>
      </c>
      <c r="H86" s="11" t="s">
        <v>38</v>
      </c>
      <c r="I86" s="11">
        <v>0</v>
      </c>
      <c r="J86" s="11" t="s">
        <v>84</v>
      </c>
    </row>
    <row r="87" spans="1:10" x14ac:dyDescent="0.25">
      <c r="A87" s="5" t="s">
        <v>0</v>
      </c>
      <c r="B87" s="6">
        <v>43084</v>
      </c>
      <c r="C87" s="7" t="s">
        <v>53</v>
      </c>
      <c r="D87" s="5" t="s">
        <v>51</v>
      </c>
      <c r="E87" s="5" t="s">
        <v>26</v>
      </c>
      <c r="F87" s="32" t="s">
        <v>54</v>
      </c>
      <c r="G87" s="32" t="s">
        <v>55</v>
      </c>
      <c r="H87" s="5" t="s">
        <v>5</v>
      </c>
      <c r="I87" s="5">
        <v>205.64</v>
      </c>
      <c r="J87" s="4"/>
    </row>
    <row r="88" spans="1:10" x14ac:dyDescent="0.25">
      <c r="A88" s="5" t="s">
        <v>0</v>
      </c>
      <c r="B88" s="6">
        <v>43085</v>
      </c>
      <c r="C88" s="7" t="s">
        <v>56</v>
      </c>
      <c r="D88" s="5" t="s">
        <v>10</v>
      </c>
      <c r="E88" s="5" t="s">
        <v>35</v>
      </c>
      <c r="F88" s="32" t="s">
        <v>57</v>
      </c>
      <c r="G88" s="32" t="s">
        <v>58</v>
      </c>
      <c r="H88" s="5" t="s">
        <v>33</v>
      </c>
      <c r="I88" s="5">
        <v>0</v>
      </c>
      <c r="J88" s="9" t="s">
        <v>86</v>
      </c>
    </row>
    <row r="89" spans="1:10" x14ac:dyDescent="0.25">
      <c r="A89" s="5" t="s">
        <v>0</v>
      </c>
      <c r="B89" s="6">
        <v>43087</v>
      </c>
      <c r="C89" s="7" t="s">
        <v>59</v>
      </c>
      <c r="D89" s="5" t="s">
        <v>10</v>
      </c>
      <c r="E89" s="5" t="s">
        <v>26</v>
      </c>
      <c r="F89" s="32" t="s">
        <v>60</v>
      </c>
      <c r="G89" s="32" t="s">
        <v>61</v>
      </c>
      <c r="H89" s="5" t="s">
        <v>33</v>
      </c>
      <c r="I89" s="5">
        <v>254.64</v>
      </c>
      <c r="J89" s="4"/>
    </row>
    <row r="90" spans="1:10" x14ac:dyDescent="0.25">
      <c r="A90" s="5" t="s">
        <v>0</v>
      </c>
      <c r="B90" s="6">
        <v>43087</v>
      </c>
      <c r="C90" s="7" t="s">
        <v>62</v>
      </c>
      <c r="D90" s="5" t="s">
        <v>10</v>
      </c>
      <c r="E90" s="5" t="s">
        <v>26</v>
      </c>
      <c r="F90" s="32" t="s">
        <v>63</v>
      </c>
      <c r="G90" s="32" t="s">
        <v>64</v>
      </c>
      <c r="H90" s="5" t="s">
        <v>38</v>
      </c>
      <c r="I90" s="5">
        <v>383.5</v>
      </c>
      <c r="J90" s="4"/>
    </row>
    <row r="91" spans="1:10" x14ac:dyDescent="0.25">
      <c r="A91" s="5" t="s">
        <v>0</v>
      </c>
      <c r="B91" s="6">
        <v>43087</v>
      </c>
      <c r="C91" s="7" t="s">
        <v>65</v>
      </c>
      <c r="D91" s="5" t="s">
        <v>10</v>
      </c>
      <c r="E91" s="5" t="s">
        <v>3</v>
      </c>
      <c r="F91" s="32" t="s">
        <v>66</v>
      </c>
      <c r="G91" s="32" t="s">
        <v>67</v>
      </c>
      <c r="H91" s="5" t="s">
        <v>33</v>
      </c>
      <c r="I91" s="5">
        <v>498.69</v>
      </c>
      <c r="J91" s="4"/>
    </row>
    <row r="92" spans="1:10" x14ac:dyDescent="0.25">
      <c r="A92" s="5" t="s">
        <v>0</v>
      </c>
      <c r="B92" s="6">
        <v>43088</v>
      </c>
      <c r="C92" s="7" t="s">
        <v>69</v>
      </c>
      <c r="D92" s="5" t="s">
        <v>7</v>
      </c>
      <c r="E92" s="5" t="s">
        <v>26</v>
      </c>
      <c r="F92" s="32" t="s">
        <v>70</v>
      </c>
      <c r="G92" s="32" t="s">
        <v>71</v>
      </c>
      <c r="H92" s="5" t="s">
        <v>38</v>
      </c>
      <c r="I92" s="5">
        <v>626.70000000000005</v>
      </c>
      <c r="J92" s="4"/>
    </row>
    <row r="93" spans="1:10" x14ac:dyDescent="0.25">
      <c r="A93" s="5" t="s">
        <v>0</v>
      </c>
      <c r="B93" s="6">
        <v>43088</v>
      </c>
      <c r="C93" s="7" t="s">
        <v>72</v>
      </c>
      <c r="D93" s="5" t="s">
        <v>2</v>
      </c>
      <c r="E93" s="5" t="s">
        <v>3</v>
      </c>
      <c r="F93" s="32" t="s">
        <v>73</v>
      </c>
      <c r="G93" s="32" t="s">
        <v>2</v>
      </c>
      <c r="H93" s="5" t="s">
        <v>38</v>
      </c>
      <c r="I93" s="5">
        <v>626.70000000000005</v>
      </c>
      <c r="J93" s="4"/>
    </row>
    <row r="94" spans="1:10" x14ac:dyDescent="0.25">
      <c r="A94" s="5" t="s">
        <v>0</v>
      </c>
      <c r="B94" s="6">
        <v>43089</v>
      </c>
      <c r="C94" s="7" t="s">
        <v>74</v>
      </c>
      <c r="D94" s="5" t="s">
        <v>10</v>
      </c>
      <c r="E94" s="5" t="s">
        <v>35</v>
      </c>
      <c r="F94" s="32" t="s">
        <v>75</v>
      </c>
      <c r="G94" s="32" t="s">
        <v>24</v>
      </c>
      <c r="H94" s="5" t="s">
        <v>68</v>
      </c>
      <c r="I94" s="5">
        <v>414.92</v>
      </c>
      <c r="J94" s="4"/>
    </row>
    <row r="95" spans="1:10" x14ac:dyDescent="0.25">
      <c r="A95" s="5" t="s">
        <v>0</v>
      </c>
      <c r="B95" s="6">
        <v>43090</v>
      </c>
      <c r="C95" s="7" t="s">
        <v>76</v>
      </c>
      <c r="D95" s="5" t="s">
        <v>10</v>
      </c>
      <c r="E95" s="5" t="s">
        <v>26</v>
      </c>
      <c r="F95" s="32" t="s">
        <v>77</v>
      </c>
      <c r="G95" s="32" t="s">
        <v>78</v>
      </c>
      <c r="H95" s="5" t="s">
        <v>5</v>
      </c>
      <c r="I95" s="5">
        <v>90</v>
      </c>
      <c r="J95" s="4"/>
    </row>
    <row r="96" spans="1:10" x14ac:dyDescent="0.25">
      <c r="A96" s="5" t="s">
        <v>0</v>
      </c>
      <c r="B96" s="6">
        <v>43092</v>
      </c>
      <c r="C96" s="7" t="s">
        <v>79</v>
      </c>
      <c r="D96" s="5" t="s">
        <v>10</v>
      </c>
      <c r="E96" s="5" t="s">
        <v>80</v>
      </c>
      <c r="F96" s="32" t="s">
        <v>81</v>
      </c>
      <c r="G96" s="32" t="s">
        <v>82</v>
      </c>
      <c r="H96" s="5" t="s">
        <v>5</v>
      </c>
      <c r="I96" s="5">
        <v>205.64</v>
      </c>
      <c r="J96" s="4"/>
    </row>
    <row r="97" spans="1:15" x14ac:dyDescent="0.25">
      <c r="A97" s="3" t="s">
        <v>110</v>
      </c>
      <c r="B97" s="16">
        <v>43059</v>
      </c>
      <c r="C97" s="18" t="s">
        <v>111</v>
      </c>
      <c r="D97" s="3" t="s">
        <v>15</v>
      </c>
      <c r="E97" s="3" t="s">
        <v>26</v>
      </c>
      <c r="F97" s="35" t="s">
        <v>112</v>
      </c>
      <c r="G97" s="35" t="s">
        <v>113</v>
      </c>
      <c r="H97" s="5" t="s">
        <v>5</v>
      </c>
      <c r="I97" s="5">
        <v>433.57</v>
      </c>
      <c r="J97" s="4"/>
    </row>
    <row r="98" spans="1:15" ht="15.75" thickBot="1" x14ac:dyDescent="0.3">
      <c r="H98" s="5" t="s">
        <v>38</v>
      </c>
      <c r="I98" s="5">
        <v>626.70000000000005</v>
      </c>
      <c r="J98" s="4"/>
    </row>
    <row r="99" spans="1:15" x14ac:dyDescent="0.25">
      <c r="D99" s="85" t="s">
        <v>136</v>
      </c>
      <c r="E99" s="85"/>
      <c r="F99" s="45" t="s">
        <v>135</v>
      </c>
      <c r="G99" s="45"/>
      <c r="H99" s="5" t="s">
        <v>38</v>
      </c>
      <c r="I99" s="5">
        <v>0</v>
      </c>
      <c r="J99" s="9" t="s">
        <v>87</v>
      </c>
      <c r="L99" s="126" t="s">
        <v>122</v>
      </c>
      <c r="M99" s="127"/>
      <c r="N99" s="127"/>
      <c r="O99" s="128"/>
    </row>
    <row r="100" spans="1:15" x14ac:dyDescent="0.25">
      <c r="A100" s="1" t="s">
        <v>88</v>
      </c>
      <c r="B100" s="14">
        <v>43007</v>
      </c>
      <c r="C100" s="15" t="s">
        <v>89</v>
      </c>
      <c r="D100" s="1" t="s">
        <v>2</v>
      </c>
      <c r="E100" s="1" t="s">
        <v>26</v>
      </c>
      <c r="F100" s="32" t="s">
        <v>90</v>
      </c>
      <c r="G100" s="32" t="s">
        <v>2</v>
      </c>
      <c r="H100" s="3" t="s">
        <v>15</v>
      </c>
      <c r="I100" s="4">
        <v>524.91999999999996</v>
      </c>
      <c r="L100" s="20" t="s">
        <v>116</v>
      </c>
      <c r="M100" s="4">
        <f>I101+I114</f>
        <v>2413.8200000000002</v>
      </c>
      <c r="N100" s="4"/>
      <c r="O100" s="21"/>
    </row>
    <row r="101" spans="1:15" x14ac:dyDescent="0.25">
      <c r="A101" s="3" t="s">
        <v>88</v>
      </c>
      <c r="B101" s="16">
        <v>43000</v>
      </c>
      <c r="C101" s="17" t="s">
        <v>91</v>
      </c>
      <c r="D101" s="3" t="s">
        <v>15</v>
      </c>
      <c r="E101" s="3" t="s">
        <v>3</v>
      </c>
      <c r="F101" s="35" t="s">
        <v>92</v>
      </c>
      <c r="G101" s="35" t="s">
        <v>93</v>
      </c>
      <c r="H101" s="11"/>
      <c r="I101" s="11"/>
      <c r="L101" s="20" t="s">
        <v>117</v>
      </c>
      <c r="M101" s="4">
        <f>M100*60%</f>
        <v>1448.2920000000001</v>
      </c>
      <c r="N101" s="4"/>
      <c r="O101" s="21"/>
    </row>
    <row r="102" spans="1:15" ht="15.75" thickBot="1" x14ac:dyDescent="0.3">
      <c r="A102" s="1" t="s">
        <v>94</v>
      </c>
      <c r="B102" s="14">
        <v>43024</v>
      </c>
      <c r="C102" s="2" t="s">
        <v>95</v>
      </c>
      <c r="D102" s="1" t="s">
        <v>96</v>
      </c>
      <c r="E102" s="1" t="s">
        <v>3</v>
      </c>
      <c r="F102" s="32" t="s">
        <v>97</v>
      </c>
      <c r="G102" s="32" t="s">
        <v>98</v>
      </c>
      <c r="H102" s="38" t="s">
        <v>123</v>
      </c>
      <c r="I102" s="39">
        <f>SUM(I75:I100)</f>
        <v>8024.6399999999994</v>
      </c>
      <c r="L102" s="25" t="s">
        <v>118</v>
      </c>
      <c r="M102" s="26">
        <f>M100*40%</f>
        <v>965.52800000000013</v>
      </c>
      <c r="N102" s="26"/>
      <c r="O102" s="27"/>
    </row>
    <row r="103" spans="1:15" x14ac:dyDescent="0.25">
      <c r="A103" s="1" t="s">
        <v>94</v>
      </c>
      <c r="B103" s="14">
        <v>43036</v>
      </c>
      <c r="C103" s="2" t="s">
        <v>99</v>
      </c>
      <c r="D103" s="1" t="s">
        <v>2</v>
      </c>
      <c r="E103" s="1" t="s">
        <v>3</v>
      </c>
      <c r="F103" s="32" t="s">
        <v>100</v>
      </c>
      <c r="G103" s="32" t="s">
        <v>2</v>
      </c>
      <c r="H103" s="1" t="s">
        <v>5</v>
      </c>
      <c r="I103" s="4">
        <v>205.64</v>
      </c>
      <c r="J103" s="4"/>
      <c r="L103" s="46" t="s">
        <v>124</v>
      </c>
      <c r="M103" s="47">
        <v>8024</v>
      </c>
      <c r="N103" s="46" t="s">
        <v>117</v>
      </c>
      <c r="O103" s="47">
        <f>M103*60%</f>
        <v>4814.3999999999996</v>
      </c>
    </row>
    <row r="104" spans="1:15" x14ac:dyDescent="0.25">
      <c r="A104" s="1" t="s">
        <v>94</v>
      </c>
      <c r="B104" s="14">
        <v>43038</v>
      </c>
      <c r="C104" s="2" t="s">
        <v>101</v>
      </c>
      <c r="D104" s="1" t="s">
        <v>2</v>
      </c>
      <c r="E104" s="1" t="s">
        <v>3</v>
      </c>
      <c r="F104" s="32" t="s">
        <v>102</v>
      </c>
      <c r="G104" s="32" t="s">
        <v>2</v>
      </c>
      <c r="H104" s="3" t="s">
        <v>15</v>
      </c>
      <c r="I104" s="4">
        <v>477.2</v>
      </c>
      <c r="J104" s="4"/>
      <c r="L104" s="124" t="s">
        <v>125</v>
      </c>
      <c r="M104" s="125"/>
      <c r="N104" s="86" t="s">
        <v>119</v>
      </c>
      <c r="O104" s="87"/>
    </row>
    <row r="105" spans="1:15" x14ac:dyDescent="0.25">
      <c r="A105" s="1" t="s">
        <v>94</v>
      </c>
      <c r="B105" s="14">
        <v>43038</v>
      </c>
      <c r="C105" s="2" t="s">
        <v>103</v>
      </c>
      <c r="D105" s="1" t="s">
        <v>2</v>
      </c>
      <c r="E105" s="1" t="s">
        <v>35</v>
      </c>
      <c r="F105" s="32" t="s">
        <v>104</v>
      </c>
      <c r="G105" s="32" t="s">
        <v>2</v>
      </c>
      <c r="H105" s="1" t="s">
        <v>5</v>
      </c>
      <c r="I105" s="4">
        <v>0</v>
      </c>
      <c r="J105" s="4" t="s">
        <v>114</v>
      </c>
      <c r="L105" s="29" t="s">
        <v>126</v>
      </c>
      <c r="M105" s="28">
        <f>M103*22%</f>
        <v>1765.28</v>
      </c>
      <c r="N105" s="29" t="s">
        <v>126</v>
      </c>
      <c r="O105" s="28">
        <f>M103*18%</f>
        <v>1444.32</v>
      </c>
    </row>
    <row r="106" spans="1:15" x14ac:dyDescent="0.25">
      <c r="A106" s="1" t="s">
        <v>94</v>
      </c>
      <c r="B106" s="14">
        <v>43039</v>
      </c>
      <c r="C106" s="2" t="s">
        <v>105</v>
      </c>
      <c r="D106" s="1" t="s">
        <v>51</v>
      </c>
      <c r="E106" s="1" t="s">
        <v>3</v>
      </c>
      <c r="F106" s="32" t="s">
        <v>106</v>
      </c>
      <c r="G106" s="32" t="s">
        <v>107</v>
      </c>
      <c r="H106" s="1" t="s">
        <v>5</v>
      </c>
      <c r="I106" s="4">
        <v>205.64</v>
      </c>
      <c r="J106" s="4"/>
      <c r="L106" s="42" t="s">
        <v>127</v>
      </c>
      <c r="M106" s="43">
        <v>1888.9</v>
      </c>
      <c r="N106" s="41" t="s">
        <v>117</v>
      </c>
      <c r="O106" s="43">
        <f>M106*60%</f>
        <v>1133.3399999999999</v>
      </c>
    </row>
    <row r="107" spans="1:15" x14ac:dyDescent="0.25">
      <c r="A107" s="1" t="s">
        <v>94</v>
      </c>
      <c r="B107" s="14">
        <v>43039</v>
      </c>
      <c r="C107" s="2" t="s">
        <v>108</v>
      </c>
      <c r="D107" s="1" t="s">
        <v>2</v>
      </c>
      <c r="E107" s="1" t="s">
        <v>35</v>
      </c>
      <c r="F107" s="32" t="s">
        <v>109</v>
      </c>
      <c r="G107" s="32" t="s">
        <v>2</v>
      </c>
      <c r="H107" s="1" t="s">
        <v>5</v>
      </c>
      <c r="I107" s="4">
        <v>205.64</v>
      </c>
      <c r="J107" s="4"/>
      <c r="L107" s="124" t="s">
        <v>125</v>
      </c>
      <c r="M107" s="125"/>
      <c r="N107" s="86" t="s">
        <v>119</v>
      </c>
      <c r="O107" s="87"/>
    </row>
    <row r="108" spans="1:15" ht="15.75" thickBot="1" x14ac:dyDescent="0.3">
      <c r="A108" s="3"/>
      <c r="B108" s="16"/>
      <c r="C108" s="18"/>
      <c r="D108" s="3"/>
      <c r="E108" s="3"/>
      <c r="F108" s="35"/>
      <c r="G108" s="35"/>
      <c r="H108" s="1" t="s">
        <v>5</v>
      </c>
      <c r="I108" s="4">
        <v>205.64</v>
      </c>
      <c r="J108" s="4"/>
      <c r="L108" s="48" t="s">
        <v>128</v>
      </c>
      <c r="M108" s="49">
        <f>M106*30%</f>
        <v>566.66999999999996</v>
      </c>
      <c r="N108" s="48" t="s">
        <v>128</v>
      </c>
      <c r="O108" s="49">
        <f>M106*10%</f>
        <v>188.89000000000001</v>
      </c>
    </row>
    <row r="109" spans="1:15" x14ac:dyDescent="0.25">
      <c r="A109" s="4"/>
      <c r="B109" s="4"/>
      <c r="C109" s="4"/>
      <c r="D109" s="4"/>
      <c r="E109" s="4"/>
      <c r="F109" s="36"/>
      <c r="G109" s="36"/>
      <c r="H109" s="1" t="s">
        <v>38</v>
      </c>
      <c r="I109" s="4">
        <v>383.5</v>
      </c>
      <c r="J109" s="4"/>
      <c r="L109" s="122" t="s">
        <v>129</v>
      </c>
      <c r="M109" s="123"/>
      <c r="N109" s="88" t="s">
        <v>130</v>
      </c>
      <c r="O109" s="89"/>
    </row>
    <row r="110" spans="1:15" x14ac:dyDescent="0.25">
      <c r="H110" s="1" t="s">
        <v>5</v>
      </c>
      <c r="I110" s="4">
        <v>205.64</v>
      </c>
      <c r="J110" s="4"/>
      <c r="L110" s="29" t="s">
        <v>116</v>
      </c>
      <c r="M110" s="22">
        <f>M105+M108</f>
        <v>2331.9499999999998</v>
      </c>
      <c r="N110" s="23" t="s">
        <v>116</v>
      </c>
      <c r="O110" s="22">
        <f>O105+O108</f>
        <v>1633.21</v>
      </c>
    </row>
    <row r="111" spans="1:15" x14ac:dyDescent="0.25">
      <c r="H111" s="3"/>
      <c r="I111" s="4"/>
      <c r="J111" s="4"/>
      <c r="L111" s="29" t="s">
        <v>131</v>
      </c>
      <c r="M111" s="22">
        <v>124</v>
      </c>
      <c r="N111" s="23" t="s">
        <v>131</v>
      </c>
      <c r="O111" s="22">
        <v>87</v>
      </c>
    </row>
    <row r="112" spans="1:15" x14ac:dyDescent="0.25">
      <c r="H112" s="40" t="s">
        <v>116</v>
      </c>
      <c r="I112" s="40">
        <f>SUM(I103:I110)</f>
        <v>1888.8999999999996</v>
      </c>
      <c r="J112" s="4"/>
      <c r="L112" s="29" t="s">
        <v>132</v>
      </c>
      <c r="M112" s="22">
        <f>80*18.75</f>
        <v>1500</v>
      </c>
      <c r="N112" s="23" t="s">
        <v>133</v>
      </c>
      <c r="O112" s="22">
        <f>50*18.75</f>
        <v>937.5</v>
      </c>
    </row>
    <row r="113" spans="1:15" x14ac:dyDescent="0.25">
      <c r="L113" s="29" t="s">
        <v>134</v>
      </c>
      <c r="M113" s="22">
        <f>124-80</f>
        <v>44</v>
      </c>
      <c r="N113" s="29" t="s">
        <v>134</v>
      </c>
      <c r="O113" s="22">
        <f>87-50</f>
        <v>37</v>
      </c>
    </row>
    <row r="114" spans="1:15" ht="15.75" thickBot="1" x14ac:dyDescent="0.3">
      <c r="H114" s="9" t="s">
        <v>115</v>
      </c>
      <c r="I114" s="9">
        <v>2413.8200000000002</v>
      </c>
      <c r="L114" s="30" t="s">
        <v>120</v>
      </c>
      <c r="M114" s="44">
        <f>M110-1500</f>
        <v>831.94999999999982</v>
      </c>
      <c r="N114" s="24" t="s">
        <v>120</v>
      </c>
      <c r="O114" s="44">
        <f>O110-O112</f>
        <v>695.71</v>
      </c>
    </row>
    <row r="116" spans="1:15" x14ac:dyDescent="0.25">
      <c r="A116" s="50" t="s">
        <v>110</v>
      </c>
      <c r="B116" s="51">
        <v>43042</v>
      </c>
      <c r="C116" s="52" t="s">
        <v>137</v>
      </c>
      <c r="D116" s="50" t="s">
        <v>51</v>
      </c>
      <c r="E116" s="50" t="s">
        <v>3</v>
      </c>
      <c r="F116" s="50" t="s">
        <v>138</v>
      </c>
      <c r="G116" s="50" t="s">
        <v>139</v>
      </c>
    </row>
    <row r="117" spans="1:15" x14ac:dyDescent="0.25">
      <c r="A117" s="50" t="s">
        <v>110</v>
      </c>
      <c r="B117" s="51">
        <v>43042</v>
      </c>
      <c r="C117" s="52" t="s">
        <v>140</v>
      </c>
      <c r="D117" s="50" t="s">
        <v>51</v>
      </c>
      <c r="E117" s="50" t="s">
        <v>3</v>
      </c>
      <c r="F117" s="50" t="s">
        <v>141</v>
      </c>
      <c r="G117" s="50" t="s">
        <v>142</v>
      </c>
    </row>
    <row r="118" spans="1:15" x14ac:dyDescent="0.25">
      <c r="A118" s="50" t="s">
        <v>110</v>
      </c>
      <c r="B118" s="51">
        <v>43043</v>
      </c>
      <c r="C118" s="52" t="s">
        <v>140</v>
      </c>
      <c r="D118" s="50" t="s">
        <v>51</v>
      </c>
      <c r="E118" s="50" t="s">
        <v>3</v>
      </c>
      <c r="F118" s="50" t="s">
        <v>141</v>
      </c>
      <c r="G118" s="50" t="s">
        <v>142</v>
      </c>
    </row>
    <row r="119" spans="1:15" x14ac:dyDescent="0.25">
      <c r="A119" s="50" t="s">
        <v>110</v>
      </c>
      <c r="B119" s="51">
        <v>43045</v>
      </c>
      <c r="C119" s="52" t="s">
        <v>143</v>
      </c>
      <c r="D119" s="50" t="s">
        <v>2</v>
      </c>
      <c r="E119" s="50" t="s">
        <v>3</v>
      </c>
      <c r="F119" s="50" t="s">
        <v>144</v>
      </c>
      <c r="G119" s="50" t="s">
        <v>145</v>
      </c>
      <c r="H119" s="50" t="s">
        <v>38</v>
      </c>
      <c r="I119" s="53">
        <v>383.5</v>
      </c>
      <c r="J119" s="4"/>
    </row>
    <row r="120" spans="1:15" x14ac:dyDescent="0.25">
      <c r="A120" s="50" t="s">
        <v>110</v>
      </c>
      <c r="B120" s="51">
        <v>43045</v>
      </c>
      <c r="C120" s="52" t="s">
        <v>146</v>
      </c>
      <c r="D120" s="50" t="s">
        <v>2</v>
      </c>
      <c r="E120" s="50" t="s">
        <v>3</v>
      </c>
      <c r="F120" s="50" t="s">
        <v>147</v>
      </c>
      <c r="G120" s="50" t="s">
        <v>148</v>
      </c>
      <c r="H120" s="50" t="s">
        <v>38</v>
      </c>
      <c r="I120" s="53">
        <v>383.5</v>
      </c>
      <c r="J120" s="4"/>
    </row>
    <row r="121" spans="1:15" x14ac:dyDescent="0.25">
      <c r="A121" s="50" t="s">
        <v>110</v>
      </c>
      <c r="B121" s="51">
        <v>43045</v>
      </c>
      <c r="C121" s="52" t="s">
        <v>149</v>
      </c>
      <c r="D121" s="50" t="s">
        <v>2</v>
      </c>
      <c r="E121" s="50" t="s">
        <v>3</v>
      </c>
      <c r="F121" s="50" t="s">
        <v>150</v>
      </c>
      <c r="G121" s="50" t="s">
        <v>151</v>
      </c>
      <c r="H121" s="50" t="s">
        <v>5</v>
      </c>
      <c r="I121" s="53">
        <v>205.64</v>
      </c>
      <c r="J121" s="4"/>
    </row>
    <row r="122" spans="1:15" x14ac:dyDescent="0.25">
      <c r="A122" s="50" t="s">
        <v>110</v>
      </c>
      <c r="B122" s="51">
        <v>43046</v>
      </c>
      <c r="C122" s="52" t="s">
        <v>152</v>
      </c>
      <c r="D122" s="50" t="s">
        <v>51</v>
      </c>
      <c r="E122" s="50" t="s">
        <v>3</v>
      </c>
      <c r="F122" s="50" t="s">
        <v>153</v>
      </c>
      <c r="G122" s="50" t="s">
        <v>154</v>
      </c>
      <c r="H122" s="50" t="s">
        <v>5</v>
      </c>
      <c r="I122" s="53">
        <v>205.64</v>
      </c>
      <c r="J122" s="4"/>
    </row>
    <row r="123" spans="1:15" x14ac:dyDescent="0.25">
      <c r="A123" s="50" t="s">
        <v>110</v>
      </c>
      <c r="B123" s="51">
        <v>43047</v>
      </c>
      <c r="C123" s="52" t="s">
        <v>152</v>
      </c>
      <c r="D123" s="50" t="s">
        <v>2</v>
      </c>
      <c r="E123" s="50" t="s">
        <v>3</v>
      </c>
      <c r="F123" s="50" t="s">
        <v>153</v>
      </c>
      <c r="G123" s="50" t="s">
        <v>154</v>
      </c>
      <c r="H123" s="50" t="s">
        <v>5</v>
      </c>
      <c r="I123" s="53">
        <v>205.64</v>
      </c>
      <c r="J123" s="4"/>
    </row>
    <row r="124" spans="1:15" x14ac:dyDescent="0.25">
      <c r="A124" s="50" t="s">
        <v>110</v>
      </c>
      <c r="B124" s="51">
        <v>43047</v>
      </c>
      <c r="C124" s="52" t="s">
        <v>155</v>
      </c>
      <c r="D124" s="50" t="s">
        <v>51</v>
      </c>
      <c r="E124" s="50" t="s">
        <v>3</v>
      </c>
      <c r="F124" s="50" t="s">
        <v>156</v>
      </c>
      <c r="G124" s="50" t="s">
        <v>157</v>
      </c>
      <c r="H124" s="50" t="s">
        <v>5</v>
      </c>
      <c r="I124" s="53">
        <v>205.64</v>
      </c>
      <c r="J124" s="4"/>
    </row>
    <row r="125" spans="1:15" x14ac:dyDescent="0.25">
      <c r="A125" s="50" t="s">
        <v>110</v>
      </c>
      <c r="B125" s="51">
        <v>43047</v>
      </c>
      <c r="C125" s="52" t="s">
        <v>158</v>
      </c>
      <c r="D125" s="50" t="s">
        <v>51</v>
      </c>
      <c r="E125" s="50" t="s">
        <v>3</v>
      </c>
      <c r="F125" s="50" t="s">
        <v>159</v>
      </c>
      <c r="G125" s="50" t="s">
        <v>160</v>
      </c>
      <c r="H125" s="50" t="s">
        <v>38</v>
      </c>
      <c r="I125" s="53">
        <v>383.5</v>
      </c>
      <c r="J125" s="4"/>
    </row>
    <row r="126" spans="1:15" x14ac:dyDescent="0.25">
      <c r="A126" s="50" t="s">
        <v>110</v>
      </c>
      <c r="B126" s="51">
        <v>43047</v>
      </c>
      <c r="C126" s="52" t="s">
        <v>158</v>
      </c>
      <c r="D126" s="50" t="s">
        <v>2</v>
      </c>
      <c r="E126" s="50" t="s">
        <v>3</v>
      </c>
      <c r="F126" s="50" t="s">
        <v>159</v>
      </c>
      <c r="G126" s="50" t="s">
        <v>160</v>
      </c>
      <c r="H126" s="50" t="s">
        <v>5</v>
      </c>
      <c r="I126" s="53">
        <v>205.64</v>
      </c>
      <c r="J126" s="4"/>
    </row>
    <row r="127" spans="1:15" x14ac:dyDescent="0.25">
      <c r="A127" s="50" t="s">
        <v>110</v>
      </c>
      <c r="B127" s="51">
        <v>43047</v>
      </c>
      <c r="C127" s="52" t="s">
        <v>161</v>
      </c>
      <c r="D127" s="50" t="s">
        <v>51</v>
      </c>
      <c r="E127" s="50" t="s">
        <v>3</v>
      </c>
      <c r="F127" s="50" t="s">
        <v>162</v>
      </c>
      <c r="G127" s="50" t="s">
        <v>163</v>
      </c>
      <c r="H127" s="50" t="s">
        <v>13</v>
      </c>
      <c r="I127" s="53">
        <v>194.94</v>
      </c>
      <c r="J127" s="4"/>
    </row>
    <row r="128" spans="1:15" x14ac:dyDescent="0.25">
      <c r="A128" s="50" t="s">
        <v>110</v>
      </c>
      <c r="B128" s="51">
        <v>43048</v>
      </c>
      <c r="C128" s="52" t="s">
        <v>164</v>
      </c>
      <c r="D128" s="50" t="s">
        <v>51</v>
      </c>
      <c r="E128" s="50" t="s">
        <v>3</v>
      </c>
      <c r="F128" s="50" t="s">
        <v>165</v>
      </c>
      <c r="G128" s="50" t="s">
        <v>166</v>
      </c>
      <c r="H128" s="50" t="s">
        <v>68</v>
      </c>
      <c r="I128" s="53">
        <v>187.32</v>
      </c>
      <c r="J128" s="4"/>
    </row>
    <row r="129" spans="1:10" x14ac:dyDescent="0.25">
      <c r="A129" s="50" t="s">
        <v>110</v>
      </c>
      <c r="B129" s="51">
        <v>43048</v>
      </c>
      <c r="C129" s="52" t="s">
        <v>164</v>
      </c>
      <c r="D129" s="50" t="s">
        <v>2</v>
      </c>
      <c r="E129" s="50" t="s">
        <v>3</v>
      </c>
      <c r="F129" s="50" t="s">
        <v>165</v>
      </c>
      <c r="G129" s="50" t="s">
        <v>166</v>
      </c>
      <c r="H129" s="50" t="s">
        <v>5</v>
      </c>
      <c r="I129" s="53">
        <v>205.64</v>
      </c>
      <c r="J129" s="4"/>
    </row>
    <row r="130" spans="1:10" x14ac:dyDescent="0.25">
      <c r="A130" s="50" t="s">
        <v>110</v>
      </c>
      <c r="B130" s="51">
        <v>43049</v>
      </c>
      <c r="C130" s="52" t="s">
        <v>167</v>
      </c>
      <c r="D130" s="50" t="s">
        <v>51</v>
      </c>
      <c r="E130" s="50" t="s">
        <v>26</v>
      </c>
      <c r="F130" s="50" t="s">
        <v>168</v>
      </c>
      <c r="G130" s="50" t="s">
        <v>169</v>
      </c>
      <c r="H130" s="50" t="s">
        <v>38</v>
      </c>
      <c r="I130" s="53">
        <v>383.5</v>
      </c>
      <c r="J130" s="4"/>
    </row>
    <row r="131" spans="1:10" x14ac:dyDescent="0.25">
      <c r="A131" s="50" t="s">
        <v>110</v>
      </c>
      <c r="B131" s="51">
        <v>43049</v>
      </c>
      <c r="C131" s="52" t="s">
        <v>167</v>
      </c>
      <c r="D131" s="50" t="s">
        <v>2</v>
      </c>
      <c r="E131" s="50" t="s">
        <v>26</v>
      </c>
      <c r="F131" s="50" t="s">
        <v>168</v>
      </c>
      <c r="G131" s="50" t="s">
        <v>169</v>
      </c>
      <c r="H131" s="50" t="s">
        <v>68</v>
      </c>
      <c r="I131" s="53">
        <v>187.32</v>
      </c>
      <c r="J131" s="4"/>
    </row>
    <row r="132" spans="1:10" x14ac:dyDescent="0.25">
      <c r="A132" s="50" t="s">
        <v>110</v>
      </c>
      <c r="B132" s="51">
        <v>43050</v>
      </c>
      <c r="C132" s="52" t="s">
        <v>155</v>
      </c>
      <c r="D132" s="50" t="s">
        <v>2</v>
      </c>
      <c r="E132" s="50" t="s">
        <v>3</v>
      </c>
      <c r="F132" s="50" t="s">
        <v>156</v>
      </c>
      <c r="G132" s="50" t="s">
        <v>157</v>
      </c>
      <c r="H132" s="50" t="s">
        <v>5</v>
      </c>
      <c r="I132" s="53">
        <v>205.64</v>
      </c>
      <c r="J132" s="4"/>
    </row>
    <row r="133" spans="1:10" x14ac:dyDescent="0.25">
      <c r="A133" s="50" t="s">
        <v>110</v>
      </c>
      <c r="B133" s="51">
        <v>43050</v>
      </c>
      <c r="C133" s="52" t="s">
        <v>170</v>
      </c>
      <c r="D133" s="50" t="s">
        <v>51</v>
      </c>
      <c r="E133" s="50" t="s">
        <v>3</v>
      </c>
      <c r="F133" s="50" t="s">
        <v>171</v>
      </c>
      <c r="G133" s="50" t="s">
        <v>172</v>
      </c>
      <c r="H133" s="50" t="s">
        <v>13</v>
      </c>
      <c r="I133" s="53">
        <v>194.94</v>
      </c>
      <c r="J133" s="4"/>
    </row>
    <row r="134" spans="1:10" x14ac:dyDescent="0.25">
      <c r="A134" s="50" t="s">
        <v>110</v>
      </c>
      <c r="B134" s="51">
        <v>43052</v>
      </c>
      <c r="C134" s="52" t="s">
        <v>173</v>
      </c>
      <c r="D134" s="50" t="s">
        <v>51</v>
      </c>
      <c r="E134" s="50" t="s">
        <v>3</v>
      </c>
      <c r="F134" s="50" t="s">
        <v>174</v>
      </c>
      <c r="G134" s="50" t="s">
        <v>175</v>
      </c>
      <c r="H134" s="50" t="s">
        <v>5</v>
      </c>
      <c r="I134" s="53">
        <v>205.64</v>
      </c>
      <c r="J134" s="4"/>
    </row>
    <row r="135" spans="1:10" x14ac:dyDescent="0.25">
      <c r="A135" s="50" t="s">
        <v>110</v>
      </c>
      <c r="B135" s="51">
        <v>43052</v>
      </c>
      <c r="C135" s="52" t="s">
        <v>170</v>
      </c>
      <c r="D135" s="50" t="s">
        <v>2</v>
      </c>
      <c r="E135" s="50" t="s">
        <v>3</v>
      </c>
      <c r="F135" s="50" t="s">
        <v>171</v>
      </c>
      <c r="G135" s="50" t="s">
        <v>172</v>
      </c>
      <c r="H135" s="50" t="s">
        <v>5</v>
      </c>
      <c r="I135" s="53">
        <v>205.64</v>
      </c>
      <c r="J135" s="4"/>
    </row>
    <row r="136" spans="1:10" x14ac:dyDescent="0.25">
      <c r="A136" s="50" t="s">
        <v>110</v>
      </c>
      <c r="B136" s="51">
        <v>43052</v>
      </c>
      <c r="C136" s="52" t="s">
        <v>176</v>
      </c>
      <c r="D136" s="50" t="s">
        <v>51</v>
      </c>
      <c r="E136" s="50" t="s">
        <v>3</v>
      </c>
      <c r="F136" s="50" t="s">
        <v>177</v>
      </c>
      <c r="G136" s="50" t="s">
        <v>178</v>
      </c>
      <c r="H136" s="50" t="s">
        <v>29</v>
      </c>
      <c r="I136" s="53">
        <v>625.48</v>
      </c>
      <c r="J136" s="4"/>
    </row>
    <row r="137" spans="1:10" x14ac:dyDescent="0.25">
      <c r="A137" s="50" t="s">
        <v>110</v>
      </c>
      <c r="B137" s="51">
        <v>43052</v>
      </c>
      <c r="C137" s="52" t="s">
        <v>176</v>
      </c>
      <c r="D137" s="50" t="s">
        <v>15</v>
      </c>
      <c r="E137" s="50" t="s">
        <v>3</v>
      </c>
      <c r="F137" s="50" t="s">
        <v>177</v>
      </c>
      <c r="G137" s="50" t="s">
        <v>178</v>
      </c>
      <c r="H137" s="50" t="s">
        <v>38</v>
      </c>
      <c r="I137" s="53">
        <v>383.5</v>
      </c>
      <c r="J137" s="4"/>
    </row>
    <row r="138" spans="1:10" x14ac:dyDescent="0.25">
      <c r="A138" s="50" t="s">
        <v>110</v>
      </c>
      <c r="B138" s="51">
        <v>43053</v>
      </c>
      <c r="C138" s="52" t="s">
        <v>176</v>
      </c>
      <c r="D138" s="50" t="s">
        <v>2</v>
      </c>
      <c r="E138" s="50" t="s">
        <v>3</v>
      </c>
      <c r="F138" s="50" t="s">
        <v>177</v>
      </c>
      <c r="G138" s="50" t="s">
        <v>178</v>
      </c>
      <c r="H138" s="50" t="s">
        <v>5</v>
      </c>
      <c r="I138" s="53">
        <v>205.64</v>
      </c>
      <c r="J138" s="4"/>
    </row>
    <row r="139" spans="1:10" x14ac:dyDescent="0.25">
      <c r="A139" s="50" t="s">
        <v>110</v>
      </c>
      <c r="B139" s="51">
        <v>43053</v>
      </c>
      <c r="C139" s="52" t="s">
        <v>179</v>
      </c>
      <c r="D139" s="50" t="s">
        <v>51</v>
      </c>
      <c r="E139" s="50" t="s">
        <v>3</v>
      </c>
      <c r="F139" s="50" t="s">
        <v>180</v>
      </c>
      <c r="G139" s="50" t="s">
        <v>181</v>
      </c>
      <c r="H139" s="50" t="s">
        <v>68</v>
      </c>
      <c r="I139" s="53">
        <v>187</v>
      </c>
      <c r="J139" s="4"/>
    </row>
    <row r="140" spans="1:10" x14ac:dyDescent="0.25">
      <c r="A140" s="50" t="s">
        <v>110</v>
      </c>
      <c r="B140" s="51">
        <v>43054</v>
      </c>
      <c r="C140" s="52" t="s">
        <v>182</v>
      </c>
      <c r="D140" s="50" t="s">
        <v>51</v>
      </c>
      <c r="E140" s="50" t="s">
        <v>35</v>
      </c>
      <c r="F140" s="50" t="s">
        <v>183</v>
      </c>
      <c r="G140" s="50" t="s">
        <v>184</v>
      </c>
      <c r="H140" s="50" t="s">
        <v>15</v>
      </c>
      <c r="I140" s="53">
        <v>238</v>
      </c>
      <c r="J140" s="4"/>
    </row>
    <row r="141" spans="1:10" x14ac:dyDescent="0.25">
      <c r="A141" s="50" t="s">
        <v>110</v>
      </c>
      <c r="B141" s="51">
        <v>43054</v>
      </c>
      <c r="C141" s="52" t="s">
        <v>185</v>
      </c>
      <c r="D141" s="50" t="s">
        <v>51</v>
      </c>
      <c r="E141" s="50" t="s">
        <v>3</v>
      </c>
      <c r="F141" s="50" t="s">
        <v>186</v>
      </c>
      <c r="G141" s="50" t="s">
        <v>187</v>
      </c>
      <c r="H141" s="50" t="s">
        <v>5</v>
      </c>
      <c r="I141" s="53">
        <v>205.64</v>
      </c>
      <c r="J141" s="4"/>
    </row>
    <row r="142" spans="1:10" x14ac:dyDescent="0.25">
      <c r="A142" s="50" t="s">
        <v>110</v>
      </c>
      <c r="B142" s="51">
        <v>43055</v>
      </c>
      <c r="C142" s="52" t="s">
        <v>182</v>
      </c>
      <c r="D142" s="50" t="s">
        <v>2</v>
      </c>
      <c r="E142" s="50" t="s">
        <v>35</v>
      </c>
      <c r="F142" s="50" t="s">
        <v>183</v>
      </c>
      <c r="G142" s="50" t="s">
        <v>184</v>
      </c>
      <c r="H142" s="50" t="s">
        <v>33</v>
      </c>
      <c r="I142" s="53">
        <v>383.5</v>
      </c>
      <c r="J142" s="4"/>
    </row>
    <row r="143" spans="1:10" x14ac:dyDescent="0.25">
      <c r="A143" s="50" t="s">
        <v>110</v>
      </c>
      <c r="B143" s="51">
        <v>43055</v>
      </c>
      <c r="C143" s="52" t="s">
        <v>188</v>
      </c>
      <c r="D143" s="50" t="s">
        <v>51</v>
      </c>
      <c r="E143" s="50" t="s">
        <v>3</v>
      </c>
      <c r="F143" s="50" t="s">
        <v>189</v>
      </c>
      <c r="G143" s="50" t="s">
        <v>190</v>
      </c>
      <c r="H143" s="50" t="s">
        <v>29</v>
      </c>
      <c r="I143" s="53">
        <v>625.48</v>
      </c>
      <c r="J143" s="4"/>
    </row>
    <row r="144" spans="1:10" x14ac:dyDescent="0.25">
      <c r="A144" s="50" t="s">
        <v>110</v>
      </c>
      <c r="B144" s="51">
        <v>43055</v>
      </c>
      <c r="C144" s="52" t="s">
        <v>188</v>
      </c>
      <c r="D144" s="50" t="s">
        <v>2</v>
      </c>
      <c r="E144" s="50" t="s">
        <v>3</v>
      </c>
      <c r="F144" s="50" t="s">
        <v>189</v>
      </c>
      <c r="G144" s="50" t="s">
        <v>190</v>
      </c>
      <c r="H144" s="50" t="s">
        <v>13</v>
      </c>
      <c r="I144" s="53">
        <v>194.94</v>
      </c>
      <c r="J144" s="4"/>
    </row>
    <row r="145" spans="1:10" x14ac:dyDescent="0.25">
      <c r="A145" s="50" t="s">
        <v>110</v>
      </c>
      <c r="B145" s="51">
        <v>43056</v>
      </c>
      <c r="C145" s="52" t="s">
        <v>191</v>
      </c>
      <c r="D145" s="50" t="s">
        <v>51</v>
      </c>
      <c r="E145" s="50" t="s">
        <v>3</v>
      </c>
      <c r="F145" s="50" t="s">
        <v>192</v>
      </c>
      <c r="G145" s="50" t="s">
        <v>193</v>
      </c>
      <c r="H145" s="50" t="s">
        <v>5</v>
      </c>
      <c r="I145" s="53">
        <v>205.64</v>
      </c>
      <c r="J145" s="4"/>
    </row>
    <row r="146" spans="1:10" x14ac:dyDescent="0.25">
      <c r="A146" s="50" t="s">
        <v>110</v>
      </c>
      <c r="B146" s="51">
        <v>43056</v>
      </c>
      <c r="C146" s="52" t="s">
        <v>191</v>
      </c>
      <c r="D146" s="50" t="s">
        <v>2</v>
      </c>
      <c r="E146" s="50" t="s">
        <v>3</v>
      </c>
      <c r="F146" s="50" t="s">
        <v>192</v>
      </c>
      <c r="G146" s="50" t="s">
        <v>193</v>
      </c>
      <c r="H146" s="50" t="s">
        <v>13</v>
      </c>
      <c r="I146" s="53">
        <v>194.94</v>
      </c>
      <c r="J146" s="4"/>
    </row>
    <row r="147" spans="1:10" x14ac:dyDescent="0.25">
      <c r="A147" s="50" t="s">
        <v>110</v>
      </c>
      <c r="B147" s="51">
        <v>43057</v>
      </c>
      <c r="C147" s="52" t="s">
        <v>194</v>
      </c>
      <c r="D147" s="50" t="s">
        <v>51</v>
      </c>
      <c r="E147" s="50" t="s">
        <v>35</v>
      </c>
      <c r="F147" s="50" t="s">
        <v>195</v>
      </c>
      <c r="G147" s="50" t="s">
        <v>196</v>
      </c>
      <c r="H147" s="50" t="s">
        <v>5</v>
      </c>
      <c r="I147" s="53">
        <v>205.64</v>
      </c>
      <c r="J147" s="4"/>
    </row>
    <row r="148" spans="1:10" x14ac:dyDescent="0.25">
      <c r="A148" s="50" t="s">
        <v>110</v>
      </c>
      <c r="B148" s="51">
        <v>43057</v>
      </c>
      <c r="C148" s="52" t="s">
        <v>111</v>
      </c>
      <c r="D148" s="50" t="s">
        <v>51</v>
      </c>
      <c r="E148" s="50" t="s">
        <v>26</v>
      </c>
      <c r="F148" s="50" t="s">
        <v>112</v>
      </c>
      <c r="G148" s="50" t="s">
        <v>197</v>
      </c>
      <c r="H148" s="50" t="s">
        <v>38</v>
      </c>
      <c r="I148" s="53">
        <v>383.5</v>
      </c>
      <c r="J148" s="4"/>
    </row>
    <row r="149" spans="1:10" x14ac:dyDescent="0.25">
      <c r="A149" s="50" t="s">
        <v>110</v>
      </c>
      <c r="B149" s="51">
        <v>43059</v>
      </c>
      <c r="C149" s="52" t="s">
        <v>198</v>
      </c>
      <c r="D149" s="50" t="s">
        <v>51</v>
      </c>
      <c r="E149" s="50" t="s">
        <v>35</v>
      </c>
      <c r="F149" s="50" t="s">
        <v>199</v>
      </c>
      <c r="G149" s="50"/>
      <c r="H149" s="50" t="s">
        <v>5</v>
      </c>
      <c r="I149" s="53">
        <v>205.64</v>
      </c>
      <c r="J149" s="4"/>
    </row>
    <row r="150" spans="1:10" x14ac:dyDescent="0.25">
      <c r="A150" s="50" t="s">
        <v>110</v>
      </c>
      <c r="B150" s="51">
        <v>43059</v>
      </c>
      <c r="C150" s="52" t="s">
        <v>111</v>
      </c>
      <c r="D150" s="50" t="s">
        <v>15</v>
      </c>
      <c r="E150" s="50" t="s">
        <v>26</v>
      </c>
      <c r="F150" s="50" t="s">
        <v>112</v>
      </c>
      <c r="G150" s="50" t="s">
        <v>197</v>
      </c>
      <c r="H150" s="50" t="s">
        <v>13</v>
      </c>
      <c r="I150" s="53">
        <v>194.94</v>
      </c>
      <c r="J150" s="4"/>
    </row>
    <row r="151" spans="1:10" x14ac:dyDescent="0.25">
      <c r="A151" s="50" t="s">
        <v>110</v>
      </c>
      <c r="B151" s="51">
        <v>43060</v>
      </c>
      <c r="C151" s="52" t="s">
        <v>198</v>
      </c>
      <c r="D151" s="50" t="s">
        <v>2</v>
      </c>
      <c r="E151" s="50" t="s">
        <v>35</v>
      </c>
      <c r="F151" s="50" t="s">
        <v>199</v>
      </c>
      <c r="G151" s="50"/>
      <c r="H151" s="50" t="s">
        <v>13</v>
      </c>
      <c r="I151" s="53">
        <v>194.94</v>
      </c>
      <c r="J151" s="4"/>
    </row>
    <row r="152" spans="1:10" x14ac:dyDescent="0.25">
      <c r="A152" s="50" t="s">
        <v>110</v>
      </c>
      <c r="B152" s="51">
        <v>43060</v>
      </c>
      <c r="C152" s="52" t="s">
        <v>173</v>
      </c>
      <c r="D152" s="50" t="s">
        <v>2</v>
      </c>
      <c r="E152" s="50" t="s">
        <v>3</v>
      </c>
      <c r="F152" s="50" t="s">
        <v>200</v>
      </c>
      <c r="G152" s="50"/>
      <c r="H152" s="50" t="s">
        <v>38</v>
      </c>
      <c r="I152" s="53">
        <v>383.5</v>
      </c>
      <c r="J152" s="4"/>
    </row>
    <row r="153" spans="1:10" x14ac:dyDescent="0.25">
      <c r="A153" s="50" t="s">
        <v>110</v>
      </c>
      <c r="B153" s="51">
        <v>43062</v>
      </c>
      <c r="C153" s="52" t="s">
        <v>18</v>
      </c>
      <c r="D153" s="50" t="s">
        <v>51</v>
      </c>
      <c r="E153" s="50" t="s">
        <v>3</v>
      </c>
      <c r="F153" s="50" t="s">
        <v>19</v>
      </c>
      <c r="G153" s="50"/>
      <c r="H153" s="50" t="s">
        <v>5</v>
      </c>
      <c r="I153" s="54" t="s">
        <v>86</v>
      </c>
      <c r="J153" s="4"/>
    </row>
    <row r="154" spans="1:10" x14ac:dyDescent="0.25">
      <c r="A154" s="50" t="s">
        <v>110</v>
      </c>
      <c r="B154" s="51">
        <v>43062</v>
      </c>
      <c r="C154" s="52" t="s">
        <v>20</v>
      </c>
      <c r="D154" s="50" t="s">
        <v>51</v>
      </c>
      <c r="E154" s="50" t="s">
        <v>3</v>
      </c>
      <c r="F154" s="50" t="s">
        <v>21</v>
      </c>
      <c r="G154" s="50"/>
      <c r="H154" s="50" t="s">
        <v>5</v>
      </c>
      <c r="I154" s="53">
        <v>205.64</v>
      </c>
      <c r="J154" s="4"/>
    </row>
    <row r="155" spans="1:10" x14ac:dyDescent="0.25">
      <c r="A155" s="50" t="s">
        <v>110</v>
      </c>
      <c r="B155" s="51">
        <v>43062</v>
      </c>
      <c r="C155" s="52" t="s">
        <v>201</v>
      </c>
      <c r="D155" s="50" t="s">
        <v>51</v>
      </c>
      <c r="E155" s="50" t="s">
        <v>3</v>
      </c>
      <c r="F155" s="50" t="s">
        <v>202</v>
      </c>
      <c r="G155" s="50"/>
      <c r="H155" s="50" t="s">
        <v>5</v>
      </c>
      <c r="I155" s="53">
        <v>205.64</v>
      </c>
      <c r="J155" s="4"/>
    </row>
    <row r="156" spans="1:10" x14ac:dyDescent="0.25">
      <c r="A156" s="50" t="s">
        <v>110</v>
      </c>
      <c r="B156" s="51">
        <v>43063</v>
      </c>
      <c r="C156" s="52" t="s">
        <v>185</v>
      </c>
      <c r="D156" s="50" t="s">
        <v>2</v>
      </c>
      <c r="E156" s="50" t="s">
        <v>3</v>
      </c>
      <c r="F156" s="50" t="s">
        <v>203</v>
      </c>
      <c r="G156" s="50"/>
      <c r="H156" s="50" t="s">
        <v>38</v>
      </c>
      <c r="I156" s="53">
        <v>383.5</v>
      </c>
      <c r="J156" s="4"/>
    </row>
    <row r="157" spans="1:10" x14ac:dyDescent="0.25">
      <c r="A157" s="50" t="s">
        <v>110</v>
      </c>
      <c r="B157" s="51">
        <v>43063</v>
      </c>
      <c r="C157" s="52" t="s">
        <v>1</v>
      </c>
      <c r="D157" s="50" t="s">
        <v>51</v>
      </c>
      <c r="E157" s="50" t="s">
        <v>3</v>
      </c>
      <c r="F157" s="50" t="s">
        <v>204</v>
      </c>
      <c r="G157" s="50"/>
      <c r="H157" s="50" t="s">
        <v>13</v>
      </c>
      <c r="I157" s="53">
        <v>194.94</v>
      </c>
      <c r="J157" s="4"/>
    </row>
    <row r="158" spans="1:10" x14ac:dyDescent="0.25">
      <c r="A158" s="50" t="s">
        <v>110</v>
      </c>
      <c r="B158" s="51">
        <v>43067</v>
      </c>
      <c r="C158" s="52" t="s">
        <v>201</v>
      </c>
      <c r="D158" s="50" t="s">
        <v>2</v>
      </c>
      <c r="E158" s="50" t="s">
        <v>3</v>
      </c>
      <c r="F158" s="50" t="s">
        <v>205</v>
      </c>
      <c r="G158" s="50" t="s">
        <v>206</v>
      </c>
      <c r="H158" s="50" t="s">
        <v>38</v>
      </c>
      <c r="I158" s="53">
        <v>383.5</v>
      </c>
      <c r="J158" s="4"/>
    </row>
    <row r="159" spans="1:10" x14ac:dyDescent="0.25">
      <c r="A159" s="50" t="s">
        <v>110</v>
      </c>
      <c r="B159" s="51">
        <v>43067</v>
      </c>
      <c r="C159" s="52" t="s">
        <v>207</v>
      </c>
      <c r="D159" s="50" t="s">
        <v>51</v>
      </c>
      <c r="E159" s="50" t="s">
        <v>3</v>
      </c>
      <c r="F159" s="50" t="s">
        <v>208</v>
      </c>
      <c r="G159" s="50" t="s">
        <v>209</v>
      </c>
      <c r="H159" s="50" t="s">
        <v>5</v>
      </c>
      <c r="I159" s="53">
        <v>205.64</v>
      </c>
      <c r="J159" s="4"/>
    </row>
    <row r="160" spans="1:10" x14ac:dyDescent="0.25">
      <c r="A160" s="50" t="s">
        <v>110</v>
      </c>
      <c r="B160" s="51">
        <v>43069</v>
      </c>
      <c r="C160" s="52" t="s">
        <v>207</v>
      </c>
      <c r="D160" s="50" t="s">
        <v>51</v>
      </c>
      <c r="E160" s="50" t="s">
        <v>3</v>
      </c>
      <c r="F160" s="50" t="s">
        <v>208</v>
      </c>
      <c r="G160" s="50" t="s">
        <v>209</v>
      </c>
      <c r="H160" s="50" t="s">
        <v>38</v>
      </c>
      <c r="I160" s="53">
        <v>383.5</v>
      </c>
      <c r="J160" s="4"/>
    </row>
    <row r="161" spans="1:10" x14ac:dyDescent="0.25">
      <c r="H161" s="50" t="s">
        <v>5</v>
      </c>
      <c r="I161" s="53">
        <v>205.64</v>
      </c>
      <c r="J161" s="4"/>
    </row>
    <row r="162" spans="1:10" x14ac:dyDescent="0.25">
      <c r="C162" s="84"/>
      <c r="F162" s="55" t="s">
        <v>210</v>
      </c>
      <c r="G162" s="55">
        <v>11728.16</v>
      </c>
      <c r="H162" s="50" t="s">
        <v>68</v>
      </c>
      <c r="I162" s="53">
        <v>187.32</v>
      </c>
      <c r="J162" s="4"/>
    </row>
    <row r="163" spans="1:10" x14ac:dyDescent="0.25">
      <c r="F163" s="57">
        <v>0.6</v>
      </c>
      <c r="G163" s="55">
        <v>7036.89</v>
      </c>
      <c r="H163" s="50" t="s">
        <v>5</v>
      </c>
      <c r="I163" s="53">
        <v>205.64</v>
      </c>
      <c r="J163" s="4"/>
    </row>
    <row r="164" spans="1:10" x14ac:dyDescent="0.25">
      <c r="F164" s="57">
        <v>0.4</v>
      </c>
      <c r="G164" s="55">
        <v>4691.26</v>
      </c>
    </row>
    <row r="165" spans="1:10" x14ac:dyDescent="0.25">
      <c r="F165" s="55" t="s">
        <v>211</v>
      </c>
      <c r="G165" s="55" t="s">
        <v>212</v>
      </c>
      <c r="H165" s="56"/>
    </row>
    <row r="166" spans="1:10" x14ac:dyDescent="0.25">
      <c r="F166" s="58" t="s">
        <v>213</v>
      </c>
      <c r="G166" s="58">
        <v>10344.24</v>
      </c>
      <c r="H166" s="56"/>
    </row>
    <row r="167" spans="1:10" x14ac:dyDescent="0.25">
      <c r="F167" s="60" t="s">
        <v>214</v>
      </c>
      <c r="G167" s="60">
        <v>553.55999999999995</v>
      </c>
      <c r="H167" s="56"/>
    </row>
    <row r="168" spans="1:10" x14ac:dyDescent="0.25">
      <c r="F168" s="60" t="s">
        <v>216</v>
      </c>
      <c r="G168" s="60">
        <v>1861.96</v>
      </c>
      <c r="H168" s="56"/>
    </row>
    <row r="169" spans="1:10" x14ac:dyDescent="0.25">
      <c r="F169" s="60" t="s">
        <v>218</v>
      </c>
      <c r="G169" s="60">
        <v>2275.73</v>
      </c>
      <c r="H169" s="59"/>
    </row>
    <row r="170" spans="1:10" x14ac:dyDescent="0.25">
      <c r="H170" s="61" t="s">
        <v>215</v>
      </c>
    </row>
    <row r="171" spans="1:10" x14ac:dyDescent="0.25">
      <c r="H171" s="61" t="s">
        <v>217</v>
      </c>
    </row>
    <row r="172" spans="1:10" x14ac:dyDescent="0.25">
      <c r="H172" s="61" t="s">
        <v>219</v>
      </c>
    </row>
    <row r="174" spans="1:10" x14ac:dyDescent="0.25">
      <c r="A174" s="62" t="s">
        <v>220</v>
      </c>
      <c r="B174" s="63" t="s">
        <v>221</v>
      </c>
      <c r="C174" s="62" t="s">
        <v>222</v>
      </c>
      <c r="D174" s="62" t="s">
        <v>223</v>
      </c>
      <c r="E174" s="62" t="s">
        <v>224</v>
      </c>
      <c r="F174" s="62" t="s">
        <v>225</v>
      </c>
      <c r="G174" s="62" t="s">
        <v>226</v>
      </c>
    </row>
    <row r="175" spans="1:10" x14ac:dyDescent="0.25">
      <c r="A175" s="64" t="s">
        <v>88</v>
      </c>
      <c r="B175" s="65" t="s">
        <v>228</v>
      </c>
      <c r="C175" s="66" t="s">
        <v>229</v>
      </c>
      <c r="D175" s="66">
        <v>42998</v>
      </c>
      <c r="E175" s="64">
        <v>90</v>
      </c>
      <c r="F175" s="64" t="s">
        <v>230</v>
      </c>
      <c r="G175" s="64" t="s">
        <v>231</v>
      </c>
    </row>
    <row r="176" spans="1:10" x14ac:dyDescent="0.25">
      <c r="A176" s="64" t="s">
        <v>88</v>
      </c>
      <c r="B176" s="65" t="s">
        <v>89</v>
      </c>
      <c r="C176" s="66" t="s">
        <v>51</v>
      </c>
      <c r="D176" s="66">
        <v>42999</v>
      </c>
      <c r="E176" s="64">
        <v>383.5</v>
      </c>
      <c r="F176" s="64" t="s">
        <v>232</v>
      </c>
      <c r="G176" s="64" t="s">
        <v>233</v>
      </c>
    </row>
    <row r="177" spans="1:9" x14ac:dyDescent="0.25">
      <c r="A177" s="67" t="s">
        <v>88</v>
      </c>
      <c r="B177" s="68" t="s">
        <v>91</v>
      </c>
      <c r="C177" s="69" t="s">
        <v>51</v>
      </c>
      <c r="D177" s="69">
        <v>43000</v>
      </c>
      <c r="E177" s="67">
        <v>383.5</v>
      </c>
      <c r="F177" s="67" t="s">
        <v>92</v>
      </c>
      <c r="G177" s="67" t="s">
        <v>234</v>
      </c>
      <c r="H177" s="62" t="s">
        <v>227</v>
      </c>
      <c r="I177" s="82" t="s">
        <v>85</v>
      </c>
    </row>
    <row r="178" spans="1:9" x14ac:dyDescent="0.25">
      <c r="A178" s="64" t="s">
        <v>88</v>
      </c>
      <c r="B178" s="65" t="s">
        <v>235</v>
      </c>
      <c r="C178" s="66" t="s">
        <v>51</v>
      </c>
      <c r="D178" s="66">
        <v>43001</v>
      </c>
      <c r="E178" s="64">
        <v>383.5</v>
      </c>
      <c r="F178" s="64" t="s">
        <v>236</v>
      </c>
      <c r="G178" s="64" t="s">
        <v>237</v>
      </c>
      <c r="H178" s="64" t="s">
        <v>38</v>
      </c>
      <c r="I178" s="83"/>
    </row>
    <row r="179" spans="1:9" x14ac:dyDescent="0.25">
      <c r="A179" s="64" t="s">
        <v>88</v>
      </c>
      <c r="B179" s="65" t="s">
        <v>238</v>
      </c>
      <c r="C179" s="66" t="s">
        <v>51</v>
      </c>
      <c r="D179" s="66">
        <v>43001</v>
      </c>
      <c r="E179" s="64">
        <v>498.69</v>
      </c>
      <c r="F179" s="64" t="s">
        <v>239</v>
      </c>
      <c r="G179" s="64" t="s">
        <v>240</v>
      </c>
      <c r="H179" s="64" t="s">
        <v>5</v>
      </c>
      <c r="I179" s="83"/>
    </row>
    <row r="180" spans="1:9" x14ac:dyDescent="0.25">
      <c r="A180" s="64" t="s">
        <v>88</v>
      </c>
      <c r="B180" s="65" t="s">
        <v>241</v>
      </c>
      <c r="C180" s="66" t="s">
        <v>51</v>
      </c>
      <c r="D180" s="66">
        <v>43003</v>
      </c>
      <c r="E180" s="64">
        <v>194.94</v>
      </c>
      <c r="F180" s="64" t="s">
        <v>242</v>
      </c>
      <c r="G180" s="64" t="s">
        <v>243</v>
      </c>
      <c r="H180" s="64" t="s">
        <v>38</v>
      </c>
      <c r="I180" s="83"/>
    </row>
    <row r="181" spans="1:9" x14ac:dyDescent="0.25">
      <c r="A181" s="70" t="s">
        <v>88</v>
      </c>
      <c r="B181" s="71" t="s">
        <v>244</v>
      </c>
      <c r="C181" s="72" t="s">
        <v>51</v>
      </c>
      <c r="D181" s="72">
        <v>43003</v>
      </c>
      <c r="E181" s="70"/>
      <c r="F181" s="70" t="s">
        <v>245</v>
      </c>
      <c r="G181" s="70" t="s">
        <v>5</v>
      </c>
      <c r="H181" s="67" t="s">
        <v>38</v>
      </c>
      <c r="I181" s="83"/>
    </row>
    <row r="182" spans="1:9" x14ac:dyDescent="0.25">
      <c r="A182" s="64" t="s">
        <v>88</v>
      </c>
      <c r="B182" s="65" t="s">
        <v>247</v>
      </c>
      <c r="C182" s="66" t="s">
        <v>51</v>
      </c>
      <c r="D182" s="66">
        <v>43005</v>
      </c>
      <c r="E182" s="64">
        <v>383.5</v>
      </c>
      <c r="F182" s="64" t="s">
        <v>248</v>
      </c>
      <c r="G182" s="64" t="s">
        <v>249</v>
      </c>
      <c r="H182" s="64" t="s">
        <v>38</v>
      </c>
      <c r="I182" s="83"/>
    </row>
    <row r="183" spans="1:9" x14ac:dyDescent="0.25">
      <c r="A183" s="64" t="s">
        <v>88</v>
      </c>
      <c r="B183" s="65" t="s">
        <v>250</v>
      </c>
      <c r="C183" s="66" t="s">
        <v>51</v>
      </c>
      <c r="D183" s="66">
        <v>43005</v>
      </c>
      <c r="E183" s="64">
        <v>194.94</v>
      </c>
      <c r="F183" s="64" t="s">
        <v>251</v>
      </c>
      <c r="G183" s="64" t="s">
        <v>243</v>
      </c>
      <c r="H183" s="64" t="s">
        <v>29</v>
      </c>
      <c r="I183" s="83"/>
    </row>
    <row r="184" spans="1:9" x14ac:dyDescent="0.25">
      <c r="A184" s="64" t="s">
        <v>88</v>
      </c>
      <c r="B184" s="65" t="s">
        <v>252</v>
      </c>
      <c r="C184" s="66" t="s">
        <v>51</v>
      </c>
      <c r="D184" s="66">
        <v>43006</v>
      </c>
      <c r="E184" s="64">
        <v>194.94</v>
      </c>
      <c r="F184" s="64" t="s">
        <v>253</v>
      </c>
      <c r="G184" s="64" t="s">
        <v>243</v>
      </c>
      <c r="H184" s="70" t="s">
        <v>246</v>
      </c>
      <c r="I184" s="83"/>
    </row>
    <row r="185" spans="1:9" x14ac:dyDescent="0.25">
      <c r="A185" s="64" t="s">
        <v>88</v>
      </c>
      <c r="B185" s="65" t="s">
        <v>254</v>
      </c>
      <c r="C185" s="66" t="s">
        <v>51</v>
      </c>
      <c r="D185" s="66">
        <v>43006</v>
      </c>
      <c r="E185" s="64">
        <v>254.64</v>
      </c>
      <c r="F185" s="64" t="s">
        <v>255</v>
      </c>
      <c r="G185" s="64" t="s">
        <v>256</v>
      </c>
      <c r="H185" s="64" t="s">
        <v>38</v>
      </c>
      <c r="I185" s="83"/>
    </row>
    <row r="186" spans="1:9" x14ac:dyDescent="0.25">
      <c r="A186" s="70" t="s">
        <v>88</v>
      </c>
      <c r="B186" s="71" t="s">
        <v>257</v>
      </c>
      <c r="C186" s="72" t="s">
        <v>2</v>
      </c>
      <c r="D186" s="72">
        <v>43007</v>
      </c>
      <c r="E186" s="70"/>
      <c r="F186" s="70" t="s">
        <v>90</v>
      </c>
      <c r="G186" s="70" t="s">
        <v>2</v>
      </c>
      <c r="H186" s="64" t="s">
        <v>38</v>
      </c>
      <c r="I186" s="83"/>
    </row>
    <row r="187" spans="1:9" x14ac:dyDescent="0.25">
      <c r="A187" s="64" t="s">
        <v>88</v>
      </c>
      <c r="B187" s="65" t="s">
        <v>258</v>
      </c>
      <c r="C187" s="66" t="s">
        <v>51</v>
      </c>
      <c r="D187" s="66">
        <v>43007</v>
      </c>
      <c r="E187" s="64">
        <v>194.94</v>
      </c>
      <c r="F187" s="64" t="s">
        <v>259</v>
      </c>
      <c r="G187" s="64" t="s">
        <v>243</v>
      </c>
      <c r="H187" s="64" t="s">
        <v>13</v>
      </c>
      <c r="I187" s="83"/>
    </row>
    <row r="188" spans="1:9" x14ac:dyDescent="0.25">
      <c r="A188" s="64" t="s">
        <v>88</v>
      </c>
      <c r="B188" s="65" t="s">
        <v>260</v>
      </c>
      <c r="C188" s="66" t="s">
        <v>51</v>
      </c>
      <c r="D188" s="66">
        <v>43008</v>
      </c>
      <c r="E188" s="64">
        <v>254.64</v>
      </c>
      <c r="F188" s="64" t="s">
        <v>261</v>
      </c>
      <c r="G188" s="64" t="s">
        <v>256</v>
      </c>
      <c r="H188" s="64" t="s">
        <v>246</v>
      </c>
      <c r="I188" s="83"/>
    </row>
    <row r="189" spans="1:9" x14ac:dyDescent="0.25">
      <c r="A189" s="64" t="s">
        <v>88</v>
      </c>
      <c r="B189" s="65" t="s">
        <v>263</v>
      </c>
      <c r="C189" s="66" t="s">
        <v>51</v>
      </c>
      <c r="D189" s="66">
        <v>43010</v>
      </c>
      <c r="E189" s="64">
        <v>194.94</v>
      </c>
      <c r="F189" s="64" t="s">
        <v>264</v>
      </c>
      <c r="G189" s="64" t="s">
        <v>243</v>
      </c>
      <c r="H189" s="70" t="s">
        <v>5</v>
      </c>
      <c r="I189" s="83"/>
    </row>
    <row r="190" spans="1:9" x14ac:dyDescent="0.25">
      <c r="A190" s="64" t="s">
        <v>94</v>
      </c>
      <c r="B190" s="65" t="s">
        <v>265</v>
      </c>
      <c r="C190" s="66" t="s">
        <v>51</v>
      </c>
      <c r="D190" s="66">
        <v>43010</v>
      </c>
      <c r="E190" s="64">
        <v>498.69</v>
      </c>
      <c r="F190" s="64" t="s">
        <v>266</v>
      </c>
      <c r="G190" s="64" t="s">
        <v>267</v>
      </c>
      <c r="H190" s="64" t="s">
        <v>246</v>
      </c>
      <c r="I190" s="83"/>
    </row>
    <row r="191" spans="1:9" x14ac:dyDescent="0.25">
      <c r="A191" s="64" t="s">
        <v>94</v>
      </c>
      <c r="B191" s="65" t="s">
        <v>268</v>
      </c>
      <c r="C191" s="66" t="s">
        <v>269</v>
      </c>
      <c r="D191" s="66">
        <v>43011</v>
      </c>
      <c r="E191" s="64">
        <v>225.02</v>
      </c>
      <c r="F191" s="64" t="s">
        <v>270</v>
      </c>
      <c r="G191" s="64" t="s">
        <v>243</v>
      </c>
      <c r="H191" s="64" t="s">
        <v>262</v>
      </c>
      <c r="I191" s="83"/>
    </row>
    <row r="192" spans="1:9" x14ac:dyDescent="0.25">
      <c r="A192" s="64" t="s">
        <v>94</v>
      </c>
      <c r="B192" s="65" t="s">
        <v>250</v>
      </c>
      <c r="C192" s="66" t="s">
        <v>2</v>
      </c>
      <c r="D192" s="66">
        <v>43012</v>
      </c>
      <c r="E192" s="64">
        <v>205.64</v>
      </c>
      <c r="F192" s="64" t="s">
        <v>271</v>
      </c>
      <c r="G192" s="64" t="s">
        <v>2</v>
      </c>
      <c r="H192" s="64" t="s">
        <v>38</v>
      </c>
      <c r="I192" s="83"/>
    </row>
    <row r="193" spans="1:9" x14ac:dyDescent="0.25">
      <c r="A193" s="64" t="s">
        <v>94</v>
      </c>
      <c r="B193" s="65" t="s">
        <v>252</v>
      </c>
      <c r="C193" s="66" t="s">
        <v>2</v>
      </c>
      <c r="D193" s="66">
        <v>43012</v>
      </c>
      <c r="E193" s="64">
        <v>205.64</v>
      </c>
      <c r="F193" s="64" t="s">
        <v>253</v>
      </c>
      <c r="G193" s="64" t="s">
        <v>2</v>
      </c>
      <c r="H193" s="64" t="s">
        <v>5</v>
      </c>
      <c r="I193" s="83"/>
    </row>
    <row r="194" spans="1:9" x14ac:dyDescent="0.25">
      <c r="A194" s="64" t="s">
        <v>94</v>
      </c>
      <c r="B194" s="65" t="s">
        <v>273</v>
      </c>
      <c r="C194" s="66" t="s">
        <v>51</v>
      </c>
      <c r="D194" s="66">
        <v>43013</v>
      </c>
      <c r="E194" s="64">
        <v>498.69</v>
      </c>
      <c r="F194" s="64" t="s">
        <v>274</v>
      </c>
      <c r="G194" s="64" t="s">
        <v>275</v>
      </c>
      <c r="H194" s="64" t="s">
        <v>246</v>
      </c>
      <c r="I194" s="83"/>
    </row>
    <row r="195" spans="1:9" x14ac:dyDescent="0.25">
      <c r="A195" s="64" t="s">
        <v>94</v>
      </c>
      <c r="B195" s="65" t="s">
        <v>273</v>
      </c>
      <c r="C195" s="64" t="s">
        <v>2</v>
      </c>
      <c r="D195" s="66">
        <v>43013</v>
      </c>
      <c r="E195" s="64">
        <v>205.64</v>
      </c>
      <c r="F195" s="64" t="s">
        <v>277</v>
      </c>
      <c r="G195" s="64" t="s">
        <v>2</v>
      </c>
      <c r="H195" s="64" t="s">
        <v>262</v>
      </c>
      <c r="I195" s="83"/>
    </row>
    <row r="196" spans="1:9" x14ac:dyDescent="0.25">
      <c r="A196" s="55" t="s">
        <v>94</v>
      </c>
      <c r="B196" s="73" t="s">
        <v>263</v>
      </c>
      <c r="C196" s="55" t="s">
        <v>2</v>
      </c>
      <c r="D196" s="74">
        <v>43014</v>
      </c>
      <c r="E196" s="55">
        <v>205.64</v>
      </c>
      <c r="F196" s="55" t="s">
        <v>264</v>
      </c>
      <c r="G196" s="55" t="s">
        <v>2</v>
      </c>
      <c r="H196" s="64" t="s">
        <v>272</v>
      </c>
      <c r="I196" s="83"/>
    </row>
    <row r="197" spans="1:9" x14ac:dyDescent="0.25">
      <c r="A197" s="64" t="s">
        <v>94</v>
      </c>
      <c r="B197" s="65" t="s">
        <v>279</v>
      </c>
      <c r="C197" s="64" t="s">
        <v>2</v>
      </c>
      <c r="D197" s="66">
        <v>43014</v>
      </c>
      <c r="E197" s="64">
        <v>205</v>
      </c>
      <c r="F197" s="64" t="s">
        <v>280</v>
      </c>
      <c r="G197" s="64" t="s">
        <v>2</v>
      </c>
      <c r="H197" s="64" t="s">
        <v>276</v>
      </c>
      <c r="I197" s="83"/>
    </row>
    <row r="198" spans="1:9" x14ac:dyDescent="0.25">
      <c r="A198" s="75" t="s">
        <v>94</v>
      </c>
      <c r="B198" s="76" t="s">
        <v>260</v>
      </c>
      <c r="C198" s="75" t="s">
        <v>2</v>
      </c>
      <c r="D198" s="77">
        <v>43014</v>
      </c>
      <c r="E198" s="75">
        <v>205.64</v>
      </c>
      <c r="F198" s="75" t="s">
        <v>281</v>
      </c>
      <c r="G198" s="75" t="s">
        <v>2</v>
      </c>
      <c r="H198" s="64" t="s">
        <v>278</v>
      </c>
      <c r="I198" s="83"/>
    </row>
    <row r="199" spans="1:9" x14ac:dyDescent="0.25">
      <c r="A199" s="64" t="s">
        <v>94</v>
      </c>
      <c r="B199" s="65" t="s">
        <v>282</v>
      </c>
      <c r="C199" s="66" t="s">
        <v>51</v>
      </c>
      <c r="D199" s="66">
        <v>43015</v>
      </c>
      <c r="E199" s="64">
        <v>383.5</v>
      </c>
      <c r="F199" s="64" t="s">
        <v>283</v>
      </c>
      <c r="G199" s="64" t="s">
        <v>284</v>
      </c>
      <c r="H199" s="55" t="s">
        <v>5</v>
      </c>
      <c r="I199" s="83"/>
    </row>
    <row r="200" spans="1:9" x14ac:dyDescent="0.25">
      <c r="A200" s="64" t="s">
        <v>94</v>
      </c>
      <c r="B200" s="65" t="s">
        <v>282</v>
      </c>
      <c r="C200" s="64" t="s">
        <v>2</v>
      </c>
      <c r="D200" s="66">
        <v>43015</v>
      </c>
      <c r="E200" s="64">
        <v>205.64</v>
      </c>
      <c r="F200" s="64" t="s">
        <v>283</v>
      </c>
      <c r="G200" s="64" t="s">
        <v>2</v>
      </c>
      <c r="H200" s="64" t="s">
        <v>5</v>
      </c>
      <c r="I200" s="83"/>
    </row>
    <row r="201" spans="1:9" x14ac:dyDescent="0.25">
      <c r="A201" s="78" t="s">
        <v>94</v>
      </c>
      <c r="B201" s="79" t="s">
        <v>285</v>
      </c>
      <c r="C201" s="78" t="s">
        <v>51</v>
      </c>
      <c r="D201" s="80">
        <v>43017</v>
      </c>
      <c r="E201" s="78">
        <v>383.5</v>
      </c>
      <c r="F201" s="78" t="s">
        <v>286</v>
      </c>
      <c r="G201" s="78" t="s">
        <v>287</v>
      </c>
      <c r="H201" s="75" t="s">
        <v>272</v>
      </c>
      <c r="I201" s="83"/>
    </row>
    <row r="202" spans="1:9" x14ac:dyDescent="0.25">
      <c r="A202" s="78" t="s">
        <v>94</v>
      </c>
      <c r="B202" s="79" t="s">
        <v>285</v>
      </c>
      <c r="C202" s="78" t="s">
        <v>15</v>
      </c>
      <c r="D202" s="80">
        <v>43017</v>
      </c>
      <c r="E202" s="78">
        <v>0</v>
      </c>
      <c r="F202" s="78" t="s">
        <v>286</v>
      </c>
      <c r="G202" s="78" t="s">
        <v>15</v>
      </c>
      <c r="H202" s="64" t="s">
        <v>5</v>
      </c>
      <c r="I202" s="83"/>
    </row>
    <row r="203" spans="1:9" x14ac:dyDescent="0.25">
      <c r="A203" s="64" t="s">
        <v>94</v>
      </c>
      <c r="B203" s="65" t="s">
        <v>288</v>
      </c>
      <c r="C203" s="66" t="s">
        <v>51</v>
      </c>
      <c r="D203" s="66">
        <v>43018</v>
      </c>
      <c r="E203" s="64">
        <v>383.5</v>
      </c>
      <c r="F203" s="64" t="s">
        <v>289</v>
      </c>
      <c r="G203" s="64" t="s">
        <v>290</v>
      </c>
      <c r="H203" s="64" t="s">
        <v>5</v>
      </c>
      <c r="I203" s="83"/>
    </row>
    <row r="204" spans="1:9" x14ac:dyDescent="0.25">
      <c r="A204" s="64" t="s">
        <v>94</v>
      </c>
      <c r="B204" s="65" t="s">
        <v>254</v>
      </c>
      <c r="C204" s="64" t="s">
        <v>2</v>
      </c>
      <c r="D204" s="66">
        <v>43018</v>
      </c>
      <c r="E204" s="64">
        <v>205.64</v>
      </c>
      <c r="F204" s="64" t="s">
        <v>255</v>
      </c>
      <c r="G204" s="64" t="s">
        <v>2</v>
      </c>
      <c r="H204" s="64" t="s">
        <v>5</v>
      </c>
      <c r="I204" s="83"/>
    </row>
    <row r="205" spans="1:9" x14ac:dyDescent="0.25">
      <c r="A205" s="64" t="s">
        <v>94</v>
      </c>
      <c r="B205" s="65" t="s">
        <v>258</v>
      </c>
      <c r="C205" s="64" t="s">
        <v>2</v>
      </c>
      <c r="D205" s="66">
        <v>43019</v>
      </c>
      <c r="E205" s="64">
        <v>205.64</v>
      </c>
      <c r="F205" s="64" t="s">
        <v>259</v>
      </c>
      <c r="G205" s="64" t="s">
        <v>2</v>
      </c>
      <c r="H205" s="64" t="s">
        <v>5</v>
      </c>
      <c r="I205" s="83"/>
    </row>
    <row r="206" spans="1:9" x14ac:dyDescent="0.25">
      <c r="A206" s="64" t="s">
        <v>94</v>
      </c>
      <c r="B206" s="65" t="s">
        <v>288</v>
      </c>
      <c r="C206" s="64" t="s">
        <v>2</v>
      </c>
      <c r="D206" s="66">
        <v>43019</v>
      </c>
      <c r="E206" s="64">
        <v>205.64</v>
      </c>
      <c r="F206" s="64" t="s">
        <v>289</v>
      </c>
      <c r="G206" s="64" t="s">
        <v>2</v>
      </c>
      <c r="H206" s="64" t="s">
        <v>5</v>
      </c>
      <c r="I206" s="83"/>
    </row>
    <row r="207" spans="1:9" x14ac:dyDescent="0.25">
      <c r="A207" s="64" t="s">
        <v>94</v>
      </c>
      <c r="B207" s="65" t="s">
        <v>291</v>
      </c>
      <c r="C207" s="64" t="s">
        <v>51</v>
      </c>
      <c r="D207" s="66">
        <v>43019</v>
      </c>
      <c r="E207" s="64">
        <v>254.64</v>
      </c>
      <c r="F207" s="64" t="s">
        <v>292</v>
      </c>
      <c r="G207" s="64" t="s">
        <v>5</v>
      </c>
      <c r="H207" s="78" t="s">
        <v>38</v>
      </c>
      <c r="I207" s="83"/>
    </row>
    <row r="208" spans="1:9" x14ac:dyDescent="0.25">
      <c r="A208" s="64" t="s">
        <v>94</v>
      </c>
      <c r="B208" s="65" t="s">
        <v>285</v>
      </c>
      <c r="C208" s="64" t="s">
        <v>2</v>
      </c>
      <c r="D208" s="66">
        <v>43019</v>
      </c>
      <c r="E208" s="64">
        <v>205.64</v>
      </c>
      <c r="F208" s="78" t="s">
        <v>286</v>
      </c>
      <c r="G208" s="64" t="s">
        <v>2</v>
      </c>
      <c r="H208" s="78" t="s">
        <v>15</v>
      </c>
      <c r="I208" s="83"/>
    </row>
    <row r="209" spans="1:9" x14ac:dyDescent="0.25">
      <c r="A209" s="64" t="s">
        <v>94</v>
      </c>
      <c r="B209" s="65" t="s">
        <v>45</v>
      </c>
      <c r="C209" s="66" t="s">
        <v>51</v>
      </c>
      <c r="D209" s="66">
        <v>43020</v>
      </c>
      <c r="E209" s="64">
        <v>383.5</v>
      </c>
      <c r="F209" s="64" t="s">
        <v>46</v>
      </c>
      <c r="G209" s="64" t="s">
        <v>293</v>
      </c>
      <c r="H209" s="64" t="s">
        <v>5</v>
      </c>
      <c r="I209" s="83"/>
    </row>
    <row r="210" spans="1:9" x14ac:dyDescent="0.25">
      <c r="A210" s="75" t="s">
        <v>94</v>
      </c>
      <c r="B210" s="76" t="s">
        <v>45</v>
      </c>
      <c r="C210" s="75" t="s">
        <v>2</v>
      </c>
      <c r="D210" s="77">
        <v>43020</v>
      </c>
      <c r="E210" s="75">
        <v>0</v>
      </c>
      <c r="F210" s="75" t="s">
        <v>294</v>
      </c>
      <c r="G210" s="75" t="s">
        <v>2</v>
      </c>
      <c r="H210" s="64" t="s">
        <v>5</v>
      </c>
      <c r="I210" s="83"/>
    </row>
    <row r="211" spans="1:9" x14ac:dyDescent="0.25">
      <c r="A211" s="64" t="s">
        <v>94</v>
      </c>
      <c r="B211" s="65" t="s">
        <v>235</v>
      </c>
      <c r="C211" s="64" t="s">
        <v>2</v>
      </c>
      <c r="D211" s="66">
        <v>43020</v>
      </c>
      <c r="E211" s="64">
        <v>205.64</v>
      </c>
      <c r="F211" s="64" t="s">
        <v>236</v>
      </c>
      <c r="G211" s="64" t="s">
        <v>2</v>
      </c>
      <c r="H211" s="64" t="s">
        <v>29</v>
      </c>
      <c r="I211" s="83"/>
    </row>
    <row r="212" spans="1:9" x14ac:dyDescent="0.25">
      <c r="A212" s="64" t="s">
        <v>94</v>
      </c>
      <c r="B212" s="65" t="s">
        <v>295</v>
      </c>
      <c r="C212" s="64" t="s">
        <v>51</v>
      </c>
      <c r="D212" s="66">
        <v>43020</v>
      </c>
      <c r="E212" s="64">
        <v>254</v>
      </c>
      <c r="F212" s="64" t="s">
        <v>296</v>
      </c>
      <c r="G212" s="64" t="s">
        <v>5</v>
      </c>
      <c r="H212" s="64" t="s">
        <v>5</v>
      </c>
      <c r="I212" s="83"/>
    </row>
    <row r="213" spans="1:9" x14ac:dyDescent="0.25">
      <c r="A213" s="64" t="s">
        <v>94</v>
      </c>
      <c r="B213" s="65" t="s">
        <v>297</v>
      </c>
      <c r="C213" s="64" t="s">
        <v>2</v>
      </c>
      <c r="D213" s="66">
        <v>43020</v>
      </c>
      <c r="E213" s="64">
        <v>205.64</v>
      </c>
      <c r="F213" s="64" t="s">
        <v>298</v>
      </c>
      <c r="G213" s="64" t="s">
        <v>2</v>
      </c>
      <c r="H213" s="75" t="s">
        <v>5</v>
      </c>
      <c r="I213" s="83"/>
    </row>
    <row r="214" spans="1:9" x14ac:dyDescent="0.25">
      <c r="A214" s="64" t="s">
        <v>94</v>
      </c>
      <c r="B214" s="65" t="s">
        <v>238</v>
      </c>
      <c r="C214" s="64" t="s">
        <v>2</v>
      </c>
      <c r="D214" s="66">
        <v>43021</v>
      </c>
      <c r="E214" s="64">
        <v>205.64</v>
      </c>
      <c r="F214" s="64" t="s">
        <v>239</v>
      </c>
      <c r="G214" s="64" t="s">
        <v>2</v>
      </c>
      <c r="H214" s="64" t="s">
        <v>5</v>
      </c>
      <c r="I214" s="83"/>
    </row>
    <row r="215" spans="1:9" x14ac:dyDescent="0.25">
      <c r="A215" s="64" t="s">
        <v>94</v>
      </c>
      <c r="B215" s="65" t="s">
        <v>299</v>
      </c>
      <c r="C215" s="64" t="s">
        <v>51</v>
      </c>
      <c r="D215" s="66">
        <v>43022</v>
      </c>
      <c r="E215" s="64">
        <v>498.69</v>
      </c>
      <c r="F215" s="64" t="s">
        <v>300</v>
      </c>
      <c r="G215" s="64" t="s">
        <v>240</v>
      </c>
      <c r="H215" s="64" t="s">
        <v>5</v>
      </c>
      <c r="I215" s="83"/>
    </row>
    <row r="216" spans="1:9" x14ac:dyDescent="0.25">
      <c r="A216" s="64" t="s">
        <v>94</v>
      </c>
      <c r="B216" s="65" t="s">
        <v>301</v>
      </c>
      <c r="C216" s="64" t="s">
        <v>51</v>
      </c>
      <c r="D216" s="66">
        <v>43022</v>
      </c>
      <c r="E216" s="64">
        <v>383.5</v>
      </c>
      <c r="F216" s="64" t="s">
        <v>302</v>
      </c>
      <c r="G216" s="64" t="s">
        <v>303</v>
      </c>
      <c r="H216" s="64" t="s">
        <v>5</v>
      </c>
      <c r="I216" s="83"/>
    </row>
    <row r="217" spans="1:9" x14ac:dyDescent="0.25">
      <c r="A217" s="75" t="s">
        <v>94</v>
      </c>
      <c r="B217" s="76" t="s">
        <v>95</v>
      </c>
      <c r="C217" s="75" t="s">
        <v>51</v>
      </c>
      <c r="D217" s="77">
        <v>43024</v>
      </c>
      <c r="E217" s="64"/>
      <c r="F217" s="75" t="s">
        <v>97</v>
      </c>
      <c r="G217" s="75" t="s">
        <v>5</v>
      </c>
      <c r="H217" s="64" t="s">
        <v>5</v>
      </c>
      <c r="I217" s="83"/>
    </row>
    <row r="218" spans="1:9" x14ac:dyDescent="0.25">
      <c r="A218" s="64" t="s">
        <v>94</v>
      </c>
      <c r="B218" s="65" t="s">
        <v>304</v>
      </c>
      <c r="C218" s="64" t="s">
        <v>51</v>
      </c>
      <c r="D218" s="66">
        <v>43024</v>
      </c>
      <c r="E218" s="64">
        <v>383.5</v>
      </c>
      <c r="F218" s="64" t="s">
        <v>305</v>
      </c>
      <c r="G218" s="64" t="s">
        <v>306</v>
      </c>
      <c r="H218" s="64" t="s">
        <v>5</v>
      </c>
      <c r="I218" s="83"/>
    </row>
    <row r="219" spans="1:9" x14ac:dyDescent="0.25">
      <c r="A219" s="64" t="s">
        <v>94</v>
      </c>
      <c r="B219" s="65" t="s">
        <v>241</v>
      </c>
      <c r="C219" s="64" t="s">
        <v>2</v>
      </c>
      <c r="D219" s="66">
        <v>43024</v>
      </c>
      <c r="E219" s="64">
        <v>205.64</v>
      </c>
      <c r="F219" s="64" t="s">
        <v>307</v>
      </c>
      <c r="G219" s="64" t="s">
        <v>2</v>
      </c>
      <c r="H219" s="64" t="s">
        <v>5</v>
      </c>
      <c r="I219" s="83"/>
    </row>
    <row r="220" spans="1:9" x14ac:dyDescent="0.25">
      <c r="A220" s="64" t="s">
        <v>94</v>
      </c>
      <c r="B220" s="65" t="s">
        <v>308</v>
      </c>
      <c r="C220" s="64" t="s">
        <v>2</v>
      </c>
      <c r="D220" s="66">
        <v>43025</v>
      </c>
      <c r="E220" s="64">
        <v>205.64</v>
      </c>
      <c r="F220" s="64" t="s">
        <v>309</v>
      </c>
      <c r="G220" s="64" t="s">
        <v>2</v>
      </c>
      <c r="H220" s="64" t="s">
        <v>5</v>
      </c>
      <c r="I220" s="83"/>
    </row>
    <row r="221" spans="1:9" x14ac:dyDescent="0.25">
      <c r="A221" s="75" t="s">
        <v>94</v>
      </c>
      <c r="B221" s="76" t="s">
        <v>310</v>
      </c>
      <c r="C221" s="75" t="s">
        <v>51</v>
      </c>
      <c r="D221" s="77">
        <v>43025</v>
      </c>
      <c r="E221" s="75"/>
      <c r="F221" s="75" t="s">
        <v>311</v>
      </c>
      <c r="G221" s="75"/>
      <c r="H221" s="64" t="s">
        <v>38</v>
      </c>
      <c r="I221" s="83"/>
    </row>
    <row r="222" spans="1:9" x14ac:dyDescent="0.25">
      <c r="A222" s="64" t="s">
        <v>94</v>
      </c>
      <c r="B222" s="65" t="s">
        <v>310</v>
      </c>
      <c r="C222" s="64" t="s">
        <v>15</v>
      </c>
      <c r="D222" s="66">
        <v>43025</v>
      </c>
      <c r="E222" s="64">
        <v>0</v>
      </c>
      <c r="F222" s="64" t="s">
        <v>311</v>
      </c>
      <c r="G222" s="64"/>
      <c r="H222" s="75" t="s">
        <v>5</v>
      </c>
      <c r="I222" s="83"/>
    </row>
    <row r="223" spans="1:9" x14ac:dyDescent="0.25">
      <c r="A223" s="64" t="s">
        <v>94</v>
      </c>
      <c r="B223" s="65" t="s">
        <v>299</v>
      </c>
      <c r="C223" s="64" t="s">
        <v>2</v>
      </c>
      <c r="D223" s="66">
        <v>43025</v>
      </c>
      <c r="E223" s="64">
        <v>205.64</v>
      </c>
      <c r="F223" s="64" t="s">
        <v>300</v>
      </c>
      <c r="G223" s="64" t="s">
        <v>2</v>
      </c>
      <c r="H223" s="64" t="s">
        <v>38</v>
      </c>
      <c r="I223" s="83"/>
    </row>
    <row r="224" spans="1:9" x14ac:dyDescent="0.25">
      <c r="A224" s="64" t="s">
        <v>94</v>
      </c>
      <c r="B224" s="65" t="s">
        <v>265</v>
      </c>
      <c r="C224" s="64" t="s">
        <v>2</v>
      </c>
      <c r="D224" s="66">
        <v>43026</v>
      </c>
      <c r="E224" s="64">
        <v>205.64</v>
      </c>
      <c r="F224" s="64" t="s">
        <v>266</v>
      </c>
      <c r="G224" s="64" t="s">
        <v>2</v>
      </c>
      <c r="H224" s="75" t="s">
        <v>5</v>
      </c>
      <c r="I224" s="83"/>
    </row>
    <row r="225" spans="1:9" x14ac:dyDescent="0.25">
      <c r="A225" s="75" t="s">
        <v>94</v>
      </c>
      <c r="B225" s="76" t="s">
        <v>152</v>
      </c>
      <c r="C225" s="75" t="s">
        <v>51</v>
      </c>
      <c r="D225" s="77">
        <v>43026</v>
      </c>
      <c r="E225" s="75"/>
      <c r="F225" s="75" t="s">
        <v>312</v>
      </c>
      <c r="G225" s="75"/>
      <c r="H225" s="64" t="s">
        <v>5</v>
      </c>
      <c r="I225" s="83"/>
    </row>
    <row r="226" spans="1:9" x14ac:dyDescent="0.25">
      <c r="A226" s="64" t="s">
        <v>94</v>
      </c>
      <c r="B226" s="65" t="s">
        <v>313</v>
      </c>
      <c r="C226" s="64" t="s">
        <v>51</v>
      </c>
      <c r="D226" s="66">
        <v>43026</v>
      </c>
      <c r="E226" s="64">
        <v>498.69</v>
      </c>
      <c r="F226" s="64" t="s">
        <v>314</v>
      </c>
      <c r="G226" s="64" t="s">
        <v>315</v>
      </c>
      <c r="H226" s="64"/>
      <c r="I226" s="83"/>
    </row>
    <row r="227" spans="1:9" x14ac:dyDescent="0.25">
      <c r="A227" s="64" t="s">
        <v>94</v>
      </c>
      <c r="B227" s="65" t="s">
        <v>304</v>
      </c>
      <c r="C227" s="64" t="s">
        <v>2</v>
      </c>
      <c r="D227" s="66">
        <v>43028</v>
      </c>
      <c r="E227" s="64">
        <v>205.64</v>
      </c>
      <c r="F227" s="64" t="s">
        <v>305</v>
      </c>
      <c r="G227" s="64" t="s">
        <v>2</v>
      </c>
      <c r="H227" s="64"/>
      <c r="I227" s="83"/>
    </row>
    <row r="228" spans="1:9" x14ac:dyDescent="0.25">
      <c r="A228" s="64" t="s">
        <v>94</v>
      </c>
      <c r="B228" s="65" t="s">
        <v>295</v>
      </c>
      <c r="C228" s="64" t="s">
        <v>51</v>
      </c>
      <c r="D228" s="66">
        <v>43028</v>
      </c>
      <c r="E228" s="64">
        <v>254</v>
      </c>
      <c r="F228" s="64" t="s">
        <v>296</v>
      </c>
      <c r="G228" s="64" t="s">
        <v>316</v>
      </c>
      <c r="H228" s="75" t="s">
        <v>5</v>
      </c>
      <c r="I228" s="83"/>
    </row>
    <row r="229" spans="1:9" x14ac:dyDescent="0.25">
      <c r="A229" s="64" t="s">
        <v>94</v>
      </c>
      <c r="B229" s="65" t="s">
        <v>295</v>
      </c>
      <c r="C229" s="64" t="s">
        <v>2</v>
      </c>
      <c r="D229" s="66">
        <v>43028</v>
      </c>
      <c r="E229" s="64">
        <v>205.64</v>
      </c>
      <c r="F229" s="64" t="s">
        <v>296</v>
      </c>
      <c r="G229" s="64" t="s">
        <v>5</v>
      </c>
      <c r="H229" s="64"/>
      <c r="I229" s="83"/>
    </row>
    <row r="230" spans="1:9" x14ac:dyDescent="0.25">
      <c r="A230" s="75" t="s">
        <v>94</v>
      </c>
      <c r="B230" s="76" t="s">
        <v>164</v>
      </c>
      <c r="C230" s="75" t="s">
        <v>51</v>
      </c>
      <c r="D230" s="77">
        <v>43028</v>
      </c>
      <c r="E230" s="75"/>
      <c r="F230" s="75" t="s">
        <v>317</v>
      </c>
      <c r="G230" s="75" t="s">
        <v>5</v>
      </c>
      <c r="H230" s="64" t="s">
        <v>29</v>
      </c>
      <c r="I230" s="83"/>
    </row>
    <row r="231" spans="1:9" x14ac:dyDescent="0.25">
      <c r="A231" s="64" t="s">
        <v>94</v>
      </c>
      <c r="B231" s="65" t="s">
        <v>318</v>
      </c>
      <c r="C231" s="64" t="s">
        <v>51</v>
      </c>
      <c r="D231" s="66">
        <v>43028</v>
      </c>
      <c r="E231" s="64">
        <v>383.5</v>
      </c>
      <c r="F231" s="64" t="s">
        <v>319</v>
      </c>
      <c r="G231" s="64" t="s">
        <v>234</v>
      </c>
      <c r="H231" s="64" t="s">
        <v>5</v>
      </c>
      <c r="I231" s="83"/>
    </row>
    <row r="232" spans="1:9" x14ac:dyDescent="0.25">
      <c r="A232" s="64" t="s">
        <v>94</v>
      </c>
      <c r="B232" s="65" t="s">
        <v>318</v>
      </c>
      <c r="C232" s="64" t="s">
        <v>2</v>
      </c>
      <c r="D232" s="66">
        <v>43028</v>
      </c>
      <c r="E232" s="64">
        <v>205.64</v>
      </c>
      <c r="F232" s="64" t="s">
        <v>319</v>
      </c>
      <c r="G232" s="64" t="s">
        <v>2</v>
      </c>
      <c r="H232" s="64" t="s">
        <v>33</v>
      </c>
      <c r="I232" s="83"/>
    </row>
    <row r="233" spans="1:9" x14ac:dyDescent="0.25">
      <c r="A233" s="64" t="s">
        <v>94</v>
      </c>
      <c r="B233" s="65" t="s">
        <v>320</v>
      </c>
      <c r="C233" s="64" t="s">
        <v>51</v>
      </c>
      <c r="D233" s="66">
        <v>43028</v>
      </c>
      <c r="E233" s="64">
        <v>194.94</v>
      </c>
      <c r="F233" s="64" t="s">
        <v>321</v>
      </c>
      <c r="G233" s="64" t="s">
        <v>243</v>
      </c>
      <c r="H233" s="75" t="s">
        <v>33</v>
      </c>
      <c r="I233" s="83"/>
    </row>
    <row r="234" spans="1:9" x14ac:dyDescent="0.25">
      <c r="A234" s="64" t="s">
        <v>94</v>
      </c>
      <c r="B234" s="65" t="s">
        <v>322</v>
      </c>
      <c r="C234" s="64" t="s">
        <v>51</v>
      </c>
      <c r="D234" s="66">
        <v>43029</v>
      </c>
      <c r="E234" s="64">
        <v>254.64</v>
      </c>
      <c r="F234" s="64" t="s">
        <v>323</v>
      </c>
      <c r="G234" s="64" t="s">
        <v>324</v>
      </c>
      <c r="H234" s="64" t="s">
        <v>5</v>
      </c>
      <c r="I234" s="83"/>
    </row>
    <row r="235" spans="1:9" x14ac:dyDescent="0.25">
      <c r="A235" s="64" t="s">
        <v>94</v>
      </c>
      <c r="B235" s="65" t="s">
        <v>320</v>
      </c>
      <c r="C235" s="64" t="s">
        <v>2</v>
      </c>
      <c r="D235" s="66">
        <v>43029</v>
      </c>
      <c r="E235" s="64">
        <v>205.64</v>
      </c>
      <c r="F235" s="64" t="s">
        <v>321</v>
      </c>
      <c r="G235" s="64" t="s">
        <v>2</v>
      </c>
      <c r="H235" s="64" t="s">
        <v>5</v>
      </c>
      <c r="I235" s="83"/>
    </row>
    <row r="236" spans="1:9" x14ac:dyDescent="0.25">
      <c r="A236" s="64" t="s">
        <v>94</v>
      </c>
      <c r="B236" s="65" t="s">
        <v>325</v>
      </c>
      <c r="C236" s="64" t="s">
        <v>51</v>
      </c>
      <c r="D236" s="66">
        <v>43029</v>
      </c>
      <c r="E236" s="64">
        <v>254.64</v>
      </c>
      <c r="F236" s="64" t="s">
        <v>326</v>
      </c>
      <c r="G236" s="64" t="s">
        <v>327</v>
      </c>
      <c r="H236" s="64" t="s">
        <v>38</v>
      </c>
      <c r="I236" s="83"/>
    </row>
    <row r="237" spans="1:9" x14ac:dyDescent="0.25">
      <c r="A237" s="64" t="s">
        <v>94</v>
      </c>
      <c r="B237" s="65" t="s">
        <v>322</v>
      </c>
      <c r="C237" s="64" t="s">
        <v>2</v>
      </c>
      <c r="D237" s="66">
        <v>43029</v>
      </c>
      <c r="E237" s="64">
        <v>205.64</v>
      </c>
      <c r="F237" s="64" t="s">
        <v>323</v>
      </c>
      <c r="G237" s="64" t="s">
        <v>2</v>
      </c>
      <c r="H237" s="64" t="s">
        <v>5</v>
      </c>
      <c r="I237" s="83"/>
    </row>
    <row r="238" spans="1:9" x14ac:dyDescent="0.25">
      <c r="A238" s="64" t="s">
        <v>94</v>
      </c>
      <c r="B238" s="65" t="s">
        <v>103</v>
      </c>
      <c r="C238" s="64" t="s">
        <v>51</v>
      </c>
      <c r="D238" s="66">
        <v>43032</v>
      </c>
      <c r="E238" s="64">
        <v>194.94</v>
      </c>
      <c r="F238" s="64" t="s">
        <v>328</v>
      </c>
      <c r="G238" s="64" t="s">
        <v>243</v>
      </c>
      <c r="H238" s="64" t="s">
        <v>13</v>
      </c>
      <c r="I238" s="83"/>
    </row>
    <row r="239" spans="1:9" x14ac:dyDescent="0.25">
      <c r="A239" s="64" t="s">
        <v>94</v>
      </c>
      <c r="B239" s="65" t="s">
        <v>329</v>
      </c>
      <c r="C239" s="64" t="s">
        <v>51</v>
      </c>
      <c r="D239" s="66">
        <v>43032</v>
      </c>
      <c r="E239" s="64">
        <v>498.69</v>
      </c>
      <c r="F239" s="64" t="s">
        <v>330</v>
      </c>
      <c r="G239" s="64" t="s">
        <v>331</v>
      </c>
      <c r="H239" s="64" t="s">
        <v>5</v>
      </c>
      <c r="I239" s="83"/>
    </row>
    <row r="240" spans="1:9" x14ac:dyDescent="0.25">
      <c r="A240" s="64" t="s">
        <v>94</v>
      </c>
      <c r="B240" s="65" t="s">
        <v>325</v>
      </c>
      <c r="C240" s="64" t="s">
        <v>2</v>
      </c>
      <c r="D240" s="66">
        <v>43033</v>
      </c>
      <c r="E240" s="64">
        <v>205.64</v>
      </c>
      <c r="F240" s="64" t="s">
        <v>326</v>
      </c>
      <c r="G240" s="64" t="s">
        <v>2</v>
      </c>
      <c r="H240" s="64" t="s">
        <v>33</v>
      </c>
      <c r="I240" s="83"/>
    </row>
    <row r="241" spans="1:9" x14ac:dyDescent="0.25">
      <c r="A241" s="64" t="s">
        <v>94</v>
      </c>
      <c r="B241" s="65" t="s">
        <v>329</v>
      </c>
      <c r="C241" s="64" t="s">
        <v>2</v>
      </c>
      <c r="D241" s="66">
        <v>43033</v>
      </c>
      <c r="E241" s="64">
        <v>205.64</v>
      </c>
      <c r="F241" s="64" t="s">
        <v>330</v>
      </c>
      <c r="G241" s="64" t="s">
        <v>2</v>
      </c>
      <c r="H241" s="64" t="s">
        <v>5</v>
      </c>
      <c r="I241" s="83"/>
    </row>
    <row r="242" spans="1:9" x14ac:dyDescent="0.25">
      <c r="A242" s="64" t="s">
        <v>94</v>
      </c>
      <c r="B242" s="65" t="s">
        <v>332</v>
      </c>
      <c r="C242" s="64" t="s">
        <v>51</v>
      </c>
      <c r="D242" s="66">
        <v>43034</v>
      </c>
      <c r="E242" s="64">
        <v>254.54</v>
      </c>
      <c r="F242" s="64" t="s">
        <v>333</v>
      </c>
      <c r="G242" s="64" t="s">
        <v>334</v>
      </c>
      <c r="H242" s="64" t="s">
        <v>13</v>
      </c>
      <c r="I242" s="83"/>
    </row>
    <row r="243" spans="1:9" x14ac:dyDescent="0.25">
      <c r="A243" s="64" t="s">
        <v>94</v>
      </c>
      <c r="B243" s="65" t="s">
        <v>335</v>
      </c>
      <c r="C243" s="64" t="s">
        <v>51</v>
      </c>
      <c r="D243" s="66">
        <v>43034</v>
      </c>
      <c r="E243" s="64">
        <v>254.64</v>
      </c>
      <c r="F243" s="64" t="s">
        <v>336</v>
      </c>
      <c r="G243" s="64" t="s">
        <v>337</v>
      </c>
      <c r="H243" s="64" t="s">
        <v>29</v>
      </c>
      <c r="I243" s="83"/>
    </row>
    <row r="244" spans="1:9" x14ac:dyDescent="0.25">
      <c r="A244" s="64" t="s">
        <v>94</v>
      </c>
      <c r="B244" s="65" t="s">
        <v>335</v>
      </c>
      <c r="C244" s="64" t="s">
        <v>2</v>
      </c>
      <c r="D244" s="66">
        <v>43034</v>
      </c>
      <c r="E244" s="64">
        <v>205.64</v>
      </c>
      <c r="F244" s="64" t="s">
        <v>336</v>
      </c>
      <c r="G244" s="64" t="s">
        <v>2</v>
      </c>
      <c r="H244" s="64" t="s">
        <v>5</v>
      </c>
      <c r="I244" s="83"/>
    </row>
    <row r="245" spans="1:9" x14ac:dyDescent="0.25">
      <c r="A245" s="64" t="s">
        <v>94</v>
      </c>
      <c r="B245" s="65" t="s">
        <v>101</v>
      </c>
      <c r="C245" s="64" t="s">
        <v>51</v>
      </c>
      <c r="D245" s="66">
        <v>43034</v>
      </c>
      <c r="E245" s="64">
        <v>194.94</v>
      </c>
      <c r="F245" s="64" t="s">
        <v>102</v>
      </c>
      <c r="G245" s="64"/>
      <c r="H245" s="64" t="s">
        <v>5</v>
      </c>
      <c r="I245" s="83"/>
    </row>
    <row r="246" spans="1:9" x14ac:dyDescent="0.25">
      <c r="A246" s="64" t="s">
        <v>94</v>
      </c>
      <c r="B246" s="65" t="s">
        <v>146</v>
      </c>
      <c r="C246" s="66" t="s">
        <v>51</v>
      </c>
      <c r="D246" s="66">
        <v>43035</v>
      </c>
      <c r="E246" s="64">
        <v>383.5</v>
      </c>
      <c r="F246" s="64" t="s">
        <v>338</v>
      </c>
      <c r="G246" s="64" t="s">
        <v>237</v>
      </c>
      <c r="H246" s="64" t="s">
        <v>38</v>
      </c>
      <c r="I246" s="83"/>
    </row>
    <row r="247" spans="1:9" x14ac:dyDescent="0.25">
      <c r="A247" s="64" t="s">
        <v>94</v>
      </c>
      <c r="B247" s="65" t="s">
        <v>137</v>
      </c>
      <c r="C247" s="64" t="s">
        <v>51</v>
      </c>
      <c r="D247" s="66">
        <v>43035</v>
      </c>
      <c r="E247" s="64">
        <v>383.5</v>
      </c>
      <c r="F247" s="64" t="s">
        <v>138</v>
      </c>
      <c r="G247" s="64"/>
      <c r="H247" s="64" t="s">
        <v>29</v>
      </c>
      <c r="I247" s="83"/>
    </row>
    <row r="248" spans="1:9" x14ac:dyDescent="0.25">
      <c r="A248" s="75" t="s">
        <v>94</v>
      </c>
      <c r="B248" s="76" t="s">
        <v>22</v>
      </c>
      <c r="C248" s="75" t="s">
        <v>51</v>
      </c>
      <c r="D248" s="77">
        <v>43035</v>
      </c>
      <c r="E248" s="75"/>
      <c r="F248" s="75" t="s">
        <v>339</v>
      </c>
      <c r="G248" s="75" t="s">
        <v>5</v>
      </c>
      <c r="H248" s="64" t="s">
        <v>5</v>
      </c>
      <c r="I248" s="83"/>
    </row>
    <row r="249" spans="1:9" x14ac:dyDescent="0.25">
      <c r="A249" s="64" t="s">
        <v>94</v>
      </c>
      <c r="B249" s="65" t="s">
        <v>99</v>
      </c>
      <c r="C249" s="64" t="s">
        <v>51</v>
      </c>
      <c r="D249" s="66">
        <v>43036</v>
      </c>
      <c r="E249" s="64">
        <v>194.94</v>
      </c>
      <c r="F249" s="64" t="s">
        <v>100</v>
      </c>
      <c r="G249" s="64" t="s">
        <v>243</v>
      </c>
      <c r="H249" s="64"/>
      <c r="I249" s="83"/>
    </row>
    <row r="250" spans="1:9" x14ac:dyDescent="0.25">
      <c r="H250" s="64" t="s">
        <v>13</v>
      </c>
      <c r="I250" s="83"/>
    </row>
    <row r="251" spans="1:9" x14ac:dyDescent="0.25">
      <c r="H251" s="75"/>
      <c r="I251" s="83"/>
    </row>
    <row r="252" spans="1:9" x14ac:dyDescent="0.25">
      <c r="H252" s="64" t="s">
        <v>5</v>
      </c>
      <c r="I252" s="83"/>
    </row>
    <row r="253" spans="1:9" x14ac:dyDescent="0.25">
      <c r="F253" s="81" t="s">
        <v>340</v>
      </c>
    </row>
    <row r="254" spans="1:9" x14ac:dyDescent="0.25">
      <c r="F254" s="81" t="s">
        <v>341</v>
      </c>
    </row>
    <row r="255" spans="1:9" x14ac:dyDescent="0.25">
      <c r="F255" s="81" t="s">
        <v>342</v>
      </c>
    </row>
    <row r="256" spans="1:9" x14ac:dyDescent="0.25">
      <c r="F256" s="81" t="s">
        <v>343</v>
      </c>
    </row>
    <row r="257" spans="6:6" x14ac:dyDescent="0.25">
      <c r="F257" s="81" t="s">
        <v>344</v>
      </c>
    </row>
    <row r="258" spans="6:6" x14ac:dyDescent="0.25">
      <c r="F258" s="81" t="s">
        <v>345</v>
      </c>
    </row>
    <row r="259" spans="6:6" x14ac:dyDescent="0.25">
      <c r="F259" s="81" t="s">
        <v>346</v>
      </c>
    </row>
    <row r="260" spans="6:6" x14ac:dyDescent="0.25">
      <c r="F260" s="81" t="s">
        <v>347</v>
      </c>
    </row>
    <row r="261" spans="6:6" x14ac:dyDescent="0.25">
      <c r="F261" s="81" t="s">
        <v>348</v>
      </c>
    </row>
  </sheetData>
  <mergeCells count="8">
    <mergeCell ref="D99:E99"/>
    <mergeCell ref="L104:M104"/>
    <mergeCell ref="N104:O104"/>
    <mergeCell ref="L99:O99"/>
    <mergeCell ref="L107:M107"/>
    <mergeCell ref="N107:O107"/>
    <mergeCell ref="L109:M109"/>
    <mergeCell ref="N109:O109"/>
  </mergeCells>
  <conditionalFormatting sqref="B1:B36">
    <cfRule type="duplicateValues" dxfId="2" priority="4"/>
  </conditionalFormatting>
  <conditionalFormatting sqref="C37:C70">
    <cfRule type="duplicateValues" dxfId="1" priority="2"/>
  </conditionalFormatting>
  <conditionalFormatting sqref="E37:E70">
    <cfRule type="duplicateValues" dxfId="0" priority="1"/>
  </conditionalFormatting>
  <dataValidations disablePrompts="1" count="2">
    <dataValidation type="list" allowBlank="1" sqref="D116:D160">
      <formula1>"BUILD,CONNECT,S9 JOB,PV ORDER,LL ORDER"</formula1>
    </dataValidation>
    <dataValidation type="list" allowBlank="1" sqref="E116:E160">
      <formula1>"HASTINGS,HAVELOCK,NAPIER,FLAXMERE"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2017-12-29T02:54:19Z</dcterms:created>
  <dcterms:modified xsi:type="dcterms:W3CDTF">2018-04-04T02:36:15Z</dcterms:modified>
</cp:coreProperties>
</file>