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1_DA_ItSTEP\07_ДЗ_PowPivot_Визуализация\"/>
    </mc:Choice>
  </mc:AlternateContent>
  <xr:revisionPtr revIDLastSave="0" documentId="13_ncr:1_{F4612D62-E0E3-42A4-9D5C-0AC90B9613CE}" xr6:coauthVersionLast="45" xr6:coauthVersionMax="45" xr10:uidLastSave="{00000000-0000-0000-0000-000000000000}"/>
  <bookViews>
    <workbookView xWindow="-120" yWindow="-120" windowWidth="20730" windowHeight="11160" activeTab="1" xr2:uid="{BAEDF029-D1DA-4615-91FB-C91CF4F7B302}"/>
  </bookViews>
  <sheets>
    <sheet name="ЗАДАНИЕ" sheetId="2" r:id="rId1"/>
    <sheet name="Dashboard" sheetId="10" r:id="rId2"/>
    <sheet name="Исходник" sheetId="8" state="hidden" r:id="rId3"/>
    <sheet name="данные" sheetId="3" r:id="rId4"/>
    <sheet name="ОБРАЗЕЦ" sheetId="7" r:id="rId5"/>
  </sheets>
  <definedNames>
    <definedName name="_xlcn.WorksheetConnection_07_ДЗ_Excel_сборка_дашборда.xlsxФОТ" hidden="1">ФОТ[]</definedName>
    <definedName name="_xlnm._FilterDatabase" localSheetId="3" hidden="1">данные!$J$2:$J$121</definedName>
    <definedName name="_xlnm.Extract" localSheetId="3">данные!#REF!</definedName>
    <definedName name="Срез_Месяц">#N/A</definedName>
    <definedName name="Срез_Подразделение">#N/A</definedName>
    <definedName name="Срез_Статья_затрат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876F7934-8845-4945-9796-88D515C7AA90}">
      <x14:pivotCaches>
        <pivotCache cacheId="2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12"/>
        <pivotCache cacheId="4" r:id="rId13"/>
        <pivotCache cacheId="5" r:id="rId14"/>
        <pivotCache cacheId="6" r:id="rId15"/>
        <pivotCache cacheId="7" r:id="rId16"/>
        <pivotCache cacheId="8" r:id="rId17"/>
      </x15:pivotCaches>
    </ext>
    <ext xmlns:x15="http://schemas.microsoft.com/office/spreadsheetml/2010/11/main" uri="{983426D0-5260-488c-9760-48F4B6AC55F4}">
      <x15:pivotTableReferences>
        <x15:pivotTableReference r:id="rId18"/>
        <x15:pivotTableReference r:id="rId19"/>
        <x15:pivotTableReference r:id="rId20"/>
        <x15:pivotTableReference r:id="rId21"/>
        <x15:pivotTableReference r:id="rId22"/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ФОТ" name="ФОТ" connection="WorksheetConnection_07_ДЗ_Excel_сборка_дашборда.xlsx!ФОТ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3" l="1"/>
  <c r="D5" i="10" l="1"/>
  <c r="B5" i="10"/>
  <c r="C5" i="10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F7" i="3" l="1"/>
  <c r="F13" i="3"/>
  <c r="F19" i="3"/>
  <c r="F25" i="3"/>
  <c r="F31" i="3"/>
  <c r="F37" i="3"/>
  <c r="F43" i="3"/>
  <c r="F49" i="3"/>
  <c r="F55" i="3"/>
  <c r="F61" i="3"/>
  <c r="F67" i="3"/>
  <c r="F73" i="3"/>
  <c r="F79" i="3"/>
  <c r="F85" i="3"/>
  <c r="F91" i="3"/>
  <c r="F97" i="3"/>
  <c r="F103" i="3"/>
  <c r="F109" i="3"/>
  <c r="F115" i="3"/>
  <c r="F121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F117" i="3" l="1"/>
  <c r="F113" i="3"/>
  <c r="F105" i="3"/>
  <c r="F101" i="3"/>
  <c r="F93" i="3"/>
  <c r="F89" i="3"/>
  <c r="F81" i="3"/>
  <c r="F77" i="3"/>
  <c r="F69" i="3"/>
  <c r="F65" i="3"/>
  <c r="F57" i="3"/>
  <c r="F53" i="3"/>
  <c r="F45" i="3"/>
  <c r="F41" i="3"/>
  <c r="F33" i="3"/>
  <c r="F29" i="3"/>
  <c r="F21" i="3"/>
  <c r="F17" i="3"/>
  <c r="F9" i="3"/>
  <c r="F5" i="3"/>
  <c r="F119" i="3"/>
  <c r="F111" i="3"/>
  <c r="F107" i="3"/>
  <c r="F99" i="3"/>
  <c r="F95" i="3"/>
  <c r="F87" i="3"/>
  <c r="F83" i="3"/>
  <c r="F75" i="3"/>
  <c r="F71" i="3"/>
  <c r="F63" i="3"/>
  <c r="F59" i="3"/>
  <c r="F51" i="3"/>
  <c r="F47" i="3"/>
  <c r="F39" i="3"/>
  <c r="F35" i="3"/>
  <c r="F27" i="3"/>
  <c r="F23" i="3"/>
  <c r="F15" i="3"/>
  <c r="F11" i="3"/>
  <c r="F3" i="3"/>
  <c r="F120" i="3"/>
  <c r="F118" i="3"/>
  <c r="F116" i="3"/>
  <c r="F114" i="3"/>
  <c r="F112" i="3"/>
  <c r="F110" i="3"/>
  <c r="F108" i="3"/>
  <c r="F106" i="3"/>
  <c r="F104" i="3"/>
  <c r="F102" i="3"/>
  <c r="F100" i="3"/>
  <c r="F98" i="3"/>
  <c r="F96" i="3"/>
  <c r="F94" i="3"/>
  <c r="F92" i="3"/>
  <c r="F90" i="3"/>
  <c r="F88" i="3"/>
  <c r="F86" i="3"/>
  <c r="F84" i="3"/>
  <c r="F82" i="3"/>
  <c r="F80" i="3"/>
  <c r="F78" i="3"/>
  <c r="F76" i="3"/>
  <c r="F74" i="3"/>
  <c r="F72" i="3"/>
  <c r="F70" i="3"/>
  <c r="F68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F8" i="3"/>
  <c r="F6" i="3"/>
  <c r="F4" i="3"/>
  <c r="F2" i="3"/>
  <c r="H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6A2C0D-60E3-46E5-A1FF-122DA709E42F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665087-A7CF-4670-8C60-7FF49660C9FC}" name="WorksheetConnection_07_ДЗ_Excel_сборка_дашборда.xlsx!ФОТ" type="102" refreshedVersion="6" minRefreshableVersion="5">
    <extLst>
      <ext xmlns:x15="http://schemas.microsoft.com/office/spreadsheetml/2010/11/main" uri="{DE250136-89BD-433C-8126-D09CA5730AF9}">
        <x15:connection id="ФОТ">
          <x15:rangePr sourceName="_xlcn.WorksheetConnection_07_ДЗ_Excel_сборка_дашборда.xlsxФОТ"/>
        </x15:connection>
      </ext>
    </extLst>
  </connection>
  <connection id="3" xr16:uid="{888CD6A7-74F1-489A-B8FC-5AA8974CD24D}" keepAlive="1" name="Запрос — план-факт ФОТ" description="Соединение с запросом &quot;план-факт ФОТ&quot; в книге." type="5" refreshedVersion="7" background="1" saveData="1">
    <dbPr connection="Provider=Microsoft.Mashup.OleDb.1;Data Source=$Workbook$;Location=&quot;план-факт ФОТ&quot;;Extended Properties=&quot;&quot;" command="SELECT * FROM [план-факт ФОТ]"/>
  </connection>
  <connection id="4" xr16:uid="{F43DCDD5-02BF-49EA-9CA2-F67B03FA036D}" keepAlive="1" name="Запрос — план-факт ФОТ (2)" description="Соединение с запросом &quot;план-факт ФОТ (2)&quot; в книге." type="5" refreshedVersion="7" background="1" saveData="1">
    <dbPr connection="Provider=Microsoft.Mashup.OleDb.1;Data Source=$Workbook$;Location=&quot;план-факт ФОТ (2)&quot;;Extended Properties=&quot;&quot;" command="SELECT * FROM [план-факт ФОТ (2)]"/>
  </connection>
</connections>
</file>

<file path=xl/sharedStrings.xml><?xml version="1.0" encoding="utf-8"?>
<sst xmlns="http://schemas.openxmlformats.org/spreadsheetml/2006/main" count="455" uniqueCount="63">
  <si>
    <t>Подразделение</t>
  </si>
  <si>
    <t>Январь</t>
  </si>
  <si>
    <t>Февраль</t>
  </si>
  <si>
    <t>Март</t>
  </si>
  <si>
    <t>Апрель</t>
  </si>
  <si>
    <t>Май</t>
  </si>
  <si>
    <t>Июнь</t>
  </si>
  <si>
    <t>План</t>
  </si>
  <si>
    <t>Факт</t>
  </si>
  <si>
    <t>Оклад</t>
  </si>
  <si>
    <t xml:space="preserve">Премия </t>
  </si>
  <si>
    <t>ГПХ</t>
  </si>
  <si>
    <t>Дирекция</t>
  </si>
  <si>
    <t>Статья_затрат</t>
  </si>
  <si>
    <t>Месяц</t>
  </si>
  <si>
    <t>Создать экскиз</t>
  </si>
  <si>
    <r>
      <t xml:space="preserve">Построить сводную диаграмму (график) </t>
    </r>
    <r>
      <rPr>
        <b/>
        <sz val="12"/>
        <color theme="1"/>
        <rFont val="Calibri"/>
        <family val="2"/>
        <charset val="204"/>
        <scheme val="minor"/>
      </rPr>
      <t>Динамика расходов по месяцам</t>
    </r>
    <r>
      <rPr>
        <sz val="12"/>
        <color theme="1"/>
        <rFont val="Calibri"/>
        <family val="2"/>
        <charset val="204"/>
        <scheme val="minor"/>
      </rPr>
      <t>, выполнить форматирование</t>
    </r>
  </si>
  <si>
    <r>
      <t xml:space="preserve">Построить сводную диаграмму </t>
    </r>
    <r>
      <rPr>
        <b/>
        <sz val="12"/>
        <color theme="1"/>
        <rFont val="Calibri"/>
        <family val="2"/>
        <charset val="204"/>
        <scheme val="minor"/>
      </rPr>
      <t>Расходы по подразделениям</t>
    </r>
    <r>
      <rPr>
        <sz val="12"/>
        <color theme="1"/>
        <rFont val="Calibri"/>
        <family val="2"/>
        <charset val="204"/>
        <scheme val="minor"/>
      </rPr>
      <t>, выполнить форматирование</t>
    </r>
  </si>
  <si>
    <r>
      <t xml:space="preserve">Построить сводную диаграмму </t>
    </r>
    <r>
      <rPr>
        <b/>
        <sz val="12"/>
        <color theme="1"/>
        <rFont val="Calibri"/>
        <family val="2"/>
        <charset val="204"/>
        <scheme val="minor"/>
      </rPr>
      <t>Расходы по статьям</t>
    </r>
    <r>
      <rPr>
        <sz val="12"/>
        <color theme="1"/>
        <rFont val="Calibri"/>
        <family val="2"/>
        <charset val="204"/>
        <scheme val="minor"/>
      </rPr>
      <t>, выполнить форматирование</t>
    </r>
  </si>
  <si>
    <t>Добавить 3 среза по первой сводной таблице: Подразделения, Статья расходов, Месяц</t>
  </si>
  <si>
    <t>Подключить срезы ко всем сводным таблицам и диаграммам</t>
  </si>
  <si>
    <r>
      <t xml:space="preserve">Выполнить сборку дашборда на листе </t>
    </r>
    <r>
      <rPr>
        <b/>
        <sz val="12"/>
        <color theme="1"/>
        <rFont val="Calibri"/>
        <family val="2"/>
        <charset val="204"/>
        <scheme val="minor"/>
      </rPr>
      <t>ДАШБОРД</t>
    </r>
    <r>
      <rPr>
        <sz val="12"/>
        <color theme="1"/>
        <rFont val="Calibri"/>
        <family val="2"/>
        <charset val="204"/>
        <scheme val="minor"/>
      </rPr>
      <t>: добавить заголовок, перенести срезы, диаграммы</t>
    </r>
  </si>
  <si>
    <r>
      <t xml:space="preserve">Исходная таблица </t>
    </r>
    <r>
      <rPr>
        <b/>
        <sz val="12"/>
        <color theme="1"/>
        <rFont val="Calibri"/>
        <family val="2"/>
        <charset val="204"/>
        <scheme val="minor"/>
      </rPr>
      <t>на листе данные</t>
    </r>
  </si>
  <si>
    <t>ЗАДАЧА: собрать интерактивный дашборд (в соответствии с образцом)</t>
  </si>
  <si>
    <t xml:space="preserve">Вывести значения в карточки План / Факт / Исполнение % </t>
  </si>
  <si>
    <t>*</t>
  </si>
  <si>
    <t>данные отобразить в тыс. руб</t>
  </si>
  <si>
    <t>Месяц-Год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</si>
  <si>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</si>
  <si>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</si>
  <si>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</si>
  <si>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</si>
  <si>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</si>
  <si>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</si>
  <si>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</si>
  <si>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</si>
  <si>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</si>
  <si>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</si>
  <si>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</si>
  <si>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</si>
  <si>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План, руб</t>
  </si>
  <si>
    <t>Факт, руб</t>
  </si>
  <si>
    <t>Отклонение, %</t>
  </si>
  <si>
    <t>Внебюджетные 
фонды</t>
  </si>
  <si>
    <t>Резерв по 
отпускам</t>
  </si>
  <si>
    <t>Коммерческий 
персонал</t>
  </si>
  <si>
    <t>Логистика 
и сервис</t>
  </si>
  <si>
    <t>Производственный 
персонал</t>
  </si>
  <si>
    <t>Подр_сокращ</t>
  </si>
  <si>
    <t>Статья_сокращ</t>
  </si>
  <si>
    <t>Внебюджет</t>
  </si>
  <si>
    <t>Названия строк</t>
  </si>
  <si>
    <t>Общий итог</t>
  </si>
  <si>
    <t>Отпуска</t>
  </si>
  <si>
    <t>Премия</t>
  </si>
  <si>
    <t>Произв</t>
  </si>
  <si>
    <t>Логист</t>
  </si>
  <si>
    <t>Коммерч</t>
  </si>
  <si>
    <t>Логотип</t>
  </si>
  <si>
    <t>Срез подразделения</t>
  </si>
  <si>
    <t>Срез статьи затрат</t>
  </si>
  <si>
    <t>Срез месяцы</t>
  </si>
  <si>
    <t>Анализ выполнения бюджета по фонду оплаты труда, тыс.руб.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</si>
</sst>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\-yy;@"/>
    <numFmt numFmtId="165" formatCode="#,##0.00%;\-#,##0.00%;#,##0.00%"/>
    <numFmt numFmtId="166" formatCode="#,##0.0"/>
    <numFmt numFmtId="167" formatCode="0.0%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7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/>
      <top style="thin">
        <color theme="0"/>
      </top>
      <bottom style="thin">
        <color theme="4" tint="0.399975585192419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4" fontId="0" fillId="0" borderId="0" xfId="0" applyNumberFormat="1"/>
    <xf numFmtId="0" fontId="3" fillId="2" borderId="0" xfId="0" applyFont="1" applyFill="1"/>
    <xf numFmtId="0" fontId="4" fillId="2" borderId="0" xfId="0" applyFont="1" applyFill="1"/>
    <xf numFmtId="43" fontId="4" fillId="2" borderId="0" xfId="1" applyFont="1" applyFill="1"/>
    <xf numFmtId="0" fontId="5" fillId="3" borderId="0" xfId="0" applyFont="1" applyFill="1" applyBorder="1"/>
    <xf numFmtId="0" fontId="5" fillId="3" borderId="2" xfId="0" applyFont="1" applyFill="1" applyBorder="1"/>
    <xf numFmtId="4" fontId="5" fillId="3" borderId="2" xfId="0" applyNumberFormat="1" applyFont="1" applyFill="1" applyBorder="1"/>
    <xf numFmtId="0" fontId="0" fillId="4" borderId="3" xfId="0" applyNumberFormat="1" applyFont="1" applyFill="1" applyBorder="1"/>
    <xf numFmtId="0" fontId="0" fillId="4" borderId="4" xfId="0" applyNumberFormat="1" applyFont="1" applyFill="1" applyBorder="1"/>
    <xf numFmtId="0" fontId="0" fillId="4" borderId="4" xfId="0" applyFont="1" applyFill="1" applyBorder="1"/>
    <xf numFmtId="0" fontId="0" fillId="4" borderId="5" xfId="0" applyNumberFormat="1" applyFont="1" applyFill="1" applyBorder="1"/>
    <xf numFmtId="0" fontId="0" fillId="4" borderId="1" xfId="0" applyNumberFormat="1" applyFont="1" applyFill="1" applyBorder="1"/>
    <xf numFmtId="0" fontId="0" fillId="4" borderId="1" xfId="0" applyFont="1" applyFill="1" applyBorder="1"/>
    <xf numFmtId="0" fontId="3" fillId="2" borderId="0" xfId="0" applyFont="1" applyFill="1" applyAlignment="1">
      <alignment horizontal="right"/>
    </xf>
    <xf numFmtId="0" fontId="0" fillId="2" borderId="0" xfId="0" applyFill="1"/>
    <xf numFmtId="164" fontId="0" fillId="4" borderId="4" xfId="0" applyNumberFormat="1" applyFont="1" applyFill="1" applyBorder="1"/>
    <xf numFmtId="164" fontId="0" fillId="4" borderId="1" xfId="0" applyNumberFormat="1" applyFont="1" applyFill="1" applyBorder="1"/>
    <xf numFmtId="165" fontId="0" fillId="0" borderId="0" xfId="0" applyNumberFormat="1"/>
    <xf numFmtId="4" fontId="0" fillId="4" borderId="1" xfId="0" applyNumberFormat="1" applyFont="1" applyFill="1" applyBorder="1"/>
    <xf numFmtId="0" fontId="0" fillId="4" borderId="4" xfId="0" applyNumberFormat="1" applyFont="1" applyFill="1" applyBorder="1" applyAlignment="1">
      <alignment wrapText="1"/>
    </xf>
    <xf numFmtId="0" fontId="0" fillId="4" borderId="1" xfId="0" applyNumberFormat="1" applyFont="1" applyFill="1" applyBorder="1" applyAlignment="1">
      <alignment wrapText="1"/>
    </xf>
    <xf numFmtId="0" fontId="0" fillId="4" borderId="5" xfId="0" applyNumberFormat="1" applyFont="1" applyFill="1" applyBorder="1" applyAlignment="1">
      <alignment wrapText="1"/>
    </xf>
    <xf numFmtId="0" fontId="0" fillId="4" borderId="0" xfId="0" applyNumberFormat="1" applyFont="1" applyFill="1" applyBorder="1"/>
    <xf numFmtId="0" fontId="0" fillId="4" borderId="0" xfId="0" applyNumberFormat="1" applyFont="1" applyFill="1" applyBorder="1" applyAlignment="1">
      <alignment wrapText="1"/>
    </xf>
    <xf numFmtId="0" fontId="5" fillId="3" borderId="6" xfId="0" applyFont="1" applyFill="1" applyBorder="1"/>
    <xf numFmtId="0" fontId="0" fillId="4" borderId="7" xfId="0" applyNumberFormat="1" applyFont="1" applyFill="1" applyBorder="1"/>
    <xf numFmtId="0" fontId="0" fillId="4" borderId="8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7" xfId="0" applyNumberFormat="1" applyFont="1" applyFill="1" applyBorder="1" applyAlignment="1">
      <alignment wrapText="1"/>
    </xf>
    <xf numFmtId="0" fontId="0" fillId="4" borderId="8" xfId="0" applyNumberFormat="1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 applyAlignment="1">
      <alignment vertical="center" wrapText="1"/>
    </xf>
    <xf numFmtId="166" fontId="7" fillId="0" borderId="9" xfId="0" applyNumberFormat="1" applyFont="1" applyBorder="1" applyAlignment="1">
      <alignment horizontal="center" vertical="center" wrapText="1"/>
    </xf>
    <xf numFmtId="166" fontId="7" fillId="0" borderId="9" xfId="0" applyNumberFormat="1" applyFont="1" applyBorder="1" applyAlignment="1">
      <alignment horizontal="center" vertical="top" wrapText="1"/>
    </xf>
    <xf numFmtId="167" fontId="7" fillId="0" borderId="9" xfId="0" applyNumberFormat="1" applyFont="1" applyBorder="1" applyAlignment="1">
      <alignment horizontal="center" vertical="top" wrapText="1"/>
    </xf>
    <xf numFmtId="166" fontId="4" fillId="0" borderId="0" xfId="0" applyNumberFormat="1" applyFont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0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0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mmm\-yy;@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mmm\-yy;@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mmm\-yy;@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5"/>
          <bgColor theme="5"/>
        </patternFill>
      </fill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strike val="0"/>
        <color rgb="FF0070C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Table" Target="pivotTables/pivotTable1.xml"/><Relationship Id="rId26" Type="http://schemas.openxmlformats.org/officeDocument/2006/relationships/styles" Target="styles.xml"/><Relationship Id="rId39" Type="http://schemas.openxmlformats.org/officeDocument/2006/relationships/customXml" Target="../customXml/item10.xml"/><Relationship Id="rId21" Type="http://schemas.openxmlformats.org/officeDocument/2006/relationships/pivotTable" Target="pivotTables/pivotTable4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3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Table" Target="pivotTables/pivotTable6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10" Type="http://schemas.microsoft.com/office/2007/relationships/slicerCache" Target="slicerCaches/slicerCache2.xml"/><Relationship Id="rId19" Type="http://schemas.openxmlformats.org/officeDocument/2006/relationships/pivotTable" Target="pivotTables/pivotTable2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Table" Target="pivotTables/pivotTable5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pivotTable" Target="pivotTables/pivotTable3.xml"/><Relationship Id="rId41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Динамика расходов по месяцам</a:t>
            </a:r>
          </a:p>
        </c:rich>
      </c:tx>
      <c:layout>
        <c:manualLayout>
          <c:xMode val="edge"/>
          <c:yMode val="edge"/>
          <c:x val="2.1798556430446207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Сумма по столбцу Факт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Январь</c:v>
              </c:pt>
              <c:pt idx="1">
                <c:v>Февраль</c:v>
              </c:pt>
              <c:pt idx="2">
                <c:v>Март</c:v>
              </c:pt>
              <c:pt idx="3">
                <c:v>Апрель</c:v>
              </c:pt>
              <c:pt idx="4">
                <c:v>Май</c:v>
              </c:pt>
              <c:pt idx="5">
                <c:v>Июнь</c:v>
              </c:pt>
            </c:strLit>
          </c:cat>
          <c:val>
            <c:numLit>
              <c:formatCode>General</c:formatCode>
              <c:ptCount val="6"/>
              <c:pt idx="0">
                <c:v>1797.66</c:v>
              </c:pt>
              <c:pt idx="1">
                <c:v>867.57</c:v>
              </c:pt>
              <c:pt idx="2">
                <c:v>1166.7</c:v>
              </c:pt>
              <c:pt idx="3">
                <c:v>1875.25</c:v>
              </c:pt>
              <c:pt idx="4">
                <c:v>1224.5999999999999</c:v>
              </c:pt>
              <c:pt idx="5">
                <c:v>1229.4000000000001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53B-42CD-AA47-3D42B48BEF62}"/>
            </c:ext>
          </c:extLst>
        </c:ser>
        <c:ser>
          <c:idx val="1"/>
          <c:order val="1"/>
          <c:tx>
            <c:v>Сумма по столбцу План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Январь</c:v>
              </c:pt>
              <c:pt idx="1">
                <c:v>Февраль</c:v>
              </c:pt>
              <c:pt idx="2">
                <c:v>Март</c:v>
              </c:pt>
              <c:pt idx="3">
                <c:v>Апрель</c:v>
              </c:pt>
              <c:pt idx="4">
                <c:v>Май</c:v>
              </c:pt>
              <c:pt idx="5">
                <c:v>Июнь</c:v>
              </c:pt>
            </c:strLit>
          </c:cat>
          <c:val>
            <c:numLit>
              <c:formatCode>General</c:formatCode>
              <c:ptCount val="6"/>
              <c:pt idx="0">
                <c:v>1427.67</c:v>
              </c:pt>
              <c:pt idx="1">
                <c:v>950.98</c:v>
              </c:pt>
              <c:pt idx="2">
                <c:v>1066.03</c:v>
              </c:pt>
              <c:pt idx="3">
                <c:v>1766.48</c:v>
              </c:pt>
              <c:pt idx="4">
                <c:v>1357.48</c:v>
              </c:pt>
              <c:pt idx="5">
                <c:v>1251.54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53B-42CD-AA47-3D42B48BE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262527"/>
        <c:axId val="572961263"/>
      </c:lineChart>
      <c:catAx>
        <c:axId val="12772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961263"/>
        <c:crosses val="autoZero"/>
        <c:auto val="1"/>
        <c:lblAlgn val="ctr"/>
        <c:lblOffset val="100"/>
        <c:noMultiLvlLbl val="0"/>
        <c:extLst/>
      </c:catAx>
      <c:valAx>
        <c:axId val="572961263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26252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[Выполнение.xlsx]PivotChartTable10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Расходы по подразделениям</a:t>
            </a:r>
          </a:p>
        </c:rich>
      </c:tx>
      <c:layout>
        <c:manualLayout>
          <c:xMode val="edge"/>
          <c:yMode val="edge"/>
          <c:x val="2.1798457011055435E-2"/>
          <c:y val="2.5356215088498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Сумма по столбцу Факт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8161.18</c:v>
              </c:pt>
            </c:numLit>
          </c:val>
          <c:extLst>
            <c:ext xmlns:c16="http://schemas.microsoft.com/office/drawing/2014/chart" uri="{C3380CC4-5D6E-409C-BE32-E72D297353CC}">
              <c16:uniqueId val="{00000000-30E4-4F4B-A244-6301F7551FB9}"/>
            </c:ext>
          </c:extLst>
        </c:ser>
        <c:ser>
          <c:idx val="1"/>
          <c:order val="1"/>
          <c:tx>
            <c:v>Сумма по столбцу План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7820.18</c:v>
              </c:pt>
            </c:numLit>
          </c:val>
          <c:extLst>
            <c:ext xmlns:c16="http://schemas.microsoft.com/office/drawing/2014/chart" uri="{C3380CC4-5D6E-409C-BE32-E72D297353CC}">
              <c16:uniqueId val="{00000001-30E4-4F4B-A244-6301F755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262527"/>
        <c:axId val="572961263"/>
      </c:barChart>
      <c:catAx>
        <c:axId val="12772625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9612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2961263"/>
        <c:scaling>
          <c:orientation val="minMax"/>
          <c:max val="45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26252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[Выполнение.xlsx]PivotChartTable11</c15:name>
        <c15:fmtId val="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Расходы по статьям</a:t>
            </a:r>
          </a:p>
        </c:rich>
      </c:tx>
      <c:layout>
        <c:manualLayout>
          <c:xMode val="edge"/>
          <c:yMode val="edge"/>
          <c:x val="2.1798457011055435E-2"/>
          <c:y val="2.5356215088498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745498595892298"/>
          <c:y val="0.23692307692307693"/>
          <c:w val="0.63827946331883345"/>
          <c:h val="0.6171505484891312"/>
        </c:manualLayout>
      </c:layout>
      <c:barChart>
        <c:barDir val="bar"/>
        <c:grouping val="clustered"/>
        <c:varyColors val="0"/>
        <c:ser>
          <c:idx val="0"/>
          <c:order val="0"/>
          <c:tx>
            <c:v>Сумма по столбцу Факт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Внебюджет</c:v>
              </c:pt>
              <c:pt idx="1">
                <c:v>ГПХ</c:v>
              </c:pt>
              <c:pt idx="2">
                <c:v>Оклад</c:v>
              </c:pt>
              <c:pt idx="3">
                <c:v>Отпуска</c:v>
              </c:pt>
              <c:pt idx="4">
                <c:v>Премия</c:v>
              </c:pt>
            </c:strLit>
          </c:cat>
          <c:val>
            <c:numLit>
              <c:formatCode>General</c:formatCode>
              <c:ptCount val="5"/>
              <c:pt idx="0">
                <c:v>1516.57</c:v>
              </c:pt>
              <c:pt idx="1">
                <c:v>142.26</c:v>
              </c:pt>
              <c:pt idx="2">
                <c:v>3955.19</c:v>
              </c:pt>
              <c:pt idx="3">
                <c:v>470.42</c:v>
              </c:pt>
              <c:pt idx="4">
                <c:v>2076.7399999999998</c:v>
              </c:pt>
            </c:numLit>
          </c:val>
          <c:extLst>
            <c:ext xmlns:c16="http://schemas.microsoft.com/office/drawing/2014/chart" uri="{C3380CC4-5D6E-409C-BE32-E72D297353CC}">
              <c16:uniqueId val="{00000000-ED8C-4D56-9AAB-E9C74C193EFC}"/>
            </c:ext>
          </c:extLst>
        </c:ser>
        <c:ser>
          <c:idx val="1"/>
          <c:order val="1"/>
          <c:tx>
            <c:v>Сумма по столбцу План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Внебюджет</c:v>
              </c:pt>
              <c:pt idx="1">
                <c:v>ГПХ</c:v>
              </c:pt>
              <c:pt idx="2">
                <c:v>Оклад</c:v>
              </c:pt>
              <c:pt idx="3">
                <c:v>Отпуска</c:v>
              </c:pt>
              <c:pt idx="4">
                <c:v>Премия</c:v>
              </c:pt>
            </c:strLit>
          </c:cat>
          <c:val>
            <c:numLit>
              <c:formatCode>General</c:formatCode>
              <c:ptCount val="5"/>
              <c:pt idx="0">
                <c:v>1343.33</c:v>
              </c:pt>
              <c:pt idx="1">
                <c:v>123.45</c:v>
              </c:pt>
              <c:pt idx="2">
                <c:v>4186.76</c:v>
              </c:pt>
              <c:pt idx="3">
                <c:v>484.65</c:v>
              </c:pt>
              <c:pt idx="4">
                <c:v>1681.99</c:v>
              </c:pt>
            </c:numLit>
          </c:val>
          <c:extLst>
            <c:ext xmlns:c16="http://schemas.microsoft.com/office/drawing/2014/chart" uri="{C3380CC4-5D6E-409C-BE32-E72D297353CC}">
              <c16:uniqueId val="{00000001-ED8C-4D56-9AAB-E9C74C19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2"/>
        <c:axId val="1277262527"/>
        <c:axId val="572961263"/>
      </c:barChart>
      <c:catAx>
        <c:axId val="127726252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9612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2961263"/>
        <c:scaling>
          <c:orientation val="minMax"/>
          <c:max val="45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26252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[Выполнение.xlsx]PivotChartTable12</c15:name>
        <c15:fmtId val="8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Динамика расходов по месяцам</a:t>
            </a:r>
          </a:p>
        </c:rich>
      </c:tx>
      <c:layout>
        <c:manualLayout>
          <c:xMode val="edge"/>
          <c:yMode val="edge"/>
          <c:x val="2.1798556430446207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Сумма по столбцу Факт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Январь</c:v>
              </c:pt>
              <c:pt idx="1">
                <c:v>Февраль</c:v>
              </c:pt>
              <c:pt idx="2">
                <c:v>Март</c:v>
              </c:pt>
              <c:pt idx="3">
                <c:v>Апрель</c:v>
              </c:pt>
              <c:pt idx="4">
                <c:v>Май</c:v>
              </c:pt>
              <c:pt idx="5">
                <c:v>Июнь</c:v>
              </c:pt>
            </c:strLit>
          </c:cat>
          <c:val>
            <c:numLit>
              <c:formatCode>General</c:formatCode>
              <c:ptCount val="6"/>
              <c:pt idx="0">
                <c:v>1797.66</c:v>
              </c:pt>
              <c:pt idx="1">
                <c:v>867.57</c:v>
              </c:pt>
              <c:pt idx="2">
                <c:v>1166.7</c:v>
              </c:pt>
              <c:pt idx="3">
                <c:v>1875.25</c:v>
              </c:pt>
              <c:pt idx="4">
                <c:v>1224.5999999999999</c:v>
              </c:pt>
              <c:pt idx="5">
                <c:v>1229.4000000000001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B2-44E5-89CE-C48604586177}"/>
            </c:ext>
          </c:extLst>
        </c:ser>
        <c:ser>
          <c:idx val="1"/>
          <c:order val="1"/>
          <c:tx>
            <c:v>Сумма по столбцу План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Январь</c:v>
              </c:pt>
              <c:pt idx="1">
                <c:v>Февраль</c:v>
              </c:pt>
              <c:pt idx="2">
                <c:v>Март</c:v>
              </c:pt>
              <c:pt idx="3">
                <c:v>Апрель</c:v>
              </c:pt>
              <c:pt idx="4">
                <c:v>Май</c:v>
              </c:pt>
              <c:pt idx="5">
                <c:v>Июнь</c:v>
              </c:pt>
            </c:strLit>
          </c:cat>
          <c:val>
            <c:numLit>
              <c:formatCode>General</c:formatCode>
              <c:ptCount val="6"/>
              <c:pt idx="0">
                <c:v>1427.67</c:v>
              </c:pt>
              <c:pt idx="1">
                <c:v>950.98</c:v>
              </c:pt>
              <c:pt idx="2">
                <c:v>1066.03</c:v>
              </c:pt>
              <c:pt idx="3">
                <c:v>1766.48</c:v>
              </c:pt>
              <c:pt idx="4">
                <c:v>1357.48</c:v>
              </c:pt>
              <c:pt idx="5">
                <c:v>1251.54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6B2-44E5-89CE-C48604586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262527"/>
        <c:axId val="572961263"/>
      </c:lineChart>
      <c:catAx>
        <c:axId val="12772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961263"/>
        <c:crosses val="autoZero"/>
        <c:auto val="1"/>
        <c:lblAlgn val="ctr"/>
        <c:lblOffset val="100"/>
        <c:noMultiLvlLbl val="0"/>
        <c:extLst/>
      </c:catAx>
      <c:valAx>
        <c:axId val="572961263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26252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[Выполнение.xlsx]PivotChartTable4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Расходы по подразделениям</a:t>
            </a:r>
          </a:p>
        </c:rich>
      </c:tx>
      <c:layout>
        <c:manualLayout>
          <c:xMode val="edge"/>
          <c:yMode val="edge"/>
          <c:x val="2.1798457011055435E-2"/>
          <c:y val="2.5356215088498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Сумма по столбцу Факт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8161.18</c:v>
              </c:pt>
            </c:numLit>
          </c:val>
          <c:extLst>
            <c:ext xmlns:c16="http://schemas.microsoft.com/office/drawing/2014/chart" uri="{C3380CC4-5D6E-409C-BE32-E72D297353CC}">
              <c16:uniqueId val="{00000000-18A7-4FF0-A39E-00CA12A970C5}"/>
            </c:ext>
          </c:extLst>
        </c:ser>
        <c:ser>
          <c:idx val="1"/>
          <c:order val="1"/>
          <c:tx>
            <c:v>Сумма по столбцу План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7820.18</c:v>
              </c:pt>
            </c:numLit>
          </c:val>
          <c:extLst>
            <c:ext xmlns:c16="http://schemas.microsoft.com/office/drawing/2014/chart" uri="{C3380CC4-5D6E-409C-BE32-E72D297353CC}">
              <c16:uniqueId val="{00000001-18A7-4FF0-A39E-00CA12A97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262527"/>
        <c:axId val="572961263"/>
      </c:barChart>
      <c:catAx>
        <c:axId val="12772625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9612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2961263"/>
        <c:scaling>
          <c:orientation val="minMax"/>
          <c:max val="45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26252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[Выполнение.xlsx]PivotChartTable5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Расходы по статьям</a:t>
            </a:r>
          </a:p>
        </c:rich>
      </c:tx>
      <c:layout>
        <c:manualLayout>
          <c:xMode val="edge"/>
          <c:yMode val="edge"/>
          <c:x val="2.1798457011055435E-2"/>
          <c:y val="2.5356215088498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745498595892298"/>
          <c:y val="0.23692307692307693"/>
          <c:w val="0.63827946331883345"/>
          <c:h val="0.6171505484891312"/>
        </c:manualLayout>
      </c:layout>
      <c:barChart>
        <c:barDir val="bar"/>
        <c:grouping val="clustered"/>
        <c:varyColors val="0"/>
        <c:ser>
          <c:idx val="0"/>
          <c:order val="0"/>
          <c:tx>
            <c:v>Сумма по столбцу Факт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Внебюджет</c:v>
              </c:pt>
              <c:pt idx="1">
                <c:v>ГПХ</c:v>
              </c:pt>
              <c:pt idx="2">
                <c:v>Оклад</c:v>
              </c:pt>
              <c:pt idx="3">
                <c:v>Отпуска</c:v>
              </c:pt>
              <c:pt idx="4">
                <c:v>Премия</c:v>
              </c:pt>
            </c:strLit>
          </c:cat>
          <c:val>
            <c:numLit>
              <c:formatCode>General</c:formatCode>
              <c:ptCount val="5"/>
              <c:pt idx="0">
                <c:v>1516.57</c:v>
              </c:pt>
              <c:pt idx="1">
                <c:v>142.26</c:v>
              </c:pt>
              <c:pt idx="2">
                <c:v>3955.19</c:v>
              </c:pt>
              <c:pt idx="3">
                <c:v>470.42</c:v>
              </c:pt>
              <c:pt idx="4">
                <c:v>2076.7399999999998</c:v>
              </c:pt>
            </c:numLit>
          </c:val>
          <c:extLst>
            <c:ext xmlns:c16="http://schemas.microsoft.com/office/drawing/2014/chart" uri="{C3380CC4-5D6E-409C-BE32-E72D297353CC}">
              <c16:uniqueId val="{00000000-B089-4D95-942B-A63BD7776CE5}"/>
            </c:ext>
          </c:extLst>
        </c:ser>
        <c:ser>
          <c:idx val="1"/>
          <c:order val="1"/>
          <c:tx>
            <c:v>Сумма по столбцу План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Внебюджет</c:v>
              </c:pt>
              <c:pt idx="1">
                <c:v>ГПХ</c:v>
              </c:pt>
              <c:pt idx="2">
                <c:v>Оклад</c:v>
              </c:pt>
              <c:pt idx="3">
                <c:v>Отпуска</c:v>
              </c:pt>
              <c:pt idx="4">
                <c:v>Премия</c:v>
              </c:pt>
            </c:strLit>
          </c:cat>
          <c:val>
            <c:numLit>
              <c:formatCode>General</c:formatCode>
              <c:ptCount val="5"/>
              <c:pt idx="0">
                <c:v>1343.33</c:v>
              </c:pt>
              <c:pt idx="1">
                <c:v>123.45</c:v>
              </c:pt>
              <c:pt idx="2">
                <c:v>4186.76</c:v>
              </c:pt>
              <c:pt idx="3">
                <c:v>484.65</c:v>
              </c:pt>
              <c:pt idx="4">
                <c:v>1681.99</c:v>
              </c:pt>
            </c:numLit>
          </c:val>
          <c:extLst>
            <c:ext xmlns:c16="http://schemas.microsoft.com/office/drawing/2014/chart" uri="{C3380CC4-5D6E-409C-BE32-E72D297353CC}">
              <c16:uniqueId val="{00000001-B089-4D95-942B-A63BD777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2"/>
        <c:axId val="1277262527"/>
        <c:axId val="572961263"/>
      </c:barChart>
      <c:catAx>
        <c:axId val="127726252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96126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2961263"/>
        <c:scaling>
          <c:orientation val="minMax"/>
          <c:max val="45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26252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[Выполнение.xlsx]PivotChartTable6</c15:name>
        <c15:fmtId val="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10</xdr:col>
      <xdr:colOff>518160</xdr:colOff>
      <xdr:row>22</xdr:row>
      <xdr:rowOff>136131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5ED998E3-3310-4AEE-AA58-9053B58EF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1"/>
          <a:ext cx="6743700" cy="3900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296334</xdr:rowOff>
    </xdr:from>
    <xdr:to>
      <xdr:col>4</xdr:col>
      <xdr:colOff>9525</xdr:colOff>
      <xdr:row>7</xdr:row>
      <xdr:rowOff>27214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id="{D2F472DF-884E-4800-B54D-E2298C9FFE8A}"/>
            </a:ext>
          </a:extLst>
        </xdr:cNvPr>
        <xdr:cNvGrpSpPr/>
      </xdr:nvGrpSpPr>
      <xdr:grpSpPr>
        <a:xfrm>
          <a:off x="1439333" y="1068917"/>
          <a:ext cx="4994275" cy="3255130"/>
          <a:chOff x="4402931" y="2382"/>
          <a:chExt cx="5467349" cy="3724275"/>
        </a:xfrm>
      </xdr:grpSpPr>
      <xdr:graphicFrame macro="">
        <xdr:nvGraphicFramePr>
          <xdr:cNvPr id="7" name="Диаграмма 6">
            <a:extLst>
              <a:ext uri="{FF2B5EF4-FFF2-40B4-BE49-F238E27FC236}">
                <a16:creationId xmlns:a16="http://schemas.microsoft.com/office/drawing/2014/main" id="{53FA5D0B-8720-450F-ABD7-1AE3059FA0F9}"/>
              </a:ext>
            </a:extLst>
          </xdr:cNvPr>
          <xdr:cNvGraphicFramePr/>
        </xdr:nvGraphicFramePr>
        <xdr:xfrm>
          <a:off x="4405311" y="2382"/>
          <a:ext cx="5464969" cy="1857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Диаграмма 7">
            <a:extLst>
              <a:ext uri="{FF2B5EF4-FFF2-40B4-BE49-F238E27FC236}">
                <a16:creationId xmlns:a16="http://schemas.microsoft.com/office/drawing/2014/main" id="{AE1B3293-FF8A-4CA3-96A1-107CE7E3A000}"/>
              </a:ext>
            </a:extLst>
          </xdr:cNvPr>
          <xdr:cNvGraphicFramePr>
            <a:graphicFrameLocks/>
          </xdr:cNvGraphicFramePr>
        </xdr:nvGraphicFramePr>
        <xdr:xfrm>
          <a:off x="4402931" y="1866900"/>
          <a:ext cx="2724150" cy="1857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" name="Диаграмма 8">
            <a:extLst>
              <a:ext uri="{FF2B5EF4-FFF2-40B4-BE49-F238E27FC236}">
                <a16:creationId xmlns:a16="http://schemas.microsoft.com/office/drawing/2014/main" id="{DF6A0493-933C-49B9-83B0-49344246FB00}"/>
              </a:ext>
            </a:extLst>
          </xdr:cNvPr>
          <xdr:cNvGraphicFramePr>
            <a:graphicFrameLocks/>
          </xdr:cNvGraphicFramePr>
        </xdr:nvGraphicFramePr>
        <xdr:xfrm>
          <a:off x="7143755" y="1869282"/>
          <a:ext cx="2724150" cy="1857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122464</xdr:colOff>
      <xdr:row>0</xdr:row>
      <xdr:rowOff>27215</xdr:rowOff>
    </xdr:from>
    <xdr:to>
      <xdr:col>0</xdr:col>
      <xdr:colOff>1319893</xdr:colOff>
      <xdr:row>3</xdr:row>
      <xdr:rowOff>176893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97115D8-8049-4B2F-AA3C-A9BE4AB4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464" y="27215"/>
          <a:ext cx="1197429" cy="73478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27219</xdr:rowOff>
    </xdr:from>
    <xdr:to>
      <xdr:col>1</xdr:col>
      <xdr:colOff>20</xdr:colOff>
      <xdr:row>7</xdr:row>
      <xdr:rowOff>27214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46DC6F33-D7BF-4F84-B944-11A01D72DEEB}"/>
            </a:ext>
          </a:extLst>
        </xdr:cNvPr>
        <xdr:cNvGrpSpPr/>
      </xdr:nvGrpSpPr>
      <xdr:grpSpPr>
        <a:xfrm>
          <a:off x="0" y="799802"/>
          <a:ext cx="1439353" cy="3524245"/>
          <a:chOff x="0" y="802826"/>
          <a:chExt cx="1442377" cy="3510638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1" name="Подразделение">
                <a:extLst>
                  <a:ext uri="{FF2B5EF4-FFF2-40B4-BE49-F238E27FC236}">
                    <a16:creationId xmlns:a16="http://schemas.microsoft.com/office/drawing/2014/main" id="{2DADBF3F-3122-404C-8262-2BCE3D94DCA0}"/>
                  </a:ext>
                </a:extLst>
              </xdr:cNvPr>
              <xdr:cNvGraphicFramePr/>
            </xdr:nvGraphicFramePr>
            <xdr:xfrm>
              <a:off x="0" y="802826"/>
              <a:ext cx="1442377" cy="1156607"/>
            </xdr:xfrm>
            <a:graphic>
              <a:graphicData uri="http://schemas.microsoft.com/office/drawing/2010/slicer">
                <sle:slicer xmlns:sle="http://schemas.microsoft.com/office/drawing/2010/slicer" name="Подразделение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799802"/>
                <a:ext cx="1439353" cy="116109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ru-RU" sz="1100"/>
  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2" name="Статья_затрат">
                <a:extLst>
                  <a:ext uri="{FF2B5EF4-FFF2-40B4-BE49-F238E27FC236}">
                    <a16:creationId xmlns:a16="http://schemas.microsoft.com/office/drawing/2014/main" id="{319DC507-CC7D-413D-8C61-8B8822008364}"/>
                  </a:ext>
                </a:extLst>
              </xdr:cNvPr>
              <xdr:cNvGraphicFramePr/>
            </xdr:nvGraphicFramePr>
            <xdr:xfrm>
              <a:off x="24493" y="1959429"/>
              <a:ext cx="1417864" cy="1170215"/>
            </xdr:xfrm>
            <a:graphic>
              <a:graphicData uri="http://schemas.microsoft.com/office/drawing/2010/slicer">
                <sle:slicer xmlns:sle="http://schemas.microsoft.com/office/drawing/2010/slicer" name="Статья_затрат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4442" y="1960888"/>
                <a:ext cx="1414891" cy="11747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ru-RU" sz="1100"/>
  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3" name="Месяц">
                <a:extLst>
                  <a:ext uri="{FF2B5EF4-FFF2-40B4-BE49-F238E27FC236}">
                    <a16:creationId xmlns:a16="http://schemas.microsoft.com/office/drawing/2014/main" id="{49AE0A48-D2A5-4985-BA5E-6433E1E0A4A0}"/>
                  </a:ext>
                </a:extLst>
              </xdr:cNvPr>
              <xdr:cNvGraphicFramePr/>
            </xdr:nvGraphicFramePr>
            <xdr:xfrm>
              <a:off x="24491" y="3129643"/>
              <a:ext cx="1417865" cy="1183821"/>
            </xdr:xfrm>
            <a:graphic>
              <a:graphicData uri="http://schemas.microsoft.com/office/drawing/2010/slicer">
                <sle:slicer xmlns:sle="http://schemas.microsoft.com/office/drawing/2010/slicer" name="Месяц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4440" y="3135638"/>
                <a:ext cx="1414892" cy="118840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ru-RU" sz="1100"/>
  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  </a:r>
              </a:p>
            </xdr:txBody>
          </xdr:sp>
        </mc:Fallback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902381</xdr:colOff>
      <xdr:row>3</xdr:row>
      <xdr:rowOff>142786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A687E75-F80E-437B-8FE1-1D88F48EA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4762" cy="71428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6</xdr:col>
      <xdr:colOff>514349</xdr:colOff>
      <xdr:row>21</xdr:row>
      <xdr:rowOff>11906</xdr:rowOff>
    </xdr:to>
    <xdr:grpSp>
      <xdr:nvGrpSpPr>
        <xdr:cNvPr id="7" name="Группа 6">
          <a:extLst>
            <a:ext uri="{FF2B5EF4-FFF2-40B4-BE49-F238E27FC236}">
              <a16:creationId xmlns:a16="http://schemas.microsoft.com/office/drawing/2014/main" id="{2446DD95-8050-4B5B-8A01-E588E3EEB27C}"/>
            </a:ext>
          </a:extLst>
        </xdr:cNvPr>
        <xdr:cNvGrpSpPr/>
      </xdr:nvGrpSpPr>
      <xdr:grpSpPr>
        <a:xfrm>
          <a:off x="0" y="952500"/>
          <a:ext cx="5824537" cy="3059906"/>
          <a:chOff x="4402931" y="2382"/>
          <a:chExt cx="5467349" cy="3724275"/>
        </a:xfrm>
      </xdr:grpSpPr>
      <xdr:graphicFrame macro="">
        <xdr:nvGraphicFramePr>
          <xdr:cNvPr id="8" name="Диаграмма 7">
            <a:extLst>
              <a:ext uri="{FF2B5EF4-FFF2-40B4-BE49-F238E27FC236}">
                <a16:creationId xmlns:a16="http://schemas.microsoft.com/office/drawing/2014/main" id="{33CE6977-897C-4D6E-88C7-8F682FABAD7A}"/>
              </a:ext>
            </a:extLst>
          </xdr:cNvPr>
          <xdr:cNvGraphicFramePr/>
        </xdr:nvGraphicFramePr>
        <xdr:xfrm>
          <a:off x="4405311" y="2382"/>
          <a:ext cx="5464969" cy="1857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" name="Диаграмма 8">
            <a:extLst>
              <a:ext uri="{FF2B5EF4-FFF2-40B4-BE49-F238E27FC236}">
                <a16:creationId xmlns:a16="http://schemas.microsoft.com/office/drawing/2014/main" id="{8BC87520-68CC-4F1A-8DE9-70392A6C9A70}"/>
              </a:ext>
            </a:extLst>
          </xdr:cNvPr>
          <xdr:cNvGraphicFramePr>
            <a:graphicFrameLocks/>
          </xdr:cNvGraphicFramePr>
        </xdr:nvGraphicFramePr>
        <xdr:xfrm>
          <a:off x="4402931" y="1866900"/>
          <a:ext cx="2724150" cy="1857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Диаграмма 9">
            <a:extLst>
              <a:ext uri="{FF2B5EF4-FFF2-40B4-BE49-F238E27FC236}">
                <a16:creationId xmlns:a16="http://schemas.microsoft.com/office/drawing/2014/main" id="{685E26B1-F154-4E3F-9E09-679E12DF21E0}"/>
              </a:ext>
            </a:extLst>
          </xdr:cNvPr>
          <xdr:cNvGraphicFramePr>
            <a:graphicFrameLocks/>
          </xdr:cNvGraphicFramePr>
        </xdr:nvGraphicFramePr>
        <xdr:xfrm>
          <a:off x="7143755" y="1869282"/>
          <a:ext cx="2724150" cy="1857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86843</xdr:colOff>
      <xdr:row>28</xdr:row>
      <xdr:rowOff>80736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DBE89CE-8690-47AB-B50E-71F086567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11643" cy="5201376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роф-комп" refreshedDate="45666.487521180556" backgroundQuery="1" createdVersion="6" refreshedVersion="6" minRefreshableVersion="3" recordCount="0" supportSubquery="1" supportAdvancedDrill="1" xr:uid="{04E53005-0759-46DE-8923-726BBC3A1017}">
  <cacheSource type="external" connectionId="1"/>
  <cacheFields count="4">
    <cacheField name="[Measures].[Сумма по столбцу План]" caption="Сумма по столбцу План" numFmtId="0" hierarchy="12" level="32767"/>
    <cacheField name="[Measures].[Сумма по столбцу Факт]" caption="Сумма по столбцу Факт" numFmtId="0" hierarchy="13" level="32767"/>
    <cacheField name="[Measures].[Отклонение, %]" caption="Отклонение, %" numFmtId="0" hierarchy="9" level="32767"/>
    <cacheField name="[ФОТ].[Подразделение].[Подразделение]" caption="Подразделение" numFmtId="0" level="1">
      <sharedItems containsSemiMixedTypes="0" containsNonDate="0" containsString="0"/>
    </cacheField>
  </cacheFields>
  <cacheHierarchies count="14">
    <cacheHierarchy uniqueName="[ФОТ].[Подразделение]" caption="Подразделение" attribute="1" defaultMemberUniqueName="[ФОТ].[Подразделение].[All]" allUniqueName="[ФОТ].[Подразделение].[All]" dimensionUniqueName="[ФОТ]" displayFolder="" count="2" memberValueDatatype="130" unbalanced="0">
      <fieldsUsage count="2">
        <fieldUsage x="-1"/>
        <fieldUsage x="3"/>
      </fieldsUsage>
    </cacheHierarchy>
    <cacheHierarchy uniqueName="[ФОТ].[Подр_сокращ]" caption="Подр_сокращ" attribute="1" defaultMemberUniqueName="[ФОТ].[Подр_сокращ].[All]" allUniqueName="[ФОТ].[Подр_сокращ].[All]" dimensionUniqueName="[ФОТ]" displayFolder="" count="0" memberValueDatatype="130" unbalanced="0"/>
    <cacheHierarchy uniqueName="[ФОТ].[Статья_затрат]" caption="Статья_затрат" attribute="1" defaultMemberUniqueName="[ФОТ].[Статья_затрат].[All]" allUniqueName="[ФОТ].[Статья_затрат].[All]" dimensionUniqueName="[ФОТ]" displayFolder="" count="2" memberValueDatatype="130" unbalanced="0"/>
    <cacheHierarchy uniqueName="[ФОТ].[Статья_сокращ]" caption="Статья_сокращ" attribute="1" defaultMemberUniqueName="[ФОТ].[Статья_сокращ].[All]" allUniqueName="[ФОТ].[Статья_сокращ].[All]" dimensionUniqueName="[ФОТ]" displayFolder="" count="0" memberValueDatatype="130" unbalanced="0"/>
    <cacheHierarchy uniqueName="[ФОТ].[Месяц]" caption="Месяц" attribute="1" defaultMemberUniqueName="[ФОТ].[Месяц].[All]" allUniqueName="[ФОТ].[Месяц].[All]" dimensionUniqueName="[ФОТ]" displayFolder="" count="2" memberValueDatatype="130" unbalanced="0"/>
    <cacheHierarchy uniqueName="[ФОТ].[Месяц-Год]" caption="Месяц-Год" attribute="1" time="1" defaultMemberUniqueName="[ФОТ].[Месяц-Год].[All]" allUniqueName="[ФОТ].[Месяц-Год].[All]" dimensionUniqueName="[ФОТ]" displayFolder="" count="0" memberValueDatatype="7" unbalanced="0"/>
    <cacheHierarchy uniqueName="[ФОТ].[План]" caption="План" attribute="1" defaultMemberUniqueName="[ФОТ].[План].[All]" allUniqueName="[ФОТ].[План].[All]" dimensionUniqueName="[ФОТ]" displayFolder="" count="0" memberValueDatatype="5" unbalanced="0"/>
    <cacheHierarchy uniqueName="[ФОТ].[Факт]" caption="Факт" attribute="1" defaultMemberUniqueName="[ФОТ].[Факт].[All]" allUniqueName="[ФОТ].[Факт].[All]" dimensionUniqueName="[ФОТ]" displayFolder="" count="0" memberValueDatatype="5" unbalanced="0"/>
    <cacheHierarchy uniqueName="[ФОТ].[Month_Number]" caption="Month_Number" attribute="1" defaultMemberUniqueName="[ФОТ].[Month_Number].[All]" allUniqueName="[ФОТ].[Month_Number].[All]" dimensionUniqueName="[ФОТ]" displayFolder="" count="0" memberValueDatatype="20" unbalanced="0" hidden="1"/>
    <cacheHierarchy uniqueName="[Measures].[Отклонение, %]" caption="Отклонение, %" measure="1" displayFolder="" measureGroup="ФОТ" count="0" oneField="1">
      <fieldsUsage count="1">
        <fieldUsage x="2"/>
      </fieldsUsage>
    </cacheHierarchy>
    <cacheHierarchy uniqueName="[Measures].[__XL_Count ФОТ]" caption="__XL_Count ФОТ" measure="1" displayFolder="" measureGroup="ФОТ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лан]" caption="Сумма по столбцу План" measure="1" displayFolder="" measureGroup="ФОТ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Факт]" caption="Сумма по столбцу Факт" measure="1" displayFolder="" measureGroup="ФОТ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ФОТ" uniqueName="[ФОТ]" caption="ФОТ"/>
  </dimensions>
  <measureGroups count="1">
    <measureGroup name="ФОТ" caption="ФОТ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роф-комп" refreshedDate="45666.487522106479" backgroundQuery="1" createdVersion="6" refreshedVersion="6" minRefreshableVersion="3" recordCount="0" supportSubquery="1" supportAdvancedDrill="1" xr:uid="{00819D47-EDF9-47CF-8286-D6897BCF1C8C}">
  <cacheSource type="external" connectionId="1"/>
  <cacheFields count="6">
    <cacheField name="[Measures].[Сумма по столбцу План]" caption="Сумма по столбцу План" numFmtId="0" hierarchy="12" level="32767"/>
    <cacheField name="[Measures].[Сумма по столбцу Факт]" caption="Сумма по столбцу Факт" numFmtId="0" hierarchy="13" level="32767"/>
    <cacheField name="[Measures].[Отклонение, %]" caption="Отклонение, %" numFmtId="0" hierarchy="9" level="32767"/>
    <cacheField name="[ФОТ].[Подр_сокращ].[Подр_сокращ]" caption="Подр_сокращ" numFmtId="0" hierarchy="1" level="1">
      <sharedItems count="4">
        <s v="Дирекция"/>
        <s v="Коммерч"/>
        <s v="Логист"/>
        <s v="Произв"/>
      </sharedItems>
    </cacheField>
    <cacheField name="[ФОТ].[Статья_сокращ].[Статья_сокращ]" caption="Статья_сокращ" numFmtId="0" hierarchy="3" level="1">
      <sharedItems count="5">
        <s v="Внебюджет"/>
        <s v="ГПХ"/>
        <s v="Оклад"/>
        <s v="Отпуска"/>
        <s v="Премия"/>
      </sharedItems>
    </cacheField>
    <cacheField name="[ФОТ].[Подразделение].[Подразделение]" caption="Подразделение" numFmtId="0" level="1">
      <sharedItems containsSemiMixedTypes="0" containsNonDate="0" containsString="0"/>
    </cacheField>
  </cacheFields>
  <cacheHierarchies count="14">
    <cacheHierarchy uniqueName="[ФОТ].[Подразделение]" caption="Подразделение" attribute="1" defaultMemberUniqueName="[ФОТ].[Подразделение].[All]" allUniqueName="[ФОТ].[Подразделение].[All]" dimensionUniqueName="[ФОТ]" displayFolder="" count="2" memberValueDatatype="130" unbalanced="0">
      <fieldsUsage count="2">
        <fieldUsage x="-1"/>
        <fieldUsage x="5"/>
      </fieldsUsage>
    </cacheHierarchy>
    <cacheHierarchy uniqueName="[ФОТ].[Подр_сокращ]" caption="Подр_сокращ" attribute="1" defaultMemberUniqueName="[ФОТ].[Подр_сокращ].[All]" allUniqueName="[ФОТ].[Подр_сокращ].[All]" dimensionUniqueName="[ФОТ]" displayFolder="" count="2" memberValueDatatype="130" unbalanced="0">
      <fieldsUsage count="2">
        <fieldUsage x="-1"/>
        <fieldUsage x="3"/>
      </fieldsUsage>
    </cacheHierarchy>
    <cacheHierarchy uniqueName="[ФОТ].[Статья_затрат]" caption="Статья_затрат" attribute="1" defaultMemberUniqueName="[ФОТ].[Статья_затрат].[All]" allUniqueName="[ФОТ].[Статья_затрат].[All]" dimensionUniqueName="[ФОТ]" displayFolder="" count="2" memberValueDatatype="130" unbalanced="0"/>
    <cacheHierarchy uniqueName="[ФОТ].[Статья_сокращ]" caption="Статья_сокращ" attribute="1" defaultMemberUniqueName="[ФОТ].[Статья_сокращ].[All]" allUniqueName="[ФОТ].[Статья_сокращ].[All]" dimensionUniqueName="[ФОТ]" displayFolder="" count="2" memberValueDatatype="130" unbalanced="0">
      <fieldsUsage count="2">
        <fieldUsage x="-1"/>
        <fieldUsage x="4"/>
      </fieldsUsage>
    </cacheHierarchy>
    <cacheHierarchy uniqueName="[ФОТ].[Месяц]" caption="Месяц" attribute="1" defaultMemberUniqueName="[ФОТ].[Месяц].[All]" allUniqueName="[ФОТ].[Месяц].[All]" dimensionUniqueName="[ФОТ]" displayFolder="" count="2" memberValueDatatype="130" unbalanced="0"/>
    <cacheHierarchy uniqueName="[ФОТ].[Месяц-Год]" caption="Месяц-Год" attribute="1" time="1" defaultMemberUniqueName="[ФОТ].[Месяц-Год].[All]" allUniqueName="[ФОТ].[Месяц-Год].[All]" dimensionUniqueName="[ФОТ]" displayFolder="" count="0" memberValueDatatype="7" unbalanced="0"/>
    <cacheHierarchy uniqueName="[ФОТ].[План]" caption="План" attribute="1" defaultMemberUniqueName="[ФОТ].[План].[All]" allUniqueName="[ФОТ].[План].[All]" dimensionUniqueName="[ФОТ]" displayFolder="" count="0" memberValueDatatype="5" unbalanced="0"/>
    <cacheHierarchy uniqueName="[ФОТ].[Факт]" caption="Факт" attribute="1" defaultMemberUniqueName="[ФОТ].[Факт].[All]" allUniqueName="[ФОТ].[Факт].[All]" dimensionUniqueName="[ФОТ]" displayFolder="" count="0" memberValueDatatype="5" unbalanced="0"/>
    <cacheHierarchy uniqueName="[ФОТ].[Month_Number]" caption="Month_Number" attribute="1" defaultMemberUniqueName="[ФОТ].[Month_Number].[All]" allUniqueName="[ФОТ].[Month_Number].[All]" dimensionUniqueName="[ФОТ]" displayFolder="" count="0" memberValueDatatype="20" unbalanced="0" hidden="1"/>
    <cacheHierarchy uniqueName="[Measures].[Отклонение, %]" caption="Отклонение, %" measure="1" displayFolder="" measureGroup="ФОТ" count="0" oneField="1">
      <fieldsUsage count="1">
        <fieldUsage x="2"/>
      </fieldsUsage>
    </cacheHierarchy>
    <cacheHierarchy uniqueName="[Measures].[__XL_Count ФОТ]" caption="__XL_Count ФОТ" measure="1" displayFolder="" measureGroup="ФОТ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лан]" caption="Сумма по столбцу План" measure="1" displayFolder="" measureGroup="ФОТ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Факт]" caption="Сумма по столбцу Факт" measure="1" displayFolder="" measureGroup="ФОТ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ФОТ" uniqueName="[ФОТ]" caption="ФОТ"/>
  </dimensions>
  <measureGroups count="1">
    <measureGroup name="ФОТ" caption="ФОТ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роф-комп" refreshedDate="45666.487143055558" backgroundQuery="1" createdVersion="3" refreshedVersion="6" minRefreshableVersion="3" recordCount="0" supportSubquery="1" supportAdvancedDrill="1" xr:uid="{3C49AD76-90E6-479F-AFAA-F468C55F68D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ФОТ].[Подразделение]" caption="Подразделение" attribute="1" defaultMemberUniqueName="[ФОТ].[Подразделение].[All]" allUniqueName="[ФОТ].[Подразделение].[All]" dimensionUniqueName="[ФОТ]" displayFolder="" count="2" memberValueDatatype="130" unbalanced="0"/>
    <cacheHierarchy uniqueName="[ФОТ].[Подр_сокращ]" caption="Подр_сокращ" attribute="1" defaultMemberUniqueName="[ФОТ].[Подр_сокращ].[All]" allUniqueName="[ФОТ].[Подр_сокращ].[All]" dimensionUniqueName="[ФОТ]" displayFolder="" count="0" memberValueDatatype="130" unbalanced="0"/>
    <cacheHierarchy uniqueName="[ФОТ].[Статья_затрат]" caption="Статья_затрат" attribute="1" defaultMemberUniqueName="[ФОТ].[Статья_затрат].[All]" allUniqueName="[ФОТ].[Статья_затрат].[All]" dimensionUniqueName="[ФОТ]" displayFolder="" count="2" memberValueDatatype="130" unbalanced="0"/>
    <cacheHierarchy uniqueName="[ФОТ].[Статья_сокращ]" caption="Статья_сокращ" attribute="1" defaultMemberUniqueName="[ФОТ].[Статья_сокращ].[All]" allUniqueName="[ФОТ].[Статья_сокращ].[All]" dimensionUniqueName="[ФОТ]" displayFolder="" count="0" memberValueDatatype="130" unbalanced="0"/>
    <cacheHierarchy uniqueName="[ФОТ].[Месяц]" caption="Месяц" attribute="1" defaultMemberUniqueName="[ФОТ].[Месяц].[All]" allUniqueName="[ФОТ].[Месяц].[All]" dimensionUniqueName="[ФОТ]" displayFolder="" count="2" memberValueDatatype="130" unbalanced="0"/>
    <cacheHierarchy uniqueName="[ФОТ].[Месяц-Год]" caption="Месяц-Год" attribute="1" time="1" defaultMemberUniqueName="[ФОТ].[Месяц-Год].[All]" allUniqueName="[ФОТ].[Месяц-Год].[All]" dimensionUniqueName="[ФОТ]" displayFolder="" count="0" memberValueDatatype="7" unbalanced="0"/>
    <cacheHierarchy uniqueName="[ФОТ].[План]" caption="План" attribute="1" defaultMemberUniqueName="[ФОТ].[План].[All]" allUniqueName="[ФОТ].[План].[All]" dimensionUniqueName="[ФОТ]" displayFolder="" count="0" memberValueDatatype="5" unbalanced="0"/>
    <cacheHierarchy uniqueName="[ФОТ].[Факт]" caption="Факт" attribute="1" defaultMemberUniqueName="[ФОТ].[Факт].[All]" allUniqueName="[ФОТ].[Факт].[All]" dimensionUniqueName="[ФОТ]" displayFolder="" count="0" memberValueDatatype="5" unbalanced="0"/>
    <cacheHierarchy uniqueName="[ФОТ].[Month_Number]" caption="Month_Number" attribute="1" defaultMemberUniqueName="[ФОТ].[Month_Number].[All]" allUniqueName="[ФОТ].[Month_Number].[All]" dimensionUniqueName="[ФОТ]" displayFolder="" count="0" memberValueDatatype="20" unbalanced="0" hidden="1"/>
    <cacheHierarchy uniqueName="[Measures].[Отклонение, %]" caption="Отклонение, %" measure="1" displayFolder="" measureGroup="ФОТ" count="0"/>
    <cacheHierarchy uniqueName="[Measures].[__XL_Count ФОТ]" caption="__XL_Count ФОТ" measure="1" displayFolder="" measureGroup="ФОТ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лан]" caption="Сумма по столбцу План" measure="1" displayFolder="" measureGroup="ФОТ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Факт]" caption="Сумма по столбцу Факт" measure="1" displayFolder="" measureGroup="ФОТ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74908487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роф-комп" refreshedDate="45666.487522800926" backgroundQuery="1" createdVersion="6" refreshedVersion="6" minRefreshableVersion="3" recordCount="0" supportSubquery="1" supportAdvancedDrill="1" xr:uid="{2135B622-057B-4A50-9608-9212982AF33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ФОТ].[Месяц].[Месяц]" caption="Месяц" numFmtId="0" hierarchy="4" level="1">
      <sharedItems count="6">
        <s v="Январь"/>
        <s v="Февраль"/>
        <s v="Март"/>
        <s v="Апрель"/>
        <s v="Май"/>
        <s v="Июнь"/>
      </sharedItems>
    </cacheField>
    <cacheField name="[Measures].[Сумма по столбцу Факт]" caption="Сумма по столбцу Факт" numFmtId="0" hierarchy="13" level="32767"/>
    <cacheField name="[Measures].[Сумма по столбцу План]" caption="Сумма по столбцу План" numFmtId="0" hierarchy="12" level="32767"/>
    <cacheField name="[ФОТ].[Подразделение].[Подразделение]" caption="Подразделение" numFmtId="0" level="1">
      <sharedItems containsSemiMixedTypes="0" containsNonDate="0" containsString="0"/>
    </cacheField>
  </cacheFields>
  <cacheHierarchies count="14">
    <cacheHierarchy uniqueName="[ФОТ].[Подразделение]" caption="Подразделение" attribute="1" defaultMemberUniqueName="[ФОТ].[Подразделение].[All]" allUniqueName="[ФОТ].[Подразделение].[All]" dimensionUniqueName="[ФОТ]" displayFolder="" count="2" memberValueDatatype="130" unbalanced="0">
      <fieldsUsage count="2">
        <fieldUsage x="-1"/>
        <fieldUsage x="3"/>
      </fieldsUsage>
    </cacheHierarchy>
    <cacheHierarchy uniqueName="[ФОТ].[Подр_сокращ]" caption="Подр_сокращ" attribute="1" defaultMemberUniqueName="[ФОТ].[Подр_сокращ].[All]" allUniqueName="[ФОТ].[Подр_сокращ].[All]" dimensionUniqueName="[ФОТ]" displayFolder="" count="0" memberValueDatatype="130" unbalanced="0"/>
    <cacheHierarchy uniqueName="[ФОТ].[Статья_затрат]" caption="Статья_затрат" attribute="1" defaultMemberUniqueName="[ФОТ].[Статья_затрат].[All]" allUniqueName="[ФОТ].[Статья_затрат].[All]" dimensionUniqueName="[ФОТ]" displayFolder="" count="2" memberValueDatatype="130" unbalanced="0"/>
    <cacheHierarchy uniqueName="[ФОТ].[Статья_сокращ]" caption="Статья_сокращ" attribute="1" defaultMemberUniqueName="[ФОТ].[Статья_сокращ].[All]" allUniqueName="[ФОТ].[Статья_сокращ].[All]" dimensionUniqueName="[ФОТ]" displayFolder="" count="0" memberValueDatatype="130" unbalanced="0"/>
    <cacheHierarchy uniqueName="[ФОТ].[Месяц]" caption="Месяц" attribute="1" defaultMemberUniqueName="[ФОТ].[Месяц].[All]" allUniqueName="[ФОТ].[Месяц].[All]" dimensionUniqueName="[ФОТ]" displayFolder="" count="2" memberValueDatatype="130" unbalanced="0">
      <fieldsUsage count="2">
        <fieldUsage x="-1"/>
        <fieldUsage x="0"/>
      </fieldsUsage>
    </cacheHierarchy>
    <cacheHierarchy uniqueName="[ФОТ].[Месяц-Год]" caption="Месяц-Год" attribute="1" time="1" defaultMemberUniqueName="[ФОТ].[Месяц-Год].[All]" allUniqueName="[ФОТ].[Месяц-Год].[All]" dimensionUniqueName="[ФОТ]" displayFolder="" count="0" memberValueDatatype="7" unbalanced="0"/>
    <cacheHierarchy uniqueName="[ФОТ].[План]" caption="План" attribute="1" defaultMemberUniqueName="[ФОТ].[План].[All]" allUniqueName="[ФОТ].[План].[All]" dimensionUniqueName="[ФОТ]" displayFolder="" count="0" memberValueDatatype="5" unbalanced="0"/>
    <cacheHierarchy uniqueName="[ФОТ].[Факт]" caption="Факт" attribute="1" defaultMemberUniqueName="[ФОТ].[Факт].[All]" allUniqueName="[ФОТ].[Факт].[All]" dimensionUniqueName="[ФОТ]" displayFolder="" count="0" memberValueDatatype="5" unbalanced="0"/>
    <cacheHierarchy uniqueName="[ФОТ].[Month_Number]" caption="Month_Number" attribute="1" defaultMemberUniqueName="[ФОТ].[Month_Number].[All]" allUniqueName="[ФОТ].[Month_Number].[All]" dimensionUniqueName="[ФОТ]" displayFolder="" count="0" memberValueDatatype="20" unbalanced="0" hidden="1"/>
    <cacheHierarchy uniqueName="[Measures].[Отклонение, %]" caption="Отклонение, %" measure="1" displayFolder="" measureGroup="ФОТ" count="0"/>
    <cacheHierarchy uniqueName="[Measures].[__XL_Count ФОТ]" caption="__XL_Count ФОТ" measure="1" displayFolder="" measureGroup="ФОТ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лан]" caption="Сумма по столбцу План" measure="1" displayFolder="" measureGroup="ФОТ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Факт]" caption="Сумма по столбцу Факт" measure="1" displayFolder="" measureGroup="ФОТ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ФОТ" uniqueName="[ФОТ]" caption="ФОТ"/>
  </dimensions>
  <measureGroups count="1">
    <measureGroup name="ФОТ" caption="ФОТ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3580476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роф-комп" refreshedDate="45666.487523379627" backgroundQuery="1" createdVersion="6" refreshedVersion="6" minRefreshableVersion="3" recordCount="0" supportSubquery="1" supportAdvancedDrill="1" xr:uid="{9932FD2A-EF1F-42EB-A29F-2A8B2543B13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ФОТ].[Месяц].[Месяц]" caption="Месяц" numFmtId="0" hierarchy="4" level="1">
      <sharedItems count="6">
        <s v="Январь"/>
        <s v="Февраль"/>
        <s v="Март"/>
        <s v="Апрель"/>
        <s v="Май"/>
        <s v="Июнь"/>
      </sharedItems>
    </cacheField>
    <cacheField name="[Measures].[Сумма по столбцу Факт]" caption="Сумма по столбцу Факт" numFmtId="0" hierarchy="13" level="32767"/>
    <cacheField name="[Measures].[Сумма по столбцу План]" caption="Сумма по столбцу План" numFmtId="0" hierarchy="12" level="32767"/>
    <cacheField name="[ФОТ].[Подразделение].[Подразделение]" caption="Подразделение" numFmtId="0" level="1">
      <sharedItems containsSemiMixedTypes="0" containsNonDate="0" containsString="0"/>
    </cacheField>
  </cacheFields>
  <cacheHierarchies count="14">
    <cacheHierarchy uniqueName="[ФОТ].[Подразделение]" caption="Подразделение" attribute="1" defaultMemberUniqueName="[ФОТ].[Подразделение].[All]" allUniqueName="[ФОТ].[Подразделение].[All]" dimensionUniqueName="[ФОТ]" displayFolder="" count="2" memberValueDatatype="130" unbalanced="0">
      <fieldsUsage count="2">
        <fieldUsage x="-1"/>
        <fieldUsage x="3"/>
      </fieldsUsage>
    </cacheHierarchy>
    <cacheHierarchy uniqueName="[ФОТ].[Подр_сокращ]" caption="Подр_сокращ" attribute="1" defaultMemberUniqueName="[ФОТ].[Подр_сокращ].[All]" allUniqueName="[ФОТ].[Подр_сокращ].[All]" dimensionUniqueName="[ФОТ]" displayFolder="" count="0" memberValueDatatype="130" unbalanced="0"/>
    <cacheHierarchy uniqueName="[ФОТ].[Статья_затрат]" caption="Статья_затрат" attribute="1" defaultMemberUniqueName="[ФОТ].[Статья_затрат].[All]" allUniqueName="[ФОТ].[Статья_затрат].[All]" dimensionUniqueName="[ФОТ]" displayFolder="" count="2" memberValueDatatype="130" unbalanced="0"/>
    <cacheHierarchy uniqueName="[ФОТ].[Статья_сокращ]" caption="Статья_сокращ" attribute="1" defaultMemberUniqueName="[ФОТ].[Статья_сокращ].[All]" allUniqueName="[ФОТ].[Статья_сокращ].[All]" dimensionUniqueName="[ФОТ]" displayFolder="" count="0" memberValueDatatype="130" unbalanced="0"/>
    <cacheHierarchy uniqueName="[ФОТ].[Месяц]" caption="Месяц" attribute="1" defaultMemberUniqueName="[ФОТ].[Месяц].[All]" allUniqueName="[ФОТ].[Месяц].[All]" dimensionUniqueName="[ФОТ]" displayFolder="" count="2" memberValueDatatype="130" unbalanced="0">
      <fieldsUsage count="2">
        <fieldUsage x="-1"/>
        <fieldUsage x="0"/>
      </fieldsUsage>
    </cacheHierarchy>
    <cacheHierarchy uniqueName="[ФОТ].[Месяц-Год]" caption="Месяц-Год" attribute="1" time="1" defaultMemberUniqueName="[ФОТ].[Месяц-Год].[All]" allUniqueName="[ФОТ].[Месяц-Год].[All]" dimensionUniqueName="[ФОТ]" displayFolder="" count="0" memberValueDatatype="7" unbalanced="0"/>
    <cacheHierarchy uniqueName="[ФОТ].[План]" caption="План" attribute="1" defaultMemberUniqueName="[ФОТ].[План].[All]" allUniqueName="[ФОТ].[План].[All]" dimensionUniqueName="[ФОТ]" displayFolder="" count="0" memberValueDatatype="5" unbalanced="0"/>
    <cacheHierarchy uniqueName="[ФОТ].[Факт]" caption="Факт" attribute="1" defaultMemberUniqueName="[ФОТ].[Факт].[All]" allUniqueName="[ФОТ].[Факт].[All]" dimensionUniqueName="[ФОТ]" displayFolder="" count="0" memberValueDatatype="5" unbalanced="0"/>
    <cacheHierarchy uniqueName="[ФОТ].[Month_Number]" caption="Month_Number" attribute="1" defaultMemberUniqueName="[ФОТ].[Month_Number].[All]" allUniqueName="[ФОТ].[Month_Number].[All]" dimensionUniqueName="[ФОТ]" displayFolder="" count="0" memberValueDatatype="20" unbalanced="0" hidden="1"/>
    <cacheHierarchy uniqueName="[Measures].[Отклонение, %]" caption="Отклонение, %" measure="1" displayFolder="" measureGroup="ФОТ" count="0"/>
    <cacheHierarchy uniqueName="[Measures].[__XL_Count ФОТ]" caption="__XL_Count ФОТ" measure="1" displayFolder="" measureGroup="ФОТ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лан]" caption="Сумма по столбцу План" measure="1" displayFolder="" measureGroup="ФОТ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Факт]" caption="Сумма по столбцу Факт" measure="1" displayFolder="" measureGroup="ФОТ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ФОТ" uniqueName="[ФОТ]" caption="ФОТ"/>
  </dimensions>
  <measureGroups count="1">
    <measureGroup name="ФОТ" caption="ФОТ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9929538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роф-комп" refreshedDate="45666.487523958334" backgroundQuery="1" createdVersion="6" refreshedVersion="6" minRefreshableVersion="3" recordCount="0" supportSubquery="1" supportAdvancedDrill="1" xr:uid="{DD162203-7965-4D14-9B60-1F3F15E0086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Сумма по столбцу Факт]" caption="Сумма по столбцу Факт" numFmtId="0" hierarchy="13" level="32767"/>
    <cacheField name="[Measures].[Сумма по столбцу План]" caption="Сумма по столбцу План" numFmtId="0" hierarchy="12" level="32767"/>
    <cacheField name="[ФОТ].[Подразделение].[Подразделение]" caption="Подразделение" numFmtId="0" level="1">
      <sharedItems containsSemiMixedTypes="0" containsNonDate="0" containsString="0"/>
    </cacheField>
  </cacheFields>
  <cacheHierarchies count="14">
    <cacheHierarchy uniqueName="[ФОТ].[Подразделение]" caption="Подразделение" attribute="1" defaultMemberUniqueName="[ФОТ].[Подразделение].[All]" allUniqueName="[ФОТ].[Подразделение].[All]" dimensionUniqueName="[ФОТ]" displayFolder="" count="2" memberValueDatatype="130" unbalanced="0">
      <fieldsUsage count="2">
        <fieldUsage x="-1"/>
        <fieldUsage x="2"/>
      </fieldsUsage>
    </cacheHierarchy>
    <cacheHierarchy uniqueName="[ФОТ].[Подр_сокращ]" caption="Подр_сокращ" attribute="1" defaultMemberUniqueName="[ФОТ].[Подр_сокращ].[All]" allUniqueName="[ФОТ].[Подр_сокращ].[All]" dimensionUniqueName="[ФОТ]" displayFolder="" count="0" memberValueDatatype="130" unbalanced="0"/>
    <cacheHierarchy uniqueName="[ФОТ].[Статья_затрат]" caption="Статья_затрат" attribute="1" defaultMemberUniqueName="[ФОТ].[Статья_затрат].[All]" allUniqueName="[ФОТ].[Статья_затрат].[All]" dimensionUniqueName="[ФОТ]" displayFolder="" count="2" memberValueDatatype="130" unbalanced="0"/>
    <cacheHierarchy uniqueName="[ФОТ].[Статья_сокращ]" caption="Статья_сокращ" attribute="1" defaultMemberUniqueName="[ФОТ].[Статья_сокращ].[All]" allUniqueName="[ФОТ].[Статья_сокращ].[All]" dimensionUniqueName="[ФОТ]" displayFolder="" count="0" memberValueDatatype="130" unbalanced="0"/>
    <cacheHierarchy uniqueName="[ФОТ].[Месяц]" caption="Месяц" attribute="1" defaultMemberUniqueName="[ФОТ].[Месяц].[All]" allUniqueName="[ФОТ].[Месяц].[All]" dimensionUniqueName="[ФОТ]" displayFolder="" count="2" memberValueDatatype="130" unbalanced="0"/>
    <cacheHierarchy uniqueName="[ФОТ].[Месяц-Год]" caption="Месяц-Год" attribute="1" time="1" defaultMemberUniqueName="[ФОТ].[Месяц-Год].[All]" allUniqueName="[ФОТ].[Месяц-Год].[All]" dimensionUniqueName="[ФОТ]" displayFolder="" count="0" memberValueDatatype="7" unbalanced="0"/>
    <cacheHierarchy uniqueName="[ФОТ].[План]" caption="План" attribute="1" defaultMemberUniqueName="[ФОТ].[План].[All]" allUniqueName="[ФОТ].[План].[All]" dimensionUniqueName="[ФОТ]" displayFolder="" count="0" memberValueDatatype="5" unbalanced="0"/>
    <cacheHierarchy uniqueName="[ФОТ].[Факт]" caption="Факт" attribute="1" defaultMemberUniqueName="[ФОТ].[Факт].[All]" allUniqueName="[ФОТ].[Факт].[All]" dimensionUniqueName="[ФОТ]" displayFolder="" count="0" memberValueDatatype="5" unbalanced="0"/>
    <cacheHierarchy uniqueName="[ФОТ].[Month_Number]" caption="Month_Number" attribute="1" defaultMemberUniqueName="[ФОТ].[Month_Number].[All]" allUniqueName="[ФОТ].[Month_Number].[All]" dimensionUniqueName="[ФОТ]" displayFolder="" count="0" memberValueDatatype="20" unbalanced="0" hidden="1"/>
    <cacheHierarchy uniqueName="[Measures].[Отклонение, %]" caption="Отклонение, %" measure="1" displayFolder="" measureGroup="ФОТ" count="0"/>
    <cacheHierarchy uniqueName="[Measures].[__XL_Count ФОТ]" caption="__XL_Count ФОТ" measure="1" displayFolder="" measureGroup="ФОТ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лан]" caption="Сумма по столбцу План" measure="1" displayFolder="" measureGroup="ФОТ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Факт]" caption="Сумма по столбцу Факт" measure="1" displayFolder="" measureGroup="ФОТ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ФОТ" uniqueName="[ФОТ]" caption="ФОТ"/>
  </dimensions>
  <measureGroups count="1">
    <measureGroup name="ФОТ" caption="ФОТ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334096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роф-комп" refreshedDate="45666.487524537035" backgroundQuery="1" createdVersion="6" refreshedVersion="6" minRefreshableVersion="3" recordCount="0" supportSubquery="1" supportAdvancedDrill="1" xr:uid="{B4B9B4A9-1BFD-4FBE-958D-D9096E9A7A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Сумма по столбцу Факт]" caption="Сумма по столбцу Факт" numFmtId="0" hierarchy="13" level="32767"/>
    <cacheField name="[Measures].[Сумма по столбцу План]" caption="Сумма по столбцу План" numFmtId="0" hierarchy="12" level="32767"/>
    <cacheField name="[ФОТ].[Статья_сокращ].[Статья_сокращ]" caption="Статья_сокращ" numFmtId="0" hierarchy="3" level="1">
      <sharedItems count="5">
        <s v="Внебюджет"/>
        <s v="ГПХ"/>
        <s v="Оклад"/>
        <s v="Отпуска"/>
        <s v="Премия"/>
      </sharedItems>
    </cacheField>
    <cacheField name="[ФОТ].[Подразделение].[Подразделение]" caption="Подразделение" numFmtId="0" level="1">
      <sharedItems containsSemiMixedTypes="0" containsNonDate="0" containsString="0"/>
    </cacheField>
  </cacheFields>
  <cacheHierarchies count="14">
    <cacheHierarchy uniqueName="[ФОТ].[Подразделение]" caption="Подразделение" attribute="1" defaultMemberUniqueName="[ФОТ].[Подразделение].[All]" allUniqueName="[ФОТ].[Подразделение].[All]" dimensionUniqueName="[ФОТ]" displayFolder="" count="2" memberValueDatatype="130" unbalanced="0">
      <fieldsUsage count="2">
        <fieldUsage x="-1"/>
        <fieldUsage x="3"/>
      </fieldsUsage>
    </cacheHierarchy>
    <cacheHierarchy uniqueName="[ФОТ].[Подр_сокращ]" caption="Подр_сокращ" attribute="1" defaultMemberUniqueName="[ФОТ].[Подр_сокращ].[All]" allUniqueName="[ФОТ].[Подр_сокращ].[All]" dimensionUniqueName="[ФОТ]" displayFolder="" count="0" memberValueDatatype="130" unbalanced="0"/>
    <cacheHierarchy uniqueName="[ФОТ].[Статья_затрат]" caption="Статья_затрат" attribute="1" defaultMemberUniqueName="[ФОТ].[Статья_затрат].[All]" allUniqueName="[ФОТ].[Статья_затрат].[All]" dimensionUniqueName="[ФОТ]" displayFolder="" count="2" memberValueDatatype="130" unbalanced="0"/>
    <cacheHierarchy uniqueName="[ФОТ].[Статья_сокращ]" caption="Статья_сокращ" attribute="1" defaultMemberUniqueName="[ФОТ].[Статья_сокращ].[All]" allUniqueName="[ФОТ].[Статья_сокращ].[All]" dimensionUniqueName="[ФОТ]" displayFolder="" count="2" memberValueDatatype="130" unbalanced="0">
      <fieldsUsage count="2">
        <fieldUsage x="-1"/>
        <fieldUsage x="2"/>
      </fieldsUsage>
    </cacheHierarchy>
    <cacheHierarchy uniqueName="[ФОТ].[Месяц]" caption="Месяц" attribute="1" defaultMemberUniqueName="[ФОТ].[Месяц].[All]" allUniqueName="[ФОТ].[Месяц].[All]" dimensionUniqueName="[ФОТ]" displayFolder="" count="2" memberValueDatatype="130" unbalanced="0"/>
    <cacheHierarchy uniqueName="[ФОТ].[Месяц-Год]" caption="Месяц-Год" attribute="1" time="1" defaultMemberUniqueName="[ФОТ].[Месяц-Год].[All]" allUniqueName="[ФОТ].[Месяц-Год].[All]" dimensionUniqueName="[ФОТ]" displayFolder="" count="0" memberValueDatatype="7" unbalanced="0"/>
    <cacheHierarchy uniqueName="[ФОТ].[План]" caption="План" attribute="1" defaultMemberUniqueName="[ФОТ].[План].[All]" allUniqueName="[ФОТ].[План].[All]" dimensionUniqueName="[ФОТ]" displayFolder="" count="0" memberValueDatatype="5" unbalanced="0"/>
    <cacheHierarchy uniqueName="[ФОТ].[Факт]" caption="Факт" attribute="1" defaultMemberUniqueName="[ФОТ].[Факт].[All]" allUniqueName="[ФОТ].[Факт].[All]" dimensionUniqueName="[ФОТ]" displayFolder="" count="0" memberValueDatatype="5" unbalanced="0"/>
    <cacheHierarchy uniqueName="[ФОТ].[Month_Number]" caption="Month_Number" attribute="1" defaultMemberUniqueName="[ФОТ].[Month_Number].[All]" allUniqueName="[ФОТ].[Month_Number].[All]" dimensionUniqueName="[ФОТ]" displayFolder="" count="0" memberValueDatatype="20" unbalanced="0" hidden="1"/>
    <cacheHierarchy uniqueName="[Measures].[Отклонение, %]" caption="Отклонение, %" measure="1" displayFolder="" measureGroup="ФОТ" count="0"/>
    <cacheHierarchy uniqueName="[Measures].[__XL_Count ФОТ]" caption="__XL_Count ФОТ" measure="1" displayFolder="" measureGroup="ФОТ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лан]" caption="Сумма по столбцу План" measure="1" displayFolder="" measureGroup="ФОТ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Факт]" caption="Сумма по столбцу Факт" measure="1" displayFolder="" measureGroup="ФОТ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ФОТ" uniqueName="[ФОТ]" caption="ФОТ"/>
  </dimensions>
  <measureGroups count="1">
    <measureGroup name="ФОТ" caption="ФОТ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7024987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роф-комп" refreshedDate="45666.487524999997" backgroundQuery="1" createdVersion="6" refreshedVersion="6" minRefreshableVersion="3" recordCount="0" supportSubquery="1" supportAdvancedDrill="1" xr:uid="{974195D1-653A-4CFC-A823-8B3605204AB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Сумма по столбцу Факт]" caption="Сумма по столбцу Факт" numFmtId="0" hierarchy="13" level="32767"/>
    <cacheField name="[Measures].[Сумма по столбцу План]" caption="Сумма по столбцу План" numFmtId="0" hierarchy="12" level="32767"/>
    <cacheField name="[ФОТ].[Подразделение].[Подразделение]" caption="Подразделение" numFmtId="0" level="1">
      <sharedItems containsSemiMixedTypes="0" containsNonDate="0" containsString="0"/>
    </cacheField>
  </cacheFields>
  <cacheHierarchies count="14">
    <cacheHierarchy uniqueName="[ФОТ].[Подразделение]" caption="Подразделение" attribute="1" defaultMemberUniqueName="[ФОТ].[Подразделение].[All]" allUniqueName="[ФОТ].[Подразделение].[All]" dimensionUniqueName="[ФОТ]" displayFolder="" count="2" memberValueDatatype="130" unbalanced="0">
      <fieldsUsage count="2">
        <fieldUsage x="-1"/>
        <fieldUsage x="2"/>
      </fieldsUsage>
    </cacheHierarchy>
    <cacheHierarchy uniqueName="[ФОТ].[Подр_сокращ]" caption="Подр_сокращ" attribute="1" defaultMemberUniqueName="[ФОТ].[Подр_сокращ].[All]" allUniqueName="[ФОТ].[Подр_сокращ].[All]" dimensionUniqueName="[ФОТ]" displayFolder="" count="0" memberValueDatatype="130" unbalanced="0"/>
    <cacheHierarchy uniqueName="[ФОТ].[Статья_затрат]" caption="Статья_затрат" attribute="1" defaultMemberUniqueName="[ФОТ].[Статья_затрат].[All]" allUniqueName="[ФОТ].[Статья_затрат].[All]" dimensionUniqueName="[ФОТ]" displayFolder="" count="2" memberValueDatatype="130" unbalanced="0"/>
    <cacheHierarchy uniqueName="[ФОТ].[Статья_сокращ]" caption="Статья_сокращ" attribute="1" defaultMemberUniqueName="[ФОТ].[Статья_сокращ].[All]" allUniqueName="[ФОТ].[Статья_сокращ].[All]" dimensionUniqueName="[ФОТ]" displayFolder="" count="0" memberValueDatatype="130" unbalanced="0"/>
    <cacheHierarchy uniqueName="[ФОТ].[Месяц]" caption="Месяц" attribute="1" defaultMemberUniqueName="[ФОТ].[Месяц].[All]" allUniqueName="[ФОТ].[Месяц].[All]" dimensionUniqueName="[ФОТ]" displayFolder="" count="2" memberValueDatatype="130" unbalanced="0"/>
    <cacheHierarchy uniqueName="[ФОТ].[Месяц-Год]" caption="Месяц-Год" attribute="1" time="1" defaultMemberUniqueName="[ФОТ].[Месяц-Год].[All]" allUniqueName="[ФОТ].[Месяц-Год].[All]" dimensionUniqueName="[ФОТ]" displayFolder="" count="0" memberValueDatatype="7" unbalanced="0"/>
    <cacheHierarchy uniqueName="[ФОТ].[План]" caption="План" attribute="1" defaultMemberUniqueName="[ФОТ].[План].[All]" allUniqueName="[ФОТ].[План].[All]" dimensionUniqueName="[ФОТ]" displayFolder="" count="0" memberValueDatatype="5" unbalanced="0"/>
    <cacheHierarchy uniqueName="[ФОТ].[Факт]" caption="Факт" attribute="1" defaultMemberUniqueName="[ФОТ].[Факт].[All]" allUniqueName="[ФОТ].[Факт].[All]" dimensionUniqueName="[ФОТ]" displayFolder="" count="0" memberValueDatatype="5" unbalanced="0"/>
    <cacheHierarchy uniqueName="[ФОТ].[Month_Number]" caption="Month_Number" attribute="1" defaultMemberUniqueName="[ФОТ].[Month_Number].[All]" allUniqueName="[ФОТ].[Month_Number].[All]" dimensionUniqueName="[ФОТ]" displayFolder="" count="0" memberValueDatatype="20" unbalanced="0" hidden="1"/>
    <cacheHierarchy uniqueName="[Measures].[Отклонение, %]" caption="Отклонение, %" measure="1" displayFolder="" measureGroup="ФОТ" count="0"/>
    <cacheHierarchy uniqueName="[Measures].[__XL_Count ФОТ]" caption="__XL_Count ФОТ" measure="1" displayFolder="" measureGroup="ФОТ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лан]" caption="Сумма по столбцу План" measure="1" displayFolder="" measureGroup="ФОТ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Факт]" caption="Сумма по столбцу Факт" measure="1" displayFolder="" measureGroup="ФОТ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ФОТ" uniqueName="[ФОТ]" caption="ФОТ"/>
  </dimensions>
  <measureGroups count="1">
    <measureGroup name="ФОТ" caption="ФОТ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962929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роф-комп" refreshedDate="45666.487525578705" backgroundQuery="1" createdVersion="6" refreshedVersion="6" minRefreshableVersion="3" recordCount="0" supportSubquery="1" supportAdvancedDrill="1" xr:uid="{12B84252-1CC9-476F-A0EF-97B93F4F84B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Сумма по столбцу Факт]" caption="Сумма по столбцу Факт" numFmtId="0" hierarchy="13" level="32767"/>
    <cacheField name="[Measures].[Сумма по столбцу План]" caption="Сумма по столбцу План" numFmtId="0" hierarchy="12" level="32767"/>
    <cacheField name="[ФОТ].[Статья_сокращ].[Статья_сокращ]" caption="Статья_сокращ" numFmtId="0" hierarchy="3" level="1">
      <sharedItems count="5">
        <s v="Внебюджет"/>
        <s v="ГПХ"/>
        <s v="Оклад"/>
        <s v="Отпуска"/>
        <s v="Премия"/>
      </sharedItems>
    </cacheField>
    <cacheField name="[ФОТ].[Подразделение].[Подразделение]" caption="Подразделение" numFmtId="0" level="1">
      <sharedItems containsSemiMixedTypes="0" containsNonDate="0" containsString="0"/>
    </cacheField>
  </cacheFields>
  <cacheHierarchies count="14">
    <cacheHierarchy uniqueName="[ФОТ].[Подразделение]" caption="Подразделение" attribute="1" defaultMemberUniqueName="[ФОТ].[Подразделение].[All]" allUniqueName="[ФОТ].[Подразделение].[All]" dimensionUniqueName="[ФОТ]" displayFolder="" count="2" memberValueDatatype="130" unbalanced="0">
      <fieldsUsage count="2">
        <fieldUsage x="-1"/>
        <fieldUsage x="3"/>
      </fieldsUsage>
    </cacheHierarchy>
    <cacheHierarchy uniqueName="[ФОТ].[Подр_сокращ]" caption="Подр_сокращ" attribute="1" defaultMemberUniqueName="[ФОТ].[Подр_сокращ].[All]" allUniqueName="[ФОТ].[Подр_сокращ].[All]" dimensionUniqueName="[ФОТ]" displayFolder="" count="0" memberValueDatatype="130" unbalanced="0"/>
    <cacheHierarchy uniqueName="[ФОТ].[Статья_затрат]" caption="Статья_затрат" attribute="1" defaultMemberUniqueName="[ФОТ].[Статья_затрат].[All]" allUniqueName="[ФОТ].[Статья_затрат].[All]" dimensionUniqueName="[ФОТ]" displayFolder="" count="2" memberValueDatatype="130" unbalanced="0"/>
    <cacheHierarchy uniqueName="[ФОТ].[Статья_сокращ]" caption="Статья_сокращ" attribute="1" defaultMemberUniqueName="[ФОТ].[Статья_сокращ].[All]" allUniqueName="[ФОТ].[Статья_сокращ].[All]" dimensionUniqueName="[ФОТ]" displayFolder="" count="2" memberValueDatatype="130" unbalanced="0">
      <fieldsUsage count="2">
        <fieldUsage x="-1"/>
        <fieldUsage x="2"/>
      </fieldsUsage>
    </cacheHierarchy>
    <cacheHierarchy uniqueName="[ФОТ].[Месяц]" caption="Месяц" attribute="1" defaultMemberUniqueName="[ФОТ].[Месяц].[All]" allUniqueName="[ФОТ].[Месяц].[All]" dimensionUniqueName="[ФОТ]" displayFolder="" count="2" memberValueDatatype="130" unbalanced="0"/>
    <cacheHierarchy uniqueName="[ФОТ].[Месяц-Год]" caption="Месяц-Год" attribute="1" time="1" defaultMemberUniqueName="[ФОТ].[Месяц-Год].[All]" allUniqueName="[ФОТ].[Месяц-Год].[All]" dimensionUniqueName="[ФОТ]" displayFolder="" count="0" memberValueDatatype="7" unbalanced="0"/>
    <cacheHierarchy uniqueName="[ФОТ].[План]" caption="План" attribute="1" defaultMemberUniqueName="[ФОТ].[План].[All]" allUniqueName="[ФОТ].[План].[All]" dimensionUniqueName="[ФОТ]" displayFolder="" count="0" memberValueDatatype="5" unbalanced="0"/>
    <cacheHierarchy uniqueName="[ФОТ].[Факт]" caption="Факт" attribute="1" defaultMemberUniqueName="[ФОТ].[Факт].[All]" allUniqueName="[ФОТ].[Факт].[All]" dimensionUniqueName="[ФОТ]" displayFolder="" count="0" memberValueDatatype="5" unbalanced="0"/>
    <cacheHierarchy uniqueName="[ФОТ].[Month_Number]" caption="Month_Number" attribute="1" defaultMemberUniqueName="[ФОТ].[Month_Number].[All]" allUniqueName="[ФОТ].[Month_Number].[All]" dimensionUniqueName="[ФОТ]" displayFolder="" count="0" memberValueDatatype="20" unbalanced="0" hidden="1"/>
    <cacheHierarchy uniqueName="[Measures].[Отклонение, %]" caption="Отклонение, %" measure="1" displayFolder="" measureGroup="ФОТ" count="0"/>
    <cacheHierarchy uniqueName="[Measures].[__XL_Count ФОТ]" caption="__XL_Count ФОТ" measure="1" displayFolder="" measureGroup="ФОТ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лан]" caption="Сумма по столбцу План" measure="1" displayFolder="" measureGroup="ФОТ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Факт]" caption="Сумма по столбцу Факт" measure="1" displayFolder="" measureGroup="ФОТ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ФОТ" uniqueName="[ФОТ]" caption="ФОТ"/>
  </dimensions>
  <measureGroups count="1">
    <measureGroup name="ФОТ" caption="ФОТ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1496046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3AFF0-1DA9-4B91-A8DB-E14C50C03E39}" name="PivotChartTable6" cacheId="6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7">
  <location ref="A1:C7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Факт" fld="0" baseField="0" baseItem="0"/>
    <dataField name="Сумма по столбцу План" fld="1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2" cacheId="702498723">
        <x15:pivotRow count="2">
          <x15:c>
            <x15:v>1516.57</x15:v>
          </x15:c>
          <x15:c>
            <x15:v>1343.33</x15:v>
          </x15:c>
        </x15:pivotRow>
        <x15:pivotRow count="2">
          <x15:c>
            <x15:v>142.26</x15:v>
          </x15:c>
          <x15:c>
            <x15:v>123.45</x15:v>
          </x15:c>
        </x15:pivotRow>
        <x15:pivotRow count="2">
          <x15:c>
            <x15:v>3955.19</x15:v>
          </x15:c>
          <x15:c>
            <x15:v>4186.76</x15:v>
          </x15:c>
        </x15:pivotRow>
        <x15:pivotRow count="2">
          <x15:c>
            <x15:v>470.42</x15:v>
          </x15:c>
          <x15:c>
            <x15:v>484.65</x15:v>
          </x15:c>
        </x15:pivotRow>
        <x15:pivotRow count="2">
          <x15:c>
            <x15:v>2076.7399999999998</x15:v>
          </x15:c>
          <x15:c>
            <x15:v>1681.99</x15:v>
          </x15:c>
        </x15:pivotRow>
        <x15:pivotRow count="2">
          <x15:c>
            <x15:v>8161.18</x15:v>
          </x15:c>
          <x15:c>
            <x15:v>7820.18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ФОТ]"/>
        <x15:activeTabTopLevelEntity name="[Подраз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3AFF0-1DA9-4B91-A8DB-E14C50C03E39}" name="PivotChartTable5" cacheId="5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5">
  <location ref="A1:B2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столбцу Факт" fld="0" baseField="0" baseItem="0"/>
    <dataField name="Сумма по столбцу План" fld="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2" cacheId="33409697">
        <x15:pivotRow count="2">
          <x15:c>
            <x15:v>8161.18</x15:v>
          </x15:c>
          <x15:c>
            <x15:v>7820.18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ФОТ]"/>
        <x15:activeTabTopLevelEntity name="[Подраз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3AFF0-1DA9-4B91-A8DB-E14C50C03E39}" name="PivotChartTable4" cacheId="4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3">
  <location ref="A1:C8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Факт" fld="1" baseField="0" baseItem="0"/>
    <dataField name="Сумма по столбцу План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2099295387">
        <x15:pivotRow count="2">
          <x15:c>
            <x15:v>1797.66</x15:v>
          </x15:c>
          <x15:c>
            <x15:v>1427.67</x15:v>
          </x15:c>
        </x15:pivotRow>
        <x15:pivotRow count="2">
          <x15:c>
            <x15:v>867.57</x15:v>
          </x15:c>
          <x15:c>
            <x15:v>950.98</x15:v>
          </x15:c>
        </x15:pivotRow>
        <x15:pivotRow count="2">
          <x15:c>
            <x15:v>1166.7</x15:v>
          </x15:c>
          <x15:c>
            <x15:v>1066.03</x15:v>
          </x15:c>
        </x15:pivotRow>
        <x15:pivotRow count="2">
          <x15:c>
            <x15:v>1875.25</x15:v>
          </x15:c>
          <x15:c>
            <x15:v>1766.48</x15:v>
          </x15:c>
        </x15:pivotRow>
        <x15:pivotRow count="2">
          <x15:c>
            <x15:v>1224.5999999999999</x15:v>
          </x15:c>
          <x15:c>
            <x15:v>1357.48</x15:v>
          </x15:c>
        </x15:pivotRow>
        <x15:pivotRow count="2">
          <x15:c>
            <x15:v>1229.4000000000001</x15:v>
          </x15:c>
          <x15:c>
            <x15:v>1251.54</x15:v>
          </x15:c>
        </x15:pivotRow>
        <x15:pivotRow count="2">
          <x15:c>
            <x15:v>8161.18</x15:v>
          </x15:c>
          <x15:c>
            <x15:v>7820.18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ФО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3AFF0-1DA9-4B91-A8DB-E14C50C03E39}" name="PivotChartTable10" cacheId="3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5">
  <location ref="A1:C8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Факт" fld="1" baseField="0" baseItem="0"/>
    <dataField name="Сумма по столбцу План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235804768">
        <x15:pivotRow count="2">
          <x15:c>
            <x15:v>1797.66</x15:v>
          </x15:c>
          <x15:c>
            <x15:v>1427.67</x15:v>
          </x15:c>
        </x15:pivotRow>
        <x15:pivotRow count="2">
          <x15:c>
            <x15:v>867.57</x15:v>
          </x15:c>
          <x15:c>
            <x15:v>950.98</x15:v>
          </x15:c>
        </x15:pivotRow>
        <x15:pivotRow count="2">
          <x15:c>
            <x15:v>1166.7</x15:v>
          </x15:c>
          <x15:c>
            <x15:v>1066.03</x15:v>
          </x15:c>
        </x15:pivotRow>
        <x15:pivotRow count="2">
          <x15:c>
            <x15:v>1875.25</x15:v>
          </x15:c>
          <x15:c>
            <x15:v>1766.48</x15:v>
          </x15:c>
        </x15:pivotRow>
        <x15:pivotRow count="2">
          <x15:c>
            <x15:v>1224.5999999999999</x15:v>
          </x15:c>
          <x15:c>
            <x15:v>1357.48</x15:v>
          </x15:c>
        </x15:pivotRow>
        <x15:pivotRow count="2">
          <x15:c>
            <x15:v>1229.4000000000001</x15:v>
          </x15:c>
          <x15:c>
            <x15:v>1251.54</x15:v>
          </x15:c>
        </x15:pivotRow>
        <x15:pivotRow count="2">
          <x15:c>
            <x15:v>8161.18</x15:v>
          </x15:c>
          <x15:c>
            <x15:v>7820.18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ФО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3AFF0-1DA9-4B91-A8DB-E14C50C03E39}" name="PivotChartTable11" cacheId="7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7">
  <location ref="A1:B2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столбцу Факт" fld="0" baseField="0" baseItem="0"/>
    <dataField name="Сумма по столбцу План" fld="1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2" cacheId="296292902">
        <x15:pivotRow count="2">
          <x15:c>
            <x15:v>8161.18</x15:v>
          </x15:c>
          <x15:c>
            <x15:v>7820.18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ФОТ]"/>
        <x15:activeTabTopLevelEntity name="[Подраз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3AFF0-1DA9-4B91-A8DB-E14C50C03E39}" name="PivotChartTable12" cacheId="8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9">
  <location ref="A1:C7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Факт" fld="0" baseField="0" baseItem="0"/>
    <dataField name="Сумма по столбцу План" fld="1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2" cacheId="414960464">
        <x15:pivotRow count="2">
          <x15:c>
            <x15:v>1516.57</x15:v>
          </x15:c>
          <x15:c>
            <x15:v>1343.33</x15:v>
          </x15:c>
        </x15:pivotRow>
        <x15:pivotRow count="2">
          <x15:c>
            <x15:v>142.26</x15:v>
          </x15:c>
          <x15:c>
            <x15:v>123.45</x15:v>
          </x15:c>
        </x15:pivotRow>
        <x15:pivotRow count="2">
          <x15:c>
            <x15:v>3955.19</x15:v>
          </x15:c>
          <x15:c>
            <x15:v>4186.76</x15:v>
          </x15:c>
        </x15:pivotRow>
        <x15:pivotRow count="2">
          <x15:c>
            <x15:v>470.42</x15:v>
          </x15:c>
          <x15:c>
            <x15:v>484.65</x15:v>
          </x15:c>
        </x15:pivotRow>
        <x15:pivotRow count="2">
          <x15:c>
            <x15:v>2076.7399999999998</x15:v>
          </x15:c>
          <x15:c>
            <x15:v>1681.99</x15:v>
          </x15:c>
        </x15:pivotRow>
        <x15:pivotRow count="2">
          <x15:c>
            <x15:v>8161.18</x15:v>
          </x15:c>
          <x15:c>
            <x15:v>7820.18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ФОТ]"/>
        <x15:activeTabTopLevelEntity name="[Подраз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F2365-9665-4139-9D5A-478827DE7877}" name="Сводная таблица1" cacheId="0" applyNumberFormats="0" applyBorderFormats="0" applyFontFormats="0" applyPatternFormats="0" applyAlignmentFormats="0" applyWidthHeightFormats="1" dataCaption="Значения" tag="240bd38c-4c0d-4dd1-ba2b-360b570b2356" updatedVersion="6" minRefreshableVersion="3" useAutoFormatting="1" itemPrintTitles="1" createdVersion="6" indent="0" outline="1" outlineData="1" multipleFieldFilters="0">
  <location ref="C1:E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Факт, руб" fld="1" baseField="0" baseItem="1" numFmtId="4"/>
    <dataField name="План, руб" fld="0" baseField="0" baseItem="1" numFmtId="4"/>
    <dataField fld="2" subtotal="count" baseField="0" baseItem="0"/>
  </dataFields>
  <pivotHierarchies count="14"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План, руб"/>
    <pivotHierarchy dragToData="1" caption="Факт, руб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О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60754-536C-4876-A8CB-CCAE088DF490}" name="Сводная таблица4" cacheId="1" applyNumberFormats="0" applyBorderFormats="0" applyFontFormats="0" applyPatternFormats="0" applyAlignmentFormats="0" applyWidthHeightFormats="1" dataCaption="Значения" tag="74d26e0c-e7df-4ce8-83dc-948cd2f822cd" updatedVersion="6" minRefreshableVersion="3" useAutoFormatting="1" itemPrintTitles="1" createdVersion="6" indent="0" outline="1" outlineData="1" multipleFieldFilters="0">
  <location ref="A24:D49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2">
    <field x="3"/>
    <field x="4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Факт, руб" fld="1" baseField="0" baseItem="1" numFmtId="4"/>
    <dataField name="План, руб" fld="0" baseField="0" baseItem="1" numFmtId="4"/>
    <dataField fld="2" subtotal="count" baseField="0" baseItem="0"/>
  </dataFields>
  <pivotHierarchies count="14"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План, руб"/>
    <pivotHierarchy dragToData="1" caption="Факт, руб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ОТ]"/>
        <x15:activeTabTopLevelEntity name="[Подраз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дразделение" xr10:uid="{E823C81E-2C63-459A-91A7-CEA9DE99DF14}" sourceName="[ФОТ].[Подразделение]">
  <pivotTables>
    <pivotTable tabId="8" name="Сводная таблица1"/>
    <pivotTable tabId="8" name="Сводная таблица4"/>
  </pivotTables>
  <data>
    <olap pivotCacheId="1274908487">
      <levels count="2">
        <level uniqueName="[ФОТ].[Подразделение].[(All)]" sourceCaption="(All)" count="0"/>
        <level uniqueName="[ФОТ].[Подразделение].[Подразделение]" sourceCaption="Подразделение" count="4">
          <ranges>
            <range startItem="0">
              <i n="[ФОТ].[Подразделение].&amp;[Дирекция]" c="Дирекция"/>
              <i n="[ФОТ].[Подразделение].&amp;[Коммерческий _x000a_персонал]" c="Коммерческий _x000a_персонал"/>
              <i n="[ФОТ].[Подразделение].&amp;[Логистика _x000a_и сервис]" c="Логистика _x000a_и сервис"/>
              <i n="[ФОТ].[Подразделение].&amp;[Производственный _x000a_персонал]" c="Производственный _x000a_персонал"/>
            </range>
          </ranges>
        </level>
      </levels>
      <selections count="1">
        <selection n="[ФОТ].[Подразделение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2"/>
        <pivotTable tabId="4294967295" name="PivotChartTable11"/>
        <pivotTable tabId="4294967295" name="PivotChartTable6"/>
        <pivotTable tabId="4294967295" name="PivotChartTable5"/>
        <pivotTable tabId="4294967295" name="PivotChartTable4"/>
        <pivotTable tabId="4294967295" name="PivotChartTable10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татья_затрат" xr10:uid="{F7DECB22-0F6F-4327-A59B-F7D7FF6BEFDB}" sourceName="[ФОТ].[Статья_затрат]">
  <pivotTables>
    <pivotTable tabId="8" name="Сводная таблица1"/>
    <pivotTable tabId="8" name="Сводная таблица4"/>
  </pivotTables>
  <data>
    <olap pivotCacheId="1274908487">
      <levels count="2">
        <level uniqueName="[ФОТ].[Статья_затрат].[(All)]" sourceCaption="(All)" count="0"/>
        <level uniqueName="[ФОТ].[Статья_затрат].[Статья_затрат]" sourceCaption="Статья_затрат" count="5">
          <ranges>
            <range startItem="0">
              <i n="[ФОТ].[Статья_затрат].&amp;[Внебюджетные _x000a_фонды]" c="Внебюджетные _x000a_фонды"/>
              <i n="[ФОТ].[Статья_затрат].&amp;[ГПХ]" c="ГПХ"/>
              <i n="[ФОТ].[Статья_затрат].&amp;[Оклад]" c="Оклад"/>
              <i n="[ФОТ].[Статья_затрат].&amp;[Премия]" c="Премия"/>
              <i n="[ФОТ].[Статья_затрат].&amp;[Резерв по _x000a_отпускам]" c="Резерв по _x000a_отпускам"/>
            </range>
          </ranges>
        </level>
      </levels>
      <selections count="1">
        <selection n="[ФОТ].[Статья_затрат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2"/>
        <pivotTable tabId="4294967295" name="PivotChartTable11"/>
        <pivotTable tabId="4294967295" name="PivotChartTable6"/>
        <pivotTable tabId="4294967295" name="PivotChartTable5"/>
        <pivotTable tabId="4294967295" name="PivotChartTable4"/>
        <pivotTable tabId="4294967295" name="PivotChartTable10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092EF819-BA18-48B2-A736-FAFDCED243E9}" sourceName="[ФОТ].[Месяц]">
  <pivotTables>
    <pivotTable tabId="8" name="Сводная таблица1"/>
    <pivotTable tabId="8" name="Сводная таблица4"/>
  </pivotTables>
  <data>
    <olap pivotCacheId="1274908487">
      <levels count="2">
        <level uniqueName="[ФОТ].[Месяц].[(All)]" sourceCaption="(All)" count="0"/>
        <level uniqueName="[ФОТ].[Месяц].[Месяц]" sourceCaption="Месяц" count="6">
          <ranges>
            <range startItem="0">
              <i n="[ФОТ].[Месяц].&amp;[Январь]" c="Январь"/>
              <i n="[ФОТ].[Месяц].&amp;[Февраль]" c="Февраль"/>
              <i n="[ФОТ].[Месяц].&amp;[Март]" c="Март"/>
              <i n="[ФОТ].[Месяц].&amp;[Апрель]" c="Апрель"/>
              <i n="[ФОТ].[Месяц].&amp;[Май]" c="Май"/>
              <i n="[ФОТ].[Месяц].&amp;[Июнь]" c="Июнь"/>
            </range>
          </ranges>
        </level>
      </levels>
      <selections count="1">
        <selection n="[ФОТ].[Месяц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2"/>
        <pivotTable tabId="4294967295" name="PivotChartTable11"/>
        <pivotTable tabId="4294967295" name="PivotChartTable6"/>
        <pivotTable tabId="4294967295" name="PivotChartTable5"/>
        <pivotTable tabId="4294967295" name="PivotChartTable4"/>
        <pivotTable tabId="4294967295" name="PivotChartTable10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одразделение" xr10:uid="{7DC4FB96-0C98-44BC-A2FB-2FC62734BC51}" cache="Срез_Подразделение" caption="Подразделение" level="1" style="SlicerStyleDark2" rowHeight="180000"/>
  <slicer name="Статья_затрат" xr10:uid="{3E51AC5B-9F94-4335-8159-AA414E742904}" cache="Срез_Статья_затрат" caption="Статья_затрат" level="1" style="SlicerStyleDark2" rowHeight="180000"/>
  <slicer name="Месяц" xr10:uid="{53EEF97C-E2E6-4767-ABB6-CA3B2F4406DE}" cache="Срез_Месяц" caption="Месяц" level="1" style="SlicerStyleDark2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5A5B28-D9E1-4098-9E45-EC178EBF4B16}" name="ФОТ" displayName="ФОТ" ref="A1:H121" totalsRowShown="0" headerRowDxfId="18" dataDxfId="17">
  <tableColumns count="8">
    <tableColumn id="1" xr3:uid="{3FB09203-93A3-49E8-AC2D-0C1EBC771BA4}" name="Подразделение" dataDxfId="16"/>
    <tableColumn id="7" xr3:uid="{26607821-F0CE-4464-A799-17192F1BF7CE}" name="Подр_сокращ" dataDxfId="15">
      <calculatedColumnFormula>VLOOKUP(ФОТ[[#This Row],[Подразделение]],Подразд[],2,0)</calculatedColumnFormula>
    </tableColumn>
    <tableColumn id="2" xr3:uid="{51153C38-BFDC-41BA-861F-829C34EB862C}" name="Статья_затрат" dataDxfId="14"/>
    <tableColumn id="8" xr3:uid="{270AD577-C9AA-49AD-B55B-6AD9D10739FE}" name="Статья_сокращ" dataDxfId="13">
      <calculatedColumnFormula>VLOOKUP(ФОТ[[#This Row],[Статья_затрат]],Статьи_затрат[],2,0)</calculatedColumnFormula>
    </tableColumn>
    <tableColumn id="3" xr3:uid="{3468B652-5746-4622-B954-98F47EFF50CA}" name="Месяц" dataDxfId="12"/>
    <tableColumn id="4" xr3:uid="{9EDA6395-80DF-477A-A867-8B4F65A69328}" name="Месяц-Год" dataDxfId="11">
      <calculatedColumnFormula>VLOOKUP(E2,$P$1:$Q$13,2,0)</calculatedColumnFormula>
    </tableColumn>
    <tableColumn id="5" xr3:uid="{23FC430A-4AE9-4A6A-8936-E42D49170F9D}" name="План" dataDxfId="10"/>
    <tableColumn id="6" xr3:uid="{67EBEDE1-0FEB-4D94-AD2E-91B8D4F4280C}" name="Факт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55BFB6-B600-4638-B533-FDBFA2AE7878}" name="Календарик" displayName="Календарик" ref="P1:Q13" totalsRowShown="0" headerRowDxfId="8">
  <autoFilter ref="P1:Q13" xr:uid="{59E2D81F-5E5E-48BA-AF75-5D691591E7DD}"/>
  <tableColumns count="2">
    <tableColumn id="1" xr3:uid="{293183B5-19D7-4CF0-8292-4E1E8E641265}" name="Месяц"/>
    <tableColumn id="2" xr3:uid="{54745D22-8B5A-4AD0-9F45-0D8137F5B0B2}" name="Месяц-Год" dataDxfId="7">
      <calculatedColumnFormula>EOMONTH(Q1,1)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87668B-1B80-44FC-9544-E8359EECB103}" name="Подразд" displayName="Подразд" ref="M1:N5" totalsRowShown="0" tableBorderDxfId="6">
  <autoFilter ref="M1:N5" xr:uid="{B8B2B073-FE10-4EF0-80BB-CC5B151C1658}"/>
  <tableColumns count="2">
    <tableColumn id="1" xr3:uid="{AB53761D-A478-4CF4-AD20-6AFC91DAC839}" name="Подразделение" dataDxfId="5"/>
    <tableColumn id="2" xr3:uid="{91D84859-0F6F-4C45-8A93-3231E117DD7C}" name="Подр_сокра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FAF984-6DCF-4CEC-8EA4-AF36B0D6F566}" name="Статьи_затрат" displayName="Статьи_затрат" ref="J1:K6" totalsRowShown="0" headerRowDxfId="3" tableBorderDxfId="2">
  <autoFilter ref="J1:K6" xr:uid="{4D5DC90A-E083-45BB-84AD-075793CA6763}"/>
  <tableColumns count="2">
    <tableColumn id="1" xr3:uid="{9E071030-6279-4D34-8B0D-10137F5F10F1}" name="Статья_затрат" dataDxfId="1"/>
    <tableColumn id="2" xr3:uid="{2ACE9F32-16DF-4785-A143-F9B2949D67B1}" name="Статья_сокра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0FEE-5D43-4021-8450-E1FB13D5BD05}">
  <dimension ref="A1:N42"/>
  <sheetViews>
    <sheetView showGridLines="0" zoomScale="70" zoomScaleNormal="70" workbookViewId="0">
      <pane ySplit="2" topLeftCell="A3" activePane="bottomLeft" state="frozen"/>
      <selection pane="bottomLeft" activeCell="A3" sqref="A3"/>
    </sheetView>
  </sheetViews>
  <sheetFormatPr defaultColWidth="8.85546875" defaultRowHeight="15.75" x14ac:dyDescent="0.25"/>
  <cols>
    <col min="1" max="2" width="8.85546875" style="4"/>
    <col min="3" max="3" width="10.28515625" style="4" customWidth="1"/>
    <col min="4" max="4" width="9.28515625" style="4" customWidth="1"/>
    <col min="5" max="12" width="8.85546875" style="4"/>
    <col min="13" max="14" width="12.7109375" style="4" bestFit="1" customWidth="1"/>
    <col min="15" max="16384" width="8.85546875" style="4"/>
  </cols>
  <sheetData>
    <row r="1" spans="1:12" ht="18.75" x14ac:dyDescent="0.3">
      <c r="A1" s="1" t="s">
        <v>23</v>
      </c>
    </row>
    <row r="2" spans="1:12" x14ac:dyDescent="0.25">
      <c r="A2" s="4" t="s">
        <v>22</v>
      </c>
    </row>
    <row r="3" spans="1:12" x14ac:dyDescent="0.25">
      <c r="A3" s="3">
        <v>1</v>
      </c>
      <c r="B3" s="4" t="s">
        <v>15</v>
      </c>
      <c r="L3" s="3"/>
    </row>
    <row r="15" spans="1:12" x14ac:dyDescent="0.25">
      <c r="L15" s="3"/>
    </row>
    <row r="17" spans="1:14" x14ac:dyDescent="0.25">
      <c r="M17" s="5"/>
      <c r="N17" s="5"/>
    </row>
    <row r="18" spans="1:14" x14ac:dyDescent="0.25">
      <c r="M18" s="5"/>
      <c r="N18" s="5"/>
    </row>
    <row r="24" spans="1:14" x14ac:dyDescent="0.25">
      <c r="A24" s="4">
        <v>2</v>
      </c>
      <c r="B24" s="4" t="s">
        <v>24</v>
      </c>
    </row>
    <row r="25" spans="1:14" x14ac:dyDescent="0.25">
      <c r="A25" s="4">
        <v>3</v>
      </c>
      <c r="B25" s="4" t="s">
        <v>16</v>
      </c>
    </row>
    <row r="26" spans="1:14" x14ac:dyDescent="0.25">
      <c r="A26" s="4">
        <v>4</v>
      </c>
      <c r="B26" s="4" t="s">
        <v>17</v>
      </c>
    </row>
    <row r="27" spans="1:14" x14ac:dyDescent="0.25">
      <c r="A27" s="4">
        <v>5</v>
      </c>
      <c r="B27" s="4" t="s">
        <v>18</v>
      </c>
    </row>
    <row r="28" spans="1:14" x14ac:dyDescent="0.25">
      <c r="A28" s="4">
        <v>6</v>
      </c>
      <c r="B28" s="4" t="s">
        <v>19</v>
      </c>
    </row>
    <row r="29" spans="1:14" x14ac:dyDescent="0.25">
      <c r="A29" s="4">
        <v>7</v>
      </c>
      <c r="B29" s="4" t="s">
        <v>20</v>
      </c>
    </row>
    <row r="30" spans="1:14" x14ac:dyDescent="0.25">
      <c r="A30" s="4">
        <v>8</v>
      </c>
      <c r="B30" s="4" t="s">
        <v>21</v>
      </c>
    </row>
    <row r="32" spans="1:14" x14ac:dyDescent="0.25">
      <c r="A32" s="15" t="s">
        <v>25</v>
      </c>
      <c r="B32" s="3" t="s">
        <v>26</v>
      </c>
      <c r="C32" s="3"/>
    </row>
    <row r="42" spans="8:8" x14ac:dyDescent="0.25">
      <c r="H42" s="4" t="str">
        <f>_xlfn.CONCAT(E42,E43,E44,E45)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8701-4783-4FF0-B704-BBEB89617D1D}">
  <sheetPr>
    <tabColor rgb="FFFFFF00"/>
  </sheetPr>
  <dimension ref="A1:E14"/>
  <sheetViews>
    <sheetView showGridLines="0" tabSelected="1" zoomScale="90" zoomScaleNormal="90" workbookViewId="0">
      <selection activeCell="B1" sqref="B1:D3"/>
    </sheetView>
  </sheetViews>
  <sheetFormatPr defaultColWidth="0" defaultRowHeight="15" zeroHeight="1" x14ac:dyDescent="0.25"/>
  <cols>
    <col min="1" max="1" width="21.5703125" customWidth="1"/>
    <col min="2" max="4" width="24.85546875" customWidth="1"/>
    <col min="5" max="5" width="3.85546875" customWidth="1"/>
    <col min="6" max="16384" width="9.140625" hidden="1"/>
  </cols>
  <sheetData>
    <row r="1" spans="1:4" x14ac:dyDescent="0.25">
      <c r="A1" s="41" t="s">
        <v>58</v>
      </c>
      <c r="B1" s="39" t="s">
        <v>62</v>
      </c>
      <c r="C1" s="39"/>
      <c r="D1" s="39"/>
    </row>
    <row r="2" spans="1:4" x14ac:dyDescent="0.25">
      <c r="A2" s="41"/>
      <c r="B2" s="39"/>
      <c r="C2" s="39"/>
      <c r="D2" s="39"/>
    </row>
    <row r="3" spans="1:4" ht="15.75" customHeight="1" x14ac:dyDescent="0.25">
      <c r="A3" s="41"/>
      <c r="B3" s="40"/>
      <c r="C3" s="40"/>
      <c r="D3" s="40"/>
    </row>
    <row r="4" spans="1:4" x14ac:dyDescent="0.25">
      <c r="A4" s="41"/>
      <c r="B4" s="36" t="s">
        <v>7</v>
      </c>
      <c r="C4" s="36" t="s">
        <v>8</v>
      </c>
      <c r="D4" s="36" t="s">
        <v>42</v>
      </c>
    </row>
    <row r="5" spans="1:4" ht="92.25" customHeight="1" x14ac:dyDescent="0.25">
      <c r="A5" s="35" t="s">
        <v>59</v>
      </c>
      <c r="B5" s="37">
        <f>Исходник!C2/1000</f>
        <v>8.1611799999999999</v>
      </c>
      <c r="C5" s="37">
        <f>Исходник!D2/1000</f>
        <v>7.8201800000000006</v>
      </c>
      <c r="D5" s="38">
        <f>Исходник!E2</f>
        <v>4.3605134408670976E-2</v>
      </c>
    </row>
    <row r="6" spans="1:4" ht="92.25" customHeight="1" x14ac:dyDescent="0.25">
      <c r="A6" s="35" t="s">
        <v>60</v>
      </c>
      <c r="B6" s="35"/>
      <c r="C6" s="35"/>
      <c r="D6" s="35"/>
    </row>
    <row r="7" spans="1:4" ht="92.25" customHeight="1" x14ac:dyDescent="0.25">
      <c r="A7" s="35" t="s">
        <v>61</v>
      </c>
      <c r="B7" s="35"/>
      <c r="C7" s="35"/>
      <c r="D7" s="35"/>
    </row>
    <row r="8" spans="1:4" x14ac:dyDescent="0.25"/>
    <row r="9" spans="1:4" hidden="1" x14ac:dyDescent="0.25"/>
    <row r="10" spans="1:4" hidden="1" x14ac:dyDescent="0.25"/>
    <row r="11" spans="1:4" hidden="1" x14ac:dyDescent="0.25"/>
    <row r="12" spans="1:4" hidden="1" x14ac:dyDescent="0.25"/>
    <row r="13" spans="1:4" hidden="1" x14ac:dyDescent="0.25"/>
    <row r="14" spans="1:4" hidden="1" x14ac:dyDescent="0.25"/>
  </sheetData>
  <mergeCells count="2">
    <mergeCell ref="B1:D3"/>
    <mergeCell ref="A1:A4"/>
  </mergeCells>
  <conditionalFormatting sqref="D5">
    <cfRule type="cellIs" dxfId="20" priority="2" operator="lessThan">
      <formula>0</formula>
    </cfRule>
    <cfRule type="cellIs" dxfId="19" priority="1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6C97-DB19-4979-AB01-2A492184BC27}">
  <dimension ref="A1:E49"/>
  <sheetViews>
    <sheetView zoomScale="80" zoomScaleNormal="80" workbookViewId="0"/>
  </sheetViews>
  <sheetFormatPr defaultRowHeight="15" x14ac:dyDescent="0.25"/>
  <cols>
    <col min="1" max="1" width="18.85546875" bestFit="1" customWidth="1"/>
    <col min="2" max="2" width="10.140625" bestFit="1" customWidth="1"/>
    <col min="3" max="3" width="10.28515625" bestFit="1" customWidth="1"/>
    <col min="4" max="5" width="15.5703125" bestFit="1" customWidth="1"/>
  </cols>
  <sheetData>
    <row r="1" spans="3:5" x14ac:dyDescent="0.25">
      <c r="C1" t="s">
        <v>41</v>
      </c>
      <c r="D1" t="s">
        <v>40</v>
      </c>
      <c r="E1" t="s">
        <v>42</v>
      </c>
    </row>
    <row r="2" spans="3:5" x14ac:dyDescent="0.25">
      <c r="C2" s="2">
        <v>8161.18</v>
      </c>
      <c r="D2" s="2">
        <v>7820.18</v>
      </c>
      <c r="E2" s="19">
        <v>4.3605134408670976E-2</v>
      </c>
    </row>
    <row r="24" spans="1:4" x14ac:dyDescent="0.25">
      <c r="A24" s="29" t="s">
        <v>51</v>
      </c>
      <c r="B24" t="s">
        <v>41</v>
      </c>
      <c r="C24" t="s">
        <v>40</v>
      </c>
      <c r="D24" t="s">
        <v>42</v>
      </c>
    </row>
    <row r="25" spans="1:4" x14ac:dyDescent="0.25">
      <c r="A25" s="30" t="s">
        <v>12</v>
      </c>
      <c r="B25" s="2"/>
      <c r="C25" s="2"/>
      <c r="D25" s="33"/>
    </row>
    <row r="26" spans="1:4" x14ac:dyDescent="0.25">
      <c r="A26" s="34" t="s">
        <v>50</v>
      </c>
      <c r="B26" s="2">
        <v>349.91</v>
      </c>
      <c r="C26" s="2">
        <v>366.85</v>
      </c>
      <c r="D26" s="19">
        <v>-4.6176911544227872E-2</v>
      </c>
    </row>
    <row r="27" spans="1:4" x14ac:dyDescent="0.25">
      <c r="A27" s="34" t="s">
        <v>11</v>
      </c>
      <c r="B27" s="2">
        <v>0</v>
      </c>
      <c r="C27" s="2">
        <v>0</v>
      </c>
      <c r="D27" s="19">
        <v>0</v>
      </c>
    </row>
    <row r="28" spans="1:4" x14ac:dyDescent="0.25">
      <c r="A28" s="34" t="s">
        <v>9</v>
      </c>
      <c r="B28" s="2">
        <v>745.03</v>
      </c>
      <c r="C28" s="2">
        <v>939.03</v>
      </c>
      <c r="D28" s="19">
        <v>-0.2065961683865265</v>
      </c>
    </row>
    <row r="29" spans="1:4" x14ac:dyDescent="0.25">
      <c r="A29" s="34" t="s">
        <v>53</v>
      </c>
      <c r="B29" s="2">
        <v>97.14</v>
      </c>
      <c r="C29" s="2">
        <v>115.85</v>
      </c>
      <c r="D29" s="19">
        <v>-0.16150194216659464</v>
      </c>
    </row>
    <row r="30" spans="1:4" x14ac:dyDescent="0.25">
      <c r="A30" s="34" t="s">
        <v>54</v>
      </c>
      <c r="B30" s="2">
        <v>815.51</v>
      </c>
      <c r="C30" s="2">
        <v>877.9</v>
      </c>
      <c r="D30" s="19">
        <v>-7.1067319740289348E-2</v>
      </c>
    </row>
    <row r="31" spans="1:4" x14ac:dyDescent="0.25">
      <c r="A31" s="30" t="s">
        <v>57</v>
      </c>
      <c r="B31" s="2"/>
      <c r="C31" s="2"/>
      <c r="D31" s="33"/>
    </row>
    <row r="32" spans="1:4" x14ac:dyDescent="0.25">
      <c r="A32" s="34" t="s">
        <v>50</v>
      </c>
      <c r="B32" s="2">
        <v>429.18</v>
      </c>
      <c r="C32" s="2">
        <v>466.48</v>
      </c>
      <c r="D32" s="19">
        <v>-7.9960555650831822E-2</v>
      </c>
    </row>
    <row r="33" spans="1:4" x14ac:dyDescent="0.25">
      <c r="A33" s="34" t="s">
        <v>11</v>
      </c>
      <c r="B33" s="2">
        <v>17.2</v>
      </c>
      <c r="C33" s="2">
        <v>0</v>
      </c>
      <c r="D33" s="19">
        <v>0</v>
      </c>
    </row>
    <row r="34" spans="1:4" x14ac:dyDescent="0.25">
      <c r="A34" s="34" t="s">
        <v>9</v>
      </c>
      <c r="B34" s="2">
        <v>953.35</v>
      </c>
      <c r="C34" s="2">
        <v>1179.67</v>
      </c>
      <c r="D34" s="19">
        <v>-0.19185026320920262</v>
      </c>
    </row>
    <row r="35" spans="1:4" x14ac:dyDescent="0.25">
      <c r="A35" s="34" t="s">
        <v>53</v>
      </c>
      <c r="B35" s="2">
        <v>129.94</v>
      </c>
      <c r="C35" s="2">
        <v>150.68</v>
      </c>
      <c r="D35" s="19">
        <v>-0.13764268648792144</v>
      </c>
    </row>
    <row r="36" spans="1:4" x14ac:dyDescent="0.25">
      <c r="A36" s="34" t="s">
        <v>54</v>
      </c>
      <c r="B36" s="2">
        <v>467.59</v>
      </c>
      <c r="C36" s="2">
        <v>377.88</v>
      </c>
      <c r="D36" s="19">
        <v>0.23740340848946762</v>
      </c>
    </row>
    <row r="37" spans="1:4" x14ac:dyDescent="0.25">
      <c r="A37" s="30" t="s">
        <v>56</v>
      </c>
      <c r="B37" s="2"/>
      <c r="C37" s="2"/>
      <c r="D37" s="33"/>
    </row>
    <row r="38" spans="1:4" x14ac:dyDescent="0.25">
      <c r="A38" s="34" t="s">
        <v>50</v>
      </c>
      <c r="B38" s="2">
        <v>71.36</v>
      </c>
      <c r="C38" s="2">
        <v>71.540000000000006</v>
      </c>
      <c r="D38" s="19">
        <v>-2.5160749231200041E-3</v>
      </c>
    </row>
    <row r="39" spans="1:4" x14ac:dyDescent="0.25">
      <c r="A39" s="34" t="s">
        <v>11</v>
      </c>
      <c r="B39" s="2">
        <v>45.36</v>
      </c>
      <c r="C39" s="2">
        <v>33.83</v>
      </c>
      <c r="D39" s="19">
        <v>0.34082175583801355</v>
      </c>
    </row>
    <row r="40" spans="1:4" x14ac:dyDescent="0.25">
      <c r="A40" s="34" t="s">
        <v>9</v>
      </c>
      <c r="B40" s="2">
        <v>154.91</v>
      </c>
      <c r="C40" s="2">
        <v>136.5</v>
      </c>
      <c r="D40" s="19">
        <v>0.13487179487179479</v>
      </c>
    </row>
    <row r="41" spans="1:4" x14ac:dyDescent="0.25">
      <c r="A41" s="34" t="s">
        <v>53</v>
      </c>
      <c r="B41" s="2">
        <v>21.61</v>
      </c>
      <c r="C41" s="2">
        <v>28.74</v>
      </c>
      <c r="D41" s="19">
        <v>-0.24808629088378564</v>
      </c>
    </row>
    <row r="42" spans="1:4" x14ac:dyDescent="0.25">
      <c r="A42" s="34" t="s">
        <v>54</v>
      </c>
      <c r="B42" s="2">
        <v>40.08</v>
      </c>
      <c r="C42" s="2">
        <v>70.28</v>
      </c>
      <c r="D42" s="19">
        <v>-0.42970973249857713</v>
      </c>
    </row>
    <row r="43" spans="1:4" x14ac:dyDescent="0.25">
      <c r="A43" s="30" t="s">
        <v>55</v>
      </c>
      <c r="B43" s="2"/>
      <c r="C43" s="2"/>
      <c r="D43" s="33"/>
    </row>
    <row r="44" spans="1:4" x14ac:dyDescent="0.25">
      <c r="A44" s="34" t="s">
        <v>50</v>
      </c>
      <c r="B44" s="2">
        <v>666.12</v>
      </c>
      <c r="C44" s="2">
        <v>438.46</v>
      </c>
      <c r="D44" s="19">
        <v>0.51922638325046755</v>
      </c>
    </row>
    <row r="45" spans="1:4" x14ac:dyDescent="0.25">
      <c r="A45" s="34" t="s">
        <v>11</v>
      </c>
      <c r="B45" s="2">
        <v>79.7</v>
      </c>
      <c r="C45" s="2">
        <v>89.62</v>
      </c>
      <c r="D45" s="19">
        <v>-0.11068957821914749</v>
      </c>
    </row>
    <row r="46" spans="1:4" x14ac:dyDescent="0.25">
      <c r="A46" s="34" t="s">
        <v>9</v>
      </c>
      <c r="B46" s="2">
        <v>2101.9</v>
      </c>
      <c r="C46" s="2">
        <v>1931.56</v>
      </c>
      <c r="D46" s="19">
        <v>8.81877860382283E-2</v>
      </c>
    </row>
    <row r="47" spans="1:4" x14ac:dyDescent="0.25">
      <c r="A47" s="34" t="s">
        <v>53</v>
      </c>
      <c r="B47" s="2">
        <v>221.73</v>
      </c>
      <c r="C47" s="2">
        <v>189.38</v>
      </c>
      <c r="D47" s="19">
        <v>0.17082057239412829</v>
      </c>
    </row>
    <row r="48" spans="1:4" x14ac:dyDescent="0.25">
      <c r="A48" s="34" t="s">
        <v>54</v>
      </c>
      <c r="B48" s="2">
        <v>753.56</v>
      </c>
      <c r="C48" s="2">
        <v>355.93</v>
      </c>
      <c r="D48" s="19">
        <v>1.117157868120136</v>
      </c>
    </row>
    <row r="49" spans="1:4" x14ac:dyDescent="0.25">
      <c r="A49" s="30" t="s">
        <v>52</v>
      </c>
      <c r="B49" s="2">
        <v>8161.18</v>
      </c>
      <c r="C49" s="2">
        <v>7820.18</v>
      </c>
      <c r="D49" s="19">
        <v>4.3605134408670976E-2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E127-3BD5-4A88-BFAB-857DA87409AD}">
  <dimension ref="A1:Q121"/>
  <sheetViews>
    <sheetView showGridLines="0" topLeftCell="D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6.85546875" bestFit="1" customWidth="1"/>
    <col min="2" max="2" width="14.85546875" bestFit="1" customWidth="1"/>
    <col min="3" max="3" width="21" bestFit="1" customWidth="1"/>
    <col min="4" max="4" width="21" customWidth="1"/>
    <col min="5" max="5" width="9.140625" customWidth="1"/>
    <col min="6" max="6" width="13.140625" customWidth="1"/>
    <col min="7" max="7" width="7.7109375" style="2" customWidth="1"/>
    <col min="8" max="8" width="7.5703125" style="2" customWidth="1"/>
    <col min="9" max="9" width="9.85546875" style="2" bestFit="1" customWidth="1"/>
    <col min="10" max="11" width="21" bestFit="1" customWidth="1"/>
    <col min="12" max="12" width="9.85546875" style="2" bestFit="1" customWidth="1"/>
    <col min="13" max="13" width="26.85546875" bestFit="1" customWidth="1"/>
    <col min="14" max="14" width="26.85546875" customWidth="1"/>
    <col min="15" max="16" width="10.7109375" bestFit="1" customWidth="1"/>
    <col min="17" max="17" width="13.140625" customWidth="1"/>
    <col min="18" max="18" width="12" bestFit="1" customWidth="1"/>
    <col min="19" max="23" width="11.7109375" bestFit="1" customWidth="1"/>
    <col min="24" max="24" width="12" bestFit="1" customWidth="1"/>
    <col min="25" max="26" width="26.85546875" bestFit="1" customWidth="1"/>
    <col min="27" max="27" width="11" bestFit="1" customWidth="1"/>
    <col min="28" max="28" width="11.5703125" bestFit="1" customWidth="1"/>
    <col min="29" max="29" width="10.7109375" bestFit="1" customWidth="1"/>
    <col min="30" max="30" width="12.7109375" bestFit="1" customWidth="1"/>
    <col min="31" max="33" width="11" bestFit="1" customWidth="1"/>
    <col min="34" max="34" width="12" bestFit="1" customWidth="1"/>
    <col min="35" max="39" width="11" bestFit="1" customWidth="1"/>
    <col min="40" max="40" width="12" bestFit="1" customWidth="1"/>
  </cols>
  <sheetData>
    <row r="1" spans="1:17" ht="15.75" thickBot="1" x14ac:dyDescent="0.3">
      <c r="A1" s="6" t="s">
        <v>0</v>
      </c>
      <c r="B1" s="6" t="s">
        <v>48</v>
      </c>
      <c r="C1" s="7" t="s">
        <v>13</v>
      </c>
      <c r="D1" s="7" t="s">
        <v>49</v>
      </c>
      <c r="E1" s="7" t="s">
        <v>14</v>
      </c>
      <c r="F1" s="7" t="s">
        <v>27</v>
      </c>
      <c r="G1" s="7" t="s">
        <v>7</v>
      </c>
      <c r="H1" s="8" t="s">
        <v>8</v>
      </c>
      <c r="I1"/>
      <c r="J1" s="6" t="s">
        <v>13</v>
      </c>
      <c r="K1" s="7" t="s">
        <v>49</v>
      </c>
      <c r="L1"/>
      <c r="M1" s="26" t="s">
        <v>0</v>
      </c>
      <c r="N1" s="6" t="s">
        <v>48</v>
      </c>
      <c r="P1" s="7" t="s">
        <v>14</v>
      </c>
      <c r="Q1" s="7" t="s">
        <v>27</v>
      </c>
    </row>
    <row r="2" spans="1:17" ht="31.5" thickTop="1" thickBot="1" x14ac:dyDescent="0.3">
      <c r="A2" s="9" t="s">
        <v>12</v>
      </c>
      <c r="B2" s="9" t="str">
        <f>VLOOKUP(ФОТ[[#This Row],[Подразделение]],Подразд[],2,0)</f>
        <v>Дирекция</v>
      </c>
      <c r="C2" s="21" t="s">
        <v>43</v>
      </c>
      <c r="D2" s="21" t="str">
        <f>VLOOKUP(ФОТ[[#This Row],[Статья_затрат]],Статьи_затрат[],2,0)</f>
        <v>Внебюджет</v>
      </c>
      <c r="E2" s="17" t="s">
        <v>4</v>
      </c>
      <c r="F2" s="17">
        <f t="shared" ref="F2:F33" si="0">VLOOKUP(E2,$P$1:$Q$13,2,0)</f>
        <v>45412</v>
      </c>
      <c r="G2" s="11">
        <v>121.3</v>
      </c>
      <c r="H2" s="10">
        <v>104.2</v>
      </c>
      <c r="I2"/>
      <c r="J2" s="31" t="s">
        <v>43</v>
      </c>
      <c r="K2" s="21" t="s">
        <v>50</v>
      </c>
      <c r="L2"/>
      <c r="M2" s="27" t="s">
        <v>12</v>
      </c>
      <c r="N2" s="24" t="str">
        <f>Подразд[[#This Row],[Подразделение]]</f>
        <v>Дирекция</v>
      </c>
      <c r="P2" t="s">
        <v>28</v>
      </c>
      <c r="Q2" s="17">
        <v>45322</v>
      </c>
    </row>
    <row r="3" spans="1:17" ht="31.5" thickTop="1" thickBot="1" x14ac:dyDescent="0.3">
      <c r="A3" s="12" t="s">
        <v>12</v>
      </c>
      <c r="B3" s="12" t="str">
        <f>VLOOKUP(ФОТ[[#This Row],[Подразделение]],Подразд[],2,0)</f>
        <v>Дирекция</v>
      </c>
      <c r="C3" s="22" t="s">
        <v>43</v>
      </c>
      <c r="D3" s="22" t="str">
        <f>VLOOKUP(ФОТ[[#This Row],[Статья_затрат]],Статьи_затрат[],2,0)</f>
        <v>Внебюджет</v>
      </c>
      <c r="E3" s="18" t="s">
        <v>6</v>
      </c>
      <c r="F3" s="18">
        <f t="shared" si="0"/>
        <v>45473</v>
      </c>
      <c r="G3" s="14">
        <v>30.65</v>
      </c>
      <c r="H3" s="13">
        <v>45.72</v>
      </c>
      <c r="I3"/>
      <c r="J3" s="32" t="s">
        <v>11</v>
      </c>
      <c r="K3" s="13" t="s">
        <v>11</v>
      </c>
      <c r="L3"/>
      <c r="M3" s="28" t="s">
        <v>45</v>
      </c>
      <c r="N3" s="25" t="s">
        <v>57</v>
      </c>
      <c r="P3" t="s">
        <v>29</v>
      </c>
      <c r="Q3" s="17">
        <f t="shared" ref="Q3:Q13" si="1">EOMONTH(Q2,1)</f>
        <v>45351</v>
      </c>
    </row>
    <row r="4" spans="1:17" ht="31.5" thickTop="1" thickBot="1" x14ac:dyDescent="0.3">
      <c r="A4" s="12" t="s">
        <v>12</v>
      </c>
      <c r="B4" s="12" t="str">
        <f>VLOOKUP(ФОТ[[#This Row],[Подразделение]],Подразд[],2,0)</f>
        <v>Дирекция</v>
      </c>
      <c r="C4" s="22" t="s">
        <v>43</v>
      </c>
      <c r="D4" s="22" t="str">
        <f>VLOOKUP(ФОТ[[#This Row],[Статья_затрат]],Статьи_затрат[],2,0)</f>
        <v>Внебюджет</v>
      </c>
      <c r="E4" s="18" t="s">
        <v>5</v>
      </c>
      <c r="F4" s="18">
        <f t="shared" si="0"/>
        <v>45443</v>
      </c>
      <c r="G4" s="14">
        <v>30.92</v>
      </c>
      <c r="H4" s="13">
        <v>30.65</v>
      </c>
      <c r="I4"/>
      <c r="J4" s="32" t="s">
        <v>9</v>
      </c>
      <c r="K4" s="13" t="s">
        <v>9</v>
      </c>
      <c r="L4"/>
      <c r="M4" s="28" t="s">
        <v>46</v>
      </c>
      <c r="N4" s="25" t="s">
        <v>56</v>
      </c>
      <c r="P4" t="s">
        <v>30</v>
      </c>
      <c r="Q4" s="17">
        <f t="shared" si="1"/>
        <v>45382</v>
      </c>
    </row>
    <row r="5" spans="1:17" ht="31.5" thickTop="1" thickBot="1" x14ac:dyDescent="0.3">
      <c r="A5" s="12" t="s">
        <v>12</v>
      </c>
      <c r="B5" s="12" t="str">
        <f>VLOOKUP(ФОТ[[#This Row],[Подразделение]],Подразд[],2,0)</f>
        <v>Дирекция</v>
      </c>
      <c r="C5" s="22" t="s">
        <v>43</v>
      </c>
      <c r="D5" s="22" t="str">
        <f>VLOOKUP(ФОТ[[#This Row],[Статья_затрат]],Статьи_затрат[],2,0)</f>
        <v>Внебюджет</v>
      </c>
      <c r="E5" s="18" t="s">
        <v>3</v>
      </c>
      <c r="F5" s="18">
        <f t="shared" si="0"/>
        <v>45382</v>
      </c>
      <c r="G5" s="14">
        <v>62.6</v>
      </c>
      <c r="H5" s="13">
        <v>43.63</v>
      </c>
      <c r="I5"/>
      <c r="J5" s="32" t="s">
        <v>10</v>
      </c>
      <c r="K5" s="13" t="s">
        <v>10</v>
      </c>
      <c r="L5"/>
      <c r="M5" s="28" t="s">
        <v>47</v>
      </c>
      <c r="N5" s="25" t="s">
        <v>55</v>
      </c>
      <c r="P5" t="s">
        <v>31</v>
      </c>
      <c r="Q5" s="17">
        <f t="shared" si="1"/>
        <v>45412</v>
      </c>
    </row>
    <row r="6" spans="1:17" ht="31.5" thickTop="1" thickBot="1" x14ac:dyDescent="0.3">
      <c r="A6" s="12" t="s">
        <v>12</v>
      </c>
      <c r="B6" s="12" t="str">
        <f>VLOOKUP(ФОТ[[#This Row],[Подразделение]],Подразд[],2,0)</f>
        <v>Дирекция</v>
      </c>
      <c r="C6" s="22" t="s">
        <v>43</v>
      </c>
      <c r="D6" s="22" t="str">
        <f>VLOOKUP(ФОТ[[#This Row],[Статья_затрат]],Статьи_затрат[],2,0)</f>
        <v>Внебюджет</v>
      </c>
      <c r="E6" s="18" t="s">
        <v>2</v>
      </c>
      <c r="F6" s="18">
        <f t="shared" si="0"/>
        <v>45351</v>
      </c>
      <c r="G6" s="14">
        <v>45.36</v>
      </c>
      <c r="H6" s="13">
        <v>31.44</v>
      </c>
      <c r="I6"/>
      <c r="J6" s="28" t="s">
        <v>44</v>
      </c>
      <c r="K6" s="22" t="s">
        <v>53</v>
      </c>
      <c r="L6"/>
      <c r="P6" t="s">
        <v>32</v>
      </c>
      <c r="Q6" s="17">
        <f t="shared" si="1"/>
        <v>45443</v>
      </c>
    </row>
    <row r="7" spans="1:17" ht="31.5" thickTop="1" thickBot="1" x14ac:dyDescent="0.3">
      <c r="A7" s="12" t="s">
        <v>12</v>
      </c>
      <c r="B7" s="12" t="str">
        <f>VLOOKUP(ФОТ[[#This Row],[Подразделение]],Подразд[],2,0)</f>
        <v>Дирекция</v>
      </c>
      <c r="C7" s="22" t="s">
        <v>43</v>
      </c>
      <c r="D7" s="22" t="str">
        <f>VLOOKUP(ФОТ[[#This Row],[Статья_затрат]],Статьи_затрат[],2,0)</f>
        <v>Внебюджет</v>
      </c>
      <c r="E7" s="18" t="s">
        <v>1</v>
      </c>
      <c r="F7" s="18">
        <f t="shared" si="0"/>
        <v>45322</v>
      </c>
      <c r="G7" s="14">
        <v>76.02</v>
      </c>
      <c r="H7" s="13">
        <v>94.27</v>
      </c>
      <c r="I7"/>
      <c r="L7"/>
      <c r="P7" t="s">
        <v>33</v>
      </c>
      <c r="Q7" s="17">
        <f t="shared" si="1"/>
        <v>45473</v>
      </c>
    </row>
    <row r="8" spans="1:17" ht="16.5" thickTop="1" thickBot="1" x14ac:dyDescent="0.3">
      <c r="A8" s="12" t="s">
        <v>12</v>
      </c>
      <c r="B8" s="12" t="str">
        <f>VLOOKUP(ФОТ[[#This Row],[Подразделение]],Подразд[],2,0)</f>
        <v>Дирекция</v>
      </c>
      <c r="C8" s="13" t="s">
        <v>11</v>
      </c>
      <c r="D8" s="13" t="str">
        <f>VLOOKUP(ФОТ[[#This Row],[Статья_затрат]],Статьи_затрат[],2,0)</f>
        <v>ГПХ</v>
      </c>
      <c r="E8" s="18" t="s">
        <v>4</v>
      </c>
      <c r="F8" s="18">
        <f t="shared" si="0"/>
        <v>45412</v>
      </c>
      <c r="G8" s="14">
        <v>0</v>
      </c>
      <c r="H8" s="13">
        <v>0</v>
      </c>
      <c r="I8"/>
      <c r="L8"/>
      <c r="P8" t="s">
        <v>34</v>
      </c>
      <c r="Q8" s="17">
        <f t="shared" si="1"/>
        <v>45504</v>
      </c>
    </row>
    <row r="9" spans="1:17" ht="16.5" thickTop="1" thickBot="1" x14ac:dyDescent="0.3">
      <c r="A9" s="12" t="s">
        <v>12</v>
      </c>
      <c r="B9" s="12" t="str">
        <f>VLOOKUP(ФОТ[[#This Row],[Подразделение]],Подразд[],2,0)</f>
        <v>Дирекция</v>
      </c>
      <c r="C9" s="13" t="s">
        <v>11</v>
      </c>
      <c r="D9" s="13" t="str">
        <f>VLOOKUP(ФОТ[[#This Row],[Статья_затрат]],Статьи_затрат[],2,0)</f>
        <v>ГПХ</v>
      </c>
      <c r="E9" s="18" t="s">
        <v>6</v>
      </c>
      <c r="F9" s="18">
        <f t="shared" si="0"/>
        <v>45473</v>
      </c>
      <c r="G9" s="14">
        <v>0</v>
      </c>
      <c r="H9" s="13">
        <v>0</v>
      </c>
      <c r="I9"/>
      <c r="L9"/>
      <c r="P9" t="s">
        <v>35</v>
      </c>
      <c r="Q9" s="17">
        <f t="shared" si="1"/>
        <v>45535</v>
      </c>
    </row>
    <row r="10" spans="1:17" ht="16.5" thickTop="1" thickBot="1" x14ac:dyDescent="0.3">
      <c r="A10" s="12" t="s">
        <v>12</v>
      </c>
      <c r="B10" s="12" t="str">
        <f>VLOOKUP(ФОТ[[#This Row],[Подразделение]],Подразд[],2,0)</f>
        <v>Дирекция</v>
      </c>
      <c r="C10" s="13" t="s">
        <v>11</v>
      </c>
      <c r="D10" s="13" t="str">
        <f>VLOOKUP(ФОТ[[#This Row],[Статья_затрат]],Статьи_затрат[],2,0)</f>
        <v>ГПХ</v>
      </c>
      <c r="E10" s="18" t="s">
        <v>5</v>
      </c>
      <c r="F10" s="18">
        <f t="shared" si="0"/>
        <v>45443</v>
      </c>
      <c r="G10" s="14">
        <v>0</v>
      </c>
      <c r="H10" s="13">
        <v>0</v>
      </c>
      <c r="I10"/>
      <c r="L10"/>
      <c r="P10" t="s">
        <v>36</v>
      </c>
      <c r="Q10" s="17">
        <f t="shared" si="1"/>
        <v>45565</v>
      </c>
    </row>
    <row r="11" spans="1:17" ht="16.5" thickTop="1" thickBot="1" x14ac:dyDescent="0.3">
      <c r="A11" s="12" t="s">
        <v>12</v>
      </c>
      <c r="B11" s="12" t="str">
        <f>VLOOKUP(ФОТ[[#This Row],[Подразделение]],Подразд[],2,0)</f>
        <v>Дирекция</v>
      </c>
      <c r="C11" s="13" t="s">
        <v>11</v>
      </c>
      <c r="D11" s="13" t="str">
        <f>VLOOKUP(ФОТ[[#This Row],[Статья_затрат]],Статьи_затрат[],2,0)</f>
        <v>ГПХ</v>
      </c>
      <c r="E11" s="18" t="s">
        <v>3</v>
      </c>
      <c r="F11" s="18">
        <f t="shared" si="0"/>
        <v>45382</v>
      </c>
      <c r="G11" s="14">
        <v>0</v>
      </c>
      <c r="H11" s="13">
        <v>0</v>
      </c>
      <c r="I11"/>
      <c r="L11"/>
      <c r="P11" t="s">
        <v>37</v>
      </c>
      <c r="Q11" s="17">
        <f t="shared" si="1"/>
        <v>45596</v>
      </c>
    </row>
    <row r="12" spans="1:17" ht="16.5" thickTop="1" thickBot="1" x14ac:dyDescent="0.3">
      <c r="A12" s="12" t="s">
        <v>12</v>
      </c>
      <c r="B12" s="12" t="str">
        <f>VLOOKUP(ФОТ[[#This Row],[Подразделение]],Подразд[],2,0)</f>
        <v>Дирекция</v>
      </c>
      <c r="C12" s="13" t="s">
        <v>11</v>
      </c>
      <c r="D12" s="13" t="str">
        <f>VLOOKUP(ФОТ[[#This Row],[Статья_затрат]],Статьи_затрат[],2,0)</f>
        <v>ГПХ</v>
      </c>
      <c r="E12" s="18" t="s">
        <v>2</v>
      </c>
      <c r="F12" s="18">
        <f t="shared" si="0"/>
        <v>45351</v>
      </c>
      <c r="G12" s="14">
        <v>0</v>
      </c>
      <c r="H12" s="13">
        <v>0</v>
      </c>
      <c r="I12"/>
      <c r="L12"/>
      <c r="P12" t="s">
        <v>38</v>
      </c>
      <c r="Q12" s="17">
        <f t="shared" si="1"/>
        <v>45626</v>
      </c>
    </row>
    <row r="13" spans="1:17" ht="15.75" thickTop="1" x14ac:dyDescent="0.25">
      <c r="A13" s="12" t="s">
        <v>12</v>
      </c>
      <c r="B13" s="12" t="str">
        <f>VLOOKUP(ФОТ[[#This Row],[Подразделение]],Подразд[],2,0)</f>
        <v>Дирекция</v>
      </c>
      <c r="C13" s="13" t="s">
        <v>11</v>
      </c>
      <c r="D13" s="13" t="str">
        <f>VLOOKUP(ФОТ[[#This Row],[Статья_затрат]],Статьи_затрат[],2,0)</f>
        <v>ГПХ</v>
      </c>
      <c r="E13" s="18" t="s">
        <v>1</v>
      </c>
      <c r="F13" s="18">
        <f t="shared" si="0"/>
        <v>45322</v>
      </c>
      <c r="G13" s="14">
        <v>0</v>
      </c>
      <c r="H13" s="13">
        <v>0</v>
      </c>
      <c r="I13"/>
      <c r="L13"/>
      <c r="P13" t="s">
        <v>39</v>
      </c>
      <c r="Q13" s="17">
        <f t="shared" si="1"/>
        <v>45657</v>
      </c>
    </row>
    <row r="14" spans="1:17" x14ac:dyDescent="0.25">
      <c r="A14" s="12" t="s">
        <v>12</v>
      </c>
      <c r="B14" s="12" t="str">
        <f>VLOOKUP(ФОТ[[#This Row],[Подразделение]],Подразд[],2,0)</f>
        <v>Дирекция</v>
      </c>
      <c r="C14" s="13" t="s">
        <v>9</v>
      </c>
      <c r="D14" s="13" t="str">
        <f>VLOOKUP(ФОТ[[#This Row],[Статья_затрат]],Статьи_затрат[],2,0)</f>
        <v>Оклад</v>
      </c>
      <c r="E14" s="18" t="s">
        <v>4</v>
      </c>
      <c r="F14" s="18">
        <f t="shared" si="0"/>
        <v>45412</v>
      </c>
      <c r="G14" s="14">
        <v>153</v>
      </c>
      <c r="H14" s="13">
        <v>134.66999999999999</v>
      </c>
      <c r="I14"/>
      <c r="L14"/>
    </row>
    <row r="15" spans="1:17" x14ac:dyDescent="0.25">
      <c r="A15" s="12" t="s">
        <v>12</v>
      </c>
      <c r="B15" s="12" t="str">
        <f>VLOOKUP(ФОТ[[#This Row],[Подразделение]],Подразд[],2,0)</f>
        <v>Дирекция</v>
      </c>
      <c r="C15" s="13" t="s">
        <v>9</v>
      </c>
      <c r="D15" s="13" t="str">
        <f>VLOOKUP(ФОТ[[#This Row],[Статья_затрат]],Статьи_затрат[],2,0)</f>
        <v>Оклад</v>
      </c>
      <c r="E15" s="18" t="s">
        <v>6</v>
      </c>
      <c r="F15" s="18">
        <f t="shared" si="0"/>
        <v>45473</v>
      </c>
      <c r="G15" s="14">
        <v>132.29</v>
      </c>
      <c r="H15" s="13">
        <v>121.75</v>
      </c>
      <c r="I15"/>
      <c r="L15"/>
    </row>
    <row r="16" spans="1:17" x14ac:dyDescent="0.25">
      <c r="A16" s="12" t="s">
        <v>12</v>
      </c>
      <c r="B16" s="12" t="str">
        <f>VLOOKUP(ФОТ[[#This Row],[Подразделение]],Подразд[],2,0)</f>
        <v>Дирекция</v>
      </c>
      <c r="C16" s="13" t="s">
        <v>9</v>
      </c>
      <c r="D16" s="13" t="str">
        <f>VLOOKUP(ФОТ[[#This Row],[Статья_затрат]],Статьи_затрат[],2,0)</f>
        <v>Оклад</v>
      </c>
      <c r="E16" s="18" t="s">
        <v>5</v>
      </c>
      <c r="F16" s="18">
        <f t="shared" si="0"/>
        <v>45443</v>
      </c>
      <c r="G16" s="14">
        <v>107.85</v>
      </c>
      <c r="H16" s="13">
        <v>132.29</v>
      </c>
      <c r="I16"/>
      <c r="L16"/>
    </row>
    <row r="17" spans="1:12" x14ac:dyDescent="0.25">
      <c r="A17" s="12" t="s">
        <v>12</v>
      </c>
      <c r="B17" s="12" t="str">
        <f>VLOOKUP(ФОТ[[#This Row],[Подразделение]],Подразд[],2,0)</f>
        <v>Дирекция</v>
      </c>
      <c r="C17" s="13" t="s">
        <v>9</v>
      </c>
      <c r="D17" s="13" t="str">
        <f>VLOOKUP(ФОТ[[#This Row],[Статья_затрат]],Статьи_затрат[],2,0)</f>
        <v>Оклад</v>
      </c>
      <c r="E17" s="18" t="s">
        <v>3</v>
      </c>
      <c r="F17" s="18">
        <f t="shared" si="0"/>
        <v>45382</v>
      </c>
      <c r="G17" s="14">
        <v>186.58</v>
      </c>
      <c r="H17" s="13">
        <v>144.1</v>
      </c>
      <c r="I17"/>
      <c r="L17"/>
    </row>
    <row r="18" spans="1:12" x14ac:dyDescent="0.25">
      <c r="A18" s="12" t="s">
        <v>12</v>
      </c>
      <c r="B18" s="12" t="str">
        <f>VLOOKUP(ФОТ[[#This Row],[Подразделение]],Подразд[],2,0)</f>
        <v>Дирекция</v>
      </c>
      <c r="C18" s="13" t="s">
        <v>9</v>
      </c>
      <c r="D18" s="13" t="str">
        <f>VLOOKUP(ФОТ[[#This Row],[Статья_затрат]],Статьи_затрат[],2,0)</f>
        <v>Оклад</v>
      </c>
      <c r="E18" s="18" t="s">
        <v>2</v>
      </c>
      <c r="F18" s="18">
        <f t="shared" si="0"/>
        <v>45351</v>
      </c>
      <c r="G18" s="14">
        <v>121.35</v>
      </c>
      <c r="H18" s="13">
        <v>103.41</v>
      </c>
      <c r="I18"/>
      <c r="L18"/>
    </row>
    <row r="19" spans="1:12" x14ac:dyDescent="0.25">
      <c r="A19" s="12" t="s">
        <v>12</v>
      </c>
      <c r="B19" s="12" t="str">
        <f>VLOOKUP(ФОТ[[#This Row],[Подразделение]],Подразд[],2,0)</f>
        <v>Дирекция</v>
      </c>
      <c r="C19" s="13" t="s">
        <v>9</v>
      </c>
      <c r="D19" s="13" t="str">
        <f>VLOOKUP(ФОТ[[#This Row],[Статья_затрат]],Статьи_затрат[],2,0)</f>
        <v>Оклад</v>
      </c>
      <c r="E19" s="18" t="s">
        <v>1</v>
      </c>
      <c r="F19" s="18">
        <f t="shared" si="0"/>
        <v>45322</v>
      </c>
      <c r="G19" s="14">
        <v>237.96</v>
      </c>
      <c r="H19" s="13">
        <v>108.81</v>
      </c>
      <c r="I19"/>
      <c r="L19"/>
    </row>
    <row r="20" spans="1:12" x14ac:dyDescent="0.25">
      <c r="A20" s="12" t="s">
        <v>12</v>
      </c>
      <c r="B20" s="12" t="str">
        <f>VLOOKUP(ФОТ[[#This Row],[Подразделение]],Подразд[],2,0)</f>
        <v>Дирекция</v>
      </c>
      <c r="C20" s="13" t="s">
        <v>10</v>
      </c>
      <c r="D20" s="13" t="str">
        <f>VLOOKUP(ФОТ[[#This Row],[Статья_затрат]],Статьи_затрат[],2,0)</f>
        <v xml:space="preserve">Премия </v>
      </c>
      <c r="E20" s="18" t="s">
        <v>4</v>
      </c>
      <c r="F20" s="18">
        <f t="shared" si="0"/>
        <v>45412</v>
      </c>
      <c r="G20" s="14">
        <v>227.51</v>
      </c>
      <c r="H20" s="13">
        <v>238.98</v>
      </c>
      <c r="I20"/>
      <c r="L20"/>
    </row>
    <row r="21" spans="1:12" x14ac:dyDescent="0.25">
      <c r="A21" s="12" t="s">
        <v>12</v>
      </c>
      <c r="B21" s="12" t="str">
        <f>VLOOKUP(ФОТ[[#This Row],[Подразделение]],Подразд[],2,0)</f>
        <v>Дирекция</v>
      </c>
      <c r="C21" s="13" t="s">
        <v>10</v>
      </c>
      <c r="D21" s="13" t="str">
        <f>VLOOKUP(ФОТ[[#This Row],[Статья_затрат]],Статьи_затрат[],2,0)</f>
        <v xml:space="preserve">Премия </v>
      </c>
      <c r="E21" s="18" t="s">
        <v>6</v>
      </c>
      <c r="F21" s="18">
        <f t="shared" si="0"/>
        <v>45473</v>
      </c>
      <c r="G21" s="14">
        <v>184.03</v>
      </c>
      <c r="H21" s="13">
        <v>137.33000000000001</v>
      </c>
      <c r="I21"/>
      <c r="L21"/>
    </row>
    <row r="22" spans="1:12" x14ac:dyDescent="0.25">
      <c r="A22" s="12" t="s">
        <v>12</v>
      </c>
      <c r="B22" s="12" t="str">
        <f>VLOOKUP(ФОТ[[#This Row],[Подразделение]],Подразд[],2,0)</f>
        <v>Дирекция</v>
      </c>
      <c r="C22" s="13" t="s">
        <v>10</v>
      </c>
      <c r="D22" s="13" t="str">
        <f>VLOOKUP(ФОТ[[#This Row],[Статья_затрат]],Статьи_затрат[],2,0)</f>
        <v xml:space="preserve">Премия </v>
      </c>
      <c r="E22" s="18" t="s">
        <v>5</v>
      </c>
      <c r="F22" s="18">
        <f t="shared" si="0"/>
        <v>45443</v>
      </c>
      <c r="G22" s="14">
        <v>144.1</v>
      </c>
      <c r="H22" s="13">
        <v>184.03</v>
      </c>
      <c r="I22"/>
      <c r="L22"/>
    </row>
    <row r="23" spans="1:12" x14ac:dyDescent="0.25">
      <c r="A23" s="12" t="s">
        <v>12</v>
      </c>
      <c r="B23" s="12" t="str">
        <f>VLOOKUP(ФОТ[[#This Row],[Подразделение]],Подразд[],2,0)</f>
        <v>Дирекция</v>
      </c>
      <c r="C23" s="13" t="s">
        <v>10</v>
      </c>
      <c r="D23" s="13" t="str">
        <f>VLOOKUP(ФОТ[[#This Row],[Статья_затрат]],Статьи_затрат[],2,0)</f>
        <v xml:space="preserve">Премия </v>
      </c>
      <c r="E23" s="18" t="s">
        <v>3</v>
      </c>
      <c r="F23" s="18">
        <f t="shared" si="0"/>
        <v>45382</v>
      </c>
      <c r="G23" s="14">
        <v>144.1</v>
      </c>
      <c r="H23" s="13">
        <v>144.1</v>
      </c>
      <c r="I23"/>
      <c r="L23"/>
    </row>
    <row r="24" spans="1:12" x14ac:dyDescent="0.25">
      <c r="A24" s="12" t="s">
        <v>12</v>
      </c>
      <c r="B24" s="12" t="str">
        <f>VLOOKUP(ФОТ[[#This Row],[Подразделение]],Подразд[],2,0)</f>
        <v>Дирекция</v>
      </c>
      <c r="C24" s="13" t="s">
        <v>10</v>
      </c>
      <c r="D24" s="13" t="str">
        <f>VLOOKUP(ФОТ[[#This Row],[Статья_затрат]],Статьи_затрат[],2,0)</f>
        <v xml:space="preserve">Премия </v>
      </c>
      <c r="E24" s="18" t="s">
        <v>2</v>
      </c>
      <c r="F24" s="18">
        <f t="shared" si="0"/>
        <v>45351</v>
      </c>
      <c r="G24" s="14">
        <v>139.58000000000001</v>
      </c>
      <c r="H24" s="13">
        <v>57.47</v>
      </c>
      <c r="I24"/>
      <c r="L24"/>
    </row>
    <row r="25" spans="1:12" x14ac:dyDescent="0.25">
      <c r="A25" s="12" t="s">
        <v>12</v>
      </c>
      <c r="B25" s="12" t="str">
        <f>VLOOKUP(ФОТ[[#This Row],[Подразделение]],Подразд[],2,0)</f>
        <v>Дирекция</v>
      </c>
      <c r="C25" s="13" t="s">
        <v>10</v>
      </c>
      <c r="D25" s="13" t="str">
        <f>VLOOKUP(ФОТ[[#This Row],[Статья_затрат]],Статьи_затрат[],2,0)</f>
        <v xml:space="preserve">Премия </v>
      </c>
      <c r="E25" s="18" t="s">
        <v>1</v>
      </c>
      <c r="F25" s="18">
        <f t="shared" si="0"/>
        <v>45322</v>
      </c>
      <c r="G25" s="14">
        <v>38.58</v>
      </c>
      <c r="H25" s="13">
        <v>53.6</v>
      </c>
      <c r="I25"/>
      <c r="L25"/>
    </row>
    <row r="26" spans="1:12" ht="30" x14ac:dyDescent="0.25">
      <c r="A26" s="12" t="s">
        <v>12</v>
      </c>
      <c r="B26" s="12" t="str">
        <f>VLOOKUP(ФОТ[[#This Row],[Подразделение]],Подразд[],2,0)</f>
        <v>Дирекция</v>
      </c>
      <c r="C26" s="22" t="s">
        <v>44</v>
      </c>
      <c r="D26" s="22" t="str">
        <f>VLOOKUP(ФОТ[[#This Row],[Статья_затрат]],Статьи_затрат[],2,0)</f>
        <v>Отпуска</v>
      </c>
      <c r="E26" s="18" t="s">
        <v>4</v>
      </c>
      <c r="F26" s="18">
        <f t="shared" si="0"/>
        <v>45412</v>
      </c>
      <c r="G26" s="14">
        <v>44.31</v>
      </c>
      <c r="H26" s="13">
        <v>13.31</v>
      </c>
      <c r="I26"/>
      <c r="L26"/>
    </row>
    <row r="27" spans="1:12" ht="30" x14ac:dyDescent="0.25">
      <c r="A27" s="12" t="s">
        <v>12</v>
      </c>
      <c r="B27" s="12" t="str">
        <f>VLOOKUP(ФОТ[[#This Row],[Подразделение]],Подразд[],2,0)</f>
        <v>Дирекция</v>
      </c>
      <c r="C27" s="22" t="s">
        <v>44</v>
      </c>
      <c r="D27" s="22" t="str">
        <f>VLOOKUP(ФОТ[[#This Row],[Статья_затрат]],Статьи_затрат[],2,0)</f>
        <v>Отпуска</v>
      </c>
      <c r="E27" s="18" t="s">
        <v>6</v>
      </c>
      <c r="F27" s="18">
        <f t="shared" si="0"/>
        <v>45473</v>
      </c>
      <c r="G27" s="14">
        <v>15.64</v>
      </c>
      <c r="H27" s="13">
        <v>13.29</v>
      </c>
      <c r="I27"/>
      <c r="L27"/>
    </row>
    <row r="28" spans="1:12" ht="30" x14ac:dyDescent="0.25">
      <c r="A28" s="12" t="s">
        <v>12</v>
      </c>
      <c r="B28" s="12" t="str">
        <f>VLOOKUP(ФОТ[[#This Row],[Подразделение]],Подразд[],2,0)</f>
        <v>Дирекция</v>
      </c>
      <c r="C28" s="22" t="s">
        <v>44</v>
      </c>
      <c r="D28" s="22" t="str">
        <f>VLOOKUP(ФОТ[[#This Row],[Статья_затрат]],Статьи_затрат[],2,0)</f>
        <v>Отпуска</v>
      </c>
      <c r="E28" s="18" t="s">
        <v>5</v>
      </c>
      <c r="F28" s="18">
        <f t="shared" si="0"/>
        <v>45443</v>
      </c>
      <c r="G28" s="14">
        <v>13.88</v>
      </c>
      <c r="H28" s="13">
        <v>6.82</v>
      </c>
      <c r="I28"/>
      <c r="L28"/>
    </row>
    <row r="29" spans="1:12" ht="30" x14ac:dyDescent="0.25">
      <c r="A29" s="12" t="s">
        <v>12</v>
      </c>
      <c r="B29" s="12" t="str">
        <f>VLOOKUP(ФОТ[[#This Row],[Подразделение]],Подразд[],2,0)</f>
        <v>Дирекция</v>
      </c>
      <c r="C29" s="22" t="s">
        <v>44</v>
      </c>
      <c r="D29" s="22" t="str">
        <f>VLOOKUP(ФОТ[[#This Row],[Статья_затрат]],Статьи_затрат[],2,0)</f>
        <v>Отпуска</v>
      </c>
      <c r="E29" s="18" t="s">
        <v>3</v>
      </c>
      <c r="F29" s="18">
        <f t="shared" si="0"/>
        <v>45382</v>
      </c>
      <c r="G29" s="14">
        <v>14.87</v>
      </c>
      <c r="H29" s="13">
        <v>16.2</v>
      </c>
      <c r="I29"/>
      <c r="L29"/>
    </row>
    <row r="30" spans="1:12" ht="30" x14ac:dyDescent="0.25">
      <c r="A30" s="12" t="s">
        <v>12</v>
      </c>
      <c r="B30" s="12" t="str">
        <f>VLOOKUP(ФОТ[[#This Row],[Подразделение]],Подразд[],2,0)</f>
        <v>Дирекция</v>
      </c>
      <c r="C30" s="22" t="s">
        <v>44</v>
      </c>
      <c r="D30" s="22" t="str">
        <f>VLOOKUP(ФОТ[[#This Row],[Статья_затрат]],Статьи_затрат[],2,0)</f>
        <v>Отпуска</v>
      </c>
      <c r="E30" s="18" t="s">
        <v>2</v>
      </c>
      <c r="F30" s="18">
        <f t="shared" si="0"/>
        <v>45351</v>
      </c>
      <c r="G30" s="14">
        <v>15.82</v>
      </c>
      <c r="H30" s="13">
        <v>10.71</v>
      </c>
      <c r="I30"/>
      <c r="L30"/>
    </row>
    <row r="31" spans="1:12" ht="30" x14ac:dyDescent="0.25">
      <c r="A31" s="12" t="s">
        <v>12</v>
      </c>
      <c r="B31" s="12" t="str">
        <f>VLOOKUP(ФОТ[[#This Row],[Подразделение]],Подразд[],2,0)</f>
        <v>Дирекция</v>
      </c>
      <c r="C31" s="22" t="s">
        <v>44</v>
      </c>
      <c r="D31" s="22" t="str">
        <f>VLOOKUP(ФОТ[[#This Row],[Статья_затрат]],Статьи_затрат[],2,0)</f>
        <v>Отпуска</v>
      </c>
      <c r="E31" s="18" t="s">
        <v>1</v>
      </c>
      <c r="F31" s="18">
        <f t="shared" si="0"/>
        <v>45322</v>
      </c>
      <c r="G31" s="14">
        <v>11.33</v>
      </c>
      <c r="H31" s="13">
        <v>36.81</v>
      </c>
      <c r="I31"/>
      <c r="L31"/>
    </row>
    <row r="32" spans="1:12" ht="30" x14ac:dyDescent="0.25">
      <c r="A32" s="23" t="s">
        <v>45</v>
      </c>
      <c r="B32" s="23" t="str">
        <f>VLOOKUP(ФОТ[[#This Row],[Подразделение]],Подразд[],2,0)</f>
        <v>Коммерч</v>
      </c>
      <c r="C32" s="22" t="s">
        <v>43</v>
      </c>
      <c r="D32" s="22" t="str">
        <f>VLOOKUP(ФОТ[[#This Row],[Статья_затрат]],Статьи_затрат[],2,0)</f>
        <v>Внебюджет</v>
      </c>
      <c r="E32" s="18" t="s">
        <v>4</v>
      </c>
      <c r="F32" s="18">
        <f t="shared" si="0"/>
        <v>45412</v>
      </c>
      <c r="G32" s="14">
        <v>102.14</v>
      </c>
      <c r="H32" s="13">
        <v>90.28</v>
      </c>
      <c r="I32"/>
      <c r="L32"/>
    </row>
    <row r="33" spans="1:12" ht="30" x14ac:dyDescent="0.25">
      <c r="A33" s="23" t="s">
        <v>45</v>
      </c>
      <c r="B33" s="23" t="str">
        <f>VLOOKUP(ФОТ[[#This Row],[Подразделение]],Подразд[],2,0)</f>
        <v>Коммерч</v>
      </c>
      <c r="C33" s="22" t="s">
        <v>43</v>
      </c>
      <c r="D33" s="22" t="str">
        <f>VLOOKUP(ФОТ[[#This Row],[Статья_затрат]],Статьи_затрат[],2,0)</f>
        <v>Внебюджет</v>
      </c>
      <c r="E33" s="18" t="s">
        <v>6</v>
      </c>
      <c r="F33" s="18">
        <f t="shared" si="0"/>
        <v>45473</v>
      </c>
      <c r="G33" s="14">
        <v>67.97</v>
      </c>
      <c r="H33" s="13">
        <v>55.56</v>
      </c>
      <c r="I33"/>
      <c r="L33"/>
    </row>
    <row r="34" spans="1:12" ht="30" x14ac:dyDescent="0.25">
      <c r="A34" s="23" t="s">
        <v>45</v>
      </c>
      <c r="B34" s="23" t="str">
        <f>VLOOKUP(ФОТ[[#This Row],[Подразделение]],Подразд[],2,0)</f>
        <v>Коммерч</v>
      </c>
      <c r="C34" s="22" t="s">
        <v>43</v>
      </c>
      <c r="D34" s="22" t="str">
        <f>VLOOKUP(ФОТ[[#This Row],[Статья_затрат]],Статьи_затрат[],2,0)</f>
        <v>Внебюджет</v>
      </c>
      <c r="E34" s="18" t="s">
        <v>5</v>
      </c>
      <c r="F34" s="18">
        <f t="shared" ref="F34:F65" si="2">VLOOKUP(E34,$P$1:$Q$13,2,0)</f>
        <v>45443</v>
      </c>
      <c r="G34" s="14">
        <v>79.569999999999993</v>
      </c>
      <c r="H34" s="13">
        <v>67.97</v>
      </c>
      <c r="I34"/>
      <c r="L34"/>
    </row>
    <row r="35" spans="1:12" ht="30" x14ac:dyDescent="0.25">
      <c r="A35" s="23" t="s">
        <v>45</v>
      </c>
      <c r="B35" s="23" t="str">
        <f>VLOOKUP(ФОТ[[#This Row],[Подразделение]],Подразд[],2,0)</f>
        <v>Коммерч</v>
      </c>
      <c r="C35" s="22" t="s">
        <v>43</v>
      </c>
      <c r="D35" s="22" t="str">
        <f>VLOOKUP(ФОТ[[#This Row],[Статья_затрат]],Статьи_затрат[],2,0)</f>
        <v>Внебюджет</v>
      </c>
      <c r="E35" s="18" t="s">
        <v>3</v>
      </c>
      <c r="F35" s="18">
        <f t="shared" si="2"/>
        <v>45382</v>
      </c>
      <c r="G35" s="14">
        <v>68.62</v>
      </c>
      <c r="H35" s="13">
        <v>69.95</v>
      </c>
      <c r="I35"/>
      <c r="L35"/>
    </row>
    <row r="36" spans="1:12" ht="30" x14ac:dyDescent="0.25">
      <c r="A36" s="23" t="s">
        <v>45</v>
      </c>
      <c r="B36" s="23" t="str">
        <f>VLOOKUP(ФОТ[[#This Row],[Подразделение]],Подразд[],2,0)</f>
        <v>Коммерч</v>
      </c>
      <c r="C36" s="22" t="s">
        <v>43</v>
      </c>
      <c r="D36" s="22" t="str">
        <f>VLOOKUP(ФОТ[[#This Row],[Статья_затрат]],Статьи_затрат[],2,0)</f>
        <v>Внебюджет</v>
      </c>
      <c r="E36" s="18" t="s">
        <v>2</v>
      </c>
      <c r="F36" s="18">
        <f t="shared" si="2"/>
        <v>45351</v>
      </c>
      <c r="G36" s="14">
        <v>63.05</v>
      </c>
      <c r="H36" s="13">
        <v>56</v>
      </c>
      <c r="I36"/>
      <c r="L36"/>
    </row>
    <row r="37" spans="1:12" ht="30" x14ac:dyDescent="0.25">
      <c r="A37" s="23" t="s">
        <v>45</v>
      </c>
      <c r="B37" s="23" t="str">
        <f>VLOOKUP(ФОТ[[#This Row],[Подразделение]],Подразд[],2,0)</f>
        <v>Коммерч</v>
      </c>
      <c r="C37" s="22" t="s">
        <v>43</v>
      </c>
      <c r="D37" s="22" t="str">
        <f>VLOOKUP(ФОТ[[#This Row],[Статья_затрат]],Статьи_затрат[],2,0)</f>
        <v>Внебюджет</v>
      </c>
      <c r="E37" s="18" t="s">
        <v>1</v>
      </c>
      <c r="F37" s="18">
        <f t="shared" si="2"/>
        <v>45322</v>
      </c>
      <c r="G37" s="14">
        <v>85.13</v>
      </c>
      <c r="H37" s="13">
        <v>89.42</v>
      </c>
      <c r="I37"/>
      <c r="L37"/>
    </row>
    <row r="38" spans="1:12" ht="30" x14ac:dyDescent="0.25">
      <c r="A38" s="23" t="s">
        <v>45</v>
      </c>
      <c r="B38" s="23" t="str">
        <f>VLOOKUP(ФОТ[[#This Row],[Подразделение]],Подразд[],2,0)</f>
        <v>Коммерч</v>
      </c>
      <c r="C38" s="13" t="s">
        <v>11</v>
      </c>
      <c r="D38" s="13" t="str">
        <f>VLOOKUP(ФОТ[[#This Row],[Статья_затрат]],Статьи_затрат[],2,0)</f>
        <v>ГПХ</v>
      </c>
      <c r="E38" s="18" t="s">
        <v>4</v>
      </c>
      <c r="F38" s="18">
        <f t="shared" si="2"/>
        <v>45412</v>
      </c>
      <c r="G38" s="14">
        <v>0</v>
      </c>
      <c r="H38" s="13">
        <v>0</v>
      </c>
      <c r="I38"/>
      <c r="L38"/>
    </row>
    <row r="39" spans="1:12" ht="30" x14ac:dyDescent="0.25">
      <c r="A39" s="23" t="s">
        <v>45</v>
      </c>
      <c r="B39" s="23" t="str">
        <f>VLOOKUP(ФОТ[[#This Row],[Подразделение]],Подразд[],2,0)</f>
        <v>Коммерч</v>
      </c>
      <c r="C39" s="13" t="s">
        <v>11</v>
      </c>
      <c r="D39" s="13" t="str">
        <f>VLOOKUP(ФОТ[[#This Row],[Статья_затрат]],Статьи_затрат[],2,0)</f>
        <v>ГПХ</v>
      </c>
      <c r="E39" s="18" t="s">
        <v>6</v>
      </c>
      <c r="F39" s="18">
        <f t="shared" si="2"/>
        <v>45473</v>
      </c>
      <c r="G39" s="14">
        <v>0</v>
      </c>
      <c r="H39" s="13">
        <v>0</v>
      </c>
      <c r="I39"/>
      <c r="L39"/>
    </row>
    <row r="40" spans="1:12" ht="30" x14ac:dyDescent="0.25">
      <c r="A40" s="23" t="s">
        <v>45</v>
      </c>
      <c r="B40" s="23" t="str">
        <f>VLOOKUP(ФОТ[[#This Row],[Подразделение]],Подразд[],2,0)</f>
        <v>Коммерч</v>
      </c>
      <c r="C40" s="13" t="s">
        <v>11</v>
      </c>
      <c r="D40" s="13" t="str">
        <f>VLOOKUP(ФОТ[[#This Row],[Статья_затрат]],Статьи_затрат[],2,0)</f>
        <v>ГПХ</v>
      </c>
      <c r="E40" s="18" t="s">
        <v>5</v>
      </c>
      <c r="F40" s="18">
        <f t="shared" si="2"/>
        <v>45443</v>
      </c>
      <c r="G40" s="14">
        <v>0</v>
      </c>
      <c r="H40" s="13">
        <v>0</v>
      </c>
      <c r="I40"/>
      <c r="L40"/>
    </row>
    <row r="41" spans="1:12" ht="30" x14ac:dyDescent="0.25">
      <c r="A41" s="23" t="s">
        <v>45</v>
      </c>
      <c r="B41" s="23" t="str">
        <f>VLOOKUP(ФОТ[[#This Row],[Подразделение]],Подразд[],2,0)</f>
        <v>Коммерч</v>
      </c>
      <c r="C41" s="13" t="s">
        <v>11</v>
      </c>
      <c r="D41" s="13" t="str">
        <f>VLOOKUP(ФОТ[[#This Row],[Статья_затрат]],Статьи_затрат[],2,0)</f>
        <v>ГПХ</v>
      </c>
      <c r="E41" s="18" t="s">
        <v>3</v>
      </c>
      <c r="F41" s="18">
        <f t="shared" si="2"/>
        <v>45382</v>
      </c>
      <c r="G41" s="14">
        <v>0</v>
      </c>
      <c r="H41" s="13">
        <v>0</v>
      </c>
      <c r="I41"/>
      <c r="L41"/>
    </row>
    <row r="42" spans="1:12" ht="30" x14ac:dyDescent="0.25">
      <c r="A42" s="23" t="s">
        <v>45</v>
      </c>
      <c r="B42" s="23" t="str">
        <f>VLOOKUP(ФОТ[[#This Row],[Подразделение]],Подразд[],2,0)</f>
        <v>Коммерч</v>
      </c>
      <c r="C42" s="13" t="s">
        <v>11</v>
      </c>
      <c r="D42" s="13" t="str">
        <f>VLOOKUP(ФОТ[[#This Row],[Статья_затрат]],Статьи_затрат[],2,0)</f>
        <v>ГПХ</v>
      </c>
      <c r="E42" s="18" t="s">
        <v>2</v>
      </c>
      <c r="F42" s="18">
        <f t="shared" si="2"/>
        <v>45351</v>
      </c>
      <c r="G42" s="14">
        <v>0</v>
      </c>
      <c r="H42" s="13">
        <v>0</v>
      </c>
      <c r="I42"/>
      <c r="L42"/>
    </row>
    <row r="43" spans="1:12" ht="30" x14ac:dyDescent="0.25">
      <c r="A43" s="23" t="s">
        <v>45</v>
      </c>
      <c r="B43" s="23" t="str">
        <f>VLOOKUP(ФОТ[[#This Row],[Подразделение]],Подразд[],2,0)</f>
        <v>Коммерч</v>
      </c>
      <c r="C43" s="13" t="s">
        <v>11</v>
      </c>
      <c r="D43" s="13" t="str">
        <f>VLOOKUP(ФОТ[[#This Row],[Статья_затрат]],Статьи_затрат[],2,0)</f>
        <v>ГПХ</v>
      </c>
      <c r="E43" s="18" t="s">
        <v>1</v>
      </c>
      <c r="F43" s="18">
        <f t="shared" si="2"/>
        <v>45322</v>
      </c>
      <c r="G43" s="14">
        <v>0</v>
      </c>
      <c r="H43" s="13">
        <v>17.2</v>
      </c>
      <c r="I43"/>
      <c r="L43"/>
    </row>
    <row r="44" spans="1:12" ht="30" x14ac:dyDescent="0.25">
      <c r="A44" s="23" t="s">
        <v>45</v>
      </c>
      <c r="B44" s="23" t="str">
        <f>VLOOKUP(ФОТ[[#This Row],[Подразделение]],Подразд[],2,0)</f>
        <v>Коммерч</v>
      </c>
      <c r="C44" s="13" t="s">
        <v>9</v>
      </c>
      <c r="D44" s="13" t="str">
        <f>VLOOKUP(ФОТ[[#This Row],[Статья_затрат]],Статьи_затрат[],2,0)</f>
        <v>Оклад</v>
      </c>
      <c r="E44" s="18" t="s">
        <v>4</v>
      </c>
      <c r="F44" s="18">
        <f t="shared" si="2"/>
        <v>45412</v>
      </c>
      <c r="G44" s="14">
        <v>206.4</v>
      </c>
      <c r="H44" s="13">
        <v>163.98</v>
      </c>
      <c r="I44"/>
      <c r="L44"/>
    </row>
    <row r="45" spans="1:12" ht="30" x14ac:dyDescent="0.25">
      <c r="A45" s="23" t="s">
        <v>45</v>
      </c>
      <c r="B45" s="23" t="str">
        <f>VLOOKUP(ФОТ[[#This Row],[Подразделение]],Подразд[],2,0)</f>
        <v>Коммерч</v>
      </c>
      <c r="C45" s="13" t="s">
        <v>9</v>
      </c>
      <c r="D45" s="13" t="str">
        <f>VLOOKUP(ФОТ[[#This Row],[Статья_затрат]],Статьи_затрат[],2,0)</f>
        <v>Оклад</v>
      </c>
      <c r="E45" s="18" t="s">
        <v>6</v>
      </c>
      <c r="F45" s="18">
        <f t="shared" si="2"/>
        <v>45473</v>
      </c>
      <c r="G45" s="14">
        <v>182.47</v>
      </c>
      <c r="H45" s="13">
        <v>141.88999999999999</v>
      </c>
      <c r="I45"/>
      <c r="L45"/>
    </row>
    <row r="46" spans="1:12" ht="30" x14ac:dyDescent="0.25">
      <c r="A46" s="23" t="s">
        <v>45</v>
      </c>
      <c r="B46" s="23" t="str">
        <f>VLOOKUP(ФОТ[[#This Row],[Подразделение]],Подразд[],2,0)</f>
        <v>Коммерч</v>
      </c>
      <c r="C46" s="13" t="s">
        <v>9</v>
      </c>
      <c r="D46" s="13" t="str">
        <f>VLOOKUP(ФОТ[[#This Row],[Статья_затрат]],Статьи_затрат[],2,0)</f>
        <v>Оклад</v>
      </c>
      <c r="E46" s="18" t="s">
        <v>5</v>
      </c>
      <c r="F46" s="18">
        <f t="shared" si="2"/>
        <v>45443</v>
      </c>
      <c r="G46" s="14">
        <v>209.74</v>
      </c>
      <c r="H46" s="13">
        <v>182.47</v>
      </c>
      <c r="I46"/>
      <c r="L46"/>
    </row>
    <row r="47" spans="1:12" ht="30" x14ac:dyDescent="0.25">
      <c r="A47" s="23" t="s">
        <v>45</v>
      </c>
      <c r="B47" s="23" t="str">
        <f>VLOOKUP(ФОТ[[#This Row],[Подразделение]],Подразд[],2,0)</f>
        <v>Коммерч</v>
      </c>
      <c r="C47" s="13" t="s">
        <v>9</v>
      </c>
      <c r="D47" s="13" t="str">
        <f>VLOOKUP(ФОТ[[#This Row],[Статья_затрат]],Статьи_затрат[],2,0)</f>
        <v>Оклад</v>
      </c>
      <c r="E47" s="18" t="s">
        <v>3</v>
      </c>
      <c r="F47" s="18">
        <f t="shared" si="2"/>
        <v>45382</v>
      </c>
      <c r="G47" s="14">
        <v>189.58</v>
      </c>
      <c r="H47" s="13">
        <v>180.15</v>
      </c>
      <c r="I47"/>
      <c r="L47"/>
    </row>
    <row r="48" spans="1:12" ht="30" x14ac:dyDescent="0.25">
      <c r="A48" s="23" t="s">
        <v>45</v>
      </c>
      <c r="B48" s="23" t="str">
        <f>VLOOKUP(ФОТ[[#This Row],[Подразделение]],Подразд[],2,0)</f>
        <v>Коммерч</v>
      </c>
      <c r="C48" s="13" t="s">
        <v>9</v>
      </c>
      <c r="D48" s="13" t="str">
        <f>VLOOKUP(ФОТ[[#This Row],[Статья_затрат]],Статьи_затрат[],2,0)</f>
        <v>Оклад</v>
      </c>
      <c r="E48" s="18" t="s">
        <v>2</v>
      </c>
      <c r="F48" s="18">
        <f t="shared" si="2"/>
        <v>45351</v>
      </c>
      <c r="G48" s="14">
        <v>166.04</v>
      </c>
      <c r="H48" s="13">
        <v>139.49</v>
      </c>
      <c r="I48"/>
      <c r="L48"/>
    </row>
    <row r="49" spans="1:12" ht="30" x14ac:dyDescent="0.25">
      <c r="A49" s="23" t="s">
        <v>45</v>
      </c>
      <c r="B49" s="23" t="str">
        <f>VLOOKUP(ФОТ[[#This Row],[Подразделение]],Подразд[],2,0)</f>
        <v>Коммерч</v>
      </c>
      <c r="C49" s="13" t="s">
        <v>9</v>
      </c>
      <c r="D49" s="13" t="str">
        <f>VLOOKUP(ФОТ[[#This Row],[Статья_затрат]],Статьи_затрат[],2,0)</f>
        <v>Оклад</v>
      </c>
      <c r="E49" s="18" t="s">
        <v>1</v>
      </c>
      <c r="F49" s="18">
        <f t="shared" si="2"/>
        <v>45322</v>
      </c>
      <c r="G49" s="14">
        <v>225.44</v>
      </c>
      <c r="H49" s="13">
        <v>145.37</v>
      </c>
      <c r="I49"/>
      <c r="L49"/>
    </row>
    <row r="50" spans="1:12" ht="30" x14ac:dyDescent="0.25">
      <c r="A50" s="23" t="s">
        <v>45</v>
      </c>
      <c r="B50" s="23" t="str">
        <f>VLOOKUP(ФОТ[[#This Row],[Подразделение]],Подразд[],2,0)</f>
        <v>Коммерч</v>
      </c>
      <c r="C50" s="13" t="s">
        <v>10</v>
      </c>
      <c r="D50" s="13" t="str">
        <f>VLOOKUP(ФОТ[[#This Row],[Статья_затрат]],Статьи_затрат[],2,0)</f>
        <v xml:space="preserve">Премия </v>
      </c>
      <c r="E50" s="18" t="s">
        <v>4</v>
      </c>
      <c r="F50" s="18">
        <f t="shared" si="2"/>
        <v>45412</v>
      </c>
      <c r="G50" s="14">
        <v>130.91999999999999</v>
      </c>
      <c r="H50" s="13">
        <v>137.33000000000001</v>
      </c>
      <c r="I50"/>
      <c r="L50"/>
    </row>
    <row r="51" spans="1:12" ht="30" x14ac:dyDescent="0.25">
      <c r="A51" s="23" t="s">
        <v>45</v>
      </c>
      <c r="B51" s="23" t="str">
        <f>VLOOKUP(ФОТ[[#This Row],[Подразделение]],Подразд[],2,0)</f>
        <v>Коммерч</v>
      </c>
      <c r="C51" s="13" t="s">
        <v>10</v>
      </c>
      <c r="D51" s="13" t="str">
        <f>VLOOKUP(ФОТ[[#This Row],[Статья_затрат]],Статьи_затрат[],2,0)</f>
        <v xml:space="preserve">Премия </v>
      </c>
      <c r="E51" s="18" t="s">
        <v>6</v>
      </c>
      <c r="F51" s="18">
        <f t="shared" si="2"/>
        <v>45473</v>
      </c>
      <c r="G51" s="14">
        <v>53.6</v>
      </c>
      <c r="H51" s="13">
        <v>41.6</v>
      </c>
      <c r="I51"/>
      <c r="L51"/>
    </row>
    <row r="52" spans="1:12" ht="30" x14ac:dyDescent="0.25">
      <c r="A52" s="23" t="s">
        <v>45</v>
      </c>
      <c r="B52" s="23" t="str">
        <f>VLOOKUP(ФОТ[[#This Row],[Подразделение]],Подразд[],2,0)</f>
        <v>Коммерч</v>
      </c>
      <c r="C52" s="13" t="s">
        <v>10</v>
      </c>
      <c r="D52" s="13" t="str">
        <f>VLOOKUP(ФОТ[[#This Row],[Статья_затрат]],Статьи_затрат[],2,0)</f>
        <v xml:space="preserve">Премия </v>
      </c>
      <c r="E52" s="18" t="s">
        <v>5</v>
      </c>
      <c r="F52" s="18">
        <f t="shared" si="2"/>
        <v>45443</v>
      </c>
      <c r="G52" s="14">
        <v>57.47</v>
      </c>
      <c r="H52" s="13">
        <v>53.6</v>
      </c>
      <c r="I52"/>
      <c r="L52"/>
    </row>
    <row r="53" spans="1:12" ht="30" x14ac:dyDescent="0.25">
      <c r="A53" s="23" t="s">
        <v>45</v>
      </c>
      <c r="B53" s="23" t="str">
        <f>VLOOKUP(ФОТ[[#This Row],[Подразделение]],Подразд[],2,0)</f>
        <v>Коммерч</v>
      </c>
      <c r="C53" s="13" t="s">
        <v>10</v>
      </c>
      <c r="D53" s="13" t="str">
        <f>VLOOKUP(ФОТ[[#This Row],[Статья_затрат]],Статьи_затрат[],2,0)</f>
        <v xml:space="preserve">Премия </v>
      </c>
      <c r="E53" s="18" t="s">
        <v>3</v>
      </c>
      <c r="F53" s="18">
        <f t="shared" si="2"/>
        <v>45382</v>
      </c>
      <c r="G53" s="14">
        <v>38.58</v>
      </c>
      <c r="H53" s="13">
        <v>56.91</v>
      </c>
      <c r="I53"/>
      <c r="L53"/>
    </row>
    <row r="54" spans="1:12" ht="30" x14ac:dyDescent="0.25">
      <c r="A54" s="23" t="s">
        <v>45</v>
      </c>
      <c r="B54" s="23" t="str">
        <f>VLOOKUP(ФОТ[[#This Row],[Подразделение]],Подразд[],2,0)</f>
        <v>Коммерч</v>
      </c>
      <c r="C54" s="13" t="s">
        <v>10</v>
      </c>
      <c r="D54" s="13" t="str">
        <f>VLOOKUP(ФОТ[[#This Row],[Статья_затрат]],Статьи_затрат[],2,0)</f>
        <v xml:space="preserve">Премия </v>
      </c>
      <c r="E54" s="18" t="s">
        <v>2</v>
      </c>
      <c r="F54" s="18">
        <f t="shared" si="2"/>
        <v>45351</v>
      </c>
      <c r="G54" s="14">
        <v>41.36</v>
      </c>
      <c r="H54" s="13">
        <v>44.72</v>
      </c>
      <c r="I54"/>
      <c r="L54"/>
    </row>
    <row r="55" spans="1:12" ht="30" x14ac:dyDescent="0.25">
      <c r="A55" s="23" t="s">
        <v>45</v>
      </c>
      <c r="B55" s="23" t="str">
        <f>VLOOKUP(ФОТ[[#This Row],[Подразделение]],Подразд[],2,0)</f>
        <v>Коммерч</v>
      </c>
      <c r="C55" s="13" t="s">
        <v>10</v>
      </c>
      <c r="D55" s="13" t="str">
        <f>VLOOKUP(ФОТ[[#This Row],[Статья_затрат]],Статьи_затрат[],2,0)</f>
        <v xml:space="preserve">Премия </v>
      </c>
      <c r="E55" s="18" t="s">
        <v>1</v>
      </c>
      <c r="F55" s="18">
        <f t="shared" si="2"/>
        <v>45322</v>
      </c>
      <c r="G55" s="14">
        <v>55.95</v>
      </c>
      <c r="H55" s="13">
        <v>133.43</v>
      </c>
      <c r="I55"/>
      <c r="L55"/>
    </row>
    <row r="56" spans="1:12" ht="30" x14ac:dyDescent="0.25">
      <c r="A56" s="23" t="s">
        <v>45</v>
      </c>
      <c r="B56" s="23" t="str">
        <f>VLOOKUP(ФОТ[[#This Row],[Подразделение]],Подразд[],2,0)</f>
        <v>Коммерч</v>
      </c>
      <c r="C56" s="22" t="s">
        <v>44</v>
      </c>
      <c r="D56" s="22" t="str">
        <f>VLOOKUP(ФОТ[[#This Row],[Статья_затрат]],Статьи_затрат[],2,0)</f>
        <v>Отпуска</v>
      </c>
      <c r="E56" s="18" t="s">
        <v>4</v>
      </c>
      <c r="F56" s="18">
        <f t="shared" si="2"/>
        <v>45412</v>
      </c>
      <c r="G56" s="14">
        <v>34.42</v>
      </c>
      <c r="H56" s="13">
        <v>24.69</v>
      </c>
      <c r="I56"/>
      <c r="L56"/>
    </row>
    <row r="57" spans="1:12" ht="30" x14ac:dyDescent="0.25">
      <c r="A57" s="23" t="s">
        <v>45</v>
      </c>
      <c r="B57" s="23" t="str">
        <f>VLOOKUP(ФОТ[[#This Row],[Подразделение]],Подразд[],2,0)</f>
        <v>Коммерч</v>
      </c>
      <c r="C57" s="22" t="s">
        <v>44</v>
      </c>
      <c r="D57" s="22" t="str">
        <f>VLOOKUP(ФОТ[[#This Row],[Статья_затрат]],Статьи_затрат[],2,0)</f>
        <v>Отпуска</v>
      </c>
      <c r="E57" s="18" t="s">
        <v>6</v>
      </c>
      <c r="F57" s="18">
        <f t="shared" si="2"/>
        <v>45473</v>
      </c>
      <c r="G57" s="14">
        <v>24.94</v>
      </c>
      <c r="H57" s="13">
        <v>19.899999999999999</v>
      </c>
      <c r="I57"/>
      <c r="L57"/>
    </row>
    <row r="58" spans="1:12" ht="30" x14ac:dyDescent="0.25">
      <c r="A58" s="23" t="s">
        <v>45</v>
      </c>
      <c r="B58" s="23" t="str">
        <f>VLOOKUP(ФОТ[[#This Row],[Подразделение]],Подразд[],2,0)</f>
        <v>Коммерч</v>
      </c>
      <c r="C58" s="22" t="s">
        <v>44</v>
      </c>
      <c r="D58" s="22" t="str">
        <f>VLOOKUP(ФОТ[[#This Row],[Статья_затрат]],Статьи_затрат[],2,0)</f>
        <v>Отпуска</v>
      </c>
      <c r="E58" s="18" t="s">
        <v>5</v>
      </c>
      <c r="F58" s="18">
        <f t="shared" si="2"/>
        <v>45443</v>
      </c>
      <c r="G58" s="14">
        <v>27.52</v>
      </c>
      <c r="H58" s="13">
        <v>6.82</v>
      </c>
      <c r="I58"/>
      <c r="L58"/>
    </row>
    <row r="59" spans="1:12" ht="30" x14ac:dyDescent="0.25">
      <c r="A59" s="23" t="s">
        <v>45</v>
      </c>
      <c r="B59" s="23" t="str">
        <f>VLOOKUP(ФОТ[[#This Row],[Подразделение]],Подразд[],2,0)</f>
        <v>Коммерч</v>
      </c>
      <c r="C59" s="22" t="s">
        <v>44</v>
      </c>
      <c r="D59" s="22" t="str">
        <f>VLOOKUP(ФОТ[[#This Row],[Статья_затрат]],Статьи_затрат[],2,0)</f>
        <v>Отпуска</v>
      </c>
      <c r="E59" s="18" t="s">
        <v>3</v>
      </c>
      <c r="F59" s="18">
        <f t="shared" si="2"/>
        <v>45382</v>
      </c>
      <c r="G59" s="14">
        <v>18.18</v>
      </c>
      <c r="H59" s="13">
        <v>25.67</v>
      </c>
      <c r="I59"/>
      <c r="L59"/>
    </row>
    <row r="60" spans="1:12" ht="30" x14ac:dyDescent="0.25">
      <c r="A60" s="23" t="s">
        <v>45</v>
      </c>
      <c r="B60" s="23" t="str">
        <f>VLOOKUP(ФОТ[[#This Row],[Подразделение]],Подразд[],2,0)</f>
        <v>Коммерч</v>
      </c>
      <c r="C60" s="22" t="s">
        <v>44</v>
      </c>
      <c r="D60" s="22" t="str">
        <f>VLOOKUP(ФОТ[[#This Row],[Статья_затрат]],Статьи_затрат[],2,0)</f>
        <v>Отпуска</v>
      </c>
      <c r="E60" s="18" t="s">
        <v>2</v>
      </c>
      <c r="F60" s="18">
        <f t="shared" si="2"/>
        <v>45351</v>
      </c>
      <c r="G60" s="14">
        <v>20.82</v>
      </c>
      <c r="H60" s="13">
        <v>21.61</v>
      </c>
      <c r="I60"/>
      <c r="L60"/>
    </row>
    <row r="61" spans="1:12" ht="30" x14ac:dyDescent="0.25">
      <c r="A61" s="23" t="s">
        <v>45</v>
      </c>
      <c r="B61" s="23" t="str">
        <f>VLOOKUP(ФОТ[[#This Row],[Подразделение]],Подразд[],2,0)</f>
        <v>Коммерч</v>
      </c>
      <c r="C61" s="22" t="s">
        <v>44</v>
      </c>
      <c r="D61" s="22" t="str">
        <f>VLOOKUP(ФОТ[[#This Row],[Статья_затрат]],Статьи_затрат[],2,0)</f>
        <v>Отпуска</v>
      </c>
      <c r="E61" s="18" t="s">
        <v>1</v>
      </c>
      <c r="F61" s="18">
        <f t="shared" si="2"/>
        <v>45322</v>
      </c>
      <c r="G61" s="14">
        <v>24.8</v>
      </c>
      <c r="H61" s="13">
        <v>31.25</v>
      </c>
      <c r="I61"/>
      <c r="L61"/>
    </row>
    <row r="62" spans="1:12" ht="30" x14ac:dyDescent="0.25">
      <c r="A62" s="23" t="s">
        <v>46</v>
      </c>
      <c r="B62" s="23" t="str">
        <f>VLOOKUP(ФОТ[[#This Row],[Подразделение]],Подразд[],2,0)</f>
        <v>Логист</v>
      </c>
      <c r="C62" s="22" t="s">
        <v>43</v>
      </c>
      <c r="D62" s="22" t="str">
        <f>VLOOKUP(ФОТ[[#This Row],[Статья_затрат]],Статьи_затрат[],2,0)</f>
        <v>Внебюджет</v>
      </c>
      <c r="E62" s="18" t="s">
        <v>4</v>
      </c>
      <c r="F62" s="18">
        <f t="shared" si="2"/>
        <v>45412</v>
      </c>
      <c r="G62" s="14">
        <v>22.99</v>
      </c>
      <c r="H62" s="13">
        <v>17.059999999999999</v>
      </c>
      <c r="I62"/>
      <c r="L62"/>
    </row>
    <row r="63" spans="1:12" ht="30" x14ac:dyDescent="0.25">
      <c r="A63" s="23" t="s">
        <v>46</v>
      </c>
      <c r="B63" s="23" t="str">
        <f>VLOOKUP(ФОТ[[#This Row],[Подразделение]],Подразд[],2,0)</f>
        <v>Логист</v>
      </c>
      <c r="C63" s="22" t="s">
        <v>43</v>
      </c>
      <c r="D63" s="22" t="str">
        <f>VLOOKUP(ФОТ[[#This Row],[Статья_затрат]],Статьи_затрат[],2,0)</f>
        <v>Внебюджет</v>
      </c>
      <c r="E63" s="18" t="s">
        <v>6</v>
      </c>
      <c r="F63" s="18">
        <f t="shared" si="2"/>
        <v>45473</v>
      </c>
      <c r="G63" s="14">
        <v>16.36</v>
      </c>
      <c r="H63" s="13">
        <v>7.24</v>
      </c>
      <c r="I63"/>
      <c r="L63"/>
    </row>
    <row r="64" spans="1:12" ht="30" x14ac:dyDescent="0.25">
      <c r="A64" s="23" t="s">
        <v>46</v>
      </c>
      <c r="B64" s="23" t="str">
        <f>VLOOKUP(ФОТ[[#This Row],[Подразделение]],Подразд[],2,0)</f>
        <v>Логист</v>
      </c>
      <c r="C64" s="22" t="s">
        <v>43</v>
      </c>
      <c r="D64" s="22" t="str">
        <f>VLOOKUP(ФОТ[[#This Row],[Статья_затрат]],Статьи_затрат[],2,0)</f>
        <v>Внебюджет</v>
      </c>
      <c r="E64" s="18" t="s">
        <v>5</v>
      </c>
      <c r="F64" s="18">
        <f t="shared" si="2"/>
        <v>45443</v>
      </c>
      <c r="G64" s="14">
        <v>9.6999999999999993</v>
      </c>
      <c r="H64" s="13">
        <v>16.36</v>
      </c>
      <c r="I64"/>
      <c r="L64"/>
    </row>
    <row r="65" spans="1:12" ht="30" x14ac:dyDescent="0.25">
      <c r="A65" s="23" t="s">
        <v>46</v>
      </c>
      <c r="B65" s="23" t="str">
        <f>VLOOKUP(ФОТ[[#This Row],[Подразделение]],Подразд[],2,0)</f>
        <v>Логист</v>
      </c>
      <c r="C65" s="22" t="s">
        <v>43</v>
      </c>
      <c r="D65" s="22" t="str">
        <f>VLOOKUP(ФОТ[[#This Row],[Статья_затрат]],Статьи_затрат[],2,0)</f>
        <v>Внебюджет</v>
      </c>
      <c r="E65" s="18" t="s">
        <v>3</v>
      </c>
      <c r="F65" s="18">
        <f t="shared" si="2"/>
        <v>45382</v>
      </c>
      <c r="G65" s="14">
        <v>11.08</v>
      </c>
      <c r="H65" s="13">
        <v>11.47</v>
      </c>
      <c r="I65"/>
      <c r="L65"/>
    </row>
    <row r="66" spans="1:12" ht="30" x14ac:dyDescent="0.25">
      <c r="A66" s="23" t="s">
        <v>46</v>
      </c>
      <c r="B66" s="23" t="str">
        <f>VLOOKUP(ФОТ[[#This Row],[Подразделение]],Подразд[],2,0)</f>
        <v>Логист</v>
      </c>
      <c r="C66" s="22" t="s">
        <v>43</v>
      </c>
      <c r="D66" s="22" t="str">
        <f>VLOOKUP(ФОТ[[#This Row],[Статья_затрат]],Статьи_затрат[],2,0)</f>
        <v>Внебюджет</v>
      </c>
      <c r="E66" s="18" t="s">
        <v>2</v>
      </c>
      <c r="F66" s="18">
        <f t="shared" ref="F66:F97" si="3">VLOOKUP(E66,$P$1:$Q$13,2,0)</f>
        <v>45351</v>
      </c>
      <c r="G66" s="14">
        <v>2.14</v>
      </c>
      <c r="H66" s="13">
        <v>13.31</v>
      </c>
      <c r="I66"/>
      <c r="L66"/>
    </row>
    <row r="67" spans="1:12" ht="30" x14ac:dyDescent="0.25">
      <c r="A67" s="23" t="s">
        <v>46</v>
      </c>
      <c r="B67" s="23" t="str">
        <f>VLOOKUP(ФОТ[[#This Row],[Подразделение]],Подразд[],2,0)</f>
        <v>Логист</v>
      </c>
      <c r="C67" s="22" t="s">
        <v>43</v>
      </c>
      <c r="D67" s="22" t="str">
        <f>VLOOKUP(ФОТ[[#This Row],[Статья_затрат]],Статьи_затрат[],2,0)</f>
        <v>Внебюджет</v>
      </c>
      <c r="E67" s="18" t="s">
        <v>1</v>
      </c>
      <c r="F67" s="18">
        <f t="shared" si="3"/>
        <v>45322</v>
      </c>
      <c r="G67" s="14">
        <v>9.27</v>
      </c>
      <c r="H67" s="13">
        <v>5.92</v>
      </c>
      <c r="I67"/>
      <c r="L67"/>
    </row>
    <row r="68" spans="1:12" ht="30" x14ac:dyDescent="0.25">
      <c r="A68" s="23" t="s">
        <v>46</v>
      </c>
      <c r="B68" s="23" t="str">
        <f>VLOOKUP(ФОТ[[#This Row],[Подразделение]],Подразд[],2,0)</f>
        <v>Логист</v>
      </c>
      <c r="C68" s="13" t="s">
        <v>11</v>
      </c>
      <c r="D68" s="13" t="str">
        <f>VLOOKUP(ФОТ[[#This Row],[Статья_затрат]],Статьи_затрат[],2,0)</f>
        <v>ГПХ</v>
      </c>
      <c r="E68" s="18" t="s">
        <v>4</v>
      </c>
      <c r="F68" s="18">
        <f t="shared" si="3"/>
        <v>45412</v>
      </c>
      <c r="G68" s="14">
        <v>0</v>
      </c>
      <c r="H68" s="13">
        <v>0</v>
      </c>
      <c r="I68"/>
      <c r="L68"/>
    </row>
    <row r="69" spans="1:12" ht="30" x14ac:dyDescent="0.25">
      <c r="A69" s="23" t="s">
        <v>46</v>
      </c>
      <c r="B69" s="23" t="str">
        <f>VLOOKUP(ФОТ[[#This Row],[Подразделение]],Подразд[],2,0)</f>
        <v>Логист</v>
      </c>
      <c r="C69" s="13" t="s">
        <v>11</v>
      </c>
      <c r="D69" s="13" t="str">
        <f>VLOOKUP(ФОТ[[#This Row],[Статья_затрат]],Статьи_затрат[],2,0)</f>
        <v>ГПХ</v>
      </c>
      <c r="E69" s="18" t="s">
        <v>6</v>
      </c>
      <c r="F69" s="18">
        <f t="shared" si="3"/>
        <v>45473</v>
      </c>
      <c r="G69" s="14">
        <v>0</v>
      </c>
      <c r="H69" s="13">
        <v>0</v>
      </c>
      <c r="I69"/>
      <c r="L69"/>
    </row>
    <row r="70" spans="1:12" ht="30" x14ac:dyDescent="0.25">
      <c r="A70" s="23" t="s">
        <v>46</v>
      </c>
      <c r="B70" s="23" t="str">
        <f>VLOOKUP(ФОТ[[#This Row],[Подразделение]],Подразд[],2,0)</f>
        <v>Логист</v>
      </c>
      <c r="C70" s="13" t="s">
        <v>11</v>
      </c>
      <c r="D70" s="13" t="str">
        <f>VLOOKUP(ФОТ[[#This Row],[Статья_затрат]],Статьи_затрат[],2,0)</f>
        <v>ГПХ</v>
      </c>
      <c r="E70" s="18" t="s">
        <v>5</v>
      </c>
      <c r="F70" s="18">
        <f t="shared" si="3"/>
        <v>45443</v>
      </c>
      <c r="G70" s="14">
        <v>12.04</v>
      </c>
      <c r="H70" s="13">
        <v>0</v>
      </c>
      <c r="I70"/>
      <c r="L70"/>
    </row>
    <row r="71" spans="1:12" ht="30" x14ac:dyDescent="0.25">
      <c r="A71" s="23" t="s">
        <v>46</v>
      </c>
      <c r="B71" s="23" t="str">
        <f>VLOOKUP(ФОТ[[#This Row],[Подразделение]],Подразд[],2,0)</f>
        <v>Логист</v>
      </c>
      <c r="C71" s="13" t="s">
        <v>11</v>
      </c>
      <c r="D71" s="13" t="str">
        <f>VLOOKUP(ФОТ[[#This Row],[Статья_затрат]],Статьи_затрат[],2,0)</f>
        <v>ГПХ</v>
      </c>
      <c r="E71" s="18" t="s">
        <v>3</v>
      </c>
      <c r="F71" s="18">
        <f t="shared" si="3"/>
        <v>45382</v>
      </c>
      <c r="G71" s="14">
        <v>0</v>
      </c>
      <c r="H71" s="13">
        <v>0</v>
      </c>
      <c r="I71"/>
      <c r="L71"/>
    </row>
    <row r="72" spans="1:12" ht="30" x14ac:dyDescent="0.25">
      <c r="A72" s="23" t="s">
        <v>46</v>
      </c>
      <c r="B72" s="23" t="str">
        <f>VLOOKUP(ФОТ[[#This Row],[Подразделение]],Подразд[],2,0)</f>
        <v>Логист</v>
      </c>
      <c r="C72" s="13" t="s">
        <v>11</v>
      </c>
      <c r="D72" s="13" t="str">
        <f>VLOOKUP(ФОТ[[#This Row],[Статья_затрат]],Статьи_затрат[],2,0)</f>
        <v>ГПХ</v>
      </c>
      <c r="E72" s="18" t="s">
        <v>2</v>
      </c>
      <c r="F72" s="18">
        <f t="shared" si="3"/>
        <v>45351</v>
      </c>
      <c r="G72" s="14">
        <v>6.88</v>
      </c>
      <c r="H72" s="13">
        <v>43.72</v>
      </c>
      <c r="I72"/>
      <c r="L72"/>
    </row>
    <row r="73" spans="1:12" ht="30" x14ac:dyDescent="0.25">
      <c r="A73" s="23" t="s">
        <v>46</v>
      </c>
      <c r="B73" s="23" t="str">
        <f>VLOOKUP(ФОТ[[#This Row],[Подразделение]],Подразд[],2,0)</f>
        <v>Логист</v>
      </c>
      <c r="C73" s="13" t="s">
        <v>11</v>
      </c>
      <c r="D73" s="13" t="str">
        <f>VLOOKUP(ФОТ[[#This Row],[Статья_затрат]],Статьи_затрат[],2,0)</f>
        <v>ГПХ</v>
      </c>
      <c r="E73" s="18" t="s">
        <v>1</v>
      </c>
      <c r="F73" s="18">
        <f t="shared" si="3"/>
        <v>45322</v>
      </c>
      <c r="G73" s="14">
        <v>14.91</v>
      </c>
      <c r="H73" s="13">
        <v>1.64</v>
      </c>
      <c r="I73"/>
      <c r="L73"/>
    </row>
    <row r="74" spans="1:12" ht="30" x14ac:dyDescent="0.25">
      <c r="A74" s="23" t="s">
        <v>46</v>
      </c>
      <c r="B74" s="23" t="str">
        <f>VLOOKUP(ФОТ[[#This Row],[Подразделение]],Подразд[],2,0)</f>
        <v>Логист</v>
      </c>
      <c r="C74" s="13" t="s">
        <v>9</v>
      </c>
      <c r="D74" s="13" t="str">
        <f>VLOOKUP(ФОТ[[#This Row],[Статья_затрат]],Статьи_затрат[],2,0)</f>
        <v>Оклад</v>
      </c>
      <c r="E74" s="18" t="s">
        <v>4</v>
      </c>
      <c r="F74" s="18">
        <f t="shared" si="3"/>
        <v>45412</v>
      </c>
      <c r="G74" s="14">
        <v>33.200000000000003</v>
      </c>
      <c r="H74" s="13">
        <v>37.17</v>
      </c>
      <c r="I74"/>
      <c r="L74"/>
    </row>
    <row r="75" spans="1:12" ht="30" x14ac:dyDescent="0.25">
      <c r="A75" s="23" t="s">
        <v>46</v>
      </c>
      <c r="B75" s="23" t="str">
        <f>VLOOKUP(ФОТ[[#This Row],[Подразделение]],Подразд[],2,0)</f>
        <v>Логист</v>
      </c>
      <c r="C75" s="13" t="s">
        <v>9</v>
      </c>
      <c r="D75" s="13" t="str">
        <f>VLOOKUP(ФОТ[[#This Row],[Статья_затрат]],Статьи_затрат[],2,0)</f>
        <v>Оклад</v>
      </c>
      <c r="E75" s="18" t="s">
        <v>6</v>
      </c>
      <c r="F75" s="18">
        <f t="shared" si="3"/>
        <v>45473</v>
      </c>
      <c r="G75" s="14">
        <v>38.75</v>
      </c>
      <c r="H75" s="13">
        <v>23.9</v>
      </c>
      <c r="I75"/>
      <c r="L75"/>
    </row>
    <row r="76" spans="1:12" ht="30" x14ac:dyDescent="0.25">
      <c r="A76" s="23" t="s">
        <v>46</v>
      </c>
      <c r="B76" s="23" t="str">
        <f>VLOOKUP(ФОТ[[#This Row],[Подразделение]],Подразд[],2,0)</f>
        <v>Логист</v>
      </c>
      <c r="C76" s="13" t="s">
        <v>9</v>
      </c>
      <c r="D76" s="13" t="str">
        <f>VLOOKUP(ФОТ[[#This Row],[Статья_затрат]],Статьи_затрат[],2,0)</f>
        <v>Оклад</v>
      </c>
      <c r="E76" s="18" t="s">
        <v>5</v>
      </c>
      <c r="F76" s="18">
        <f t="shared" si="3"/>
        <v>45443</v>
      </c>
      <c r="G76" s="14">
        <v>21.27</v>
      </c>
      <c r="H76" s="13">
        <v>38.75</v>
      </c>
      <c r="I76"/>
      <c r="L76"/>
    </row>
    <row r="77" spans="1:12" ht="30" x14ac:dyDescent="0.25">
      <c r="A77" s="23" t="s">
        <v>46</v>
      </c>
      <c r="B77" s="23" t="str">
        <f>VLOOKUP(ФОТ[[#This Row],[Подразделение]],Подразд[],2,0)</f>
        <v>Логист</v>
      </c>
      <c r="C77" s="13" t="s">
        <v>9</v>
      </c>
      <c r="D77" s="13" t="str">
        <f>VLOOKUP(ФОТ[[#This Row],[Статья_затрат]],Статьи_затрат[],2,0)</f>
        <v>Оклад</v>
      </c>
      <c r="E77" s="18" t="s">
        <v>3</v>
      </c>
      <c r="F77" s="18">
        <f t="shared" si="3"/>
        <v>45382</v>
      </c>
      <c r="G77" s="14">
        <v>30.46</v>
      </c>
      <c r="H77" s="13">
        <v>32.270000000000003</v>
      </c>
      <c r="I77"/>
      <c r="L77"/>
    </row>
    <row r="78" spans="1:12" ht="30" x14ac:dyDescent="0.25">
      <c r="A78" s="23" t="s">
        <v>46</v>
      </c>
      <c r="B78" s="23" t="str">
        <f>VLOOKUP(ФОТ[[#This Row],[Подразделение]],Подразд[],2,0)</f>
        <v>Логист</v>
      </c>
      <c r="C78" s="13" t="s">
        <v>9</v>
      </c>
      <c r="D78" s="13" t="str">
        <f>VLOOKUP(ФОТ[[#This Row],[Статья_затрат]],Статьи_затрат[],2,0)</f>
        <v>Оклад</v>
      </c>
      <c r="E78" s="18" t="s">
        <v>2</v>
      </c>
      <c r="F78" s="18">
        <f t="shared" si="3"/>
        <v>45351</v>
      </c>
      <c r="G78" s="14">
        <v>0.9</v>
      </c>
      <c r="H78" s="13">
        <v>4.82</v>
      </c>
      <c r="I78"/>
      <c r="L78"/>
    </row>
    <row r="79" spans="1:12" ht="30" x14ac:dyDescent="0.25">
      <c r="A79" s="23" t="s">
        <v>46</v>
      </c>
      <c r="B79" s="23" t="str">
        <f>VLOOKUP(ФОТ[[#This Row],[Подразделение]],Подразд[],2,0)</f>
        <v>Логист</v>
      </c>
      <c r="C79" s="13" t="s">
        <v>9</v>
      </c>
      <c r="D79" s="13" t="str">
        <f>VLOOKUP(ФОТ[[#This Row],[Статья_затрат]],Статьи_затрат[],2,0)</f>
        <v>Оклад</v>
      </c>
      <c r="E79" s="18" t="s">
        <v>1</v>
      </c>
      <c r="F79" s="18">
        <f t="shared" si="3"/>
        <v>45322</v>
      </c>
      <c r="G79" s="14">
        <v>11.92</v>
      </c>
      <c r="H79" s="13">
        <v>18</v>
      </c>
      <c r="I79"/>
      <c r="L79"/>
    </row>
    <row r="80" spans="1:12" ht="30" x14ac:dyDescent="0.25">
      <c r="A80" s="23" t="s">
        <v>46</v>
      </c>
      <c r="B80" s="23" t="str">
        <f>VLOOKUP(ФОТ[[#This Row],[Подразделение]],Подразд[],2,0)</f>
        <v>Логист</v>
      </c>
      <c r="C80" s="13" t="s">
        <v>10</v>
      </c>
      <c r="D80" s="13" t="str">
        <f>VLOOKUP(ФОТ[[#This Row],[Статья_затрат]],Статьи_затрат[],2,0)</f>
        <v xml:space="preserve">Премия </v>
      </c>
      <c r="E80" s="18" t="s">
        <v>4</v>
      </c>
      <c r="F80" s="18">
        <f t="shared" si="3"/>
        <v>45412</v>
      </c>
      <c r="G80" s="14">
        <v>42.73</v>
      </c>
      <c r="H80" s="13">
        <v>19.190000000000001</v>
      </c>
      <c r="I80"/>
      <c r="L80"/>
    </row>
    <row r="81" spans="1:12" ht="30" x14ac:dyDescent="0.25">
      <c r="A81" s="23" t="s">
        <v>46</v>
      </c>
      <c r="B81" s="23" t="str">
        <f>VLOOKUP(ФОТ[[#This Row],[Подразделение]],Подразд[],2,0)</f>
        <v>Логист</v>
      </c>
      <c r="C81" s="13" t="s">
        <v>10</v>
      </c>
      <c r="D81" s="13" t="str">
        <f>VLOOKUP(ФОТ[[#This Row],[Статья_затрат]],Статьи_затрат[],2,0)</f>
        <v xml:space="preserve">Премия </v>
      </c>
      <c r="E81" s="18" t="s">
        <v>6</v>
      </c>
      <c r="F81" s="18">
        <f t="shared" si="3"/>
        <v>45473</v>
      </c>
      <c r="G81" s="14">
        <v>15.27</v>
      </c>
      <c r="H81" s="13">
        <v>0</v>
      </c>
      <c r="I81"/>
      <c r="L81"/>
    </row>
    <row r="82" spans="1:12" ht="30" x14ac:dyDescent="0.25">
      <c r="A82" s="23" t="s">
        <v>46</v>
      </c>
      <c r="B82" s="23" t="str">
        <f>VLOOKUP(ФОТ[[#This Row],[Подразделение]],Подразд[],2,0)</f>
        <v>Логист</v>
      </c>
      <c r="C82" s="13" t="s">
        <v>10</v>
      </c>
      <c r="D82" s="13" t="str">
        <f>VLOOKUP(ФОТ[[#This Row],[Статья_затрат]],Статьи_затрат[],2,0)</f>
        <v xml:space="preserve">Премия </v>
      </c>
      <c r="E82" s="18" t="s">
        <v>5</v>
      </c>
      <c r="F82" s="18">
        <f t="shared" si="3"/>
        <v>45443</v>
      </c>
      <c r="G82" s="14">
        <v>0</v>
      </c>
      <c r="H82" s="13">
        <v>15.27</v>
      </c>
      <c r="I82"/>
      <c r="L82"/>
    </row>
    <row r="83" spans="1:12" ht="30" x14ac:dyDescent="0.25">
      <c r="A83" s="23" t="s">
        <v>46</v>
      </c>
      <c r="B83" s="23" t="str">
        <f>VLOOKUP(ФОТ[[#This Row],[Подразделение]],Подразд[],2,0)</f>
        <v>Логист</v>
      </c>
      <c r="C83" s="13" t="s">
        <v>10</v>
      </c>
      <c r="D83" s="13" t="str">
        <f>VLOOKUP(ФОТ[[#This Row],[Статья_затрат]],Статьи_затрат[],2,0)</f>
        <v xml:space="preserve">Премия </v>
      </c>
      <c r="E83" s="18" t="s">
        <v>3</v>
      </c>
      <c r="F83" s="18">
        <f t="shared" si="3"/>
        <v>45382</v>
      </c>
      <c r="G83" s="14">
        <v>6.14</v>
      </c>
      <c r="H83" s="13">
        <v>5.62</v>
      </c>
      <c r="I83"/>
      <c r="L83"/>
    </row>
    <row r="84" spans="1:12" ht="30" x14ac:dyDescent="0.25">
      <c r="A84" s="23" t="s">
        <v>46</v>
      </c>
      <c r="B84" s="23" t="str">
        <f>VLOOKUP(ФОТ[[#This Row],[Подразделение]],Подразд[],2,0)</f>
        <v>Логист</v>
      </c>
      <c r="C84" s="13" t="s">
        <v>10</v>
      </c>
      <c r="D84" s="13" t="str">
        <f>VLOOKUP(ФОТ[[#This Row],[Статья_затрат]],Статьи_затрат[],2,0)</f>
        <v xml:space="preserve">Премия </v>
      </c>
      <c r="E84" s="18" t="s">
        <v>2</v>
      </c>
      <c r="F84" s="18">
        <f t="shared" si="3"/>
        <v>45351</v>
      </c>
      <c r="G84" s="14">
        <v>0</v>
      </c>
      <c r="H84" s="13">
        <v>0</v>
      </c>
      <c r="I84"/>
      <c r="L84"/>
    </row>
    <row r="85" spans="1:12" ht="30" x14ac:dyDescent="0.25">
      <c r="A85" s="23" t="s">
        <v>46</v>
      </c>
      <c r="B85" s="23" t="str">
        <f>VLOOKUP(ФОТ[[#This Row],[Подразделение]],Подразд[],2,0)</f>
        <v>Логист</v>
      </c>
      <c r="C85" s="13" t="s">
        <v>10</v>
      </c>
      <c r="D85" s="13" t="str">
        <f>VLOOKUP(ФОТ[[#This Row],[Статья_затрат]],Статьи_затрат[],2,0)</f>
        <v xml:space="preserve">Премия </v>
      </c>
      <c r="E85" s="18" t="s">
        <v>1</v>
      </c>
      <c r="F85" s="18">
        <f t="shared" si="3"/>
        <v>45322</v>
      </c>
      <c r="G85" s="14">
        <v>6.14</v>
      </c>
      <c r="H85" s="13">
        <v>0</v>
      </c>
      <c r="I85"/>
      <c r="L85"/>
    </row>
    <row r="86" spans="1:12" ht="30" x14ac:dyDescent="0.25">
      <c r="A86" s="23" t="s">
        <v>46</v>
      </c>
      <c r="B86" s="23" t="str">
        <f>VLOOKUP(ФОТ[[#This Row],[Подразделение]],Подразд[],2,0)</f>
        <v>Логист</v>
      </c>
      <c r="C86" s="22" t="s">
        <v>44</v>
      </c>
      <c r="D86" s="22" t="str">
        <f>VLOOKUP(ФОТ[[#This Row],[Статья_затрат]],Статьи_затрат[],2,0)</f>
        <v>Отпуска</v>
      </c>
      <c r="E86" s="18" t="s">
        <v>4</v>
      </c>
      <c r="F86" s="18">
        <f t="shared" si="3"/>
        <v>45412</v>
      </c>
      <c r="G86" s="14">
        <v>9.35</v>
      </c>
      <c r="H86" s="13">
        <v>6.82</v>
      </c>
      <c r="I86"/>
      <c r="L86"/>
    </row>
    <row r="87" spans="1:12" ht="30" x14ac:dyDescent="0.25">
      <c r="A87" s="23" t="s">
        <v>46</v>
      </c>
      <c r="B87" s="23" t="str">
        <f>VLOOKUP(ФОТ[[#This Row],[Подразделение]],Подразд[],2,0)</f>
        <v>Логист</v>
      </c>
      <c r="C87" s="22" t="s">
        <v>44</v>
      </c>
      <c r="D87" s="22" t="str">
        <f>VLOOKUP(ФОТ[[#This Row],[Статья_затрат]],Статьи_затрат[],2,0)</f>
        <v>Отпуска</v>
      </c>
      <c r="E87" s="18" t="s">
        <v>6</v>
      </c>
      <c r="F87" s="18">
        <f t="shared" si="3"/>
        <v>45473</v>
      </c>
      <c r="G87" s="14">
        <v>5.57</v>
      </c>
      <c r="H87" s="13">
        <v>2.41</v>
      </c>
      <c r="I87"/>
      <c r="L87"/>
    </row>
    <row r="88" spans="1:12" ht="30" x14ac:dyDescent="0.25">
      <c r="A88" s="23" t="s">
        <v>46</v>
      </c>
      <c r="B88" s="23" t="str">
        <f>VLOOKUP(ФОТ[[#This Row],[Подразделение]],Подразд[],2,0)</f>
        <v>Логист</v>
      </c>
      <c r="C88" s="22" t="s">
        <v>44</v>
      </c>
      <c r="D88" s="22" t="str">
        <f>VLOOKUP(ФОТ[[#This Row],[Статья_затрат]],Статьи_затрат[],2,0)</f>
        <v>Отпуска</v>
      </c>
      <c r="E88" s="18" t="s">
        <v>5</v>
      </c>
      <c r="F88" s="18">
        <f t="shared" si="3"/>
        <v>45443</v>
      </c>
      <c r="G88" s="14">
        <v>6.82</v>
      </c>
      <c r="H88" s="13">
        <v>5.57</v>
      </c>
      <c r="I88"/>
      <c r="L88"/>
    </row>
    <row r="89" spans="1:12" ht="30" x14ac:dyDescent="0.25">
      <c r="A89" s="23" t="s">
        <v>46</v>
      </c>
      <c r="B89" s="23" t="str">
        <f>VLOOKUP(ФОТ[[#This Row],[Подразделение]],Подразд[],2,0)</f>
        <v>Логист</v>
      </c>
      <c r="C89" s="22" t="s">
        <v>44</v>
      </c>
      <c r="D89" s="22" t="str">
        <f>VLOOKUP(ФОТ[[#This Row],[Статья_затрат]],Статьи_затрат[],2,0)</f>
        <v>Отпуска</v>
      </c>
      <c r="E89" s="18" t="s">
        <v>3</v>
      </c>
      <c r="F89" s="18">
        <f t="shared" si="3"/>
        <v>45382</v>
      </c>
      <c r="G89" s="14">
        <v>4.6399999999999997</v>
      </c>
      <c r="H89" s="13">
        <v>4.4000000000000004</v>
      </c>
      <c r="I89"/>
      <c r="L89"/>
    </row>
    <row r="90" spans="1:12" ht="30" x14ac:dyDescent="0.25">
      <c r="A90" s="23" t="s">
        <v>46</v>
      </c>
      <c r="B90" s="23" t="str">
        <f>VLOOKUP(ФОТ[[#This Row],[Подразделение]],Подразд[],2,0)</f>
        <v>Логист</v>
      </c>
      <c r="C90" s="22" t="s">
        <v>44</v>
      </c>
      <c r="D90" s="22" t="str">
        <f>VLOOKUP(ФОТ[[#This Row],[Статья_затрат]],Статьи_затрат[],2,0)</f>
        <v>Отпуска</v>
      </c>
      <c r="E90" s="18" t="s">
        <v>2</v>
      </c>
      <c r="F90" s="18">
        <f t="shared" si="3"/>
        <v>45351</v>
      </c>
      <c r="G90" s="14">
        <v>0.12</v>
      </c>
      <c r="H90" s="13">
        <v>0.06</v>
      </c>
      <c r="I90"/>
      <c r="L90"/>
    </row>
    <row r="91" spans="1:12" ht="30" x14ac:dyDescent="0.25">
      <c r="A91" s="23" t="s">
        <v>46</v>
      </c>
      <c r="B91" s="23" t="str">
        <f>VLOOKUP(ФОТ[[#This Row],[Подразделение]],Подразд[],2,0)</f>
        <v>Логист</v>
      </c>
      <c r="C91" s="22" t="s">
        <v>44</v>
      </c>
      <c r="D91" s="22" t="str">
        <f>VLOOKUP(ФОТ[[#This Row],[Статья_затрат]],Статьи_затрат[],2,0)</f>
        <v>Отпуска</v>
      </c>
      <c r="E91" s="18" t="s">
        <v>1</v>
      </c>
      <c r="F91" s="18">
        <f t="shared" si="3"/>
        <v>45322</v>
      </c>
      <c r="G91" s="14">
        <v>2.2400000000000002</v>
      </c>
      <c r="H91" s="13">
        <v>2.35</v>
      </c>
      <c r="I91"/>
      <c r="L91"/>
    </row>
    <row r="92" spans="1:12" ht="30" x14ac:dyDescent="0.25">
      <c r="A92" s="23" t="s">
        <v>47</v>
      </c>
      <c r="B92" s="23" t="str">
        <f>VLOOKUP(ФОТ[[#This Row],[Подразделение]],Подразд[],2,0)</f>
        <v>Произв</v>
      </c>
      <c r="C92" s="22" t="s">
        <v>43</v>
      </c>
      <c r="D92" s="22" t="str">
        <f>VLOOKUP(ФОТ[[#This Row],[Статья_затрат]],Статьи_затрат[],2,0)</f>
        <v>Внебюджет</v>
      </c>
      <c r="E92" s="18" t="s">
        <v>4</v>
      </c>
      <c r="F92" s="18">
        <f t="shared" si="3"/>
        <v>45412</v>
      </c>
      <c r="G92" s="14">
        <v>94.06</v>
      </c>
      <c r="H92" s="13">
        <v>158.4</v>
      </c>
      <c r="I92"/>
      <c r="L92"/>
    </row>
    <row r="93" spans="1:12" ht="30" x14ac:dyDescent="0.25">
      <c r="A93" s="23" t="s">
        <v>47</v>
      </c>
      <c r="B93" s="23" t="str">
        <f>VLOOKUP(ФОТ[[#This Row],[Подразделение]],Подразд[],2,0)</f>
        <v>Произв</v>
      </c>
      <c r="C93" s="22" t="s">
        <v>43</v>
      </c>
      <c r="D93" s="22" t="str">
        <f>VLOOKUP(ФОТ[[#This Row],[Статья_затрат]],Статьи_затрат[],2,0)</f>
        <v>Внебюджет</v>
      </c>
      <c r="E93" s="18" t="s">
        <v>6</v>
      </c>
      <c r="F93" s="18">
        <f t="shared" si="3"/>
        <v>45473</v>
      </c>
      <c r="G93" s="14">
        <v>66.040000000000006</v>
      </c>
      <c r="H93" s="13">
        <v>105.41</v>
      </c>
      <c r="I93"/>
      <c r="L93"/>
    </row>
    <row r="94" spans="1:12" ht="30" x14ac:dyDescent="0.25">
      <c r="A94" s="23" t="s">
        <v>47</v>
      </c>
      <c r="B94" s="23" t="str">
        <f>VLOOKUP(ФОТ[[#This Row],[Подразделение]],Подразд[],2,0)</f>
        <v>Произв</v>
      </c>
      <c r="C94" s="22" t="s">
        <v>43</v>
      </c>
      <c r="D94" s="22" t="str">
        <f>VLOOKUP(ФОТ[[#This Row],[Статья_затрат]],Статьи_затрат[],2,0)</f>
        <v>Внебюджет</v>
      </c>
      <c r="E94" s="18" t="s">
        <v>5</v>
      </c>
      <c r="F94" s="18">
        <f t="shared" si="3"/>
        <v>45443</v>
      </c>
      <c r="G94" s="14">
        <v>71.569999999999993</v>
      </c>
      <c r="H94" s="13">
        <v>66.040000000000006</v>
      </c>
      <c r="I94"/>
      <c r="L94"/>
    </row>
    <row r="95" spans="1:12" ht="30" x14ac:dyDescent="0.25">
      <c r="A95" s="23" t="s">
        <v>47</v>
      </c>
      <c r="B95" s="23" t="str">
        <f>VLOOKUP(ФОТ[[#This Row],[Подразделение]],Подразд[],2,0)</f>
        <v>Произв</v>
      </c>
      <c r="C95" s="22" t="s">
        <v>43</v>
      </c>
      <c r="D95" s="22" t="str">
        <f>VLOOKUP(ФОТ[[#This Row],[Статья_затрат]],Статьи_затрат[],2,0)</f>
        <v>Внебюджет</v>
      </c>
      <c r="E95" s="18" t="s">
        <v>3</v>
      </c>
      <c r="F95" s="18">
        <f t="shared" si="3"/>
        <v>45382</v>
      </c>
      <c r="G95" s="14">
        <v>41.51</v>
      </c>
      <c r="H95" s="13">
        <v>61.27</v>
      </c>
      <c r="I95"/>
      <c r="L95"/>
    </row>
    <row r="96" spans="1:12" ht="30" x14ac:dyDescent="0.25">
      <c r="A96" s="23" t="s">
        <v>47</v>
      </c>
      <c r="B96" s="23" t="str">
        <f>VLOOKUP(ФОТ[[#This Row],[Подразделение]],Подразд[],2,0)</f>
        <v>Произв</v>
      </c>
      <c r="C96" s="22" t="s">
        <v>43</v>
      </c>
      <c r="D96" s="22" t="str">
        <f>VLOOKUP(ФОТ[[#This Row],[Статья_затрат]],Статьи_затрат[],2,0)</f>
        <v>Внебюджет</v>
      </c>
      <c r="E96" s="18" t="s">
        <v>2</v>
      </c>
      <c r="F96" s="18">
        <f t="shared" si="3"/>
        <v>45351</v>
      </c>
      <c r="G96" s="14">
        <v>68.599999999999994</v>
      </c>
      <c r="H96" s="13">
        <v>65.569999999999993</v>
      </c>
      <c r="I96"/>
      <c r="L96"/>
    </row>
    <row r="97" spans="1:12" ht="30" x14ac:dyDescent="0.25">
      <c r="A97" s="23" t="s">
        <v>47</v>
      </c>
      <c r="B97" s="23" t="str">
        <f>VLOOKUP(ФОТ[[#This Row],[Подразделение]],Подразд[],2,0)</f>
        <v>Произв</v>
      </c>
      <c r="C97" s="22" t="s">
        <v>43</v>
      </c>
      <c r="D97" s="22" t="str">
        <f>VLOOKUP(ФОТ[[#This Row],[Статья_затрат]],Статьи_затрат[],2,0)</f>
        <v>Внебюджет</v>
      </c>
      <c r="E97" s="18" t="s">
        <v>1</v>
      </c>
      <c r="F97" s="18">
        <f t="shared" si="3"/>
        <v>45322</v>
      </c>
      <c r="G97" s="14">
        <v>96.68</v>
      </c>
      <c r="H97" s="13">
        <v>209.43</v>
      </c>
      <c r="I97"/>
      <c r="L97"/>
    </row>
    <row r="98" spans="1:12" ht="30" x14ac:dyDescent="0.25">
      <c r="A98" s="23" t="s">
        <v>47</v>
      </c>
      <c r="B98" s="23" t="str">
        <f>VLOOKUP(ФОТ[[#This Row],[Подразделение]],Подразд[],2,0)</f>
        <v>Произв</v>
      </c>
      <c r="C98" s="13" t="s">
        <v>11</v>
      </c>
      <c r="D98" s="13" t="str">
        <f>VLOOKUP(ФОТ[[#This Row],[Статья_затрат]],Статьи_затрат[],2,0)</f>
        <v>ГПХ</v>
      </c>
      <c r="E98" s="18" t="s">
        <v>4</v>
      </c>
      <c r="F98" s="18">
        <f t="shared" ref="F98:F121" si="4">VLOOKUP(E98,$P$1:$Q$13,2,0)</f>
        <v>45412</v>
      </c>
      <c r="G98" s="14">
        <v>0</v>
      </c>
      <c r="H98" s="13">
        <v>0</v>
      </c>
      <c r="I98"/>
      <c r="L98"/>
    </row>
    <row r="99" spans="1:12" ht="30" x14ac:dyDescent="0.25">
      <c r="A99" s="23" t="s">
        <v>47</v>
      </c>
      <c r="B99" s="23" t="str">
        <f>VLOOKUP(ФОТ[[#This Row],[Подразделение]],Подразд[],2,0)</f>
        <v>Произв</v>
      </c>
      <c r="C99" s="13" t="s">
        <v>11</v>
      </c>
      <c r="D99" s="13" t="str">
        <f>VLOOKUP(ФОТ[[#This Row],[Статья_затрат]],Статьи_затрат[],2,0)</f>
        <v>ГПХ</v>
      </c>
      <c r="E99" s="18" t="s">
        <v>6</v>
      </c>
      <c r="F99" s="18">
        <f t="shared" si="4"/>
        <v>45473</v>
      </c>
      <c r="G99" s="14">
        <v>0</v>
      </c>
      <c r="H99" s="13">
        <v>24.59</v>
      </c>
      <c r="I99"/>
      <c r="L99"/>
    </row>
    <row r="100" spans="1:12" ht="30" x14ac:dyDescent="0.25">
      <c r="A100" s="23" t="s">
        <v>47</v>
      </c>
      <c r="B100" s="23" t="str">
        <f>VLOOKUP(ФОТ[[#This Row],[Подразделение]],Подразд[],2,0)</f>
        <v>Произв</v>
      </c>
      <c r="C100" s="13" t="s">
        <v>11</v>
      </c>
      <c r="D100" s="13" t="str">
        <f>VLOOKUP(ФОТ[[#This Row],[Статья_затрат]],Статьи_затрат[],2,0)</f>
        <v>ГПХ</v>
      </c>
      <c r="E100" s="18" t="s">
        <v>5</v>
      </c>
      <c r="F100" s="18">
        <f t="shared" si="4"/>
        <v>45443</v>
      </c>
      <c r="G100" s="14">
        <v>79.569999999999993</v>
      </c>
      <c r="H100" s="13">
        <v>0</v>
      </c>
      <c r="I100"/>
      <c r="L100"/>
    </row>
    <row r="101" spans="1:12" ht="30" x14ac:dyDescent="0.25">
      <c r="A101" s="23" t="s">
        <v>47</v>
      </c>
      <c r="B101" s="23" t="str">
        <f>VLOOKUP(ФОТ[[#This Row],[Подразделение]],Подразд[],2,0)</f>
        <v>Произв</v>
      </c>
      <c r="C101" s="13" t="s">
        <v>11</v>
      </c>
      <c r="D101" s="13" t="str">
        <f>VLOOKUP(ФОТ[[#This Row],[Статья_затрат]],Статьи_затрат[],2,0)</f>
        <v>ГПХ</v>
      </c>
      <c r="E101" s="18" t="s">
        <v>3</v>
      </c>
      <c r="F101" s="18">
        <f t="shared" si="4"/>
        <v>45382</v>
      </c>
      <c r="G101" s="14">
        <v>0</v>
      </c>
      <c r="H101" s="13">
        <v>0</v>
      </c>
      <c r="I101"/>
      <c r="L101"/>
    </row>
    <row r="102" spans="1:12" ht="30" x14ac:dyDescent="0.25">
      <c r="A102" s="23" t="s">
        <v>47</v>
      </c>
      <c r="B102" s="23" t="str">
        <f>VLOOKUP(ФОТ[[#This Row],[Подразделение]],Подразд[],2,0)</f>
        <v>Произв</v>
      </c>
      <c r="C102" s="13" t="s">
        <v>11</v>
      </c>
      <c r="D102" s="13" t="str">
        <f>VLOOKUP(ФОТ[[#This Row],[Статья_затрат]],Статьи_затрат[],2,0)</f>
        <v>ГПХ</v>
      </c>
      <c r="E102" s="18" t="s">
        <v>2</v>
      </c>
      <c r="F102" s="18">
        <f t="shared" si="4"/>
        <v>45351</v>
      </c>
      <c r="G102" s="20">
        <v>0</v>
      </c>
      <c r="H102" s="20">
        <v>32.659999999999997</v>
      </c>
      <c r="I102"/>
      <c r="L102"/>
    </row>
    <row r="103" spans="1:12" ht="30" x14ac:dyDescent="0.25">
      <c r="A103" s="23" t="s">
        <v>47</v>
      </c>
      <c r="B103" s="23" t="str">
        <f>VLOOKUP(ФОТ[[#This Row],[Подразделение]],Подразд[],2,0)</f>
        <v>Произв</v>
      </c>
      <c r="C103" s="13" t="s">
        <v>11</v>
      </c>
      <c r="D103" s="13" t="str">
        <f>VLOOKUP(ФОТ[[#This Row],[Статья_затрат]],Статьи_затрат[],2,0)</f>
        <v>ГПХ</v>
      </c>
      <c r="E103" s="18" t="s">
        <v>1</v>
      </c>
      <c r="F103" s="18">
        <f t="shared" si="4"/>
        <v>45322</v>
      </c>
      <c r="G103" s="20">
        <v>10.050000000000001</v>
      </c>
      <c r="H103" s="20">
        <v>22.45</v>
      </c>
      <c r="I103"/>
      <c r="L103"/>
    </row>
    <row r="104" spans="1:12" ht="30" x14ac:dyDescent="0.25">
      <c r="A104" s="23" t="s">
        <v>47</v>
      </c>
      <c r="B104" s="23" t="str">
        <f>VLOOKUP(ФОТ[[#This Row],[Подразделение]],Подразд[],2,0)</f>
        <v>Произв</v>
      </c>
      <c r="C104" s="13" t="s">
        <v>9</v>
      </c>
      <c r="D104" s="13" t="str">
        <f>VLOOKUP(ФОТ[[#This Row],[Статья_затрат]],Статьи_затрат[],2,0)</f>
        <v>Оклад</v>
      </c>
      <c r="E104" s="18" t="s">
        <v>4</v>
      </c>
      <c r="F104" s="18">
        <f t="shared" si="4"/>
        <v>45412</v>
      </c>
      <c r="G104" s="20">
        <v>130.19999999999999</v>
      </c>
      <c r="H104" s="20">
        <v>382.52</v>
      </c>
      <c r="I104"/>
      <c r="L104"/>
    </row>
    <row r="105" spans="1:12" ht="30" x14ac:dyDescent="0.25">
      <c r="A105" s="23" t="s">
        <v>47</v>
      </c>
      <c r="B105" s="23" t="str">
        <f>VLOOKUP(ФОТ[[#This Row],[Подразделение]],Подразд[],2,0)</f>
        <v>Произв</v>
      </c>
      <c r="C105" s="13" t="s">
        <v>9</v>
      </c>
      <c r="D105" s="13" t="str">
        <f>VLOOKUP(ФОТ[[#This Row],[Статья_затрат]],Статьи_затрат[],2,0)</f>
        <v>Оклад</v>
      </c>
      <c r="E105" s="18" t="s">
        <v>6</v>
      </c>
      <c r="F105" s="18">
        <f t="shared" si="4"/>
        <v>45473</v>
      </c>
      <c r="G105" s="20">
        <v>383.63</v>
      </c>
      <c r="H105" s="20">
        <v>465.37</v>
      </c>
      <c r="I105"/>
      <c r="L105"/>
    </row>
    <row r="106" spans="1:12" ht="30" x14ac:dyDescent="0.25">
      <c r="A106" s="23" t="s">
        <v>47</v>
      </c>
      <c r="B106" s="23" t="str">
        <f>VLOOKUP(ФОТ[[#This Row],[Подразделение]],Подразд[],2,0)</f>
        <v>Произв</v>
      </c>
      <c r="C106" s="13" t="s">
        <v>9</v>
      </c>
      <c r="D106" s="13" t="str">
        <f>VLOOKUP(ФОТ[[#This Row],[Статья_затрат]],Статьи_затрат[],2,0)</f>
        <v>Оклад</v>
      </c>
      <c r="E106" s="18" t="s">
        <v>5</v>
      </c>
      <c r="F106" s="18">
        <f t="shared" si="4"/>
        <v>45443</v>
      </c>
      <c r="G106" s="20">
        <v>465.37</v>
      </c>
      <c r="H106" s="20">
        <v>383.63</v>
      </c>
      <c r="I106"/>
      <c r="L106"/>
    </row>
    <row r="107" spans="1:12" ht="30" x14ac:dyDescent="0.25">
      <c r="A107" s="23" t="s">
        <v>47</v>
      </c>
      <c r="B107" s="23" t="str">
        <f>VLOOKUP(ФОТ[[#This Row],[Подразделение]],Подразд[],2,0)</f>
        <v>Произв</v>
      </c>
      <c r="C107" s="13" t="s">
        <v>9</v>
      </c>
      <c r="D107" s="13" t="str">
        <f>VLOOKUP(ФОТ[[#This Row],[Статья_затрат]],Статьи_затрат[],2,0)</f>
        <v>Оклад</v>
      </c>
      <c r="E107" s="18" t="s">
        <v>3</v>
      </c>
      <c r="F107" s="18">
        <f t="shared" si="4"/>
        <v>45382</v>
      </c>
      <c r="G107" s="20">
        <v>227.11</v>
      </c>
      <c r="H107" s="20">
        <v>347.52</v>
      </c>
      <c r="I107"/>
      <c r="L107"/>
    </row>
    <row r="108" spans="1:12" ht="30" x14ac:dyDescent="0.25">
      <c r="A108" s="23" t="s">
        <v>47</v>
      </c>
      <c r="B108" s="23" t="str">
        <f>VLOOKUP(ФОТ[[#This Row],[Подразделение]],Подразд[],2,0)</f>
        <v>Произв</v>
      </c>
      <c r="C108" s="13" t="s">
        <v>9</v>
      </c>
      <c r="D108" s="13" t="str">
        <f>VLOOKUP(ФОТ[[#This Row],[Статья_затрат]],Статьи_затрат[],2,0)</f>
        <v>Оклад</v>
      </c>
      <c r="E108" s="18" t="s">
        <v>2</v>
      </c>
      <c r="F108" s="18">
        <f t="shared" si="4"/>
        <v>45351</v>
      </c>
      <c r="G108" s="20">
        <v>231.7</v>
      </c>
      <c r="H108" s="20">
        <v>215.69</v>
      </c>
      <c r="I108"/>
      <c r="L108"/>
    </row>
    <row r="109" spans="1:12" ht="30" x14ac:dyDescent="0.25">
      <c r="A109" s="23" t="s">
        <v>47</v>
      </c>
      <c r="B109" s="23" t="str">
        <f>VLOOKUP(ФОТ[[#This Row],[Подразделение]],Подразд[],2,0)</f>
        <v>Произв</v>
      </c>
      <c r="C109" s="13" t="s">
        <v>9</v>
      </c>
      <c r="D109" s="13" t="str">
        <f>VLOOKUP(ФОТ[[#This Row],[Статья_затрат]],Статьи_затрат[],2,0)</f>
        <v>Оклад</v>
      </c>
      <c r="E109" s="18" t="s">
        <v>1</v>
      </c>
      <c r="F109" s="18">
        <f t="shared" si="4"/>
        <v>45322</v>
      </c>
      <c r="G109" s="20">
        <v>493.55</v>
      </c>
      <c r="H109" s="20">
        <v>307.17</v>
      </c>
      <c r="I109"/>
      <c r="L109"/>
    </row>
    <row r="110" spans="1:12" ht="30" x14ac:dyDescent="0.25">
      <c r="A110" s="23" t="s">
        <v>47</v>
      </c>
      <c r="B110" s="23" t="str">
        <f>VLOOKUP(ФОТ[[#This Row],[Подразделение]],Подразд[],2,0)</f>
        <v>Произв</v>
      </c>
      <c r="C110" s="13" t="s">
        <v>10</v>
      </c>
      <c r="D110" s="13" t="str">
        <f>VLOOKUP(ФОТ[[#This Row],[Статья_затрат]],Статьи_затрат[],2,0)</f>
        <v xml:space="preserve">Премия </v>
      </c>
      <c r="E110" s="18" t="s">
        <v>4</v>
      </c>
      <c r="F110" s="18">
        <f t="shared" si="4"/>
        <v>45412</v>
      </c>
      <c r="G110" s="20">
        <v>355.93</v>
      </c>
      <c r="H110" s="20">
        <v>307.62</v>
      </c>
      <c r="I110"/>
      <c r="L110"/>
    </row>
    <row r="111" spans="1:12" ht="30" x14ac:dyDescent="0.25">
      <c r="A111" s="23" t="s">
        <v>47</v>
      </c>
      <c r="B111" s="23" t="str">
        <f>VLOOKUP(ФОТ[[#This Row],[Подразделение]],Подразд[],2,0)</f>
        <v>Произв</v>
      </c>
      <c r="C111" s="13" t="s">
        <v>10</v>
      </c>
      <c r="D111" s="13" t="str">
        <f>VLOOKUP(ФОТ[[#This Row],[Статья_затрат]],Статьи_затрат[],2,0)</f>
        <v xml:space="preserve">Премия </v>
      </c>
      <c r="E111" s="18" t="s">
        <v>6</v>
      </c>
      <c r="F111" s="18">
        <f t="shared" si="4"/>
        <v>45473</v>
      </c>
      <c r="G111" s="20">
        <v>0</v>
      </c>
      <c r="H111" s="20">
        <v>0</v>
      </c>
      <c r="I111"/>
      <c r="L111"/>
    </row>
    <row r="112" spans="1:12" ht="30" x14ac:dyDescent="0.25">
      <c r="A112" s="23" t="s">
        <v>47</v>
      </c>
      <c r="B112" s="23" t="str">
        <f>VLOOKUP(ФОТ[[#This Row],[Подразделение]],Подразд[],2,0)</f>
        <v>Произв</v>
      </c>
      <c r="C112" s="13" t="s">
        <v>10</v>
      </c>
      <c r="D112" s="13" t="str">
        <f>VLOOKUP(ФОТ[[#This Row],[Статья_затрат]],Статьи_затрат[],2,0)</f>
        <v xml:space="preserve">Премия </v>
      </c>
      <c r="E112" s="18" t="s">
        <v>5</v>
      </c>
      <c r="F112" s="18">
        <f t="shared" si="4"/>
        <v>45443</v>
      </c>
      <c r="G112" s="20">
        <v>0</v>
      </c>
      <c r="H112" s="20">
        <v>0</v>
      </c>
      <c r="I112"/>
      <c r="L112"/>
    </row>
    <row r="113" spans="1:12" ht="30" x14ac:dyDescent="0.25">
      <c r="A113" s="23" t="s">
        <v>47</v>
      </c>
      <c r="B113" s="23" t="str">
        <f>VLOOKUP(ФОТ[[#This Row],[Подразделение]],Подразд[],2,0)</f>
        <v>Произв</v>
      </c>
      <c r="C113" s="13" t="s">
        <v>10</v>
      </c>
      <c r="D113" s="13" t="str">
        <f>VLOOKUP(ФОТ[[#This Row],[Статья_затрат]],Статьи_затрат[],2,0)</f>
        <v xml:space="preserve">Премия </v>
      </c>
      <c r="E113" s="18" t="s">
        <v>3</v>
      </c>
      <c r="F113" s="18">
        <f t="shared" si="4"/>
        <v>45382</v>
      </c>
      <c r="G113" s="20">
        <v>0</v>
      </c>
      <c r="H113" s="20">
        <v>0</v>
      </c>
      <c r="I113"/>
      <c r="L113"/>
    </row>
    <row r="114" spans="1:12" ht="30" x14ac:dyDescent="0.25">
      <c r="A114" s="23" t="s">
        <v>47</v>
      </c>
      <c r="B114" s="23" t="str">
        <f>VLOOKUP(ФОТ[[#This Row],[Подразделение]],Подразд[],2,0)</f>
        <v>Произв</v>
      </c>
      <c r="C114" s="13" t="s">
        <v>10</v>
      </c>
      <c r="D114" s="13" t="str">
        <f>VLOOKUP(ФОТ[[#This Row],[Статья_затрат]],Статьи_затрат[],2,0)</f>
        <v xml:space="preserve">Премия </v>
      </c>
      <c r="E114" s="18" t="s">
        <v>2</v>
      </c>
      <c r="F114" s="18">
        <f t="shared" si="4"/>
        <v>45351</v>
      </c>
      <c r="G114" s="20">
        <v>0</v>
      </c>
      <c r="H114" s="20">
        <v>0</v>
      </c>
      <c r="I114"/>
      <c r="L114"/>
    </row>
    <row r="115" spans="1:12" ht="30" x14ac:dyDescent="0.25">
      <c r="A115" s="23" t="s">
        <v>47</v>
      </c>
      <c r="B115" s="23" t="str">
        <f>VLOOKUP(ФОТ[[#This Row],[Подразделение]],Подразд[],2,0)</f>
        <v>Произв</v>
      </c>
      <c r="C115" s="13" t="s">
        <v>10</v>
      </c>
      <c r="D115" s="13" t="str">
        <f>VLOOKUP(ФОТ[[#This Row],[Статья_затрат]],Статьи_затрат[],2,0)</f>
        <v xml:space="preserve">Премия </v>
      </c>
      <c r="E115" s="18" t="s">
        <v>1</v>
      </c>
      <c r="F115" s="18">
        <f t="shared" si="4"/>
        <v>45322</v>
      </c>
      <c r="G115" s="20">
        <v>0</v>
      </c>
      <c r="H115" s="20">
        <v>445.94</v>
      </c>
      <c r="I115"/>
      <c r="L115"/>
    </row>
    <row r="116" spans="1:12" ht="30" x14ac:dyDescent="0.25">
      <c r="A116" s="23" t="s">
        <v>47</v>
      </c>
      <c r="B116" s="23" t="str">
        <f>VLOOKUP(ФОТ[[#This Row],[Подразделение]],Подразд[],2,0)</f>
        <v>Произв</v>
      </c>
      <c r="C116" s="22" t="s">
        <v>44</v>
      </c>
      <c r="D116" s="22" t="str">
        <f>VLOOKUP(ФОТ[[#This Row],[Статья_затрат]],Статьи_затрат[],2,0)</f>
        <v>Отпуска</v>
      </c>
      <c r="E116" s="18" t="s">
        <v>4</v>
      </c>
      <c r="F116" s="18">
        <f t="shared" si="4"/>
        <v>45412</v>
      </c>
      <c r="G116" s="20">
        <v>58.02</v>
      </c>
      <c r="H116" s="20">
        <v>39.03</v>
      </c>
      <c r="I116"/>
      <c r="L116"/>
    </row>
    <row r="117" spans="1:12" ht="30" x14ac:dyDescent="0.25">
      <c r="A117" s="23" t="s">
        <v>47</v>
      </c>
      <c r="B117" s="23" t="str">
        <f>VLOOKUP(ФОТ[[#This Row],[Подразделение]],Подразд[],2,0)</f>
        <v>Произв</v>
      </c>
      <c r="C117" s="22" t="s">
        <v>44</v>
      </c>
      <c r="D117" s="22" t="str">
        <f>VLOOKUP(ФОТ[[#This Row],[Статья_затрат]],Статьи_затрат[],2,0)</f>
        <v>Отпуска</v>
      </c>
      <c r="E117" s="18" t="s">
        <v>6</v>
      </c>
      <c r="F117" s="18">
        <f t="shared" si="4"/>
        <v>45473</v>
      </c>
      <c r="G117" s="20">
        <v>34.33</v>
      </c>
      <c r="H117" s="20">
        <v>23.44</v>
      </c>
      <c r="I117"/>
      <c r="L117"/>
    </row>
    <row r="118" spans="1:12" ht="30" x14ac:dyDescent="0.25">
      <c r="A118" s="23" t="s">
        <v>47</v>
      </c>
      <c r="B118" s="23" t="str">
        <f>VLOOKUP(ФОТ[[#This Row],[Подразделение]],Подразд[],2,0)</f>
        <v>Произв</v>
      </c>
      <c r="C118" s="22" t="s">
        <v>44</v>
      </c>
      <c r="D118" s="22" t="str">
        <f>VLOOKUP(ФОТ[[#This Row],[Статья_затрат]],Статьи_затрат[],2,0)</f>
        <v>Отпуска</v>
      </c>
      <c r="E118" s="18" t="s">
        <v>5</v>
      </c>
      <c r="F118" s="18">
        <f t="shared" si="4"/>
        <v>45443</v>
      </c>
      <c r="G118" s="20">
        <v>20.09</v>
      </c>
      <c r="H118" s="20">
        <v>34.33</v>
      </c>
      <c r="I118"/>
      <c r="L118"/>
    </row>
    <row r="119" spans="1:12" ht="30" x14ac:dyDescent="0.25">
      <c r="A119" s="23" t="s">
        <v>47</v>
      </c>
      <c r="B119" s="23" t="str">
        <f>VLOOKUP(ФОТ[[#This Row],[Подразделение]],Подразд[],2,0)</f>
        <v>Произв</v>
      </c>
      <c r="C119" s="22" t="s">
        <v>44</v>
      </c>
      <c r="D119" s="22" t="str">
        <f>VLOOKUP(ФОТ[[#This Row],[Статья_затрат]],Статьи_затрат[],2,0)</f>
        <v>Отпуска</v>
      </c>
      <c r="E119" s="18" t="s">
        <v>3</v>
      </c>
      <c r="F119" s="18">
        <f t="shared" si="4"/>
        <v>45382</v>
      </c>
      <c r="G119" s="20">
        <v>21.98</v>
      </c>
      <c r="H119" s="20">
        <v>23.44</v>
      </c>
      <c r="I119"/>
      <c r="L119"/>
    </row>
    <row r="120" spans="1:12" ht="30" x14ac:dyDescent="0.25">
      <c r="A120" s="23" t="s">
        <v>47</v>
      </c>
      <c r="B120" s="23" t="str">
        <f>VLOOKUP(ФОТ[[#This Row],[Подразделение]],Подразд[],2,0)</f>
        <v>Произв</v>
      </c>
      <c r="C120" s="22" t="s">
        <v>44</v>
      </c>
      <c r="D120" s="22" t="str">
        <f>VLOOKUP(ФОТ[[#This Row],[Статья_затрат]],Статьи_затрат[],2,0)</f>
        <v>Отпуска</v>
      </c>
      <c r="E120" s="18" t="s">
        <v>2</v>
      </c>
      <c r="F120" s="18">
        <f t="shared" si="4"/>
        <v>45351</v>
      </c>
      <c r="G120" s="20">
        <v>27.26</v>
      </c>
      <c r="H120" s="20">
        <v>26.89</v>
      </c>
      <c r="I120"/>
      <c r="L120"/>
    </row>
    <row r="121" spans="1:12" ht="30" x14ac:dyDescent="0.25">
      <c r="A121" s="23" t="s">
        <v>47</v>
      </c>
      <c r="B121" s="23" t="str">
        <f>VLOOKUP(ФОТ[[#This Row],[Подразделение]],Подразд[],2,0)</f>
        <v>Произв</v>
      </c>
      <c r="C121" s="22" t="s">
        <v>44</v>
      </c>
      <c r="D121" s="22" t="str">
        <f>VLOOKUP(ФОТ[[#This Row],[Статья_затрат]],Статьи_затрат[],2,0)</f>
        <v>Отпуска</v>
      </c>
      <c r="E121" s="18" t="s">
        <v>1</v>
      </c>
      <c r="F121" s="18">
        <f t="shared" si="4"/>
        <v>45322</v>
      </c>
      <c r="G121" s="20">
        <v>27.7</v>
      </c>
      <c r="H121" s="20">
        <v>74.599999999999994</v>
      </c>
      <c r="I121"/>
      <c r="L121"/>
    </row>
  </sheetData>
  <phoneticPr fontId="6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5488-1CEF-46EA-A64C-99046E0497FC}">
  <dimension ref="A1"/>
  <sheetViews>
    <sheetView showGridLines="0" zoomScale="70" zoomScaleNormal="70" workbookViewId="0">
      <selection activeCell="P5" sqref="P5"/>
    </sheetView>
  </sheetViews>
  <sheetFormatPr defaultColWidth="8.85546875" defaultRowHeight="15" x14ac:dyDescent="0.25"/>
  <cols>
    <col min="1" max="16384" width="8.85546875" style="16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 $"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 $"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4@0745;5=85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4@_ A>:@0I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 C o l u m n s \ !B0BLO_ 70B@0B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 C o l u m n s \ !B0BLO_ A>:@0I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 C o l u m n s \ 5AOF- >4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 C o l u m n s \ $0:B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 C o l u m n s \ M o n t h _ N u m b e r 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 2 0 2 5 - 0 1 - 0 9 T 1 1 : 4 2 : 0 4 . 7 7 4 5 0 7 5 + 0 3 : 0 0 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4 d 2 6 e 0 c - e 7 d f - 4 c e 8 - 8 3 d c - 9 4 8 c d 2 f 8 2 2 c d " > < C u s t o m C o n t e n t > < ! [ C D A T A [ < ? x m l   v e r s i o n = " 1 . 0 "   e n c o d i n g = " u t f - 1 6 " ? > < S e t t i n g s > < C a l c u l a t e d F i e l d s > < i t e m > < M e a s u r e N a m e > B:;>=5=85,   % < / M e a s u r e N a m e > < D i s p l a y N a m e > B:;>=5=85, 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D a t a M a s h u p   s q m i d = " b d 0 a d f 9 6 - 4 7 4 f - 4 a f 6 - a 4 6 b - 5 b 2 c 3 1 4 0 1 3 7 e "   x m l n s = " h t t p : / / s c h e m a s . m i c r o s o f t . c o m / D a t a M a s h u p " > A A A A A K E K A A B Q S w M E F A A C A A g A j n h 8 W a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I 5 4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e H x Z 7 j r V e 5 o H A A C Q Q g A A E w A c A E Z v c m 1 1 b G F z L 1 N l Y 3 R p b 2 4 x L m 0 g o h g A K K A U A A A A A A A A A A A A A A A A A A A A A A A A A A A A 7 V p b b x N H F H 6 P l P 8 w 2 k r I V h e T d d r S Q l O J E n p R q 1 5 I 2 j 6 E y F q S R b F Y 7 0 b 2 G h J F k X K B g A Q i E I K I C k 0 o T a u + N T F J Y x L H + Q s z / 6 h n Z m + z 6 9 3 1 V a Q P A w J P v L P n f N 8 3 c 8 5 c c k r a h J U 3 D T R i f y o X + / v 6 + 0 p T a l G b R O 9 J + A Q f 4 R 1 8 f J b c g Y 9 D s o T w N t 7 E r y U 0 h H T N 6 u 9 D 8 A d v k E W y h O v k H j 7 G V X w I z 6 7 M T G h 6 5 h e z e P O 6 a d 5 M f Z H X t c x l 0 7 A 0 w y q l p O E L 1 / A L / A z / i v / C G 3 g j h / / G j / H T a w N K D q / B 3 2 d 4 H f 7 9 B o + e 5 Z i h 3 J e l q W t 4 K w y F L O A d 8 H w X 1 / E e e e A g y 8 z o p R k p L S O j r O s y s o p l L S 3 b O K P o h G y k c N X 9 C b j s k N V 0 b m R K 0 y z K N 0 x z b u x r S y s M d W J U k r / J G 5 N D k m 1 7 f H 5 s W L X U c R / m H 9 B z B x + R V b y P a y i L c A X v k w U w Q R 3 v I 4 o D f N T x I a 5 S Z K P q d d B 3 5 G Z + O t U N R z n L K b U N n o 7 I Q + q I L D M Y v F f 4 g Q m M L p t 6 u W B k O R S a D j P p q n m 7 l G q T i I w 0 d W I K p c Y c m + P o 0 8 + Y k z Q H 6 z U l g 4 / J I t C s U y s + v C V 4 s A v c q 2 S F L K O z S P F B j R Z V o z R t l r R U + 8 w 6 1 W Q w T p O 2 K I R E G Y w U 5 T m 8 R m 0 d g b V 9 R 1 p Q m j Y O H D Q K D H s N t F 8 k q 2 Q l 7 U O D y N S H z d t G 2 8 I M S v K c 5 N i W 5 h N F g k B + D a H 5 F G + 6 Y O K k a Z 9 I S B + F 6 S P 5 H i V e p 3 U w v Q s u K t 6 M t C M a / O 2 C y R W E X 7 q W 0 f v I T T j n g B I L J B / 1 p c l J 2 1 + 0 b B G E Z Q D l G c / h r R z e d r F 7 0 M 9 I S D r j z X 4 O 9 x Y N G i Z I H W Z N N Q m 3 b Z q K d s I i 7 Q n e 8 2 F f 1 c z i p F a 0 P T D B u 1 U E 5 k A E L Y l j 7 Y a R 1 x z 0 m x / 4 z Q / 9 5 k d + 8 7 z f / N h v f s K 5 G O D a n D + F c 6 h w H h X O p c L 5 V D i n C u d V 4 d w q n N 8 s 5 z f L 8 + T 8 Z j m / W c 5 v l v O b 5 f x m z w f i q I 0 0 k Y 3 J d F 3 O m 8 A M r O M K e U D u M 2 v H 5 A E N z A O A 8 Y Z Z g 4 f B t e i H o l k w L e 0 r T Y X 5 1 m 7 W o x q O O R Y u 6 f r I h K q r x d I Q X c r 5 q N g A A D W G x 8 X 0 l t q q 4 p O Q H D f M Y s G W e H R 2 W i u l W u c j z 8 1 x c 9 m C t 5 G l z V j z M o J 5 / w + 8 W Y H 1 c 4 E 8 9 C L D 7 a U a s x G d v K g J d d o G F B W m z 1 G S r V C 3 O G s v m b u l e D t e h z g L j / E J m z e J a A K d E r D A q C Q h o Y / j 3 t 4 g j 2 B s E j B 4 H S I s 8 L E U 3 I Y k b E J g i 0 L u 8 5 n e 3 V Q l T L Y m 2 y a 8 B n N + n 0 6 s Z q t f 2 y h j F j / P Y X D x A z x 2 l L n I G u A M l 6 f 1 / I R q a Y m L W y O f Y M a H b X 0 d g r x K V r 0 O i W s Z b d J g p I q G 0 l O r q 1 g s N X m u C T L 6 b U w g x w Z v Q s A m B G l k Y E Y G Y 2 w A x g Z d R K B F B F d k Q E U E E R 8 5 L + l Q u T M S T g s Q B h X 6 J h N R Q f Z c 9 E a N r O A d f q A M t a B x 4 9 T x 2 A f z s J 2 + 9 5 j I B x A z I I e 7 W 5 T s v B A 9 z r / T l Q Z m 8 k O y m q P J n g X U D i U 8 H 1 r q I m 1 f s F e I G q / I J o Q j V X K P i c P 2 x z z / a V 2 d 0 H 5 W 9 T J b j j v Q U p Z 8 F 5 L M j r S O 1 W L A P N 2 H J Y j S K b 0 t N l w 1 B r A F g l 1 L B 3 R 5 l 6 f A + C l 0 / 7 P n X K N 1 B L b M 3 S n Q f A U f B y w a K 4 h u y B B E 5 B I + y f S c e V h P 4 B z j m y x D T j i k 7 5 + C H m t s Y d + F T L i H / 8 0 g c o f t U d m t U o 8 F a U F 5 0 C i A B 3 o v O X t U H 1 h v R I p L i X G T u E 5 P 4 r i S Q U 5 y X u z 9 j G l l K J w 8 4 a B h 1 m n e r H C b M x c g e x s W 4 2 Z 6 x S 8 O H c p F 1 6 B a m 0 L 1 d D h k e x 2 s s e u S B X K P H v X o 7 v H / I M 4 L 8 P w m g 9 i t k h 0 M P d c n Q X 9 Q h g F g F 6 F 0 E w 9 p h 8 d C v 3 / n k q z T 7 S s 0 D 2 H h b 3 G 9 7 Z 3 i s h T 2 3 x P + i f d 5 C S k q 8 n q y N 2 K 2 n h s j j j 5 x E O x M H h y s N m 4 2 E w B 5 R 7 x Y 3 5 E 3 w p v Q m R c E x r x C n t C D B i R H Z 9 P p H C q 9 3 W a d r k j h y z y P z k / G d P 6 W a X 1 v T Q W O X p 2 J x D b p S a S T 5 h c 7 B 7 E f q 4 B 7 2 T n a P G e / y 7 j n 2 e D E e M W 5 q F K T D W c N C i y A B L q x U 9 Y j b j z h b G z 5 B + O e K R x F h / m y I O p Y Y 1 S b s T 6 f v Q L z Y F j T 8 4 U 8 P E j N S Y g q 8 W P Z t L Q R a 5 b + e q 1 0 S 0 Y 3 V L 2 k p e 3 7 G d 5 m R m n 0 k 8 k G p v u 6 T T x w S Q i Y m T 6 B 9 + x g 8 o 4 q o U N f 3 I 1 b V 4 N A z 3 8 R h E I X c m F 2 f I f Y M 2 3 D p Z 9 3 J i V 3 G 0 Y v 4 W z b n X w x B L n L d S m O o + Q e 5 n P + A T 6 O L d 1 M w e s 1 O x x D I W M D Y w n z D t t b 0 I 3 V 2 + Y j 2 4 W c j H Y 4 c p 1 h M 8 q F 6 1 o x Q G U N Q s t J o l z U Q W P P 4 9 A Y b 2 x a c d + S Z d S g G F 0 W g z j A f o 2 7 z q a p L 8 y 1 E z F l 9 G 2 + Z G W G 4 b + 8 M d E T k 2 M N b M b T k b M i K k s 6 e E b K h d C q z d 1 1 g h d 2 O R 5 8 M 3 Z T 8 q 4 H S b Z / i e Z 2 H 0 f 2 F 9 + x 6 Z O 5 a p a N y Z T / 9 J w y M D B A b 2 w T D k 7 2 1 V h 4 H 9 N M E S V e k p Y E d X m 4 g x h J w 3 3 Y n I Z / m d f f l z f a Z N J a E Q h K Z d O i E E Q U g o h C E F E I I g p B R C G I K A Q R h S C i E E Q U g o h C E F E I I g p B R C G I K A Q R h S C i E E Q U g o h C E F E I I g p B R C G I K A Q R h S B R 9 3 m i E E Q U g o h C E F E I I g p B R C G I K A T p 2 G S v C k E C 9 Q L v W u m L / w F Q S w E C L Q A U A A I A C A C O e H x Z q B S r a 6 U A A A D 3 A A A A E g A A A A A A A A A A A A A A A A A A A A A A Q 2 9 u Z m l n L 1 B h Y 2 t h Z 2 U u e G 1 s U E s B A i 0 A F A A C A A g A j n h 8 W Q / K 6 a u k A A A A 6 Q A A A B M A A A A A A A A A A A A A A A A A 8 Q A A A F t D b 2 5 0 Z W 5 0 X 1 R 5 c G V z X S 5 4 b W x Q S w E C L Q A U A A I A C A C O e H x Z 7 j r V e 5 o H A A C Q Q g A A E w A A A A A A A A A A A A A A A A D i A Q A A R m 9 y b X V s Y X M v U 2 V j d G l v b j E u b V B L B Q Y A A A A A A w A D A M I A A A D J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e w A A A A A A A G p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d W 5 0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B Q U E 9 I i A v P j x F b n R y e S B U e X B l P S J G a W x s T G F z d F V w Z G F 0 Z W Q i I F Z h b H V l P S J k M j A y N C 0 x M C 0 w O F Q x M j o 1 N j o z N i 4 5 M z I x N j E 2 W i I g L z 4 8 R W 5 0 c n k g V H l w Z T 0 i R m l s b F N 0 Y X R 1 c y I g V m F s d W U 9 I n N D b 2 1 w b G V 0 Z S I g L z 4 8 R W 5 0 c n k g V H l w Z T 0 i R m l s b E N v b H V t b k 5 h b W V z I i B W Y W x 1 Z T 0 i c 1 s m c X V v d D v Q n 9 C + 0 L T R g N C w 0 L f Q t N C 1 0 L v Q t d C 9 0 L j Q t S Z x d W 9 0 O y w m c X V v d D v Q o d G C 0 L D R g t G M 0 Y 9 f 0 L f Q s N G C 0 Y D Q s N G C J n F 1 b 3 Q 7 L C Z x d W 9 0 O 9 C c 0 L X R g d G P 0 Y Y m c X V v d D s s J n F 1 b 3 Q 7 0 J / Q u 9 C w 0 L 0 m c X V v d D s s J n F 1 b 3 Q 7 0 K T Q s N C 6 0 Y I m c X V v d D t d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D b 3 V u d C I g V m F s d W U 9 I m w x M j A i I C 8 + P E V u d H J 5 I F R 5 c G U 9 I k F k Z G V k V G 9 E Y X R h T W 9 k Z W w i I F Z h b H V l P S J s M C I g L z 4 8 R W 5 0 c n k g V H l w Z T 0 i U X V l c n l J R C I g V m F s d W U 9 I n M 3 M T g z Y z V k M i 0 2 Y m E 1 L T Q 2 M T c t Y m R m M C 1 k Y j B j Z W J k Z T A 3 O D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/ 0 L v Q s N C 9 L d G E 0 L D Q u t G C I N C k 0 J 7 Q o i / Q l 9 C w 0 L z Q t d C 9 0 L X Q v d C 9 0 L 7 Q t S D Q t 9 C 9 0 L D R h 9 C 1 0 L 3 Q u N C 1 M S 5 7 0 J / Q v t C 0 0 Y D Q s N C 3 0 L T Q t d C 7 0 L X Q v d C 4 0 L U s M H 0 m c X V v d D s s J n F 1 b 3 Q 7 U 2 V j d G l v b j E v 0 L / Q u 9 C w 0 L 0 t 0 Y T Q s N C 6 0 Y I g 0 K T Q n t C i L 9 C X 0 L D Q v N C 1 0 L 3 Q t d C 9 0 L 3 Q v t C 1 I N C 3 0 L 3 Q s N G H 0 L X Q v d C 4 0 L U x L n v Q o d G C 0 L D R g t G M 0 Y 9 f 0 L f Q s N G C 0 Y D Q s N G C L D F 9 J n F 1 b 3 Q 7 L C Z x d W 9 0 O 1 N l Y 3 R p b 2 4 x L 9 C / 0 L v Q s N C 9 L d G E 0 L D Q u t G C I N C k 0 J 7 Q o i / Q l 9 C w 0 L z Q t d C 9 0 L X Q v d C 9 0 L 7 Q t S D Q t 9 C 9 0 L D R h 9 C 1 0 L 3 Q u N C 1 M S 5 7 0 J z Q t d G B 0 Y / R h i w y f S Z x d W 9 0 O y w m c X V v d D t T Z W N 0 a W 9 u M S / Q v 9 C 7 0 L D Q v S 3 R h N C w 0 L r R g i D Q p N C e 0 K I v 0 J f Q s N C 8 0 L X Q v d C 1 0 L 3 Q v d C + 0 L U g 0 L f Q v d C w 0 Y f Q t d C 9 0 L j Q t T E u e 9 C f 0 L v Q s N C 9 L D N 9 J n F 1 b 3 Q 7 L C Z x d W 9 0 O 1 N l Y 3 R p b 2 4 x L 9 C / 0 L v Q s N C 9 L d G E 0 L D Q u t G C I N C k 0 J 7 Q o i / Q l 9 C w 0 L z Q t d C 9 0 L X Q v d C 9 0 L 7 Q t S D Q t 9 C 9 0 L D R h 9 C 1 0 L 3 Q u N C 1 M S 5 7 0 K T Q s N C 6 0 Y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L / Q u 9 C w 0 L 0 t 0 Y T Q s N C 6 0 Y I g 0 K T Q n t C i L 9 C X 0 L D Q v N C 1 0 L 3 Q t d C 9 0 L 3 Q v t C 1 I N C 3 0 L 3 Q s N G H 0 L X Q v d C 4 0 L U x L n v Q n 9 C + 0 L T R g N C w 0 L f Q t N C 1 0 L v Q t d C 9 0 L j Q t S w w f S Z x d W 9 0 O y w m c X V v d D t T Z W N 0 a W 9 u M S / Q v 9 C 7 0 L D Q v S 3 R h N C w 0 L r R g i D Q p N C e 0 K I v 0 J f Q s N C 8 0 L X Q v d C 1 0 L 3 Q v d C + 0 L U g 0 L f Q v d C w 0 Y f Q t d C 9 0 L j Q t T E u e 9 C h 0 Y L Q s N G C 0 Y z R j 1 / Q t 9 C w 0 Y L R g N C w 0 Y I s M X 0 m c X V v d D s s J n F 1 b 3 Q 7 U 2 V j d G l v b j E v 0 L / Q u 9 C w 0 L 0 t 0 Y T Q s N C 6 0 Y I g 0 K T Q n t C i L 9 C X 0 L D Q v N C 1 0 L 3 Q t d C 9 0 L 3 Q v t C 1 I N C 3 0 L 3 Q s N G H 0 L X Q v d C 4 0 L U x L n v Q n N C 1 0 Y H R j 9 G G L D J 9 J n F 1 b 3 Q 7 L C Z x d W 9 0 O 1 N l Y 3 R p b 2 4 x L 9 C / 0 L v Q s N C 9 L d G E 0 L D Q u t G C I N C k 0 J 7 Q o i / Q l 9 C w 0 L z Q t d C 9 0 L X Q v d C 9 0 L 7 Q t S D Q t 9 C 9 0 L D R h 9 C 1 0 L 3 Q u N C 1 M S 5 7 0 J / Q u 9 C w 0 L 0 s M 3 0 m c X V v d D s s J n F 1 b 3 Q 7 U 2 V j d G l v b j E v 0 L / Q u 9 C w 0 L 0 t 0 Y T Q s N C 6 0 Y I g 0 K T Q n t C i L 9 C X 0 L D Q v N C 1 0 L 3 Q t d C 9 0 L 3 Q v t C 1 I N C 3 0 L 3 Q s N G H 0 L X Q v d C 4 0 L U x L n v Q p N C w 0 L r R g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V C R i V E M C V C Q i V E M C V C M C V E M C V C R C 0 l R D E l O D Q l R D A l Q j A l R D A l Q k E l R D E l O D I l M j A l R D E l O D A l R D A l Q j A l R D E l O D E l R D E l O D U l R D A l Q k U l R D A l Q j Q l R D E l O E I l M j A o J U Q w J U I 4 J U Q x J T g x J U Q x J T g 1 J U Q w J U J F J U Q w J U I 0 J U Q w J U J E J U Q w J U I w J U Q x J T h G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U E z J U Q w J U I 0 J U Q w J U I w J U Q w J U J C J U Q x J T h G J U Q w J U I 1 J U Q w J U J D J T I w M i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U E 0 J U Q w J U I 4 J U Q w J U J C J U Q x J T h D J U Q x J T g y J U Q x J T g w J U Q x J T g z J U Q w J U I 1 J U Q w J U J D J T I w J U Q x J T g x J U Q x J T g y J U Q x J T g w J U Q w J U J F J U Q w J U J B J U Q w J U I 4 J T I w J U Q x J T g x J T I w b n V s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V B N C V E M C V C O C V E M C V C Q i V E M S U 4 Q y V E M S U 4 M i V E M S U 4 M C V E M S U 4 M y V E M C V C N S V E M C V C Q y U y M C V E M S U 4 M S V E M S U 4 M i V E M S U 4 M C V E M C V C R S V E M C V C Q S V E M C V C O C U y M C V E M S U 4 M S U y M G 5 1 b G w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8 l R D A l O T c l R D A l Q j A l R D A l Q k Y l R D A l Q k U l R D A l Q k I l R D A l Q k Q l R D A l Q j U l R D A l Q k Q l R D A l Q j g l R D A l Q j U l M j A l R D A l Q j I l R D A l Q k Q l R D A l Q j g l R D A l Q j c l M j B D b 2 x 1 b W 4 x J T I w K C V E M C V C Q y V E M C V C N S V E M S U 4 M S V E M S U 4 R i V E M S U 4 N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V B N C V E M C V C O C V E M C V C Q i V E M S U 4 Q y V E M S U 4 M i V E M S U 4 M C V E M S U 4 M y V E M C V C N S V E M C V C Q y U y M C V E M C U 5 O C V E M C V B M i V E M C U 5 R S V E M C U 5 M y V E M C U 5 R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N C V E M C V C R S V E M C V C M S V E M C V C M C V E M C V C M i V E M C V C Q i V E M S U 4 R i V E M C V C N S V E M C V C Q y U y M C V E M S U 4 M S V E M S U 4 M i V E M C V C R S V E M C V C Q i V E M C V C M S V E M C V C N S V E M S U 4 N i U y M C V E M C U 5 Q y V E M C V C N S V E M S U 4 M S V E M S U 4 R i V E M S U 4 N i U y M C U y Q i U y M C V E M C U 5 R i V E M C V C Q i V E M C V C M C V E M C V C R C U y R i V E M C V B N C V E M C V C M C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T l G J U Q w J U I 1 J U Q x J T g w J U Q w J U I 1 J U Q w J U J E J U Q w J U J F J U Q x J T g x J U Q w J U I 4 J U Q w J U J D J T I w J U Q x J T g x J U Q x J T g y J U Q w J U J F J U Q w J U J C J U Q w J U I x J U Q w J U I 1 J U Q x J T g 2 J T I w J U Q w J T l D J U Q w J U I 1 J U Q x J T g x J U Q x J T h G J U Q x J T g 2 X y V E M C U 5 R l 8 l R D A l Q T Q l M j A l R D A l Q j I l R D A l Q k Y l R D A l Q j U l R D E l O D A l R D E l O T E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V B M i V E M S U 4 M C V E M C V C M C V E M C V C R C V E M S U 4 M S V E M C V C R i V E M C V C R S V E M C V C R C V E M C V C O C V E M S U 4 M C V E M S U 4 M y V E M C V C N S V E M C V C Q y U y M C V E M S U 4 M i V E M C V C M C V E M C V C M S V E M C V C Q i V E M C V C O C V E M S U 4 N i V E M S U 4 M y U y M C 0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8 l R D A l Q T I l R D E l O D A l R D A l Q j A l R D A l Q k Q l R D E l O D E l R D A l Q k Y l R D A l Q k U l R D A l Q k Q l R D A l Q j g l R D E l O D A l R D E l O D M l R D A l Q j U l R D A l Q k M l M j A l R D E l O D I l R D A l Q j A l R D A l Q j E l R D A l Q k I l R D A l Q j g l R D E l O D Y l R D E l O D M l M j A t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V B M y V E M C V C N C V E M C V C M C V E M C V C Q i V E M S U 4 R i V E M C V C N S V E M C V C Q y U y M C V E M C V C M i V E M C V C N S V E M S U 4 M C V E M S U 4 N S V E M C V C R C V E M C V C O C V E M C V C N S U y M C V E M S U 4 M S V E M S U 4 M i V E M S U 4 M C V E M C V C R S V E M C V C Q S V E M C V C O C U y M D I l M j A l R D E l O D g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V B N C V E M C V C O C V E M C V C Q i V E M S U 4 Q y V E M S U 4 M i V E M S U 4 M C V E M S U 4 M y V E M C V C N S V E M C V C Q y U y M C V E M C U 5 M i V E M S U 4 M S V E M C V C N S V E M C V C M y V E M C V C R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N C V E M S U 4 M y V E M C V C M S V E M C V C Q i V E M C V C O C V E M S U 4 M C V E M S U 4 M y V E M C V C N S V E M C V C Q y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R i V E M C V C N S V E M S U 4 M C V E M C V C N S V E M C V C R C V E M C V C R S V E M S U 4 M S V E M C V C O C V E M C V C Q y U y M C V E M C V C R C V E M C V C R S V E M C V C M i V E M S U 4 Q i V E M C V C O S U y M C V E M S U 4 M S V E M S U 4 M i V E M C V C R S V E M C V C Q i V E M C V C M S V E M C V C N S V E M S U 4 N i U y M C V E M C V C M i V E M C V C R i V E M C V C N S V E M S U 4 M C V E M S U 5 M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T l D J U Q w J U I 1 J U Q w J U J E J U Q x J T h G J U Q w J U I 1 J U Q w J U J D J T I w J U Q w J U J E J U Q w J U I w J U Q w J U I 3 J U Q w J U I y J U Q w J U I w J U Q w J U J E J U Q w J U I 4 J U Q x J T h G J T I w M S U y M C V E M C V C O C U y M D I l M j A l R D E l O D E l R D E l O D I l R D A l Q k U l R D A l Q k I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R i V E M C V C R S V E M C V C N C V E M S U 4 M C V E M C V C M C V E M C V C N y V E M C V C N C V E M C V C N S V E M C V C Q i V E M C V C N S V E M C V C R C V E M C V C O C V E M C V C N S U z Q S U y M C V E M C V C N y V E M C V C M C V E M C V C Q y V E M C V C N S V E M C V C R C V E M S U 4 R i V E M C V C N S V E M C V C Q y U y M C V E M C U 5 R S V E M C V C Q S V E M C V C Q i V E M C V C M C V E M C V C N C U y M C V E M C V C R C V E M C V C M C U y M G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R i V E M C V C R S V E M C V C N C V E M S U 4 M C V E M C V C M C V E M C V C N y V E M C V C N C V E M C V C N S V E M C V C Q i V E M C V C N S V E M C V C R C V E M C V C O C V E M C V C N S U z Q S U y M C V E M C V C N y V E M C V C M C V E M C V C Q y V E M C V C N S V E M C V C R C V E M S U 4 R i V E M C V C N S V E M C V C Q y U y M C V E M C U 5 R i V E M S U 4 M C V E M C V C N S V E M C V C Q y V E M C V C O C V E M S U 4 R i U y M C V E M C V C R C V E M C V C M C U y M G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R i V E M C V C R S V E M C V C N C V E M S U 4 M C V E M C V C M C V E M C V C N y V E M C V C N C V E M C V C N S V E M C V C Q i V E M C V C N S V E M C V C R C V E M C V C O C V E M C V C N S U z Q S U y M C V E M C V C N y V E M C V C M C V E M C V C Q y V E M C V C N S V E M C V C R C V E M S U 4 R i V E M C V C N S V E M C V C Q y U y M C V E M C U 5 M y V E M C U 5 R i V E M C V B N S U y M C V E M C V C R C V E M C V C M C U y M G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R i V E M C V C R S V E M C V C N C V E M S U 4 M C V E M C V C M C V E M C V C N y V E M C V C N C V E M C V C N S V E M C V C Q i V E M C V C N S V E M C V C R C V E M C V C O C V E M C V C N S U z Q S U y M C V E M C V C N y V E M C V C M C V E M C V C Q y V E M C V C N S V E M C V C R C V E M S U 4 R i V E M C V C N S V E M C V C Q y U y M C V E M C V B M C V E M C V C N S V E M C V C N y V E M C V C N S V E M S U 4 M C V E M C V C M i U y M C V E M C V C R i V E M C V C R S U y M C V E M C V C R S V E M S U 4 M i V E M C V C R i 4 l M j A l R D A l Q k Q l R D A l Q j A l M j B u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8 l R D A l O U Y l R D A l Q k U l R D A l Q j Q l R D E l O D A l R D A l Q j A l R D A l Q j c l R D A l Q j Q l R D A l Q j U l R D A l Q k I l R D A l Q j U l R D A l Q k Q l R D A l Q j g l R D A l Q j U l M 0 E l M j A l R D A l Q j c l R D A l Q j A l R D A l Q k M l R D A l Q j U l R D A l Q k Q l R D E l O E Y l R D A l Q j U l R D A l Q k M l M j A l R D A l O T I l R D A l Q k Q l R D A l Q j U l R D A l Q j E l R D E l O E U l R D A l Q j Q l R D A l Q j Y u J T I w J U Q x J T g 0 J U Q w J U J F J U Q w J U J E J U Q w J U I 0 J U Q x J T h C J T I w J U Q w J U J E J U Q w J U I w J T I w b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U E x J U Q x J T g y J U Q w J U I w J U Q x J T g y J U Q x J T h D J U Q x J T h G X y V E M C V C N y V E M C V C M C V E M S U 4 M i V E M S U 4 M C V E M C V C M C V E M S U 4 M i U z Q S U y M C V E M C V C N y V E M C V C M C V E M C V C Q y V E M C V C N S V E M C V C R C V E M S U 4 R i V E M C V C N S V E M C V C Q y U y M C V E M C U 5 R i V E M S U 4 M C V E M C V C R S V E M C V C O C V E M C V C N y V E M C V C M i 4 l M j A l R D A l Q k Y l R D A l Q j U l R D E l O D A l R D E l O D E u J T I w J U Q w J U J E J U Q w J U I w J T I w b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U E x J U Q x J T g y J U Q w J U I w J U Q x J T g y J U Q x J T h D J U Q x J T h G X y V E M C V C N y V E M C V C M C V E M S U 4 M i V E M S U 4 M C V E M C V C M C V E M S U 4 M i U z Q S U y M C V E M C V C N y V E M C V C M C V E M C V C Q y V E M C V C N S V E M C V C R C V E M S U 4 R i V E M C V C N S V E M C V C Q y U y M C V E M C U 5 Q S V E M C V C R S V E M C V C Q y 4 l M j A l R D A l Q k Y l R D A l Q j U l R D E l O D A l R D E l O D E u J T I w J U Q w J U J E J U Q w J U I w J T I w b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U E x J U Q x J T g y J U Q w J U I w J U Q x J T g y J U Q x J T h D J U Q x J T h G X y V E M C V C N y V E M C V C M C V E M S U 4 M i V E M S U 4 M C V E M C V C M C V E M S U 4 M i U z Q S U y M C V E M C V C N y V E M C V C M C V E M C V C Q y V E M C V C N S V E M C V C R C V E M S U 4 R i V E M C V C N S V E M C V C Q y U y M C V E M C U 5 Q i V E M C V C R S V E M C V C M y 4 l M j A l R D A l Q j g l M j A l R D E l O D E l R D A l Q j U l R D E l O D A l R D A l Q j I u J T I w J U Q w J U J E J U Q w J U I w J T I w b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U E x J U Q x J T g y J U Q w J U I w J U Q x J T g y J U Q x J T h D J U Q x J T h G X y V E M C V C N y V E M C V C M C V E M S U 4 M i V E M S U 4 M C V E M C V C M C V E M S U 4 M i U z Q S U y M C V E M C V C N y V E M C V C M C V E M C V C Q y V E M C V C N S V E M C V C R C V E M S U 4 R i V E M C V C N S V E M C V C Q y U y M C V E M C U 5 N C V E M C V C O C V E M S U 4 M C V E M C V C N S V E M C V C Q S V E M S U 4 N i V E M C V C O C V E M S U 4 R i U y M C V E M C V C R C V E M C V C M C U y M G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N y V E M C V C M C V E M C V C R i V E M C V C R S V E M C V C Q i V E M C V C R C V E M C V C N S V E M C V C R C V E M C V C O C V E M C V C N S U y M C V E M C V C M i V E M C V C R C V E M C V C O C V E M C V C N y U y M C V E M C U 5 R i V E M C V C R S V E M C V C N C V E M S U 4 M C V E M C V C M C V E M C V C N y V E M C V C N C V E M C V C N S V E M C V C Q i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U E 0 J U Q w J U I 4 J U Q w J U J C J U Q x J T h D J U Q x J T g y J U Q x J T g w J U Q x J T g z J U Q w J U I 1 J U Q w J U J D J T I w J U Q w J U E x J U Q x J T g y J U Q w J U I w J U Q x J T g y J U Q x J T h D J U Q x J T h G X y V E M C V C N y V E M C V C M C V E M S U 4 M i V E M S U 4 M C V E M C V C M C V E M S U 4 M i U y M C V E M C V C R i V E M C V C R S U y M G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R S V E M S U 4 M i V E M C V C Q y V E M C V C N S V E M C V C R C V E M S U 4 R i V E M C V C N S V E M C V C Q y U y M C V E M S U 4 M S V E M C V C M i V E M S U 5 M S V E M S U 4 M C V E M S U 4 M i V E M S U 4 Q i V E M C V C M i V E M C V C M C V E M C V C R C V E M C V C O C V E M C V C N S U y M C V E M S U 4 M S V E M S U 4 M i V E M C V C R S V E M C V C Q i V E M C V C M S V E M S U 4 N i V E M C V C R S V E M C V C M i U y M C V E M C U 5 Q y V E M C V C N S V E M S U 4 M S V E M S U 4 R i V E M S U 4 N l 8 l R D A l O U Z f J U Q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N C V E M C V C N S V E M C V C Q i V E M C V C O C V E M C V C Q y U y M C V E M S U 4 M S V E M S U 4 M i V E M C V C R S V E M C V C Q i V E M C V C M S V E M S U 4 N i V E M C V C N S V E M S U 4 N i U y M C V E M C U 5 M C V E M S U 4 M i V E M S U 4 M C V E M C V C O C V E M C V C M S V E M S U 4 M y V E M S U 4 M i U y M C V E M C V C R C V E M C V C M C U y M D I l M j A l R D E l O D E l R D E l O D I l R D A l Q k U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Q y V E M C V C N S V E M C V C R C V E M S U 4 R i V E M C V C N S V E M C V C Q y U y M C V E M C V C N y V E M C V C M C V E M C V C M y V E M C V C R S V E M C V C Q i V E M C V C R S V E M C V C M i V E M C V C Q S V E M C V C O C U y M C V E M C V C R C V E M C V C R S V E M C V C M i V E M S U 4 Q i V E M S U 4 N S U y M C V E M S U 4 M S V E M S U 4 M i V E M C V C R S V E M C V C Q i V E M C V C M S V E M S U 4 N i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T k y J U Q x J T h C J U Q w J U J G J U Q w J U J F J U Q w J U J C J U Q w J U J E J U Q x J T h G J U Q w J U I 1 J U Q w J U J D J T I w J U Q x J T g x J U Q w J U I y J U Q w J U I 1 J U Q w J U I 0 J U Q w J U I 1 J U Q w J U J E J U Q w J U I 4 J U Q w J U I 1 J T I w J U Q x J T g x J U Q x J T g y J U Q w J U J F J U Q w J U J C J U Q w J U I x J U Q x J T g 2 J U Q w J U J F J U Q w J U I y J T I w J U Q w J U J G J U Q w J U J F J T I w J U Q x J T g x J U Q x J T g y J U Q w J U J F J U Q w J U J C J U Q w J U I x J U Q x J T g 2 J U Q x J T g z J T I w J U Q w J T l G J U Q w J U J C J U Q w J U I w J U Q w J U J E X y V E M C V B N C V E M C V C M C V E M C V C Q S V E M S U 4 M i U y M C V E M C V C O C U y M C V E M C U 5 N y V E M C V C R C V E M C V C M C V E M S U 4 N y V E M C V C N S V E M C V C R C V E M C V C O C V E M S U 4 R i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v J U Q w J T l D J U Q w J U I 1 J U Q w J U J E J U Q x J T h G J U Q w J U I 1 J U Q w J U J D J T I w J U Q x J T g 0 J U Q w J U J F J U Q x J T g w J U Q w J U J D J U Q w J U I w J U Q x J T g y J T I w J U Q w J T k 3 J U Q w J U J E J U Q w J U I w J U Q x J T g 3 J U Q w J U I 1 J U Q w J U J E J U Q w J U I 4 J U Q w J U I 1 J T I w J U Q w J U J E J U Q w J U I w J T I w J U Q x J T g 2 J U Q w J U I 4 J U Q x J T g 0 J U Q x J T g w J U Q w J U J F J U Q w J U I y J U Q w J U J F J U Q w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T m F t Z X M i I F Z h b H V l P S J z W y Z x d W 9 0 O 9 C f 0 L 7 Q t N G A 0 L D Q t 9 C 0 0 L X Q u 9 C 1 0 L 3 Q u N C 1 J n F 1 b 3 Q 7 L C Z x d W 9 0 O 9 C h 0 Y L Q s N G C 0 Y z R j 1 / Q t 9 C w 0 Y L R g N C w 0 Y I m c X V v d D s s J n F 1 b 3 Q 7 0 J z Q t d G B 0 Y / R h i Z x d W 9 0 O y w m c X V v d D v Q n 9 C 7 0 L D Q v S Z x d W 9 0 O y w m c X V v d D v Q p N C w 0 L r R g i Z x d W 9 0 O 1 0 i I C 8 + P E V u d H J 5 I F R 5 c G U 9 I k Z p b G x D b 2 x 1 b W 5 U e X B l c y I g V m F s d W U 9 I n N C Z 1 l H Q l F V P S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C 0 w N 1 Q w O D o w M T o 1 N i 4 z N j k 1 O T k 2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9 C 7 0 L D Q v S 3 R h N C w 0 L r R g i D Q p N C e 0 K I v 0 J L R i 9 C / 0 L 7 Q u 9 C 9 0 Y / Q t d C 8 I N G B 0 L L Q t d C 0 0 L X Q v d C 4 0 L U g 0 Y H R g t C + 0 L v Q s d G G 0 L 7 Q s i D Q v 9 C + I N G B 0 Y L Q v t C 7 0 L H R h t G D I N C f 0 L v Q s N C 9 X 9 C k 0 L D Q u t G C I N C 4 I N C X 0 L 3 Q s N G H 0 L X Q v d C 4 0 Y / Q v C 5 7 0 J / Q v t C 0 0 Y D Q s N C 3 0 L T Q t d C 7 0 L X Q v d C 4 0 L U s M H 0 m c X V v d D s s J n F 1 b 3 Q 7 U 2 V j d G l v b j E v 0 L / Q u 9 C w 0 L 0 t 0 Y T Q s N C 6 0 Y I g 0 K T Q n t C i L 9 C S 0 Y v Q v 9 C + 0 L v Q v d G P 0 L X Q v C D R g d C y 0 L X Q t N C 1 0 L 3 Q u N C 1 I N G B 0 Y L Q v t C 7 0 L H R h t C + 0 L I g 0 L / Q v i D R g d G C 0 L 7 Q u 9 C x 0 Y b R g y D Q n 9 C 7 0 L D Q v V / Q p N C w 0 L r R g i D Q u C D Q l 9 C 9 0 L D R h 9 C 1 0 L 3 Q u N G P 0 L w u e 9 C h 0 Y L Q s N G C 0 Y z R j 1 / Q t 9 C w 0 Y L R g N C w 0 Y I s M X 0 m c X V v d D s s J n F 1 b 3 Q 7 U 2 V j d G l v b j E v 0 L / Q u 9 C w 0 L 0 t 0 Y T Q s N C 6 0 Y I g 0 K T Q n t C i L 9 C S 0 Y v Q v 9 C + 0 L v Q v d G P 0 L X Q v C D R g d C y 0 L X Q t N C 1 0 L 3 Q u N C 1 I N G B 0 Y L Q v t C 7 0 L H R h t C + 0 L I g 0 L / Q v i D R g d G C 0 L 7 Q u 9 C x 0 Y b R g y D Q n 9 C 7 0 L D Q v V / Q p N C w 0 L r R g i D Q u C D Q l 9 C 9 0 L D R h 9 C 1 0 L 3 Q u N G P 0 L w u e 9 C c 0 L X R g d G P 0 Y Y s M n 0 m c X V v d D s s J n F 1 b 3 Q 7 U 2 V j d G l v b j E v 0 L / Q u 9 C w 0 L 0 t 0 Y T Q s N C 6 0 Y I g 0 K T Q n t C i L 9 C S 0 Y v Q v 9 C + 0 L v Q v d G P 0 L X Q v C D R g d C y 0 L X Q t N C 1 0 L 3 Q u N C 1 I N G B 0 Y L Q v t C 7 0 L H R h t C + 0 L I g 0 L / Q v i D R g d G C 0 L 7 Q u 9 C x 0 Y b R g y D Q n 9 C 7 0 L D Q v V / Q p N C w 0 L r R g i D Q u C D Q l 9 C 9 0 L D R h 9 C 1 0 L 3 Q u N G P 0 L w u e 9 C f 0 L v Q s N C 9 L D N 9 J n F 1 b 3 Q 7 L C Z x d W 9 0 O 1 N l Y 3 R p b 2 4 x L 9 C / 0 L v Q s N C 9 L d G E 0 L D Q u t G C I N C k 0 J 7 Q o i / Q k t G L 0 L / Q v t C 7 0 L 3 R j 9 C 1 0 L w g 0 Y H Q s t C 1 0 L T Q t d C 9 0 L j Q t S D R g d G C 0 L 7 Q u 9 C x 0 Y b Q v t C y I N C / 0 L 4 g 0 Y H R g t C + 0 L v Q s d G G 0 Y M g 0 J / Q u 9 C w 0 L 1 f 0 K T Q s N C 6 0 Y I g 0 L g g 0 J f Q v d C w 0 Y f Q t d C 9 0 L j R j 9 C 8 L n v Q p N C w 0 L r R g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v 9 C 7 0 L D Q v S 3 R h N C w 0 L r R g i D Q p N C e 0 K I v 0 J L R i 9 C / 0 L 7 Q u 9 C 9 0 Y / Q t d C 8 I N G B 0 L L Q t d C 0 0 L X Q v d C 4 0 L U g 0 Y H R g t C + 0 L v Q s d G G 0 L 7 Q s i D Q v 9 C + I N G B 0 Y L Q v t C 7 0 L H R h t G D I N C f 0 L v Q s N C 9 X 9 C k 0 L D Q u t G C I N C 4 I N C X 0 L 3 Q s N G H 0 L X Q v d C 4 0 Y / Q v C 5 7 0 J / Q v t C 0 0 Y D Q s N C 3 0 L T Q t d C 7 0 L X Q v d C 4 0 L U s M H 0 m c X V v d D s s J n F 1 b 3 Q 7 U 2 V j d G l v b j E v 0 L / Q u 9 C w 0 L 0 t 0 Y T Q s N C 6 0 Y I g 0 K T Q n t C i L 9 C S 0 Y v Q v 9 C + 0 L v Q v d G P 0 L X Q v C D R g d C y 0 L X Q t N C 1 0 L 3 Q u N C 1 I N G B 0 Y L Q v t C 7 0 L H R h t C + 0 L I g 0 L / Q v i D R g d G C 0 L 7 Q u 9 C x 0 Y b R g y D Q n 9 C 7 0 L D Q v V / Q p N C w 0 L r R g i D Q u C D Q l 9 C 9 0 L D R h 9 C 1 0 L 3 Q u N G P 0 L w u e 9 C h 0 Y L Q s N G C 0 Y z R j 1 / Q t 9 C w 0 Y L R g N C w 0 Y I s M X 0 m c X V v d D s s J n F 1 b 3 Q 7 U 2 V j d G l v b j E v 0 L / Q u 9 C w 0 L 0 t 0 Y T Q s N C 6 0 Y I g 0 K T Q n t C i L 9 C S 0 Y v Q v 9 C + 0 L v Q v d G P 0 L X Q v C D R g d C y 0 L X Q t N C 1 0 L 3 Q u N C 1 I N G B 0 Y L Q v t C 7 0 L H R h t C + 0 L I g 0 L / Q v i D R g d G C 0 L 7 Q u 9 C x 0 Y b R g y D Q n 9 C 7 0 L D Q v V / Q p N C w 0 L r R g i D Q u C D Q l 9 C 9 0 L D R h 9 C 1 0 L 3 Q u N G P 0 L w u e 9 C c 0 L X R g d G P 0 Y Y s M n 0 m c X V v d D s s J n F 1 b 3 Q 7 U 2 V j d G l v b j E v 0 L / Q u 9 C w 0 L 0 t 0 Y T Q s N C 6 0 Y I g 0 K T Q n t C i L 9 C S 0 Y v Q v 9 C + 0 L v Q v d G P 0 L X Q v C D R g d C y 0 L X Q t N C 1 0 L 3 Q u N C 1 I N G B 0 Y L Q v t C 7 0 L H R h t C + 0 L I g 0 L / Q v i D R g d G C 0 L 7 Q u 9 C x 0 Y b R g y D Q n 9 C 7 0 L D Q v V / Q p N C w 0 L r R g i D Q u C D Q l 9 C 9 0 L D R h 9 C 1 0 L 3 Q u N G P 0 L w u e 9 C f 0 L v Q s N C 9 L D N 9 J n F 1 b 3 Q 7 L C Z x d W 9 0 O 1 N l Y 3 R p b 2 4 x L 9 C / 0 L v Q s N C 9 L d G E 0 L D Q u t G C I N C k 0 J 7 Q o i / Q k t G L 0 L / Q v t C 7 0 L 3 R j 9 C 1 0 L w g 0 Y H Q s t C 1 0 L T Q t d C 9 0 L j Q t S D R g d G C 0 L 7 Q u 9 C x 0 Y b Q v t C y I N C / 0 L 4 g 0 Y H R g t C + 0 L v Q s d G G 0 Y M g 0 J / Q u 9 C w 0 L 1 f 0 K T Q s N C 6 0 Y I g 0 L g g 0 J f Q v d C w 0 Y f Q t d C 9 0 L j R j 9 C 8 L n v Q p N C w 0 L r R g i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V C R i V E M C V C Q i V E M C V C M C V E M C V C R C 0 l R D E l O D Q l R D A l Q j A l R D A l Q k E l R D E l O D I l M j A l R D E l O D A l R D A l Q j A l R D E l O D E l R D E l O D U l R D A l Q k U l R D A l Q j Q l R D E l O E I l M j A o J U Q w J U I 4 J U Q x J T g x J U Q x J T g 1 J U Q w J U J F J U Q w J U I 0 J U Q w J U J E J U Q w J U I w J U Q x J T h G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l M j A o M i k v J U Q w J U E z J U Q w J U I 0 J U Q w J U I w J U Q w J U J C J U Q x J T h G J U Q w J U I 1 J U Q w J U J D J T I w M i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l M j A o M i k v J U Q w J U E 0 J U Q w J U I 4 J U Q w J U J C J U Q x J T h D J U Q x J T g y J U Q x J T g w J U Q x J T g z J U Q w J U I 1 J U Q w J U J D J T I w J U Q x J T g x J U Q x J T g y J U Q x J T g w J U Q w J U J F J U Q w J U J B J U Q w J U I 4 J T I w J U Q x J T g x J T I w b n V s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V B M i V E M S U 4 M C V E M C V C M C V E M C V C R C V E M S U 4 M S V E M C V C R i V E M C V C R S V E M C V C R C V E M C V C O C V E M S U 4 M C V E M S U 4 M y V E M C V C N S V E M C V C Q y U y M C V E M S U 4 M i V E M C V C M C V E M C V C M S V E M C V C Q i V E M C V C O C V E M S U 4 N i V E M S U 4 M y U y M C 0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U y M C g y K S 8 l R D A l Q T Q l R D A l Q j g l R D A l Q k I l R D E l O E M l R D E l O D I l R D E l O D A l R D E l O D M l R D A l Q j U l R D A l Q k M l M j A l R D E l O D E l R D E l O D I l R D E l O D A l R D A l Q k U l R D A l Q k E l R D A l Q j g l M j A l R D E l O D E l M j B u d W x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l M j A o M i k v J U Q w J T k 3 J U Q w J U I w J U Q w J U J G J U Q w J U J F J U Q w J U J C J U Q w J U J E J U Q w J U I 1 J U Q w J U J E J U Q w J U I 4 J U Q w J U I 1 J T I w J U Q w J U I y J U Q w J U J E J U Q w J U I 4 J U Q w J U I 3 J T I w Q 2 9 s d W 1 u M S U y M C g l R D A l Q k M l R D A l Q j U l R D E l O D E l R D E l O E Y l R D E l O D Y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U y M C g y K S 8 l R D A l Q T Q l R D A l Q j g l R D A l Q k I l R D E l O E M l R D E l O D I l R D E l O D A l R D E l O D M l R D A l Q j U l R D A l Q k M l M j A l R D A l O T g l R D A l Q T I l R D A l O U U l R D A l O T M l R D A l O U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U y M C g y K S 8 l R D A l O T Q l R D A l Q k U l R D A l Q j E l R D A l Q j A l R D A l Q j I l R D A l Q k I l R D E l O E Y l R D A l Q j U l R D A l Q k M l M j A l R D E l O D E l R D E l O D I l R D A l Q k U l R D A l Q k I l R D A l Q j E l R D A l Q j U l R D E l O D Y l M j A l R D A l O U M l R D A l Q j U l R D E l O D E l R D E l O E Y l R D E l O D Y l M j A l M k I l M j A l R D A l O U Y l R D A l Q k I l R D A l Q j A l R D A l Q k Q l M k Y l R D A l Q T Q l R D A l Q j A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U 5 R i V E M C V C N S V E M S U 4 M C V E M C V C N S V E M C V C R C V E M C V C R S V E M S U 4 M S V E M C V C O C V E M C V C Q y U y M C V E M S U 4 M S V E M S U 4 M i V E M C V C R S V E M C V C Q i V E M C V C M S V E M C V C N S V E M S U 4 N i U y M C V E M C U 5 Q y V E M C V C N S V E M S U 4 M S V E M S U 4 R i V E M S U 4 N l 8 l R D A l O U Z f J U Q w J U E 0 J T I w J U Q w J U I y J U Q w J U J G J U Q w J U I 1 J U Q x J T g w J U Q x J T k x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U y M C g y K S 8 l R D A l Q T I l R D E l O D A l R D A l Q j A l R D A l Q k Q l R D E l O D E l R D A l Q k Y l R D A l Q k U l R D A l Q k Q l R D A l Q j g l R D E l O D A l R D E l O D M l R D A l Q j U l R D A l Q k M l M j A l R D E l O D I l R D A l Q j A l R D A l Q j E l R D A l Q k I l R D A l Q j g l R D E l O D Y l R D E l O D M l M j A t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V B M y V E M C V C N C V E M C V C M C V E M C V C Q i V E M S U 4 R i V E M C V C N S V E M C V C Q y U y M C V E M C V C M i V E M C V C N S V E M S U 4 M C V E M S U 4 N S V E M C V C R C V E M C V C O C V E M C V C N S U y M C V E M S U 4 M S V E M S U 4 M i V E M S U 4 M C V E M C V C R S V E M C V C Q S V E M C V C O C U y M D I l M j A l R D E l O D g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V B N C V E M C V C O C V E M C V C Q i V E M S U 4 Q y V E M S U 4 M i V E M S U 4 M C V E M S U 4 M y V E M C V C N S V E M C V C Q y U y M C V E M C U 5 M i V E M S U 4 M S V E M C V C N S V E M C V C M y V E M C V C R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U 5 N C V E M S U 4 M y V E M C V C M S V E M C V C Q i V E M C V C O C V E M S U 4 M C V E M S U 4 M y V E M C V C N S V E M C V C Q y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U 5 R i V E M C V C N S V E M S U 4 M C V E M C V C N S V E M C V C R C V E M C V C R S V E M S U 4 M S V E M C V C O C V E M C V C Q y U y M C V E M C V C R C V E M C V C R S V E M C V C M i V E M S U 4 Q i V E M C V C O S U y M C V E M S U 4 M S V E M S U 4 M i V E M C V C R S V E M C V C Q i V E M C V C M S V E M C V C N S V E M S U 4 N i U y M C V E M C V C M i V E M C V C R i V E M C V C N S V E M S U 4 M C V E M S U 5 M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l M j A o M i k v J U Q w J T l D J U Q w J U I 1 J U Q w J U J E J U Q x J T h G J U Q w J U I 1 J U Q w J U J D J T I w J U Q w J U J E J U Q w J U I w J U Q w J U I 3 J U Q w J U I y J U Q w J U I w J U Q w J U J E J U Q w J U I 4 J U Q x J T h G J T I w M S U y M C V E M C V C O C U y M D I l M j A l R D E l O D E l R D E l O D I l R D A l Q k U l R D A l Q k I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U 5 R i V E M C V C R S V E M C V C N C V E M S U 4 M C V E M C V C M C V E M C V C N y V E M C V C N C V E M C V C N S V E M C V C Q i V E M C V C N S V E M C V C R C V E M C V C O C V E M C V C N S U z Q S U y M C V E M C V C N y V E M C V C M C V E M C V C Q y V E M C V C N S V E M C V C R C V E M S U 4 R i V E M C V C N S V E M C V C Q y U y M C V E M C U 5 R S V E M C V C Q S V E M C V C Q i V E M C V C M C V E M C V C N C U y M C V E M C V C R C V E M C V C M C U y M G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U 5 R i V E M C V C R S V E M C V C N C V E M S U 4 M C V E M C V C M C V E M C V C N y V E M C V C N C V E M C V C N S V E M C V C Q i V E M C V C N S V E M C V C R C V E M C V C O C V E M C V C N S U z Q S U y M C V E M C V C N y V E M C V C M C V E M C V C Q y V E M C V C N S V E M C V C R C V E M S U 4 R i V E M C V C N S V E M C V C Q y U y M C V E M C U 5 R i V E M S U 4 M C V E M C V C N S V E M C V C Q y V E M C V C O C V E M S U 4 R i U y M C V E M C V C R C V E M C V C M C U y M G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U 5 R i V E M C V C R S V E M C V C N C V E M S U 4 M C V E M C V C M C V E M C V C N y V E M C V C N C V E M C V C N S V E M C V C Q i V E M C V C N S V E M C V C R C V E M C V C O C V E M C V C N S U z Q S U y M C V E M C V C N y V E M C V C M C V E M C V C Q y V E M C V C N S V E M C V C R C V E M S U 4 R i V E M C V C N S V E M C V C Q y U y M C V E M C U 5 M y V E M C U 5 R i V E M C V B N S U y M C V E M C V C R C V E M C V C M C U y M G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U 5 R i V E M C V C R S V E M C V C N C V E M S U 4 M C V E M C V C M C V E M C V C N y V E M C V C N C V E M C V C N S V E M C V C Q i V E M C V C N S V E M C V C R C V E M C V C O C V E M C V C N S U z Q S U y M C V E M C V C N y V E M C V C M C V E M C V C Q y V E M C V C N S V E M C V C R C V E M S U 4 R i V E M C V C N S V E M C V C Q y U y M C V E M C V B M C V E M C V C N S V E M C V C N y V E M C V C N S V E M S U 4 M C V E M C V C M i U y M C V E M C V C R i V E M C V C R S U y M C V E M C V C R S V E M S U 4 M i V E M C V C R i 4 l M j A l R D A l Q k Q l R D A l Q j A l M j B u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U y M C g y K S 8 l R D A l O U Y l R D A l Q k U l R D A l Q j Q l R D E l O D A l R D A l Q j A l R D A l Q j c l R D A l Q j Q l R D A l Q j U l R D A l Q k I l R D A l Q j U l R D A l Q k Q l R D A l Q j g l R D A l Q j U l M 0 E l M j A l R D A l Q j c l R D A l Q j A l R D A l Q k M l R D A l Q j U l R D A l Q k Q l R D E l O E Y l R D A l Q j U l R D A l Q k M l M j A l R D A l O T I l R D A l Q k Q l R D A l Q j U l R D A l Q j E l R D E l O E U l R D A l Q j Q l R D A l Q j Y u J T I w J U Q x J T g 0 J U Q w J U J F J U Q w J U J E J U Q w J U I 0 J U Q x J T h C J T I w J U Q w J U J E J U Q w J U I w J T I w b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l M j A o M i k v J U Q w J U E x J U Q x J T g y J U Q w J U I w J U Q x J T g y J U Q x J T h D J U Q x J T h G X y V E M C V C N y V E M C V C M C V E M S U 4 M i V E M S U 4 M C V E M C V C M C V E M S U 4 M i U z Q S U y M C V E M C V C N y V E M C V C M C V E M C V C Q y V E M C V C N S V E M C V C R C V E M S U 4 R i V E M C V C N S V E M C V C Q y U y M C V E M C U 5 R i V E M S U 4 M C V E M C V C R S V E M C V C O C V E M C V C N y V E M C V C M i 4 l M j A l R D A l Q k Y l R D A l Q j U l R D E l O D A l R D E l O D E u J T I w J U Q w J U J E J U Q w J U I w J T I w b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l M j A o M i k v J U Q w J U E x J U Q x J T g y J U Q w J U I w J U Q x J T g y J U Q x J T h D J U Q x J T h G X y V E M C V C N y V E M C V C M C V E M S U 4 M i V E M S U 4 M C V E M C V C M C V E M S U 4 M i U z Q S U y M C V E M C V C N y V E M C V C M C V E M C V C Q y V E M C V C N S V E M C V C R C V E M S U 4 R i V E M C V C N S V E M C V C Q y U y M C V E M C U 5 Q S V E M C V C R S V E M C V C Q y 4 l M j A l R D A l Q k Y l R D A l Q j U l R D E l O D A l R D E l O D E u J T I w J U Q w J U J E J U Q w J U I w J T I w b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l M j A o M i k v J U Q w J U E x J U Q x J T g y J U Q w J U I w J U Q x J T g y J U Q x J T h D J U Q x J T h G X y V E M C V C N y V E M C V C M C V E M S U 4 M i V E M S U 4 M C V E M C V C M C V E M S U 4 M i U z Q S U y M C V E M C V C N y V E M C V C M C V E M C V C Q y V E M C V C N S V E M C V C R C V E M S U 4 R i V E M C V C N S V E M C V C Q y U y M C V E M C U 5 Q i V E M C V C R S V E M C V C M y 4 l M j A l R D A l Q j g l M j A l R D E l O D E l R D A l Q j U l R D E l O D A l R D A l Q j I u J T I w J U Q w J U J E J U Q w J U I w J T I w b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l M j A o M i k v J U Q w J U E x J U Q x J T g y J U Q w J U I w J U Q x J T g y J U Q x J T h D J U Q x J T h G X y V E M C V C N y V E M C V C M C V E M S U 4 M i V E M S U 4 M C V E M C V C M C V E M S U 4 M i U z Q S U y M C V E M C V C N y V E M C V C M C V E M C V C Q y V E M C V C N S V E M C V C R C V E M S U 4 R i V E M C V C N S V E M C V C Q y U y M C V E M C U 5 N C V E M C V C O C V E M S U 4 M C V E M C V C N S V E M C V C Q S V E M S U 4 N i V E M C V C O C V E M S U 4 R i U y M C V E M C V C R C V E M C V C M C U y M G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U 5 N y V E M C V C M C V E M C V C R i V E M C V C R S V E M C V C Q i V E M C V C R C V E M C V C N S V E M C V C R C V E M C V C O C V E M C V C N S U y M C V E M C V C M i V E M C V C R C V E M C V C O C V E M C V C N y U y M C V E M C U 5 R i V E M C V C R S V E M C V C N C V E M S U 4 M C V E M C V C M C V E M C V C N y V E M C V C N C V E M C V C N S V E M C V C Q i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l M j A o M i k v J U Q w J U E 0 J U Q w J U I 4 J U Q w J U J C J U Q x J T h D J U Q x J T g y J U Q x J T g w J U Q x J T g z J U Q w J U I 1 J U Q w J U J D J T I w J U Q w J U E x J U Q x J T g y J U Q w J U I w J U Q x J T g y J U Q x J T h D J U Q x J T h G X y V E M C V C N y V E M C V C M C V E M S U 4 M i V E M S U 4 M C V E M C V C M C V E M S U 4 M i U y M C V E M C V C R i V E M C V C R S U y M G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U 5 R S V E M S U 4 M i V E M C V C Q y V E M C V C N S V E M C V C R C V E M S U 4 R i V E M C V C N S V E M C V C Q y U y M C V E M S U 4 M S V E M C V C M i V E M S U 5 M S V E M S U 4 M C V E M S U 4 M i V E M S U 4 Q i V E M C V C M i V E M C V C M C V E M C V C R C V E M C V C O C V E M C V C N S U y M C V E M S U 4 M S V E M S U 4 M i V E M C V C R S V E M C V C Q i V E M C V C M S V E M S U 4 N i V E M C V C R S V E M C V C M i U y M C V E M C U 5 Q y V E M C V C N S V E M S U 4 M S V E M S U 4 R i V E M S U 4 N l 8 l R D A l O U Z f J U Q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U y M C g y K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U 5 N C V E M C V C N S V E M C V C Q i V E M C V C O C V E M C V C Q y U y M C V E M S U 4 M S V E M S U 4 M i V E M C V C R S V E M C V C Q i V E M C V C M S V E M S U 4 N i V E M C V C N S V E M S U 4 N i U y M C V E M C U 5 M C V E M S U 4 M i V E M S U 4 M C V E M C V C O C V E M C V C M S V E M S U 4 M y V E M S U 4 M i U y M C V E M C V C R C V E M C V C M C U y M D I l M j A l R D E l O D E l R D E l O D I l R D A l Q k U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J T I w K D I p L y V E M C U 5 Q y V E M C V C N S V E M C V C R C V E M S U 4 R i V E M C V C N S V E M C V C Q y U y M C V E M C V C N y V E M C V C M C V E M C V C M y V E M C V C R S V E M C V C Q i V E M C V C R S V E M C V C M i V E M C V C Q S V E M C V C O C U y M C V E M C V C R C V E M C V C R S V E M C V C M i V E M S U 4 Q i V E M S U 4 N S U y M C V E M S U 4 M S V E M S U 4 M i V E M C V C R S V E M C V C Q i V E M C V C M S V E M S U 4 N i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C V C Q i V E M C V C M C V E M C V C R C 0 l R D E l O D Q l R D A l Q j A l R D A l Q k E l R D E l O D I l M j A l R D A l Q T Q l R D A l O U U l R D A l Q T I l M j A o M i k v J U Q w J T l D J U Q w J U I 1 J U Q w J U J E J U Q x J T h G J U Q w J U I 1 J U Q w J U J D J T I w J U Q x J T g 0 J U Q w J U J F J U Q x J T g w J U Q w J U J D J U Q w J U I w J U Q x J T g y J T I w J U Q w J T k 3 J U Q w J U J E J U Q w J U I w J U Q x J T g 3 J U Q w J U I 1 J U Q w J U J E J U Q w J U I 4 J U Q w J U I 1 J T I w J U Q w J U J E J U Q w J U I w J T I w J U Q x J T g 2 J U Q w J U I 4 J U Q x J T g 0 J U Q x J T g w J U Q w J U J F J U Q w J U I y J U Q w J U J F J U Q w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U y M C g y K S 8 l R D A l O T I l R D E l O E I l R D A l Q k Y l R D A l Q k U l R D A l Q k I l R D A l Q k Q l R D E l O E Y l R D A l Q j U l R D A l Q k M l M j A l R D E l O D E l R D A l Q j I l R D A l Q j U l R D A l Q j Q l R D A l Q j U l R D A l Q k Q l R D A l Q j g l R D A l Q j U l M j A l R D E l O D E l R D E l O D I l R D A l Q k U l R D A l Q k I l R D A l Q j E l R D E l O D Y l R D A l Q k U l R D A l Q j I l M j A l R D A l Q k Y l R D A l Q k U l M j A l R D E l O D E l R D E l O D I l R D A l Q k U l R D A l Q k I l R D A l Q j E l R D E l O D Y l R D E l O D M l M j A l R D A l O U Y l R D A l Q k I l R D A l Q j A l R D A l Q k R f J U Q w J U E 0 J U Q w J U I w J U Q w J U J B J U Q x J T g y J T I w J U Q w J U I 4 J T I w J U Q w J T k 3 J U Q w J U J E J U Q w J U I w J U Q x J T g 3 J U Q w J U I 1 J U Q w J U J E J U Q w J U I 4 J U Q x J T h G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J C J U Q w J U I w J U Q w J U J E L S V E M S U 4 N C V E M C V C M C V E M C V C Q S V E M S U 4 M i U y M C V E M C V B N C V E M C U 5 R S V E M C V B M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k I l R D A l Q j A l R D A l Q k Q t J U Q x J T g 0 J U Q w J U I w J U Q w J U J B J U Q x J T g y J T I w J U Q w J U E 0 J U Q w J T l F J U Q w J U E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/ C x x a P 9 G 0 u y C e k i Q G h l J A A A A A A C A A A A A A A Q Z g A A A A E A A C A A A A C t S s I t s W v 0 D B X Q 7 a U V w w l I r 9 Z D K e A 8 i E + j Z E 9 W i n B n S A A A A A A O g A A A A A I A A C A A A A A n b x s k n o Q O n 8 W q r x k X n a Z p x / 1 L X z / W R 4 N q j 2 T K o Y u L E 1 A A A A D L b n C 4 / Y h B 7 I D q z g e h a F e 0 1 f S q H 6 S 7 X l b H y Z K C q z M 4 S l s H e s 0 R 7 H E 9 z 5 Q 4 Z B 9 W 2 Z p X 3 1 m d 1 q C H o j Q F z m L 7 n O M l f 4 m Y + W 2 C 5 w g 4 g i b S 9 + S p 2 k A A A A A 7 B o t 4 7 m b D E e L l b i N k o C Q U 8 A L T n 7 H G T c k 2 z l O 4 / F I / 6 Q R + i m k A H J F y e O H H a N 0 P O H R l 6 f o S X c g G X 5 z + 3 S c U u S O P < / D a t a M a s h u p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$"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 >4@0745;5=85< / s t r i n g > < / k e y > < v a l u e > < i n t > 1 3 8 < / i n t > < / v a l u e > < / i t e m > < i t e m > < k e y > < s t r i n g > !B0BLO_ 70B@0B< / s t r i n g > < / k e y > < v a l u e > < i n t > 1 2 4 < / i n t > < / v a l u e > < / i t e m > < i t e m > < k e y > < s t r i n g > 5AOF< / s t r i n g > < / k e y > < v a l u e > < i n t > 7 7 < / i n t > < / v a l u e > < / i t e m > < i t e m > < k e y > < s t r i n g > 5AOF- >4< / s t r i n g > < / k e y > < v a l u e > < i n t > 1 0 2 < / i n t > < / v a l u e > < / i t e m > < i t e m > < k e y > < s t r i n g > ;0=< / s t r i n g > < / k e y > < v a l u e > < i n t > 6 8 < / i n t > < / v a l u e > < / i t e m > < i t e m > < k e y > < s t r i n g > $0:B< / s t r i n g > < / k e y > < v a l u e > < i n t > 6 6 < / i n t > < / v a l u e > < / i t e m > < i t e m > < k e y > < s t r i n g > >4@_ A>:@0I< / s t r i n g > < / k e y > < v a l u e > < i n t > 1 2 3 < / i n t > < / v a l u e > < / i t e m > < i t e m > < k e y > < s t r i n g > !B0BLO_ A>:@0I< / s t r i n g > < / k e y > < v a l u e > < i n t > 1 3 1 < / i n t > < / v a l u e > < / i t e m > < i t e m > < k e y > < s t r i n g > M o n t h _ N u m b e r < / s t r i n g > < / k e y > < v a l u e > < i n t > 1 9 1 < / i n t > < / v a l u e > < / i t e m > < / C o l u m n W i d t h s > < C o l u m n D i s p l a y I n d e x > < i t e m > < k e y > < s t r i n g > >4@0745;5=85< / s t r i n g > < / k e y > < v a l u e > < i n t > 0 < / i n t > < / v a l u e > < / i t e m > < i t e m > < k e y > < s t r i n g > !B0BLO_ 70B@0B< / s t r i n g > < / k e y > < v a l u e > < i n t > 1 < / i n t > < / v a l u e > < / i t e m > < i t e m > < k e y > < s t r i n g > 5AOF< / s t r i n g > < / k e y > < v a l u e > < i n t > 2 < / i n t > < / v a l u e > < / i t e m > < i t e m > < k e y > < s t r i n g > 5AOF- >4< / s t r i n g > < / k e y > < v a l u e > < i n t > 3 < / i n t > < / v a l u e > < / i t e m > < i t e m > < k e y > < s t r i n g > ;0=< / s t r i n g > < / k e y > < v a l u e > < i n t > 4 < / i n t > < / v a l u e > < / i t e m > < i t e m > < k e y > < s t r i n g > $0:B< / s t r i n g > < / k e y > < v a l u e > < i n t > 5 < / i n t > < / v a l u e > < / i t e m > < i t e m > < k e y > < s t r i n g > >4@_ A>:@0I< / s t r i n g > < / k e y > < v a l u e > < i n t > 6 < / i n t > < / v a l u e > < / i t e m > < i t e m > < k e y > < s t r i n g > !B0BLO_ A>:@0I< / s t r i n g > < / k e y > < v a l u e > < i n t > 7 < / i n t > < / v a l u e > < / i t e m > < i t e m > < k e y > < s t r i n g > M o n t h _ N u m b e r 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$"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 $"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 $"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 M e a s u r e s \ B:;>=5=85,   % < / K e y > < / D i a g r a m O b j e c t K e y > < D i a g r a m O b j e c t K e y > < K e y > M e a s u r e s \ B:;>=5=85,   % \ T a g I n f o \ $>@<C;0< / K e y > < / D i a g r a m O b j e c t K e y > < D i a g r a m O b j e c t K e y > < K e y > M e a s u r e s \ B:;>=5=85,   % \ T a g I n f o \ =0G5=85< / K e y > < / D i a g r a m O b j e c t K e y > < D i a g r a m O b j e c t K e y > < K e y > M e a s u r e s \ !C<<0  ?>  AB>;1FC  ;0=< / K e y > < / D i a g r a m O b j e c t K e y > < D i a g r a m O b j e c t K e y > < K e y > M e a s u r e s \ !C<<0  ?>  AB>;1FC  ;0=\ T a g I n f o \ $>@<C;0< / K e y > < / D i a g r a m O b j e c t K e y > < D i a g r a m O b j e c t K e y > < K e y > M e a s u r e s \ !C<<0  ?>  AB>;1FC  ;0=\ T a g I n f o \ =0G5=85< / K e y > < / D i a g r a m O b j e c t K e y > < D i a g r a m O b j e c t K e y > < K e y > M e a s u r e s \ !C<<0  ?>  AB>;1FC  $0:B< / K e y > < / D i a g r a m O b j e c t K e y > < D i a g r a m O b j e c t K e y > < K e y > M e a s u r e s \ !C<<0  ?>  AB>;1FC  $0:B\ T a g I n f o \ $>@<C;0< / K e y > < / D i a g r a m O b j e c t K e y > < D i a g r a m O b j e c t K e y > < K e y > M e a s u r e s \ !C<<0  ?>  AB>;1FC  $0:B\ T a g I n f o \ =0G5=85< / K e y > < / D i a g r a m O b j e c t K e y > < D i a g r a m O b j e c t K e y > < K e y > C o l u m n s \ >4@0745;5=85< / K e y > < / D i a g r a m O b j e c t K e y > < D i a g r a m O b j e c t K e y > < K e y > C o l u m n s \ >4@_ A>:@0I< / K e y > < / D i a g r a m O b j e c t K e y > < D i a g r a m O b j e c t K e y > < K e y > C o l u m n s \ !B0BLO_ 70B@0B< / K e y > < / D i a g r a m O b j e c t K e y > < D i a g r a m O b j e c t K e y > < K e y > C o l u m n s \ !B0BLO_ A>:@0I< / K e y > < / D i a g r a m O b j e c t K e y > < D i a g r a m O b j e c t K e y > < K e y > C o l u m n s \ 5AOF< / K e y > < / D i a g r a m O b j e c t K e y > < D i a g r a m O b j e c t K e y > < K e y > C o l u m n s \ 5AOF- >4< / K e y > < / D i a g r a m O b j e c t K e y > < D i a g r a m O b j e c t K e y > < K e y > C o l u m n s \ ;0=< / K e y > < / D i a g r a m O b j e c t K e y > < D i a g r a m O b j e c t K e y > < K e y > C o l u m n s \ $0:B< / K e y > < / D i a g r a m O b j e c t K e y > < D i a g r a m O b j e c t K e y > < K e y > C o l u m n s \ M o n t h _ N u m b e r < / K e y > < / D i a g r a m O b j e c t K e y > < D i a g r a m O b j e c t K e y > < K e y > L i n k s \ & l t ; C o l u m n s \ !C<<0  ?>  AB>;1FC  ;0=& g t ; - & l t ; M e a s u r e s \ ;0=& g t ; < / K e y > < / D i a g r a m O b j e c t K e y > < D i a g r a m O b j e c t K e y > < K e y > L i n k s \ & l t ; C o l u m n s \ !C<<0  ?>  AB>;1FC  ;0=& g t ; - & l t ; M e a s u r e s \ ;0=& g t ; \ C O L U M N < / K e y > < / D i a g r a m O b j e c t K e y > < D i a g r a m O b j e c t K e y > < K e y > L i n k s \ & l t ; C o l u m n s \ !C<<0  ?>  AB>;1FC  ;0=& g t ; - & l t ; M e a s u r e s \ ;0=& g t ; \ M E A S U R E < / K e y > < / D i a g r a m O b j e c t K e y > < D i a g r a m O b j e c t K e y > < K e y > L i n k s \ & l t ; C o l u m n s \ !C<<0  ?>  AB>;1FC  $0:B& g t ; - & l t ; M e a s u r e s \ $0:B& g t ; < / K e y > < / D i a g r a m O b j e c t K e y > < D i a g r a m O b j e c t K e y > < K e y > L i n k s \ & l t ; C o l u m n s \ !C<<0  ?>  AB>;1FC  $0:B& g t ; - & l t ; M e a s u r e s \ $0:B& g t ; \ C O L U M N < / K e y > < / D i a g r a m O b j e c t K e y > < D i a g r a m O b j e c t K e y > < K e y > L i n k s \ & l t ; C o l u m n s \ !C<<0  ?>  AB>;1FC  $0:B& g t ; - & l t ; M e a s u r e s \ $0:B& g t ; \ M E A S U R E 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 M e a s u r e s \ B:;>=5=85,   % 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 M e a s u r e s \ B:;>=5=85,   % \ T a g I n f o \ $>@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 M e a s u r e s \ B:;>=5=85,   % \ T a g I n f o \ =0G5=85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 ;0=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 ;0=\ T a g I n f o \ $>@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 ;0=\ T a g I n f o \ =0G5=85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 $0:B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 $0:B\ T a g I n f o \ $>@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 $0:B\ T a g I n f o \ =0G5=85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 C o l u m n s \ >4@0745;5=85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4@_ A>:@0I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 C o l u m n s \ !B0BLO_ 70B@0B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 C o l u m n s \ !B0BLO_ A>:@0I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 C o l u m n s \ 5AOF- >4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 C o l u m n s \ $0:B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 ;0=& g t ; - & l t ; M e a s u r e s \ ;0=& g t ; 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 ;0=& g t ; - & l t ; M e a s u r e s \ ;0=& g t ; \ C O L U M N 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 ;0=& g t ; - & l t ; M e a s u r e s \ ;0=& g t ; \ M E A S U R E 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 $0:B& g t ; - & l t ; M e a s u r e s \ $0:B& g t ; 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 $0:B& g t ; - & l t ; M e a s u r e s \ $0:B& g t ; \ C O L U M N 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 $0:B& g t ; - & l t ; M e a s u r e s \ $0:B& g t ; \ M E A S U R E 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 T a g s \ T a b l e s \ & l t ; T a b l e s \ $"& g t ; < / K e y > < / D i a g r a m O b j e c t K e y > < D i a g r a m O b j e c t K e y > < K e y > T a b l e s \ $"< / K e y > < / D i a g r a m O b j e c t K e y > < D i a g r a m O b j e c t K e y > < K e y > T a b l e s \ $"\ C o l u m n s \ >4@0745;5=85< / K e y > < / D i a g r a m O b j e c t K e y > < D i a g r a m O b j e c t K e y > < K e y > T a b l e s \ $"\ C o l u m n s \ >4@_ A>:@0I< / K e y > < / D i a g r a m O b j e c t K e y > < D i a g r a m O b j e c t K e y > < K e y > T a b l e s \ $"\ C o l u m n s \ !B0BLO_ 70B@0B< / K e y > < / D i a g r a m O b j e c t K e y > < D i a g r a m O b j e c t K e y > < K e y > T a b l e s \ $"\ C o l u m n s \ !B0BLO_ A>:@0I< / K e y > < / D i a g r a m O b j e c t K e y > < D i a g r a m O b j e c t K e y > < K e y > T a b l e s \ $"\ C o l u m n s \ 5AOF< / K e y > < / D i a g r a m O b j e c t K e y > < D i a g r a m O b j e c t K e y > < K e y > T a b l e s \ $"\ C o l u m n s \ 5AOF- >4< / K e y > < / D i a g r a m O b j e c t K e y > < D i a g r a m O b j e c t K e y > < K e y > T a b l e s \ $"\ C o l u m n s \ ;0=< / K e y > < / D i a g r a m O b j e c t K e y > < D i a g r a m O b j e c t K e y > < K e y > T a b l e s \ $"\ C o l u m n s \ $0:B< / K e y > < / D i a g r a m O b j e c t K e y > < D i a g r a m O b j e c t K e y > < K e y > T a b l e s \ $"\ C o l u m n s \ M o n t h _ N u m b e r < / K e y > < / D i a g r a m O b j e c t K e y > < D i a g r a m O b j e c t K e y > < K e y > T a b l e s \ $"\ M e a s u r e s \ B:;>=5=85,   % < / K e y > < / D i a g r a m O b j e c t K e y > < D i a g r a m O b j e c t K e y > < K e y > T a b l e s \ $"\ M e a s u r e s \ !C<<0  ?>  AB>;1FC  ;0=< / K e y > < / D i a g r a m O b j e c t K e y > < D i a g r a m O b j e c t K e y > < K e y > T a b l e s \ $"\ !C<<0  ?>  AB>;1FC  ;0=\ A d d i t i o n a l   I n f o \ 5O2=0O  <5@0< / K e y > < / D i a g r a m O b j e c t K e y > < D i a g r a m O b j e c t K e y > < K e y > T a b l e s \ $"\ M e a s u r e s \ !C<<0  ?>  AB>;1FC  $0:B< / K e y > < / D i a g r a m O b j e c t K e y > < D i a g r a m O b j e c t K e y > < K e y > T a b l e s \ $"\ !C<<0  ?>  AB>;1FC  $0:B\ A d d i t i o n a l   I n f o \ 5O2=0O  <5@0< / K e y > < / D i a g r a m O b j e c t K e y > < / A l l K e y s > < S e l e c t e d K e y s > < D i a g r a m O b j e c t K e y > < K e y > T a b l e s \ $"\ C o l u m n s \ M o n t h _ N u m b e r 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 T a g s \ T a b l e s \ & l t ; T a b l e s \ $"& g t ; 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 T a b l e s \ $"< / K e y > < / a : K e y > < a : V a l u e   i : t y p e = " D i a g r a m D i s p l a y N o d e V i e w S t a t e " > < H e i g h t > 2 3 1 < / H e i g h t > < I s E x p a n d e d > t r u e < / I s E x p a n d e d > < L a y e d O u t > t r u e < / L a y e d O u t > < L e f t > 3 3 9 < / L e f t > < S c r o l l V e r t i c a l O f f s e t > 5 6 . 9 3 6 6 6 6 6 6 6 6 6 6 6 9 6 < / S c r o l l V e r t i c a l O f f s e t > < T o p >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 T a b l e s \ $"\ C o l u m n s \ >4@0745;5=85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 T a b l e s \ $"\ C o l u m n s \ >4@_ A>:@0I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 T a b l e s \ $"\ C o l u m n s \ !B0BLO_ 70B@0B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 T a b l e s \ $"\ C o l u m n s \ !B0BLO_ A>:@0I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 T a b l e s \ $"\ C o l u m n s \ 5AOF- >4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 T a b l e s \ $"\ C o l u m n s \ ;0=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 T a b l e s \ $"\ C o l u m n s \ $0:B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 T a b l e s \ $"\ C o l u m n s \ M o n t h _ N u m b e r 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 T a b l e s \ $"\ M e a s u r e s \ B:;>=5=85, 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 T a b l e s \ $"\ M e a s u r e s \ !C<<0  ?>  AB>;1FC  ;0=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 T a b l e s \ $"\ !C<<0  ?>  AB>;1FC  ;0=\ A d d i t i o n a l 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 T a b l e s \ $"\ M e a s u r e s \ !C<<0  ?>  AB>;1FC  $0:B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 T a b l e s \ $"\ !C<<0  ?>  AB>;1FC  $0:B\ A d d i t i o n a l 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4 0 b d 3 8 c - 4 c 0 d - 4 d d 1 - b a 2 b - 3 6 0 b 5 7 0 b 2 3 5 6 " > < C u s t o m C o n t e n t > < ! [ C D A T A [ < ? x m l   v e r s i o n = " 1 . 0 "   e n c o d i n g = " u t f - 1 6 " ? > < S e t t i n g s > < C a l c u l a t e d F i e l d s > < i t e m > < M e a s u r e N a m e > B:;>=5=85,   % < / M e a s u r e N a m e > < D i s p l a y N a m e > B:;>=5=85, 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 $"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$"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1BE570F-1F4C-4CC2-96D3-9FD7965273A2}">
  <ds:schemaRefs/>
</ds:datastoreItem>
</file>

<file path=customXml/itemProps10.xml><?xml version="1.0" encoding="utf-8"?>
<ds:datastoreItem xmlns:ds="http://schemas.openxmlformats.org/officeDocument/2006/customXml" ds:itemID="{D77FB65E-F44C-4ABF-875D-674C45015FB4}">
  <ds:schemaRefs/>
</ds:datastoreItem>
</file>

<file path=customXml/itemProps11.xml><?xml version="1.0" encoding="utf-8"?>
<ds:datastoreItem xmlns:ds="http://schemas.openxmlformats.org/officeDocument/2006/customXml" ds:itemID="{72BCFAE8-E919-45FF-9955-331A683DE26A}">
  <ds:schemaRefs/>
</ds:datastoreItem>
</file>

<file path=customXml/itemProps12.xml><?xml version="1.0" encoding="utf-8"?>
<ds:datastoreItem xmlns:ds="http://schemas.openxmlformats.org/officeDocument/2006/customXml" ds:itemID="{4A2815A4-F286-49D1-B3B5-D3D0C54EBC26}">
  <ds:schemaRefs/>
</ds:datastoreItem>
</file>

<file path=customXml/itemProps13.xml><?xml version="1.0" encoding="utf-8"?>
<ds:datastoreItem xmlns:ds="http://schemas.openxmlformats.org/officeDocument/2006/customXml" ds:itemID="{4C5708BE-D21F-4C49-8CC7-7B4A54302F7F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5C5E22BD-B1D5-4E2A-98AC-C4499DD2742D}">
  <ds:schemaRefs/>
</ds:datastoreItem>
</file>

<file path=customXml/itemProps15.xml><?xml version="1.0" encoding="utf-8"?>
<ds:datastoreItem xmlns:ds="http://schemas.openxmlformats.org/officeDocument/2006/customXml" ds:itemID="{B3923C76-3319-48A2-A558-9E9D3BF4112F}">
  <ds:schemaRefs/>
</ds:datastoreItem>
</file>

<file path=customXml/itemProps16.xml><?xml version="1.0" encoding="utf-8"?>
<ds:datastoreItem xmlns:ds="http://schemas.openxmlformats.org/officeDocument/2006/customXml" ds:itemID="{92005FE0-8DA0-4A87-89D3-EB31FAB0C23A}">
  <ds:schemaRefs/>
</ds:datastoreItem>
</file>

<file path=customXml/itemProps17.xml><?xml version="1.0" encoding="utf-8"?>
<ds:datastoreItem xmlns:ds="http://schemas.openxmlformats.org/officeDocument/2006/customXml" ds:itemID="{FEFE0DE7-4859-48A7-9714-914C056AEDB3}">
  <ds:schemaRefs/>
</ds:datastoreItem>
</file>

<file path=customXml/itemProps18.xml><?xml version="1.0" encoding="utf-8"?>
<ds:datastoreItem xmlns:ds="http://schemas.openxmlformats.org/officeDocument/2006/customXml" ds:itemID="{4CAF8B4A-7B46-4BC3-91B1-53BFC60A01D1}">
  <ds:schemaRefs/>
</ds:datastoreItem>
</file>

<file path=customXml/itemProps19.xml><?xml version="1.0" encoding="utf-8"?>
<ds:datastoreItem xmlns:ds="http://schemas.openxmlformats.org/officeDocument/2006/customXml" ds:itemID="{46D204FE-A3FB-41F0-84E0-3C06EA3F0E57}">
  <ds:schemaRefs/>
</ds:datastoreItem>
</file>

<file path=customXml/itemProps2.xml><?xml version="1.0" encoding="utf-8"?>
<ds:datastoreItem xmlns:ds="http://schemas.openxmlformats.org/officeDocument/2006/customXml" ds:itemID="{325FF87F-98AB-4809-9226-E1C3FAF77D2D}">
  <ds:schemaRefs/>
</ds:datastoreItem>
</file>

<file path=customXml/itemProps3.xml><?xml version="1.0" encoding="utf-8"?>
<ds:datastoreItem xmlns:ds="http://schemas.openxmlformats.org/officeDocument/2006/customXml" ds:itemID="{8F541D17-6B27-4C3C-8A57-019773B33E70}">
  <ds:schemaRefs/>
</ds:datastoreItem>
</file>

<file path=customXml/itemProps4.xml><?xml version="1.0" encoding="utf-8"?>
<ds:datastoreItem xmlns:ds="http://schemas.openxmlformats.org/officeDocument/2006/customXml" ds:itemID="{F71A02C5-44E3-4435-A093-2D633DD43335}">
  <ds:schemaRefs/>
</ds:datastoreItem>
</file>

<file path=customXml/itemProps5.xml><?xml version="1.0" encoding="utf-8"?>
<ds:datastoreItem xmlns:ds="http://schemas.openxmlformats.org/officeDocument/2006/customXml" ds:itemID="{15E84B67-30AD-4C82-8CC6-C7A59D25F6DE}">
  <ds:schemaRefs/>
</ds:datastoreItem>
</file>

<file path=customXml/itemProps6.xml><?xml version="1.0" encoding="utf-8"?>
<ds:datastoreItem xmlns:ds="http://schemas.openxmlformats.org/officeDocument/2006/customXml" ds:itemID="{FC9E4A68-04E3-4173-B4D8-54CC848E989D}">
  <ds:schemaRefs/>
</ds:datastoreItem>
</file>

<file path=customXml/itemProps7.xml><?xml version="1.0" encoding="utf-8"?>
<ds:datastoreItem xmlns:ds="http://schemas.openxmlformats.org/officeDocument/2006/customXml" ds:itemID="{CFA4541F-27C4-45BF-AFFF-3C9A0615C79A}">
  <ds:schemaRefs/>
</ds:datastoreItem>
</file>

<file path=customXml/itemProps8.xml><?xml version="1.0" encoding="utf-8"?>
<ds:datastoreItem xmlns:ds="http://schemas.openxmlformats.org/officeDocument/2006/customXml" ds:itemID="{08F6C6CD-EACF-4B62-97EA-2842D5F9C751}">
  <ds:schemaRefs/>
</ds:datastoreItem>
</file>

<file path=customXml/itemProps9.xml><?xml version="1.0" encoding="utf-8"?>
<ds:datastoreItem xmlns:ds="http://schemas.openxmlformats.org/officeDocument/2006/customXml" ds:itemID="{D6AA7A97-75F0-4C8C-AADA-6254520FFC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</vt:lpstr>
      <vt:lpstr>Dashboard</vt:lpstr>
      <vt:lpstr>Исходник</vt:lpstr>
      <vt:lpstr>данные</vt:lpstr>
      <vt:lpstr>ОБРАЗЕЦ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Grakova</dc:creator>
  <cp:lastModifiedBy>проф-комп</cp:lastModifiedBy>
  <cp:lastPrinted>2024-10-08T17:32:52Z</cp:lastPrinted>
  <dcterms:created xsi:type="dcterms:W3CDTF">2024-10-04T10:38:27Z</dcterms:created>
  <dcterms:modified xsi:type="dcterms:W3CDTF">2025-01-09T08:43:05Z</dcterms:modified>
</cp:coreProperties>
</file>