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60" windowWidth="17955" windowHeight="11535"/>
  </bookViews>
  <sheets>
    <sheet name="List1" sheetId="1" r:id="rId1"/>
    <sheet name="List2" sheetId="2" r:id="rId2"/>
    <sheet name="List3" sheetId="3" r:id="rId3"/>
  </sheets>
  <definedNames>
    <definedName name="rngCNBrepo">List2!$P$7:$R$176</definedName>
    <definedName name="rngCPI">List2!$AC$7:$AE$176</definedName>
    <definedName name="rngEURCZK">List2!$Y$7:$AA$176</definedName>
    <definedName name="rngEURIBOR">List2!$AG$7:$AI$177</definedName>
    <definedName name="rngPribor">List2!$T$7:$W$176</definedName>
  </definedNames>
  <calcPr calcId="145621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2" i="1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8" i="2"/>
  <c r="J153" i="1"/>
  <c r="J157" i="1"/>
  <c r="J169" i="1"/>
  <c r="J170" i="1"/>
  <c r="AW12" i="2"/>
  <c r="AW13" i="2"/>
  <c r="AW14" i="2"/>
  <c r="AW15" i="2"/>
  <c r="AW17" i="2"/>
  <c r="AW18" i="2"/>
  <c r="AW20" i="2"/>
  <c r="AW21" i="2"/>
  <c r="AW23" i="2"/>
  <c r="AW24" i="2"/>
  <c r="AW26" i="2"/>
  <c r="AW27" i="2"/>
  <c r="AW28" i="2"/>
  <c r="AW29" i="2"/>
  <c r="AW31" i="2"/>
  <c r="AW32" i="2"/>
  <c r="AW35" i="2"/>
  <c r="AW37" i="2"/>
  <c r="AW38" i="2"/>
  <c r="AW40" i="2"/>
  <c r="AW41" i="2"/>
  <c r="AW43" i="2"/>
  <c r="AW44" i="2"/>
  <c r="AW45" i="2"/>
  <c r="AW46" i="2"/>
  <c r="AW47" i="2"/>
  <c r="AW49" i="2"/>
  <c r="AW50" i="2"/>
  <c r="AW52" i="2"/>
  <c r="AW54" i="2"/>
  <c r="AW55" i="2"/>
  <c r="AW57" i="2"/>
  <c r="AW58" i="2"/>
  <c r="AW59" i="2"/>
  <c r="AW60" i="2"/>
  <c r="AW61" i="2"/>
  <c r="AW63" i="2"/>
  <c r="AW64" i="2"/>
  <c r="AW66" i="2"/>
  <c r="AW67" i="2"/>
  <c r="AW69" i="2"/>
  <c r="AW70" i="2"/>
  <c r="AW72" i="2"/>
  <c r="AW73" i="2"/>
  <c r="AW74" i="2"/>
  <c r="AW75" i="2"/>
  <c r="AW77" i="2"/>
  <c r="AW78" i="2"/>
  <c r="AW80" i="2"/>
  <c r="AW81" i="2"/>
  <c r="AW82" i="2"/>
  <c r="AW83" i="2"/>
  <c r="AW84" i="2"/>
  <c r="G2" i="1"/>
  <c r="H2" i="1"/>
  <c r="I2" i="1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BF3" i="2"/>
  <c r="BF4" i="2"/>
  <c r="BF5" i="2"/>
  <c r="BF6" i="2"/>
  <c r="BF7" i="2"/>
  <c r="BF8" i="2"/>
  <c r="BF9" i="2"/>
  <c r="BF10" i="2"/>
  <c r="BF11" i="2"/>
  <c r="BF12" i="2"/>
  <c r="BF13" i="2"/>
  <c r="BF14" i="2"/>
  <c r="BF15" i="2"/>
  <c r="BF16" i="2"/>
  <c r="BF17" i="2"/>
  <c r="BF18" i="2"/>
  <c r="BF19" i="2"/>
  <c r="BF20" i="2"/>
  <c r="BF21" i="2"/>
  <c r="BF22" i="2"/>
  <c r="BF23" i="2"/>
  <c r="BF24" i="2"/>
  <c r="BF25" i="2"/>
  <c r="BF26" i="2"/>
  <c r="BF27" i="2"/>
  <c r="BF28" i="2"/>
  <c r="BF29" i="2"/>
  <c r="BF30" i="2"/>
  <c r="BF31" i="2"/>
  <c r="BF32" i="2"/>
  <c r="BF33" i="2"/>
  <c r="BF34" i="2"/>
  <c r="BF35" i="2"/>
  <c r="BF36" i="2"/>
  <c r="BF37" i="2"/>
  <c r="BF38" i="2"/>
  <c r="BF39" i="2"/>
  <c r="BF40" i="2"/>
  <c r="BF41" i="2"/>
  <c r="BF42" i="2"/>
  <c r="BF43" i="2"/>
  <c r="BF44" i="2"/>
  <c r="BF45" i="2"/>
  <c r="BF46" i="2"/>
  <c r="BF47" i="2"/>
  <c r="BF48" i="2"/>
  <c r="BF49" i="2"/>
  <c r="BF50" i="2"/>
  <c r="BF51" i="2"/>
  <c r="BF52" i="2"/>
  <c r="BF53" i="2"/>
  <c r="BF54" i="2"/>
  <c r="BF55" i="2"/>
  <c r="BF56" i="2"/>
  <c r="BF57" i="2"/>
  <c r="BF58" i="2"/>
  <c r="BF59" i="2"/>
  <c r="BF60" i="2"/>
  <c r="BF61" i="2"/>
  <c r="BF62" i="2"/>
  <c r="BF63" i="2"/>
  <c r="BF64" i="2"/>
  <c r="BF65" i="2"/>
  <c r="BF66" i="2"/>
  <c r="BF67" i="2"/>
  <c r="BF68" i="2"/>
  <c r="BF69" i="2"/>
  <c r="BF70" i="2"/>
  <c r="BF71" i="2"/>
  <c r="BF72" i="2"/>
  <c r="BF73" i="2"/>
  <c r="BF74" i="2"/>
  <c r="BF75" i="2"/>
  <c r="BF76" i="2"/>
  <c r="BF77" i="2"/>
  <c r="BF78" i="2"/>
  <c r="J9" i="1" l="1"/>
  <c r="J41" i="1"/>
  <c r="J53" i="1"/>
  <c r="J65" i="1"/>
  <c r="J73" i="1"/>
  <c r="J81" i="1"/>
  <c r="J89" i="1"/>
  <c r="J97" i="1"/>
  <c r="J105" i="1"/>
  <c r="J113" i="1"/>
  <c r="J121" i="1"/>
  <c r="J129" i="1"/>
  <c r="J137" i="1"/>
  <c r="J145" i="1"/>
  <c r="J5" i="1"/>
  <c r="J13" i="1"/>
  <c r="J17" i="1"/>
  <c r="J21" i="1"/>
  <c r="J25" i="1"/>
  <c r="J29" i="1"/>
  <c r="J33" i="1"/>
  <c r="J37" i="1"/>
  <c r="J45" i="1"/>
  <c r="J49" i="1"/>
  <c r="J57" i="1"/>
  <c r="J61" i="1"/>
  <c r="J69" i="1"/>
  <c r="J77" i="1"/>
  <c r="J85" i="1"/>
  <c r="J93" i="1"/>
  <c r="J101" i="1"/>
  <c r="J109" i="1"/>
  <c r="J117" i="1"/>
  <c r="J125" i="1"/>
  <c r="J133" i="1"/>
  <c r="J141" i="1"/>
  <c r="J165" i="1"/>
  <c r="J149" i="1"/>
  <c r="J3" i="1"/>
  <c r="J161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40" i="1"/>
  <c r="J32" i="1"/>
  <c r="J24" i="1"/>
  <c r="J16" i="1"/>
  <c r="J12" i="1"/>
  <c r="J4" i="1"/>
  <c r="J166" i="1"/>
  <c r="J162" i="1"/>
  <c r="J158" i="1"/>
  <c r="J154" i="1"/>
  <c r="J150" i="1"/>
  <c r="J146" i="1"/>
  <c r="J142" i="1"/>
  <c r="J138" i="1"/>
  <c r="J134" i="1"/>
  <c r="J130" i="1"/>
  <c r="J126" i="1"/>
  <c r="J122" i="1"/>
  <c r="J118" i="1"/>
  <c r="J114" i="1"/>
  <c r="J110" i="1"/>
  <c r="J106" i="1"/>
  <c r="J102" i="1"/>
  <c r="J98" i="1"/>
  <c r="J94" i="1"/>
  <c r="J90" i="1"/>
  <c r="J86" i="1"/>
  <c r="J82" i="1"/>
  <c r="J78" i="1"/>
  <c r="J74" i="1"/>
  <c r="J70" i="1"/>
  <c r="J66" i="1"/>
  <c r="J62" i="1"/>
  <c r="J58" i="1"/>
  <c r="J54" i="1"/>
  <c r="J50" i="1"/>
  <c r="J46" i="1"/>
  <c r="J42" i="1"/>
  <c r="J38" i="1"/>
  <c r="J34" i="1"/>
  <c r="J30" i="1"/>
  <c r="J26" i="1"/>
  <c r="J22" i="1"/>
  <c r="J18" i="1"/>
  <c r="J14" i="1"/>
  <c r="J10" i="1"/>
  <c r="J6" i="1"/>
  <c r="J168" i="1"/>
  <c r="J160" i="1"/>
  <c r="J152" i="1"/>
  <c r="J144" i="1"/>
  <c r="J136" i="1"/>
  <c r="J128" i="1"/>
  <c r="J120" i="1"/>
  <c r="J112" i="1"/>
  <c r="J104" i="1"/>
  <c r="J96" i="1"/>
  <c r="J88" i="1"/>
  <c r="J80" i="1"/>
  <c r="J72" i="1"/>
  <c r="J64" i="1"/>
  <c r="J56" i="1"/>
  <c r="J48" i="1"/>
  <c r="J36" i="1"/>
  <c r="J28" i="1"/>
  <c r="J20" i="1"/>
  <c r="J8" i="1"/>
  <c r="J2" i="1"/>
  <c r="J167" i="1"/>
  <c r="J163" i="1"/>
  <c r="J159" i="1"/>
  <c r="J155" i="1"/>
  <c r="J151" i="1"/>
  <c r="J147" i="1"/>
  <c r="J143" i="1"/>
  <c r="J139" i="1"/>
  <c r="J135" i="1"/>
  <c r="J131" i="1"/>
  <c r="J127" i="1"/>
  <c r="J123" i="1"/>
  <c r="J119" i="1"/>
  <c r="J115" i="1"/>
  <c r="J111" i="1"/>
  <c r="J107" i="1"/>
  <c r="J103" i="1"/>
  <c r="J99" i="1"/>
  <c r="J95" i="1"/>
  <c r="J91" i="1"/>
  <c r="J87" i="1"/>
  <c r="J83" i="1"/>
  <c r="J79" i="1"/>
  <c r="J75" i="1"/>
  <c r="J71" i="1"/>
  <c r="J67" i="1"/>
  <c r="J63" i="1"/>
  <c r="J59" i="1"/>
  <c r="J55" i="1"/>
  <c r="J51" i="1"/>
  <c r="J47" i="1"/>
  <c r="J43" i="1"/>
  <c r="J39" i="1"/>
  <c r="J35" i="1"/>
  <c r="J31" i="1"/>
  <c r="J27" i="1"/>
  <c r="J23" i="1"/>
  <c r="J19" i="1"/>
  <c r="J15" i="1"/>
  <c r="J11" i="1"/>
  <c r="J7" i="1"/>
  <c r="BA4" i="2"/>
  <c r="BA5" i="2"/>
  <c r="BA6" i="2"/>
  <c r="BA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6" i="2"/>
  <c r="BA27" i="2"/>
  <c r="BA28" i="2"/>
  <c r="BA29" i="2"/>
  <c r="BA30" i="2"/>
  <c r="BA31" i="2"/>
  <c r="BA32" i="2"/>
  <c r="BA33" i="2"/>
  <c r="BA34" i="2"/>
  <c r="BA35" i="2"/>
  <c r="BA36" i="2"/>
  <c r="BA37" i="2"/>
  <c r="BA38" i="2"/>
  <c r="BA39" i="2"/>
  <c r="BA40" i="2"/>
  <c r="BA41" i="2"/>
  <c r="BA42" i="2"/>
  <c r="BA43" i="2"/>
  <c r="BA44" i="2"/>
  <c r="BA45" i="2"/>
  <c r="BA46" i="2"/>
  <c r="BA47" i="2"/>
  <c r="BA48" i="2"/>
  <c r="BA49" i="2"/>
  <c r="BA50" i="2"/>
  <c r="BA51" i="2"/>
  <c r="BA52" i="2"/>
  <c r="BA53" i="2"/>
  <c r="BA54" i="2"/>
  <c r="BA55" i="2"/>
  <c r="BA56" i="2"/>
  <c r="BA57" i="2"/>
  <c r="BA58" i="2"/>
  <c r="BA59" i="2"/>
  <c r="BA60" i="2"/>
  <c r="BA61" i="2"/>
  <c r="BA62" i="2"/>
  <c r="BA63" i="2"/>
  <c r="BA64" i="2"/>
  <c r="BA65" i="2"/>
  <c r="BA66" i="2"/>
  <c r="BA67" i="2"/>
  <c r="BA68" i="2"/>
  <c r="BA69" i="2"/>
  <c r="BA70" i="2"/>
  <c r="BA71" i="2"/>
  <c r="BA72" i="2"/>
  <c r="BA73" i="2"/>
  <c r="BA74" i="2"/>
  <c r="BA75" i="2"/>
  <c r="BA76" i="2"/>
  <c r="BA77" i="2"/>
  <c r="BA78" i="2"/>
  <c r="BA3" i="2"/>
  <c r="BN3" i="2"/>
  <c r="BP3" i="2"/>
  <c r="BN4" i="2"/>
  <c r="BP4" i="2"/>
  <c r="BN5" i="2"/>
  <c r="BP5" i="2"/>
  <c r="BN6" i="2"/>
  <c r="BP6" i="2"/>
  <c r="BN7" i="2"/>
  <c r="BP7" i="2"/>
  <c r="BN8" i="2"/>
  <c r="BP8" i="2"/>
  <c r="BN9" i="2"/>
  <c r="BP9" i="2"/>
  <c r="BN10" i="2"/>
  <c r="BP10" i="2"/>
  <c r="BN11" i="2"/>
  <c r="BP11" i="2"/>
  <c r="BN12" i="2"/>
  <c r="BP12" i="2"/>
  <c r="BN13" i="2"/>
  <c r="BP13" i="2"/>
  <c r="BN14" i="2"/>
  <c r="BP14" i="2"/>
  <c r="BN15" i="2"/>
  <c r="BP15" i="2"/>
  <c r="BN16" i="2"/>
  <c r="BP16" i="2"/>
  <c r="BN17" i="2"/>
  <c r="BP17" i="2"/>
  <c r="BN18" i="2"/>
  <c r="BP18" i="2"/>
  <c r="BN19" i="2"/>
  <c r="BP19" i="2"/>
  <c r="BN20" i="2"/>
  <c r="BP20" i="2"/>
  <c r="BN21" i="2"/>
  <c r="BP21" i="2"/>
  <c r="BN22" i="2"/>
  <c r="BP22" i="2"/>
  <c r="BN23" i="2"/>
  <c r="BP23" i="2"/>
  <c r="BN24" i="2"/>
  <c r="BP24" i="2"/>
  <c r="BN25" i="2"/>
  <c r="BP25" i="2"/>
  <c r="BN26" i="2"/>
  <c r="BP26" i="2"/>
  <c r="BN27" i="2"/>
  <c r="BP27" i="2"/>
  <c r="BN28" i="2"/>
  <c r="BP28" i="2"/>
  <c r="BN29" i="2"/>
  <c r="BP29" i="2"/>
  <c r="BN30" i="2"/>
  <c r="BP30" i="2"/>
  <c r="BN31" i="2"/>
  <c r="BP31" i="2"/>
  <c r="BN32" i="2"/>
  <c r="BP32" i="2"/>
  <c r="BN33" i="2"/>
  <c r="BP33" i="2"/>
  <c r="BN34" i="2"/>
  <c r="BP34" i="2"/>
  <c r="BN35" i="2"/>
  <c r="BP35" i="2"/>
  <c r="BN36" i="2"/>
  <c r="BP36" i="2"/>
  <c r="BN37" i="2"/>
  <c r="BP37" i="2"/>
  <c r="BN38" i="2"/>
  <c r="BP38" i="2"/>
  <c r="BN39" i="2"/>
  <c r="BP39" i="2"/>
  <c r="BN40" i="2"/>
  <c r="BP40" i="2"/>
  <c r="BN41" i="2"/>
  <c r="BP41" i="2"/>
  <c r="BN42" i="2"/>
  <c r="BP42" i="2"/>
  <c r="BN43" i="2"/>
  <c r="BP43" i="2"/>
  <c r="BN44" i="2"/>
  <c r="BP44" i="2"/>
  <c r="BN45" i="2"/>
  <c r="BP45" i="2"/>
  <c r="BN46" i="2"/>
  <c r="BP46" i="2"/>
  <c r="BN47" i="2"/>
  <c r="BP47" i="2"/>
  <c r="BN48" i="2"/>
  <c r="BP48" i="2"/>
  <c r="BN49" i="2"/>
  <c r="BP49" i="2"/>
  <c r="BN50" i="2"/>
  <c r="BP50" i="2"/>
  <c r="BN51" i="2"/>
  <c r="BP51" i="2"/>
  <c r="BN52" i="2"/>
  <c r="BP52" i="2"/>
  <c r="BN53" i="2"/>
  <c r="BP53" i="2"/>
  <c r="BN54" i="2"/>
  <c r="BP54" i="2"/>
  <c r="BN55" i="2"/>
  <c r="BP55" i="2"/>
  <c r="BN56" i="2"/>
  <c r="BP56" i="2"/>
  <c r="BN57" i="2"/>
  <c r="BP57" i="2"/>
  <c r="BN58" i="2"/>
  <c r="BP58" i="2"/>
  <c r="BN59" i="2"/>
  <c r="BP59" i="2"/>
  <c r="BN60" i="2"/>
  <c r="BP60" i="2"/>
  <c r="BN61" i="2"/>
  <c r="BP61" i="2"/>
  <c r="BN62" i="2"/>
  <c r="BP62" i="2"/>
  <c r="BN63" i="2"/>
  <c r="BP63" i="2"/>
  <c r="BN64" i="2"/>
  <c r="BP64" i="2"/>
  <c r="BN65" i="2"/>
  <c r="BP65" i="2"/>
  <c r="BN66" i="2"/>
  <c r="BP66" i="2"/>
  <c r="BN67" i="2"/>
  <c r="BP67" i="2"/>
  <c r="BN68" i="2"/>
  <c r="BP68" i="2"/>
  <c r="BN69" i="2"/>
  <c r="BP69" i="2"/>
  <c r="BN70" i="2"/>
  <c r="BP70" i="2"/>
  <c r="BN71" i="2"/>
  <c r="BP71" i="2"/>
  <c r="BN72" i="2"/>
  <c r="BP72" i="2"/>
  <c r="BN73" i="2"/>
  <c r="BP73" i="2"/>
  <c r="BN74" i="2"/>
  <c r="BP74" i="2"/>
  <c r="BN75" i="2"/>
  <c r="BP75" i="2"/>
  <c r="BN76" i="2"/>
  <c r="BP76" i="2"/>
  <c r="BN77" i="2"/>
  <c r="BP77" i="2"/>
  <c r="BN78" i="2"/>
  <c r="BP78" i="2"/>
  <c r="BU4" i="2" l="1"/>
  <c r="BU5" i="2"/>
  <c r="BU6" i="2"/>
  <c r="BU7" i="2"/>
  <c r="BU8" i="2"/>
  <c r="BU9" i="2"/>
  <c r="BU10" i="2"/>
  <c r="BU11" i="2"/>
  <c r="BU12" i="2"/>
  <c r="BU13" i="2"/>
  <c r="BU14" i="2"/>
  <c r="BU15" i="2"/>
  <c r="BU16" i="2"/>
  <c r="BU17" i="2"/>
  <c r="BU18" i="2"/>
  <c r="BU19" i="2"/>
  <c r="BU20" i="2"/>
  <c r="BU21" i="2"/>
  <c r="BU22" i="2"/>
  <c r="BU23" i="2"/>
  <c r="BU24" i="2"/>
  <c r="BU25" i="2"/>
  <c r="BU26" i="2"/>
  <c r="BU27" i="2"/>
  <c r="BU28" i="2"/>
  <c r="BU29" i="2"/>
  <c r="BU30" i="2"/>
  <c r="BU31" i="2"/>
  <c r="BU32" i="2"/>
  <c r="BU33" i="2"/>
  <c r="BU34" i="2"/>
  <c r="BU35" i="2"/>
  <c r="BU36" i="2"/>
  <c r="BU37" i="2"/>
  <c r="BU38" i="2"/>
  <c r="BU39" i="2"/>
  <c r="BU40" i="2"/>
  <c r="BU41" i="2"/>
  <c r="BU42" i="2"/>
  <c r="BU43" i="2"/>
  <c r="BU44" i="2"/>
  <c r="BU45" i="2"/>
  <c r="BU46" i="2"/>
  <c r="BU47" i="2"/>
  <c r="BU48" i="2"/>
  <c r="BU49" i="2"/>
  <c r="BU50" i="2"/>
  <c r="BU51" i="2"/>
  <c r="BU52" i="2"/>
  <c r="BU53" i="2"/>
  <c r="BU54" i="2"/>
  <c r="BU55" i="2"/>
  <c r="BU56" i="2"/>
  <c r="BU57" i="2"/>
  <c r="BU58" i="2"/>
  <c r="BU59" i="2"/>
  <c r="BU60" i="2"/>
  <c r="BU61" i="2"/>
  <c r="BU62" i="2"/>
  <c r="BU63" i="2"/>
  <c r="BU64" i="2"/>
  <c r="BU65" i="2"/>
  <c r="BU66" i="2"/>
  <c r="BU67" i="2"/>
  <c r="BU68" i="2"/>
  <c r="BU69" i="2"/>
  <c r="BU70" i="2"/>
  <c r="BU71" i="2"/>
  <c r="BU72" i="2"/>
  <c r="BU73" i="2"/>
  <c r="BU74" i="2"/>
  <c r="BU75" i="2"/>
  <c r="BU76" i="2"/>
  <c r="BU77" i="2"/>
  <c r="BU78" i="2"/>
  <c r="BU3" i="2"/>
  <c r="BD78" i="2"/>
  <c r="BD77" i="2"/>
  <c r="BD76" i="2"/>
  <c r="BD75" i="2"/>
  <c r="BD74" i="2"/>
  <c r="BD73" i="2"/>
  <c r="BD72" i="2"/>
  <c r="BD71" i="2"/>
  <c r="BD70" i="2"/>
  <c r="BD69" i="2"/>
  <c r="BD68" i="2"/>
  <c r="BD67" i="2"/>
  <c r="BD66" i="2"/>
  <c r="BD65" i="2"/>
  <c r="BD64" i="2"/>
  <c r="BD63" i="2"/>
  <c r="BD62" i="2"/>
  <c r="BD61" i="2"/>
  <c r="BD60" i="2"/>
  <c r="BD59" i="2"/>
  <c r="BD58" i="2"/>
  <c r="BD57" i="2"/>
  <c r="BD56" i="2"/>
  <c r="BD55" i="2"/>
  <c r="BD54" i="2"/>
  <c r="BD53" i="2"/>
  <c r="BD52" i="2"/>
  <c r="BD51" i="2"/>
  <c r="BD50" i="2"/>
  <c r="BD49" i="2"/>
  <c r="BD48" i="2"/>
  <c r="BD47" i="2"/>
  <c r="BD46" i="2"/>
  <c r="BD45" i="2"/>
  <c r="BD44" i="2"/>
  <c r="BD43" i="2"/>
  <c r="BD42" i="2"/>
  <c r="BD41" i="2"/>
  <c r="BD40" i="2"/>
  <c r="BD39" i="2"/>
  <c r="BD38" i="2"/>
  <c r="BD37" i="2"/>
  <c r="BD36" i="2"/>
  <c r="BD35" i="2"/>
  <c r="BD34" i="2"/>
  <c r="BD33" i="2"/>
  <c r="BD32" i="2"/>
  <c r="BD31" i="2"/>
  <c r="BD30" i="2"/>
  <c r="BD29" i="2"/>
  <c r="BD28" i="2"/>
  <c r="BD27" i="2"/>
  <c r="BD26" i="2"/>
  <c r="BD25" i="2"/>
  <c r="BD24" i="2"/>
  <c r="BD23" i="2"/>
  <c r="BD22" i="2"/>
  <c r="BD21" i="2"/>
  <c r="BD20" i="2"/>
  <c r="BD19" i="2"/>
  <c r="BD18" i="2"/>
  <c r="BD17" i="2"/>
  <c r="BD16" i="2"/>
  <c r="BD15" i="2"/>
  <c r="BD14" i="2"/>
  <c r="BD13" i="2"/>
  <c r="BD12" i="2"/>
  <c r="BD11" i="2"/>
  <c r="BD10" i="2"/>
  <c r="BD9" i="2"/>
  <c r="BD8" i="2"/>
  <c r="BD7" i="2"/>
  <c r="BD6" i="2"/>
  <c r="BD5" i="2"/>
  <c r="BD4" i="2"/>
  <c r="BD3" i="2"/>
  <c r="AS176" i="2"/>
  <c r="AS177" i="2"/>
  <c r="AS178" i="2"/>
  <c r="AS179" i="2"/>
  <c r="AS180" i="2"/>
  <c r="AS181" i="2"/>
  <c r="AS182" i="2"/>
  <c r="AS183" i="2"/>
  <c r="AS184" i="2"/>
  <c r="AS185" i="2"/>
  <c r="AS186" i="2"/>
  <c r="AS187" i="2"/>
  <c r="AS188" i="2"/>
  <c r="AS189" i="2"/>
  <c r="AS190" i="2"/>
  <c r="AS191" i="2"/>
  <c r="AS192" i="2"/>
  <c r="AS193" i="2"/>
  <c r="AS194" i="2"/>
  <c r="AS195" i="2"/>
  <c r="AS196" i="2"/>
  <c r="AS197" i="2"/>
  <c r="AS198" i="2"/>
  <c r="AS199" i="2"/>
  <c r="AS200" i="2"/>
  <c r="AS201" i="2"/>
  <c r="AS202" i="2"/>
  <c r="AS203" i="2"/>
  <c r="AS204" i="2"/>
  <c r="AS205" i="2"/>
  <c r="AS206" i="2"/>
  <c r="AS207" i="2"/>
  <c r="AS208" i="2"/>
  <c r="AS209" i="2"/>
  <c r="AS210" i="2"/>
  <c r="AO9" i="2"/>
  <c r="AO10" i="2"/>
  <c r="AO11" i="2"/>
  <c r="AO13" i="2"/>
  <c r="AO14" i="2"/>
  <c r="AO15" i="2"/>
  <c r="AO16" i="2"/>
  <c r="AO19" i="2"/>
  <c r="AO20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L9" i="2" l="1"/>
  <c r="M9" i="2" s="1"/>
  <c r="AC9" i="2" s="1"/>
  <c r="L10" i="2"/>
  <c r="M10" i="2" s="1"/>
  <c r="L11" i="2"/>
  <c r="M11" i="2" s="1"/>
  <c r="L12" i="2"/>
  <c r="M12" i="2" s="1"/>
  <c r="L13" i="2"/>
  <c r="M13" i="2" s="1"/>
  <c r="L14" i="2"/>
  <c r="M14" i="2" s="1"/>
  <c r="L15" i="2"/>
  <c r="M15" i="2" s="1"/>
  <c r="L16" i="2"/>
  <c r="M16" i="2" s="1"/>
  <c r="L17" i="2"/>
  <c r="M17" i="2" s="1"/>
  <c r="L18" i="2"/>
  <c r="M18" i="2" s="1"/>
  <c r="L19" i="2"/>
  <c r="M19" i="2" s="1"/>
  <c r="L20" i="2"/>
  <c r="M20" i="2" s="1"/>
  <c r="L21" i="2"/>
  <c r="M21" i="2" s="1"/>
  <c r="L22" i="2"/>
  <c r="M22" i="2" s="1"/>
  <c r="L23" i="2"/>
  <c r="M23" i="2" s="1"/>
  <c r="L24" i="2"/>
  <c r="M24" i="2" s="1"/>
  <c r="L25" i="2"/>
  <c r="M25" i="2" s="1"/>
  <c r="L26" i="2"/>
  <c r="M26" i="2" s="1"/>
  <c r="L27" i="2"/>
  <c r="M27" i="2" s="1"/>
  <c r="L28" i="2"/>
  <c r="M28" i="2" s="1"/>
  <c r="L29" i="2"/>
  <c r="M29" i="2" s="1"/>
  <c r="L30" i="2"/>
  <c r="M30" i="2" s="1"/>
  <c r="L31" i="2"/>
  <c r="M31" i="2" s="1"/>
  <c r="L32" i="2"/>
  <c r="M32" i="2" s="1"/>
  <c r="L33" i="2"/>
  <c r="M33" i="2" s="1"/>
  <c r="L34" i="2"/>
  <c r="M34" i="2" s="1"/>
  <c r="L35" i="2"/>
  <c r="M35" i="2" s="1"/>
  <c r="L36" i="2"/>
  <c r="M36" i="2" s="1"/>
  <c r="L37" i="2"/>
  <c r="M37" i="2" s="1"/>
  <c r="L38" i="2"/>
  <c r="M38" i="2" s="1"/>
  <c r="L39" i="2"/>
  <c r="M39" i="2" s="1"/>
  <c r="L40" i="2"/>
  <c r="M40" i="2" s="1"/>
  <c r="L41" i="2"/>
  <c r="M41" i="2" s="1"/>
  <c r="L42" i="2"/>
  <c r="M42" i="2" s="1"/>
  <c r="L43" i="2"/>
  <c r="M43" i="2" s="1"/>
  <c r="L44" i="2"/>
  <c r="M44" i="2" s="1"/>
  <c r="L45" i="2"/>
  <c r="M45" i="2" s="1"/>
  <c r="L46" i="2"/>
  <c r="M46" i="2" s="1"/>
  <c r="L47" i="2"/>
  <c r="M47" i="2" s="1"/>
  <c r="L48" i="2"/>
  <c r="M48" i="2" s="1"/>
  <c r="L49" i="2"/>
  <c r="M49" i="2" s="1"/>
  <c r="L50" i="2"/>
  <c r="M50" i="2" s="1"/>
  <c r="L51" i="2"/>
  <c r="M51" i="2" s="1"/>
  <c r="L52" i="2"/>
  <c r="M52" i="2" s="1"/>
  <c r="L53" i="2"/>
  <c r="M53" i="2" s="1"/>
  <c r="L54" i="2"/>
  <c r="M54" i="2" s="1"/>
  <c r="L55" i="2"/>
  <c r="M55" i="2" s="1"/>
  <c r="L56" i="2"/>
  <c r="M56" i="2" s="1"/>
  <c r="L57" i="2"/>
  <c r="M57" i="2" s="1"/>
  <c r="L58" i="2"/>
  <c r="M58" i="2" s="1"/>
  <c r="L59" i="2"/>
  <c r="M59" i="2" s="1"/>
  <c r="L60" i="2"/>
  <c r="M60" i="2" s="1"/>
  <c r="L61" i="2"/>
  <c r="M61" i="2" s="1"/>
  <c r="L62" i="2"/>
  <c r="M62" i="2" s="1"/>
  <c r="L63" i="2"/>
  <c r="M63" i="2" s="1"/>
  <c r="L64" i="2"/>
  <c r="M64" i="2" s="1"/>
  <c r="L65" i="2"/>
  <c r="M65" i="2" s="1"/>
  <c r="L66" i="2"/>
  <c r="M66" i="2" s="1"/>
  <c r="L67" i="2"/>
  <c r="M67" i="2" s="1"/>
  <c r="L68" i="2"/>
  <c r="M68" i="2" s="1"/>
  <c r="L69" i="2"/>
  <c r="M69" i="2" s="1"/>
  <c r="L70" i="2"/>
  <c r="M70" i="2" s="1"/>
  <c r="L71" i="2"/>
  <c r="M71" i="2" s="1"/>
  <c r="L72" i="2"/>
  <c r="M72" i="2" s="1"/>
  <c r="L73" i="2"/>
  <c r="M73" i="2" s="1"/>
  <c r="L74" i="2"/>
  <c r="M74" i="2" s="1"/>
  <c r="L75" i="2"/>
  <c r="M75" i="2" s="1"/>
  <c r="L76" i="2"/>
  <c r="M76" i="2" s="1"/>
  <c r="L77" i="2"/>
  <c r="M77" i="2" s="1"/>
  <c r="L78" i="2"/>
  <c r="M78" i="2" s="1"/>
  <c r="L79" i="2"/>
  <c r="M79" i="2" s="1"/>
  <c r="L80" i="2"/>
  <c r="M80" i="2" s="1"/>
  <c r="L81" i="2"/>
  <c r="M81" i="2" s="1"/>
  <c r="L82" i="2"/>
  <c r="M82" i="2" s="1"/>
  <c r="L83" i="2"/>
  <c r="M83" i="2" s="1"/>
  <c r="L84" i="2"/>
  <c r="M84" i="2" s="1"/>
  <c r="L85" i="2"/>
  <c r="M85" i="2" s="1"/>
  <c r="L86" i="2"/>
  <c r="M86" i="2" s="1"/>
  <c r="L87" i="2"/>
  <c r="M87" i="2" s="1"/>
  <c r="L88" i="2"/>
  <c r="M88" i="2" s="1"/>
  <c r="L89" i="2"/>
  <c r="M89" i="2" s="1"/>
  <c r="L90" i="2"/>
  <c r="M90" i="2" s="1"/>
  <c r="L91" i="2"/>
  <c r="M91" i="2" s="1"/>
  <c r="L92" i="2"/>
  <c r="M92" i="2" s="1"/>
  <c r="L93" i="2"/>
  <c r="M93" i="2" s="1"/>
  <c r="L94" i="2"/>
  <c r="M94" i="2" s="1"/>
  <c r="L95" i="2"/>
  <c r="M95" i="2" s="1"/>
  <c r="L96" i="2"/>
  <c r="M96" i="2" s="1"/>
  <c r="L97" i="2"/>
  <c r="M97" i="2" s="1"/>
  <c r="L98" i="2"/>
  <c r="M98" i="2" s="1"/>
  <c r="L99" i="2"/>
  <c r="M99" i="2" s="1"/>
  <c r="L100" i="2"/>
  <c r="M100" i="2" s="1"/>
  <c r="L101" i="2"/>
  <c r="M101" i="2" s="1"/>
  <c r="L102" i="2"/>
  <c r="M102" i="2" s="1"/>
  <c r="L103" i="2"/>
  <c r="M103" i="2" s="1"/>
  <c r="L104" i="2"/>
  <c r="M104" i="2" s="1"/>
  <c r="L105" i="2"/>
  <c r="M105" i="2" s="1"/>
  <c r="L106" i="2"/>
  <c r="M106" i="2" s="1"/>
  <c r="L107" i="2"/>
  <c r="M107" i="2" s="1"/>
  <c r="L108" i="2"/>
  <c r="M108" i="2" s="1"/>
  <c r="L109" i="2"/>
  <c r="M109" i="2" s="1"/>
  <c r="L110" i="2"/>
  <c r="M110" i="2" s="1"/>
  <c r="L111" i="2"/>
  <c r="M111" i="2" s="1"/>
  <c r="L112" i="2"/>
  <c r="M112" i="2" s="1"/>
  <c r="L113" i="2"/>
  <c r="M113" i="2" s="1"/>
  <c r="L114" i="2"/>
  <c r="M114" i="2" s="1"/>
  <c r="L115" i="2"/>
  <c r="M115" i="2" s="1"/>
  <c r="L116" i="2"/>
  <c r="M116" i="2" s="1"/>
  <c r="L117" i="2"/>
  <c r="M117" i="2" s="1"/>
  <c r="L118" i="2"/>
  <c r="M118" i="2" s="1"/>
  <c r="L119" i="2"/>
  <c r="M119" i="2" s="1"/>
  <c r="L120" i="2"/>
  <c r="M120" i="2" s="1"/>
  <c r="L121" i="2"/>
  <c r="M121" i="2" s="1"/>
  <c r="L122" i="2"/>
  <c r="M122" i="2" s="1"/>
  <c r="L123" i="2"/>
  <c r="M123" i="2" s="1"/>
  <c r="L124" i="2"/>
  <c r="M124" i="2" s="1"/>
  <c r="L125" i="2"/>
  <c r="M125" i="2" s="1"/>
  <c r="L126" i="2"/>
  <c r="M126" i="2" s="1"/>
  <c r="L127" i="2"/>
  <c r="M127" i="2" s="1"/>
  <c r="L128" i="2"/>
  <c r="M128" i="2" s="1"/>
  <c r="L129" i="2"/>
  <c r="M129" i="2" s="1"/>
  <c r="L130" i="2"/>
  <c r="M130" i="2" s="1"/>
  <c r="L131" i="2"/>
  <c r="M131" i="2" s="1"/>
  <c r="L132" i="2"/>
  <c r="M132" i="2" s="1"/>
  <c r="L133" i="2"/>
  <c r="M133" i="2" s="1"/>
  <c r="L134" i="2"/>
  <c r="M134" i="2" s="1"/>
  <c r="L135" i="2"/>
  <c r="M135" i="2" s="1"/>
  <c r="L136" i="2"/>
  <c r="M136" i="2" s="1"/>
  <c r="L137" i="2"/>
  <c r="M137" i="2" s="1"/>
  <c r="L138" i="2"/>
  <c r="M138" i="2" s="1"/>
  <c r="L139" i="2"/>
  <c r="M139" i="2" s="1"/>
  <c r="L140" i="2"/>
  <c r="M140" i="2" s="1"/>
  <c r="L141" i="2"/>
  <c r="M141" i="2" s="1"/>
  <c r="L142" i="2"/>
  <c r="M142" i="2" s="1"/>
  <c r="L143" i="2"/>
  <c r="M143" i="2" s="1"/>
  <c r="L144" i="2"/>
  <c r="M144" i="2" s="1"/>
  <c r="L145" i="2"/>
  <c r="M145" i="2" s="1"/>
  <c r="L146" i="2"/>
  <c r="M146" i="2" s="1"/>
  <c r="L147" i="2"/>
  <c r="M147" i="2" s="1"/>
  <c r="L148" i="2"/>
  <c r="M148" i="2" s="1"/>
  <c r="L149" i="2"/>
  <c r="M149" i="2" s="1"/>
  <c r="L150" i="2"/>
  <c r="M150" i="2" s="1"/>
  <c r="L151" i="2"/>
  <c r="M151" i="2" s="1"/>
  <c r="L152" i="2"/>
  <c r="M152" i="2" s="1"/>
  <c r="L153" i="2"/>
  <c r="M153" i="2" s="1"/>
  <c r="L154" i="2"/>
  <c r="M154" i="2" s="1"/>
  <c r="L155" i="2"/>
  <c r="M155" i="2" s="1"/>
  <c r="L156" i="2"/>
  <c r="M156" i="2" s="1"/>
  <c r="L157" i="2"/>
  <c r="M157" i="2" s="1"/>
  <c r="L158" i="2"/>
  <c r="M158" i="2" s="1"/>
  <c r="L159" i="2"/>
  <c r="M159" i="2" s="1"/>
  <c r="L160" i="2"/>
  <c r="M160" i="2" s="1"/>
  <c r="L161" i="2"/>
  <c r="M161" i="2" s="1"/>
  <c r="L162" i="2"/>
  <c r="M162" i="2" s="1"/>
  <c r="L163" i="2"/>
  <c r="M163" i="2" s="1"/>
  <c r="L164" i="2"/>
  <c r="M164" i="2" s="1"/>
  <c r="L165" i="2"/>
  <c r="M165" i="2" s="1"/>
  <c r="L166" i="2"/>
  <c r="M166" i="2" s="1"/>
  <c r="L167" i="2"/>
  <c r="M167" i="2" s="1"/>
  <c r="L168" i="2"/>
  <c r="M168" i="2" s="1"/>
  <c r="L169" i="2"/>
  <c r="M169" i="2" s="1"/>
  <c r="L170" i="2"/>
  <c r="M170" i="2" s="1"/>
  <c r="L171" i="2"/>
  <c r="M171" i="2" s="1"/>
  <c r="L172" i="2"/>
  <c r="M172" i="2" s="1"/>
  <c r="L173" i="2"/>
  <c r="M173" i="2" s="1"/>
  <c r="L174" i="2"/>
  <c r="M174" i="2" s="1"/>
  <c r="L175" i="2"/>
  <c r="M175" i="2" s="1"/>
  <c r="L176" i="2"/>
  <c r="M176" i="2" s="1"/>
  <c r="L8" i="2"/>
  <c r="M8" i="2" s="1"/>
  <c r="AC8" i="2" s="1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E169" i="1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8" i="2"/>
  <c r="BW11" i="2"/>
  <c r="BW23" i="2"/>
  <c r="BW43" i="2"/>
  <c r="BW55" i="2"/>
  <c r="BW71" i="2"/>
  <c r="BW12" i="2"/>
  <c r="BW28" i="2"/>
  <c r="BW44" i="2"/>
  <c r="BW60" i="2"/>
  <c r="BW9" i="2"/>
  <c r="BW17" i="2"/>
  <c r="BW41" i="2"/>
  <c r="BW49" i="2"/>
  <c r="BW73" i="2"/>
  <c r="BW22" i="2"/>
  <c r="BW34" i="2"/>
  <c r="BW50" i="2"/>
  <c r="BW74" i="2"/>
  <c r="BW78" i="2"/>
  <c r="AT8" i="2"/>
  <c r="BW15" i="2"/>
  <c r="BW51" i="2"/>
  <c r="BW63" i="2"/>
  <c r="BW8" i="2"/>
  <c r="BW16" i="2"/>
  <c r="BW56" i="2"/>
  <c r="BW64" i="2"/>
  <c r="BW29" i="2"/>
  <c r="BW57" i="2"/>
  <c r="BW10" i="2"/>
  <c r="BW26" i="2"/>
  <c r="BW58" i="2"/>
  <c r="BW66" i="2"/>
  <c r="BW7" i="2"/>
  <c r="BW35" i="2"/>
  <c r="BW39" i="2"/>
  <c r="BW4" i="2"/>
  <c r="BW20" i="2"/>
  <c r="BW32" i="2"/>
  <c r="BW48" i="2"/>
  <c r="BW72" i="2"/>
  <c r="BW33" i="2"/>
  <c r="BW45" i="2"/>
  <c r="BW65" i="2"/>
  <c r="BW14" i="2"/>
  <c r="BW46" i="2"/>
  <c r="BW62" i="2"/>
  <c r="BW19" i="2"/>
  <c r="BW27" i="2"/>
  <c r="BW47" i="2"/>
  <c r="BW67" i="2"/>
  <c r="BW75" i="2"/>
  <c r="BW24" i="2"/>
  <c r="BW36" i="2"/>
  <c r="BW52" i="2"/>
  <c r="BW68" i="2"/>
  <c r="BW5" i="2"/>
  <c r="BW25" i="2"/>
  <c r="BW37" i="2"/>
  <c r="BW69" i="2"/>
  <c r="BW6" i="2"/>
  <c r="BW30" i="2"/>
  <c r="BW38" i="2"/>
  <c r="BW54" i="2"/>
  <c r="BW70" i="2"/>
  <c r="BW77" i="2"/>
  <c r="BW31" i="2"/>
  <c r="BW40" i="2"/>
  <c r="BW13" i="2"/>
  <c r="BW61" i="2"/>
  <c r="BW42" i="2"/>
  <c r="BW76" i="2"/>
  <c r="BW59" i="2"/>
  <c r="BW21" i="2"/>
  <c r="BW53" i="2"/>
  <c r="BW18" i="2"/>
  <c r="BW3" i="2"/>
  <c r="AX10" i="2"/>
  <c r="AP8" i="2"/>
  <c r="AL8" i="2"/>
  <c r="AC174" i="2" l="1"/>
  <c r="AS173" i="2"/>
  <c r="AC142" i="2"/>
  <c r="AS141" i="2"/>
  <c r="AC110" i="2"/>
  <c r="AS109" i="2"/>
  <c r="AC78" i="2"/>
  <c r="AS77" i="2"/>
  <c r="AC54" i="2"/>
  <c r="AS53" i="2"/>
  <c r="AC30" i="2"/>
  <c r="AS29" i="2"/>
  <c r="AC173" i="2"/>
  <c r="AS172" i="2"/>
  <c r="AC165" i="2"/>
  <c r="AS164" i="2"/>
  <c r="AC157" i="2"/>
  <c r="AS156" i="2"/>
  <c r="AC149" i="2"/>
  <c r="AS148" i="2"/>
  <c r="AC141" i="2"/>
  <c r="AS140" i="2"/>
  <c r="AC133" i="2"/>
  <c r="AS132" i="2"/>
  <c r="AC125" i="2"/>
  <c r="AS124" i="2"/>
  <c r="AC117" i="2"/>
  <c r="AS116" i="2"/>
  <c r="AC109" i="2"/>
  <c r="AS108" i="2"/>
  <c r="AC101" i="2"/>
  <c r="AS100" i="2"/>
  <c r="AC93" i="2"/>
  <c r="AS92" i="2"/>
  <c r="AC85" i="2"/>
  <c r="AS84" i="2"/>
  <c r="AC77" i="2"/>
  <c r="AS76" i="2"/>
  <c r="AC69" i="2"/>
  <c r="AS68" i="2"/>
  <c r="AC61" i="2"/>
  <c r="AS60" i="2"/>
  <c r="AC53" i="2"/>
  <c r="AS52" i="2"/>
  <c r="AC45" i="2"/>
  <c r="AS44" i="2"/>
  <c r="AC37" i="2"/>
  <c r="AS36" i="2"/>
  <c r="AC29" i="2"/>
  <c r="AS28" i="2"/>
  <c r="AC21" i="2"/>
  <c r="AS20" i="2"/>
  <c r="AC13" i="2"/>
  <c r="AS12" i="2"/>
  <c r="AC172" i="2"/>
  <c r="AS171" i="2"/>
  <c r="AC164" i="2"/>
  <c r="AS163" i="2"/>
  <c r="AC156" i="2"/>
  <c r="AS155" i="2"/>
  <c r="AC148" i="2"/>
  <c r="AS147" i="2"/>
  <c r="AC140" i="2"/>
  <c r="AS139" i="2"/>
  <c r="AC132" i="2"/>
  <c r="AS131" i="2"/>
  <c r="AC124" i="2"/>
  <c r="AS123" i="2"/>
  <c r="AC116" i="2"/>
  <c r="AS115" i="2"/>
  <c r="AC108" i="2"/>
  <c r="AS107" i="2"/>
  <c r="AC100" i="2"/>
  <c r="AS99" i="2"/>
  <c r="AC92" i="2"/>
  <c r="AS91" i="2"/>
  <c r="AC84" i="2"/>
  <c r="AS83" i="2"/>
  <c r="AC76" i="2"/>
  <c r="AS75" i="2"/>
  <c r="AC68" i="2"/>
  <c r="AS67" i="2"/>
  <c r="AC60" i="2"/>
  <c r="AS59" i="2"/>
  <c r="AC52" i="2"/>
  <c r="AS51" i="2"/>
  <c r="AC44" i="2"/>
  <c r="AS43" i="2"/>
  <c r="AC36" i="2"/>
  <c r="AS35" i="2"/>
  <c r="AC28" i="2"/>
  <c r="AS27" i="2"/>
  <c r="AC20" i="2"/>
  <c r="AS19" i="2"/>
  <c r="AC12" i="2"/>
  <c r="AS11" i="2"/>
  <c r="AC166" i="2"/>
  <c r="AS165" i="2"/>
  <c r="AC134" i="2"/>
  <c r="AS133" i="2"/>
  <c r="AC102" i="2"/>
  <c r="AS101" i="2"/>
  <c r="AC70" i="2"/>
  <c r="AS69" i="2"/>
  <c r="AC38" i="2"/>
  <c r="AS37" i="2"/>
  <c r="AC163" i="2"/>
  <c r="AS162" i="2"/>
  <c r="AC139" i="2"/>
  <c r="AS138" i="2"/>
  <c r="AC115" i="2"/>
  <c r="AS114" i="2"/>
  <c r="AC91" i="2"/>
  <c r="AS90" i="2"/>
  <c r="AC67" i="2"/>
  <c r="AS66" i="2"/>
  <c r="AC35" i="2"/>
  <c r="AS34" i="2"/>
  <c r="AC19" i="2"/>
  <c r="AS18" i="2"/>
  <c r="AC162" i="2"/>
  <c r="AS161" i="2"/>
  <c r="AC138" i="2"/>
  <c r="AS137" i="2"/>
  <c r="AC114" i="2"/>
  <c r="AS113" i="2"/>
  <c r="AC82" i="2"/>
  <c r="AS81" i="2"/>
  <c r="AC58" i="2"/>
  <c r="AS57" i="2"/>
  <c r="AC34" i="2"/>
  <c r="AS33" i="2"/>
  <c r="AC18" i="2"/>
  <c r="AS17" i="2"/>
  <c r="AC169" i="2"/>
  <c r="AS168" i="2"/>
  <c r="AC161" i="2"/>
  <c r="AS160" i="2"/>
  <c r="AC153" i="2"/>
  <c r="AS152" i="2"/>
  <c r="AC145" i="2"/>
  <c r="AS144" i="2"/>
  <c r="AC137" i="2"/>
  <c r="AS136" i="2"/>
  <c r="AC129" i="2"/>
  <c r="AS128" i="2"/>
  <c r="AC121" i="2"/>
  <c r="AS120" i="2"/>
  <c r="AC113" i="2"/>
  <c r="AS112" i="2"/>
  <c r="AC105" i="2"/>
  <c r="AS104" i="2"/>
  <c r="AC97" i="2"/>
  <c r="AS96" i="2"/>
  <c r="AC89" i="2"/>
  <c r="AS88" i="2"/>
  <c r="AC81" i="2"/>
  <c r="AS80" i="2"/>
  <c r="AC73" i="2"/>
  <c r="AS72" i="2"/>
  <c r="AC65" i="2"/>
  <c r="AS64" i="2"/>
  <c r="AC57" i="2"/>
  <c r="AS56" i="2"/>
  <c r="AC49" i="2"/>
  <c r="AS48" i="2"/>
  <c r="AC41" i="2"/>
  <c r="AS40" i="2"/>
  <c r="AC33" i="2"/>
  <c r="AS32" i="2"/>
  <c r="AC25" i="2"/>
  <c r="AS24" i="2"/>
  <c r="AC17" i="2"/>
  <c r="AS16" i="2"/>
  <c r="AC150" i="2"/>
  <c r="AS149" i="2"/>
  <c r="AC126" i="2"/>
  <c r="AS125" i="2"/>
  <c r="AC94" i="2"/>
  <c r="AS93" i="2"/>
  <c r="AC62" i="2"/>
  <c r="AS61" i="2"/>
  <c r="AC22" i="2"/>
  <c r="AS21" i="2"/>
  <c r="AC171" i="2"/>
  <c r="AS170" i="2"/>
  <c r="AC147" i="2"/>
  <c r="AS146" i="2"/>
  <c r="AC123" i="2"/>
  <c r="AS122" i="2"/>
  <c r="AC99" i="2"/>
  <c r="AS98" i="2"/>
  <c r="AC75" i="2"/>
  <c r="AS74" i="2"/>
  <c r="AC51" i="2"/>
  <c r="AS50" i="2"/>
  <c r="AC27" i="2"/>
  <c r="AS26" i="2"/>
  <c r="AC170" i="2"/>
  <c r="AS169" i="2"/>
  <c r="AC146" i="2"/>
  <c r="AS145" i="2"/>
  <c r="AC122" i="2"/>
  <c r="AS121" i="2"/>
  <c r="AC98" i="2"/>
  <c r="AS97" i="2"/>
  <c r="AC74" i="2"/>
  <c r="AS73" i="2"/>
  <c r="AC50" i="2"/>
  <c r="AS49" i="2"/>
  <c r="AC26" i="2"/>
  <c r="AS25" i="2"/>
  <c r="AC176" i="2"/>
  <c r="AS175" i="2"/>
  <c r="AC168" i="2"/>
  <c r="AS167" i="2"/>
  <c r="AC160" i="2"/>
  <c r="AS159" i="2"/>
  <c r="AC152" i="2"/>
  <c r="AS151" i="2"/>
  <c r="AC144" i="2"/>
  <c r="AS143" i="2"/>
  <c r="AC136" i="2"/>
  <c r="AS135" i="2"/>
  <c r="AC128" i="2"/>
  <c r="AS127" i="2"/>
  <c r="AC120" i="2"/>
  <c r="AS119" i="2"/>
  <c r="AC112" i="2"/>
  <c r="AS111" i="2"/>
  <c r="AC104" i="2"/>
  <c r="AS103" i="2"/>
  <c r="AC96" i="2"/>
  <c r="AS95" i="2"/>
  <c r="AC88" i="2"/>
  <c r="AS87" i="2"/>
  <c r="AC80" i="2"/>
  <c r="AS79" i="2"/>
  <c r="AC72" i="2"/>
  <c r="AS71" i="2"/>
  <c r="AC64" i="2"/>
  <c r="AS63" i="2"/>
  <c r="AC56" i="2"/>
  <c r="AS55" i="2"/>
  <c r="AC48" i="2"/>
  <c r="AS47" i="2"/>
  <c r="AC40" i="2"/>
  <c r="AS39" i="2"/>
  <c r="AC32" i="2"/>
  <c r="AS31" i="2"/>
  <c r="AC24" i="2"/>
  <c r="AS23" i="2"/>
  <c r="AC16" i="2"/>
  <c r="AS15" i="2"/>
  <c r="AC158" i="2"/>
  <c r="AS157" i="2"/>
  <c r="AC118" i="2"/>
  <c r="AS117" i="2"/>
  <c r="AC86" i="2"/>
  <c r="AS85" i="2"/>
  <c r="AC46" i="2"/>
  <c r="AS45" i="2"/>
  <c r="AC14" i="2"/>
  <c r="AS13" i="2"/>
  <c r="AC155" i="2"/>
  <c r="AS154" i="2"/>
  <c r="AC131" i="2"/>
  <c r="AS130" i="2"/>
  <c r="AC107" i="2"/>
  <c r="AS106" i="2"/>
  <c r="AC83" i="2"/>
  <c r="AS82" i="2"/>
  <c r="AC59" i="2"/>
  <c r="AS58" i="2"/>
  <c r="AC43" i="2"/>
  <c r="AS42" i="2"/>
  <c r="AC11" i="2"/>
  <c r="AS10" i="2"/>
  <c r="AC154" i="2"/>
  <c r="AS153" i="2"/>
  <c r="AC130" i="2"/>
  <c r="AS129" i="2"/>
  <c r="AC106" i="2"/>
  <c r="AS105" i="2"/>
  <c r="AC90" i="2"/>
  <c r="AS89" i="2"/>
  <c r="AC66" i="2"/>
  <c r="AS65" i="2"/>
  <c r="AC42" i="2"/>
  <c r="AS41" i="2"/>
  <c r="AC10" i="2"/>
  <c r="AS9" i="2"/>
  <c r="AC175" i="2"/>
  <c r="AS174" i="2"/>
  <c r="AC167" i="2"/>
  <c r="AS166" i="2"/>
  <c r="AC159" i="2"/>
  <c r="AS158" i="2"/>
  <c r="AC151" i="2"/>
  <c r="AS150" i="2"/>
  <c r="AC143" i="2"/>
  <c r="AS142" i="2"/>
  <c r="AC135" i="2"/>
  <c r="AS134" i="2"/>
  <c r="AC127" i="2"/>
  <c r="AS126" i="2"/>
  <c r="AC119" i="2"/>
  <c r="AS118" i="2"/>
  <c r="AC111" i="2"/>
  <c r="AS110" i="2"/>
  <c r="AC103" i="2"/>
  <c r="AS102" i="2"/>
  <c r="AC95" i="2"/>
  <c r="AS94" i="2"/>
  <c r="AC87" i="2"/>
  <c r="AS86" i="2"/>
  <c r="AC79" i="2"/>
  <c r="AS78" i="2"/>
  <c r="AC71" i="2"/>
  <c r="AS70" i="2"/>
  <c r="AC63" i="2"/>
  <c r="AS62" i="2"/>
  <c r="AC55" i="2"/>
  <c r="AS54" i="2"/>
  <c r="AC47" i="2"/>
  <c r="AS46" i="2"/>
  <c r="AC39" i="2"/>
  <c r="AS38" i="2"/>
  <c r="AC31" i="2"/>
  <c r="AS30" i="2"/>
  <c r="AC23" i="2"/>
  <c r="AS22" i="2"/>
  <c r="AC15" i="2"/>
  <c r="AS14" i="2"/>
  <c r="F106" i="1"/>
  <c r="D91" i="1"/>
  <c r="D61" i="1"/>
  <c r="B54" i="1"/>
  <c r="F77" i="1"/>
  <c r="B161" i="1"/>
  <c r="D76" i="1"/>
  <c r="E38" i="1"/>
  <c r="F149" i="1"/>
  <c r="B63" i="1"/>
  <c r="F148" i="1"/>
  <c r="D122" i="1"/>
  <c r="E47" i="1"/>
  <c r="F166" i="1"/>
  <c r="B40" i="1"/>
  <c r="D100" i="1"/>
  <c r="E9" i="1"/>
  <c r="B46" i="1"/>
  <c r="D4" i="1"/>
  <c r="B93" i="1"/>
  <c r="B16" i="1"/>
  <c r="C169" i="1"/>
  <c r="C170" i="1"/>
  <c r="D158" i="1"/>
  <c r="B147" i="1"/>
  <c r="E134" i="1"/>
  <c r="E119" i="1"/>
  <c r="B89" i="1"/>
  <c r="F58" i="1"/>
  <c r="F43" i="1"/>
  <c r="F28" i="1"/>
  <c r="E13" i="1"/>
  <c r="F52" i="1"/>
  <c r="F75" i="1"/>
  <c r="F82" i="1"/>
  <c r="F90" i="1"/>
  <c r="F109" i="1"/>
  <c r="F113" i="1"/>
  <c r="F128" i="1"/>
  <c r="F147" i="1"/>
  <c r="F153" i="1"/>
  <c r="F25" i="1"/>
  <c r="F40" i="1"/>
  <c r="F74" i="1"/>
  <c r="F112" i="1"/>
  <c r="F116" i="1"/>
  <c r="F131" i="1"/>
  <c r="F141" i="1"/>
  <c r="F158" i="1"/>
  <c r="F161" i="1"/>
  <c r="F164" i="1"/>
  <c r="F33" i="1"/>
  <c r="F48" i="1"/>
  <c r="F56" i="1"/>
  <c r="F105" i="1"/>
  <c r="F150" i="1"/>
  <c r="F3" i="1"/>
  <c r="F11" i="1"/>
  <c r="F18" i="1"/>
  <c r="F37" i="1"/>
  <c r="F41" i="1"/>
  <c r="F45" i="1"/>
  <c r="F60" i="1"/>
  <c r="F64" i="1"/>
  <c r="F98" i="1"/>
  <c r="F136" i="1"/>
  <c r="F156" i="1"/>
  <c r="F159" i="1"/>
  <c r="F16" i="1"/>
  <c r="F35" i="1"/>
  <c r="F50" i="1"/>
  <c r="F65" i="1"/>
  <c r="F69" i="1"/>
  <c r="F73" i="1"/>
  <c r="F88" i="1"/>
  <c r="F92" i="1"/>
  <c r="F96" i="1"/>
  <c r="F122" i="1"/>
  <c r="F130" i="1"/>
  <c r="F143" i="1"/>
  <c r="E168" i="1"/>
  <c r="F145" i="1"/>
  <c r="E133" i="1"/>
  <c r="D118" i="1"/>
  <c r="F72" i="1"/>
  <c r="D42" i="1"/>
  <c r="B12" i="1"/>
  <c r="D155" i="1"/>
  <c r="B70" i="1"/>
  <c r="F24" i="1"/>
  <c r="F165" i="1"/>
  <c r="B143" i="1"/>
  <c r="E129" i="1"/>
  <c r="D114" i="1"/>
  <c r="D99" i="1"/>
  <c r="B69" i="1"/>
  <c r="B144" i="1"/>
  <c r="B116" i="1"/>
  <c r="E85" i="1"/>
  <c r="B55" i="1"/>
  <c r="B2" i="1"/>
  <c r="B10" i="1"/>
  <c r="B18" i="1"/>
  <c r="B26" i="1"/>
  <c r="B34" i="1"/>
  <c r="B42" i="1"/>
  <c r="B50" i="1"/>
  <c r="B58" i="1"/>
  <c r="B66" i="1"/>
  <c r="B74" i="1"/>
  <c r="B82" i="1"/>
  <c r="B90" i="1"/>
  <c r="B98" i="1"/>
  <c r="B106" i="1"/>
  <c r="B114" i="1"/>
  <c r="B122" i="1"/>
  <c r="B130" i="1"/>
  <c r="B3" i="1"/>
  <c r="B11" i="1"/>
  <c r="B19" i="1"/>
  <c r="B27" i="1"/>
  <c r="B35" i="1"/>
  <c r="B43" i="1"/>
  <c r="B51" i="1"/>
  <c r="B59" i="1"/>
  <c r="B67" i="1"/>
  <c r="B75" i="1"/>
  <c r="B83" i="1"/>
  <c r="B91" i="1"/>
  <c r="B99" i="1"/>
  <c r="B107" i="1"/>
  <c r="B115" i="1"/>
  <c r="B123" i="1"/>
  <c r="B131" i="1"/>
  <c r="B15" i="1"/>
  <c r="B17" i="1"/>
  <c r="B32" i="1"/>
  <c r="B47" i="1"/>
  <c r="B49" i="1"/>
  <c r="B64" i="1"/>
  <c r="B79" i="1"/>
  <c r="B81" i="1"/>
  <c r="B96" i="1"/>
  <c r="B111" i="1"/>
  <c r="B113" i="1"/>
  <c r="B128" i="1"/>
  <c r="B140" i="1"/>
  <c r="B148" i="1"/>
  <c r="B156" i="1"/>
  <c r="B164" i="1"/>
  <c r="B7" i="1"/>
  <c r="B9" i="1"/>
  <c r="B24" i="1"/>
  <c r="B39" i="1"/>
  <c r="B41" i="1"/>
  <c r="B56" i="1"/>
  <c r="B71" i="1"/>
  <c r="B73" i="1"/>
  <c r="B88" i="1"/>
  <c r="B103" i="1"/>
  <c r="B105" i="1"/>
  <c r="B120" i="1"/>
  <c r="B135" i="1"/>
  <c r="B137" i="1"/>
  <c r="B142" i="1"/>
  <c r="B150" i="1"/>
  <c r="B158" i="1"/>
  <c r="B166" i="1"/>
  <c r="B8" i="1"/>
  <c r="B25" i="1"/>
  <c r="B28" i="1"/>
  <c r="B31" i="1"/>
  <c r="B45" i="1"/>
  <c r="B48" i="1"/>
  <c r="B62" i="1"/>
  <c r="B65" i="1"/>
  <c r="B119" i="1"/>
  <c r="B136" i="1"/>
  <c r="B145" i="1"/>
  <c r="B160" i="1"/>
  <c r="B162" i="1"/>
  <c r="B4" i="1"/>
  <c r="B21" i="1"/>
  <c r="B38" i="1"/>
  <c r="B44" i="1"/>
  <c r="B61" i="1"/>
  <c r="B78" i="1"/>
  <c r="B84" i="1"/>
  <c r="B101" i="1"/>
  <c r="B118" i="1"/>
  <c r="B132" i="1"/>
  <c r="B155" i="1"/>
  <c r="B157" i="1"/>
  <c r="B159" i="1"/>
  <c r="B6" i="1"/>
  <c r="B14" i="1"/>
  <c r="B29" i="1"/>
  <c r="B33" i="1"/>
  <c r="B37" i="1"/>
  <c r="B52" i="1"/>
  <c r="B86" i="1"/>
  <c r="B124" i="1"/>
  <c r="B139" i="1"/>
  <c r="B153" i="1"/>
  <c r="B167" i="1"/>
  <c r="B170" i="1"/>
  <c r="B30" i="1"/>
  <c r="B68" i="1"/>
  <c r="B102" i="1"/>
  <c r="B121" i="1"/>
  <c r="B165" i="1"/>
  <c r="B22" i="1"/>
  <c r="B60" i="1"/>
  <c r="B94" i="1"/>
  <c r="B109" i="1"/>
  <c r="B87" i="1"/>
  <c r="B117" i="1"/>
  <c r="B125" i="1"/>
  <c r="B168" i="1"/>
  <c r="B23" i="1"/>
  <c r="B53" i="1"/>
  <c r="B57" i="1"/>
  <c r="B72" i="1"/>
  <c r="B76" i="1"/>
  <c r="B80" i="1"/>
  <c r="B95" i="1"/>
  <c r="B110" i="1"/>
  <c r="B129" i="1"/>
  <c r="B133" i="1"/>
  <c r="B151" i="1"/>
  <c r="B154" i="1"/>
  <c r="B5" i="1"/>
  <c r="B77" i="1"/>
  <c r="B92" i="1"/>
  <c r="B126" i="1"/>
  <c r="B146" i="1"/>
  <c r="B149" i="1"/>
  <c r="B152" i="1"/>
  <c r="B169" i="1"/>
  <c r="B13" i="1"/>
  <c r="B85" i="1"/>
  <c r="B100" i="1"/>
  <c r="B104" i="1"/>
  <c r="B108" i="1"/>
  <c r="B127" i="1"/>
  <c r="B134" i="1"/>
  <c r="B138" i="1"/>
  <c r="B141" i="1"/>
  <c r="D27" i="1"/>
  <c r="F163" i="1"/>
  <c r="D152" i="1"/>
  <c r="B112" i="1"/>
  <c r="B97" i="1"/>
  <c r="F81" i="1"/>
  <c r="D66" i="1"/>
  <c r="D51" i="1"/>
  <c r="B36" i="1"/>
  <c r="F20" i="1"/>
  <c r="F5" i="1"/>
  <c r="E3" i="1"/>
  <c r="E11" i="1"/>
  <c r="E19" i="1"/>
  <c r="E27" i="1"/>
  <c r="E35" i="1"/>
  <c r="E43" i="1"/>
  <c r="E51" i="1"/>
  <c r="E59" i="1"/>
  <c r="E67" i="1"/>
  <c r="E75" i="1"/>
  <c r="E83" i="1"/>
  <c r="E91" i="1"/>
  <c r="E99" i="1"/>
  <c r="E107" i="1"/>
  <c r="E115" i="1"/>
  <c r="E123" i="1"/>
  <c r="E131" i="1"/>
  <c r="E4" i="1"/>
  <c r="E12" i="1"/>
  <c r="E20" i="1"/>
  <c r="E28" i="1"/>
  <c r="E36" i="1"/>
  <c r="E44" i="1"/>
  <c r="E52" i="1"/>
  <c r="E60" i="1"/>
  <c r="E68" i="1"/>
  <c r="E76" i="1"/>
  <c r="E84" i="1"/>
  <c r="E92" i="1"/>
  <c r="E100" i="1"/>
  <c r="E108" i="1"/>
  <c r="E116" i="1"/>
  <c r="E124" i="1"/>
  <c r="E132" i="1"/>
  <c r="E8" i="1"/>
  <c r="E10" i="1"/>
  <c r="E25" i="1"/>
  <c r="E40" i="1"/>
  <c r="E42" i="1"/>
  <c r="E57" i="1"/>
  <c r="E72" i="1"/>
  <c r="E74" i="1"/>
  <c r="E89" i="1"/>
  <c r="E104" i="1"/>
  <c r="E106" i="1"/>
  <c r="E121" i="1"/>
  <c r="E136" i="1"/>
  <c r="E141" i="1"/>
  <c r="E149" i="1"/>
  <c r="E157" i="1"/>
  <c r="E165" i="1"/>
  <c r="E2" i="1"/>
  <c r="E17" i="1"/>
  <c r="E32" i="1"/>
  <c r="E34" i="1"/>
  <c r="E49" i="1"/>
  <c r="E64" i="1"/>
  <c r="E66" i="1"/>
  <c r="E81" i="1"/>
  <c r="E96" i="1"/>
  <c r="E98" i="1"/>
  <c r="E113" i="1"/>
  <c r="E128" i="1"/>
  <c r="E130" i="1"/>
  <c r="E143" i="1"/>
  <c r="E151" i="1"/>
  <c r="E159" i="1"/>
  <c r="E167" i="1"/>
  <c r="E16" i="1"/>
  <c r="E33" i="1"/>
  <c r="E50" i="1"/>
  <c r="E53" i="1"/>
  <c r="E56" i="1"/>
  <c r="E70" i="1"/>
  <c r="E73" i="1"/>
  <c r="E87" i="1"/>
  <c r="E90" i="1"/>
  <c r="E138" i="1"/>
  <c r="E153" i="1"/>
  <c r="E155" i="1"/>
  <c r="E170" i="1"/>
  <c r="E15" i="1"/>
  <c r="E29" i="1"/>
  <c r="E46" i="1"/>
  <c r="E63" i="1"/>
  <c r="E69" i="1"/>
  <c r="E86" i="1"/>
  <c r="E103" i="1"/>
  <c r="E109" i="1"/>
  <c r="E126" i="1"/>
  <c r="E148" i="1"/>
  <c r="E150" i="1"/>
  <c r="E152" i="1"/>
  <c r="E21" i="1"/>
  <c r="E55" i="1"/>
  <c r="E93" i="1"/>
  <c r="E112" i="1"/>
  <c r="E127" i="1"/>
  <c r="E158" i="1"/>
  <c r="E161" i="1"/>
  <c r="E164" i="1"/>
  <c r="E14" i="1"/>
  <c r="E22" i="1"/>
  <c r="E37" i="1"/>
  <c r="E45" i="1"/>
  <c r="E6" i="1"/>
  <c r="E48" i="1"/>
  <c r="E78" i="1"/>
  <c r="E82" i="1"/>
  <c r="E97" i="1"/>
  <c r="E101" i="1"/>
  <c r="E105" i="1"/>
  <c r="E120" i="1"/>
  <c r="E135" i="1"/>
  <c r="E144" i="1"/>
  <c r="E147" i="1"/>
  <c r="E18" i="1"/>
  <c r="E41" i="1"/>
  <c r="E71" i="1"/>
  <c r="E79" i="1"/>
  <c r="E94" i="1"/>
  <c r="E156" i="1"/>
  <c r="E7" i="1"/>
  <c r="E26" i="1"/>
  <c r="E30" i="1"/>
  <c r="E102" i="1"/>
  <c r="E117" i="1"/>
  <c r="E139" i="1"/>
  <c r="E142" i="1"/>
  <c r="E145" i="1"/>
  <c r="E162" i="1"/>
  <c r="E23" i="1"/>
  <c r="E61" i="1"/>
  <c r="E65" i="1"/>
  <c r="E80" i="1"/>
  <c r="E88" i="1"/>
  <c r="E95" i="1"/>
  <c r="E114" i="1"/>
  <c r="E118" i="1"/>
  <c r="E122" i="1"/>
  <c r="E137" i="1"/>
  <c r="E140" i="1"/>
  <c r="E154" i="1"/>
  <c r="E5" i="1"/>
  <c r="E24" i="1"/>
  <c r="E31" i="1"/>
  <c r="E39" i="1"/>
  <c r="E54" i="1"/>
  <c r="E58" i="1"/>
  <c r="E62" i="1"/>
  <c r="E77" i="1"/>
  <c r="E111" i="1"/>
  <c r="E146" i="1"/>
  <c r="E160" i="1"/>
  <c r="E163" i="1"/>
  <c r="E166" i="1"/>
  <c r="B163" i="1"/>
  <c r="F151" i="1"/>
  <c r="E125" i="1"/>
  <c r="E110" i="1"/>
  <c r="D95" i="1"/>
  <c r="F34" i="1"/>
  <c r="B20" i="1"/>
  <c r="D169" i="1"/>
  <c r="D149" i="1"/>
  <c r="D115" i="1"/>
  <c r="D43" i="1"/>
  <c r="D28" i="1"/>
  <c r="D20" i="1"/>
  <c r="F6" i="1"/>
  <c r="F14" i="1"/>
  <c r="F22" i="1"/>
  <c r="F30" i="1"/>
  <c r="F38" i="1"/>
  <c r="F46" i="1"/>
  <c r="F54" i="1"/>
  <c r="F62" i="1"/>
  <c r="F70" i="1"/>
  <c r="F78" i="1"/>
  <c r="F86" i="1"/>
  <c r="F94" i="1"/>
  <c r="F102" i="1"/>
  <c r="F110" i="1"/>
  <c r="F118" i="1"/>
  <c r="F126" i="1"/>
  <c r="F134" i="1"/>
  <c r="F7" i="1"/>
  <c r="F15" i="1"/>
  <c r="F23" i="1"/>
  <c r="F31" i="1"/>
  <c r="F39" i="1"/>
  <c r="F47" i="1"/>
  <c r="F55" i="1"/>
  <c r="F63" i="1"/>
  <c r="F71" i="1"/>
  <c r="F79" i="1"/>
  <c r="F87" i="1"/>
  <c r="F95" i="1"/>
  <c r="F103" i="1"/>
  <c r="F111" i="1"/>
  <c r="F119" i="1"/>
  <c r="F127" i="1"/>
  <c r="F135" i="1"/>
  <c r="F12" i="1"/>
  <c r="F27" i="1"/>
  <c r="F29" i="1"/>
  <c r="F44" i="1"/>
  <c r="F59" i="1"/>
  <c r="F61" i="1"/>
  <c r="F76" i="1"/>
  <c r="F91" i="1"/>
  <c r="F93" i="1"/>
  <c r="F108" i="1"/>
  <c r="F123" i="1"/>
  <c r="F125" i="1"/>
  <c r="F144" i="1"/>
  <c r="F152" i="1"/>
  <c r="F160" i="1"/>
  <c r="F168" i="1"/>
  <c r="F4" i="1"/>
  <c r="F19" i="1"/>
  <c r="F21" i="1"/>
  <c r="F36" i="1"/>
  <c r="F51" i="1"/>
  <c r="F53" i="1"/>
  <c r="F68" i="1"/>
  <c r="F83" i="1"/>
  <c r="F85" i="1"/>
  <c r="F100" i="1"/>
  <c r="F115" i="1"/>
  <c r="F117" i="1"/>
  <c r="F132" i="1"/>
  <c r="F138" i="1"/>
  <c r="F146" i="1"/>
  <c r="F154" i="1"/>
  <c r="F162" i="1"/>
  <c r="F170" i="1"/>
  <c r="F10" i="1"/>
  <c r="F13" i="1"/>
  <c r="F67" i="1"/>
  <c r="F84" i="1"/>
  <c r="F101" i="1"/>
  <c r="F104" i="1"/>
  <c r="F107" i="1"/>
  <c r="F121" i="1"/>
  <c r="F124" i="1"/>
  <c r="F140" i="1"/>
  <c r="F142" i="1"/>
  <c r="F157" i="1"/>
  <c r="F9" i="1"/>
  <c r="F26" i="1"/>
  <c r="F32" i="1"/>
  <c r="F49" i="1"/>
  <c r="F66" i="1"/>
  <c r="F80" i="1"/>
  <c r="F97" i="1"/>
  <c r="F114" i="1"/>
  <c r="F120" i="1"/>
  <c r="F137" i="1"/>
  <c r="F139" i="1"/>
  <c r="F167" i="1"/>
  <c r="F169" i="1"/>
  <c r="D160" i="1"/>
  <c r="D157" i="1"/>
  <c r="D143" i="1"/>
  <c r="F133" i="1"/>
  <c r="F129" i="1"/>
  <c r="D107" i="1"/>
  <c r="D103" i="1"/>
  <c r="F99" i="1"/>
  <c r="D84" i="1"/>
  <c r="D69" i="1"/>
  <c r="F57" i="1"/>
  <c r="D54" i="1"/>
  <c r="D50" i="1"/>
  <c r="D46" i="1"/>
  <c r="F42" i="1"/>
  <c r="D31" i="1"/>
  <c r="F8" i="1"/>
  <c r="D8" i="1"/>
  <c r="D16" i="1"/>
  <c r="D24" i="1"/>
  <c r="D32" i="1"/>
  <c r="D40" i="1"/>
  <c r="D48" i="1"/>
  <c r="D56" i="1"/>
  <c r="D64" i="1"/>
  <c r="D72" i="1"/>
  <c r="D80" i="1"/>
  <c r="D88" i="1"/>
  <c r="D96" i="1"/>
  <c r="D104" i="1"/>
  <c r="D112" i="1"/>
  <c r="D120" i="1"/>
  <c r="D128" i="1"/>
  <c r="D136" i="1"/>
  <c r="D9" i="1"/>
  <c r="D17" i="1"/>
  <c r="D25" i="1"/>
  <c r="D33" i="1"/>
  <c r="D41" i="1"/>
  <c r="D49" i="1"/>
  <c r="D57" i="1"/>
  <c r="D65" i="1"/>
  <c r="D73" i="1"/>
  <c r="D81" i="1"/>
  <c r="D89" i="1"/>
  <c r="D97" i="1"/>
  <c r="D105" i="1"/>
  <c r="D113" i="1"/>
  <c r="D121" i="1"/>
  <c r="D129" i="1"/>
  <c r="D137" i="1"/>
  <c r="D6" i="1"/>
  <c r="D21" i="1"/>
  <c r="D23" i="1"/>
  <c r="D38" i="1"/>
  <c r="D53" i="1"/>
  <c r="D55" i="1"/>
  <c r="D70" i="1"/>
  <c r="D85" i="1"/>
  <c r="D87" i="1"/>
  <c r="D102" i="1"/>
  <c r="D117" i="1"/>
  <c r="D119" i="1"/>
  <c r="D134" i="1"/>
  <c r="D138" i="1"/>
  <c r="D146" i="1"/>
  <c r="D154" i="1"/>
  <c r="D162" i="1"/>
  <c r="D170" i="1"/>
  <c r="D13" i="1"/>
  <c r="D15" i="1"/>
  <c r="D30" i="1"/>
  <c r="D45" i="1"/>
  <c r="D47" i="1"/>
  <c r="D62" i="1"/>
  <c r="D77" i="1"/>
  <c r="D79" i="1"/>
  <c r="D94" i="1"/>
  <c r="D109" i="1"/>
  <c r="D111" i="1"/>
  <c r="D126" i="1"/>
  <c r="D140" i="1"/>
  <c r="D148" i="1"/>
  <c r="D156" i="1"/>
  <c r="D164" i="1"/>
  <c r="D2" i="1"/>
  <c r="D5" i="1"/>
  <c r="D19" i="1"/>
  <c r="D22" i="1"/>
  <c r="D36" i="1"/>
  <c r="D39" i="1"/>
  <c r="D93" i="1"/>
  <c r="D110" i="1"/>
  <c r="D127" i="1"/>
  <c r="D130" i="1"/>
  <c r="D133" i="1"/>
  <c r="D151" i="1"/>
  <c r="D166" i="1"/>
  <c r="D168" i="1"/>
  <c r="D12" i="1"/>
  <c r="D18" i="1"/>
  <c r="D35" i="1"/>
  <c r="D52" i="1"/>
  <c r="D58" i="1"/>
  <c r="D75" i="1"/>
  <c r="D92" i="1"/>
  <c r="D106" i="1"/>
  <c r="D123" i="1"/>
  <c r="D161" i="1"/>
  <c r="D163" i="1"/>
  <c r="D165" i="1"/>
  <c r="D125" i="1"/>
  <c r="D83" i="1"/>
  <c r="D68" i="1"/>
  <c r="D34" i="1"/>
  <c r="D145" i="1"/>
  <c r="D139" i="1"/>
  <c r="D132" i="1"/>
  <c r="D98" i="1"/>
  <c r="D26" i="1"/>
  <c r="D3" i="1"/>
  <c r="D167" i="1"/>
  <c r="D153" i="1"/>
  <c r="D150" i="1"/>
  <c r="D124" i="1"/>
  <c r="D90" i="1"/>
  <c r="D86" i="1"/>
  <c r="D71" i="1"/>
  <c r="D67" i="1"/>
  <c r="D63" i="1"/>
  <c r="D44" i="1"/>
  <c r="D37" i="1"/>
  <c r="D29" i="1"/>
  <c r="D14" i="1"/>
  <c r="D10" i="1"/>
  <c r="D159" i="1"/>
  <c r="D142" i="1"/>
  <c r="D60" i="1"/>
  <c r="D11" i="1"/>
  <c r="D7" i="1"/>
  <c r="F155" i="1"/>
  <c r="D147" i="1"/>
  <c r="D144" i="1"/>
  <c r="D141" i="1"/>
  <c r="D135" i="1"/>
  <c r="D131" i="1"/>
  <c r="D116" i="1"/>
  <c r="D108" i="1"/>
  <c r="D101" i="1"/>
  <c r="F89" i="1"/>
  <c r="D82" i="1"/>
  <c r="D78" i="1"/>
  <c r="D74" i="1"/>
  <c r="D59" i="1"/>
  <c r="F17" i="1"/>
  <c r="F2" i="1"/>
  <c r="C46" i="1" l="1"/>
  <c r="C168" i="1"/>
  <c r="C167" i="1"/>
  <c r="C29" i="1"/>
  <c r="C130" i="1"/>
  <c r="C163" i="1"/>
  <c r="C161" i="1"/>
  <c r="C159" i="1"/>
  <c r="C160" i="1"/>
  <c r="C105" i="1"/>
  <c r="C28" i="1"/>
  <c r="C53" i="1"/>
  <c r="C80" i="1"/>
  <c r="C158" i="1"/>
  <c r="C25" i="1"/>
  <c r="C32" i="1"/>
  <c r="C78" i="1"/>
  <c r="C52" i="1"/>
  <c r="C117" i="1"/>
  <c r="C95" i="1"/>
  <c r="C74" i="1"/>
  <c r="C149" i="1"/>
  <c r="C122" i="1"/>
  <c r="C138" i="1"/>
  <c r="C165" i="1"/>
  <c r="C76" i="1"/>
  <c r="C36" i="1"/>
  <c r="C49" i="1"/>
  <c r="C110" i="1"/>
  <c r="C8" i="1"/>
  <c r="C154" i="1"/>
  <c r="C27" i="1"/>
  <c r="C155" i="1"/>
  <c r="C111" i="1"/>
  <c r="C15" i="1"/>
  <c r="C33" i="1"/>
  <c r="C97" i="1"/>
  <c r="C10" i="1"/>
  <c r="C89" i="1"/>
  <c r="C147" i="1"/>
  <c r="C59" i="1"/>
  <c r="C107" i="1"/>
  <c r="C26" i="1"/>
  <c r="C115" i="1"/>
  <c r="C34" i="1"/>
  <c r="C102" i="1"/>
  <c r="C38" i="1"/>
  <c r="C109" i="1"/>
  <c r="C45" i="1"/>
  <c r="C108" i="1"/>
  <c r="C23" i="1"/>
  <c r="C157" i="1"/>
  <c r="C104" i="1"/>
  <c r="C152" i="1"/>
  <c r="C73" i="1"/>
  <c r="C148" i="1"/>
  <c r="C162" i="1"/>
  <c r="C18" i="1"/>
  <c r="C71" i="1"/>
  <c r="C146" i="1"/>
  <c r="C72" i="1"/>
  <c r="C116" i="1"/>
  <c r="C42" i="1"/>
  <c r="C92" i="1"/>
  <c r="C11" i="1"/>
  <c r="C100" i="1"/>
  <c r="C19" i="1"/>
  <c r="C94" i="1"/>
  <c r="C30" i="1"/>
  <c r="C101" i="1"/>
  <c r="C37" i="1"/>
  <c r="C123" i="1"/>
  <c r="C39" i="1"/>
  <c r="C3" i="1"/>
  <c r="C55" i="1"/>
  <c r="C90" i="1"/>
  <c r="C4" i="1"/>
  <c r="C93" i="1"/>
  <c r="C141" i="1"/>
  <c r="C81" i="1"/>
  <c r="C142" i="1"/>
  <c r="C83" i="1"/>
  <c r="C14" i="1"/>
  <c r="C21" i="1"/>
  <c r="C131" i="1"/>
  <c r="C88" i="1"/>
  <c r="C47" i="1"/>
  <c r="C20" i="1"/>
  <c r="C106" i="1"/>
  <c r="C139" i="1"/>
  <c r="C156" i="1"/>
  <c r="C48" i="1"/>
  <c r="C135" i="1"/>
  <c r="C24" i="1"/>
  <c r="C96" i="1"/>
  <c r="C153" i="1"/>
  <c r="C60" i="1"/>
  <c r="C151" i="1"/>
  <c r="C68" i="1"/>
  <c r="C134" i="1"/>
  <c r="C70" i="1"/>
  <c r="C6" i="1"/>
  <c r="C77" i="1"/>
  <c r="C13" i="1"/>
  <c r="C127" i="1"/>
  <c r="C57" i="1"/>
  <c r="C119" i="1"/>
  <c r="C64" i="1"/>
  <c r="C144" i="1"/>
  <c r="C98" i="1"/>
  <c r="C22" i="1"/>
  <c r="C17" i="1"/>
  <c r="C84" i="1"/>
  <c r="C35" i="1"/>
  <c r="C136" i="1"/>
  <c r="C41" i="1"/>
  <c r="C75" i="1"/>
  <c r="C2" i="1"/>
  <c r="C85" i="1"/>
  <c r="C50" i="1"/>
  <c r="C103" i="1"/>
  <c r="C9" i="1"/>
  <c r="C16" i="1"/>
  <c r="C91" i="1"/>
  <c r="C128" i="1"/>
  <c r="C150" i="1"/>
  <c r="C44" i="1"/>
  <c r="C129" i="1"/>
  <c r="C7" i="1"/>
  <c r="C82" i="1"/>
  <c r="C145" i="1"/>
  <c r="C58" i="1"/>
  <c r="C143" i="1"/>
  <c r="C66" i="1"/>
  <c r="C126" i="1"/>
  <c r="C62" i="1"/>
  <c r="C133" i="1"/>
  <c r="C69" i="1"/>
  <c r="C5" i="1"/>
  <c r="C121" i="1"/>
  <c r="C67" i="1"/>
  <c r="C113" i="1"/>
  <c r="C86" i="1"/>
  <c r="C140" i="1"/>
  <c r="C114" i="1"/>
  <c r="C63" i="1"/>
  <c r="C99" i="1"/>
  <c r="C65" i="1"/>
  <c r="C31" i="1"/>
  <c r="C137" i="1"/>
  <c r="C166" i="1"/>
  <c r="C12" i="1"/>
  <c r="C87" i="1"/>
  <c r="C56" i="1"/>
  <c r="C120" i="1"/>
  <c r="C40" i="1"/>
  <c r="C112" i="1"/>
  <c r="C164" i="1"/>
  <c r="C79" i="1"/>
  <c r="C124" i="1"/>
  <c r="C43" i="1"/>
  <c r="C132" i="1"/>
  <c r="C51" i="1"/>
  <c r="C118" i="1"/>
  <c r="C54" i="1"/>
  <c r="C125" i="1"/>
  <c r="C61" i="1"/>
</calcChain>
</file>

<file path=xl/sharedStrings.xml><?xml version="1.0" encoding="utf-8"?>
<sst xmlns="http://schemas.openxmlformats.org/spreadsheetml/2006/main" count="347" uniqueCount="78">
  <si>
    <t>Date</t>
  </si>
  <si>
    <t>Security</t>
  </si>
  <si>
    <t xml:space="preserve">CZBRREPO Index                                                  </t>
  </si>
  <si>
    <t>Start Date</t>
  </si>
  <si>
    <t>End Date</t>
  </si>
  <si>
    <t>Period</t>
  </si>
  <si>
    <t>M</t>
  </si>
  <si>
    <t>PX_LAST</t>
  </si>
  <si>
    <t>CNB Repo</t>
  </si>
  <si>
    <t xml:space="preserve">PR041Y   Index                                                  </t>
  </si>
  <si>
    <t>PX_ASK</t>
  </si>
  <si>
    <t>12M PRIBOR</t>
  </si>
  <si>
    <t xml:space="preserve">EURCZK BGN Curncy                                               </t>
  </si>
  <si>
    <t>Pricing Source</t>
  </si>
  <si>
    <t>BGN</t>
  </si>
  <si>
    <t xml:space="preserve">CZCPYOY  Index                                                  </t>
  </si>
  <si>
    <t>CPI nominal change</t>
  </si>
  <si>
    <t xml:space="preserve">EUR012M  Index                                                  </t>
  </si>
  <si>
    <t>EURIBOR 12M</t>
  </si>
  <si>
    <t>Nearest year</t>
  </si>
  <si>
    <t>Pribor12M</t>
  </si>
  <si>
    <t>CPI</t>
  </si>
  <si>
    <t>EURCZK</t>
  </si>
  <si>
    <t>EURIBOR</t>
  </si>
  <si>
    <t>CNB repo</t>
  </si>
  <si>
    <t xml:space="preserve">CZGDPSAY Index                                                  </t>
  </si>
  <si>
    <t xml:space="preserve">GDDBCZRP Index                                                  </t>
  </si>
  <si>
    <t>Y</t>
  </si>
  <si>
    <t xml:space="preserve">CZIPITSM Index                                                  </t>
  </si>
  <si>
    <t>Indsutrial Production</t>
  </si>
  <si>
    <t>CZK Implied forewards</t>
  </si>
  <si>
    <t xml:space="preserve">CZKI12M CMPN Curncy                                             </t>
  </si>
  <si>
    <t>Currency</t>
  </si>
  <si>
    <t>CZK</t>
  </si>
  <si>
    <t>CMPN</t>
  </si>
  <si>
    <t>StartEnd</t>
  </si>
  <si>
    <t>Forecast</t>
  </si>
  <si>
    <t>Ticker</t>
  </si>
  <si>
    <t>Q118</t>
  </si>
  <si>
    <t>Q417</t>
  </si>
  <si>
    <t>Q317</t>
  </si>
  <si>
    <t>Q217</t>
  </si>
  <si>
    <t>Q117</t>
  </si>
  <si>
    <t>Q416</t>
  </si>
  <si>
    <t>Q316</t>
  </si>
  <si>
    <t>Q216</t>
  </si>
  <si>
    <t>Q116</t>
  </si>
  <si>
    <t>Q415</t>
  </si>
  <si>
    <t>Q315</t>
  </si>
  <si>
    <t>Q215</t>
  </si>
  <si>
    <t>Q115</t>
  </si>
  <si>
    <t>Q414</t>
  </si>
  <si>
    <t>Q314</t>
  </si>
  <si>
    <t>Q214</t>
  </si>
  <si>
    <t>Q114</t>
  </si>
  <si>
    <t>Q413</t>
  </si>
  <si>
    <t>Q313</t>
  </si>
  <si>
    <t>Q213</t>
  </si>
  <si>
    <t>Q113</t>
  </si>
  <si>
    <t>Q412</t>
  </si>
  <si>
    <t>Q312</t>
  </si>
  <si>
    <t>Q212</t>
  </si>
  <si>
    <t>Q112</t>
  </si>
  <si>
    <t>3M Bond Yield Forecast</t>
  </si>
  <si>
    <t>2Y Bond Yield forecast</t>
  </si>
  <si>
    <t>10Y Bond Yield Forecast</t>
  </si>
  <si>
    <t>Real GDP growth</t>
  </si>
  <si>
    <t>Government Debt</t>
  </si>
  <si>
    <t>2YBYF</t>
  </si>
  <si>
    <t>3MBYF</t>
  </si>
  <si>
    <t>10YBYF</t>
  </si>
  <si>
    <t>12YImpFwd</t>
  </si>
  <si>
    <t>RealGDP</t>
  </si>
  <si>
    <t>IndProd</t>
  </si>
  <si>
    <t>GovDebt</t>
  </si>
  <si>
    <t>Month-quarter-year conversion</t>
  </si>
  <si>
    <t>quarter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</si>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</sst>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\/yy"/>
    <numFmt numFmtId="165" formatCode="d\.m\.yyyy"/>
  </numFmts>
  <fonts count="3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22" fontId="2" fillId="0" borderId="0"/>
  </cellStyleXfs>
  <cellXfs count="12">
    <xf numFmtId="0" fontId="0" fillId="0" borderId="0" xfId="0"/>
    <xf numFmtId="164" fontId="1" fillId="0" borderId="0" xfId="1" applyNumberFormat="1" applyFont="1" applyBorder="1" applyAlignment="1">
      <alignment horizontal="right"/>
    </xf>
    <xf numFmtId="164" fontId="1" fillId="0" borderId="0" xfId="1" applyNumberFormat="1" applyFont="1" applyBorder="1"/>
    <xf numFmtId="164" fontId="1" fillId="0" borderId="0" xfId="1" applyNumberFormat="1" applyFont="1" applyFill="1" applyBorder="1" applyAlignment="1">
      <alignment horizontal="right"/>
    </xf>
    <xf numFmtId="164" fontId="1" fillId="2" borderId="0" xfId="1" applyNumberFormat="1" applyFont="1" applyFill="1" applyBorder="1"/>
    <xf numFmtId="22" fontId="2" fillId="0" borderId="0" xfId="2" applyNumberFormat="1" applyFont="1" applyFill="1" applyBorder="1" applyAlignment="1" applyProtection="1"/>
    <xf numFmtId="165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2" fontId="0" fillId="0" borderId="0" xfId="0" applyNumberFormat="1"/>
  </cellXfs>
  <cellStyles count="3">
    <cellStyle name="blp_datetime" xfId="2"/>
    <cellStyle name="Normální" xfId="0" builtinId="0"/>
    <cellStyle name="normální_FI Kalkulator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4"/>
  <sheetViews>
    <sheetView tabSelected="1" topLeftCell="D1" workbookViewId="0">
      <selection activeCell="K169" sqref="K169"/>
    </sheetView>
  </sheetViews>
  <sheetFormatPr defaultRowHeight="15" x14ac:dyDescent="0.25"/>
  <cols>
    <col min="2" max="11" width="18.5703125" bestFit="1" customWidth="1"/>
    <col min="13" max="13" width="18.5703125" bestFit="1" customWidth="1"/>
  </cols>
  <sheetData>
    <row r="1" spans="1:13" x14ac:dyDescent="0.25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s="10" t="s">
        <v>68</v>
      </c>
      <c r="H1" s="10" t="s">
        <v>69</v>
      </c>
      <c r="I1" s="10" t="s">
        <v>70</v>
      </c>
      <c r="J1" s="10" t="s">
        <v>71</v>
      </c>
      <c r="K1" s="10" t="s">
        <v>72</v>
      </c>
      <c r="L1" s="10" t="s">
        <v>73</v>
      </c>
      <c r="M1" s="10" t="s">
        <v>74</v>
      </c>
    </row>
    <row r="2" spans="1:13" x14ac:dyDescent="0.25">
      <c r="A2" s="2">
        <v>37653</v>
      </c>
      <c r="B2">
        <f t="shared" ref="B2:B33" si="0">VLOOKUP(A2,rngPribor,3,0)</f>
        <v>2.58</v>
      </c>
      <c r="C2">
        <f t="shared" ref="C2:C33" si="1">VLOOKUP(A2,rngCPI,3,0)</f>
        <v>-0.4</v>
      </c>
      <c r="D2">
        <f t="shared" ref="D2:D33" si="2">VLOOKUP(A2,rngEURCZK,3,0)</f>
        <v>31.495999999999999</v>
      </c>
      <c r="E2">
        <f t="shared" ref="E2:E33" si="3">VLOOKUP(A2,rngEURIBOR,3,0)</f>
        <v>2.6360000000000001</v>
      </c>
      <c r="F2">
        <f t="shared" ref="F2:F33" si="4">VLOOKUP(A2,rngCNBrepo,3,0)</f>
        <v>2.5</v>
      </c>
      <c r="G2" t="e">
        <f>VLOOKUP(A2,List2!$BA$2:$BI$78,7,0)</f>
        <v>#N/A</v>
      </c>
      <c r="H2" t="e">
        <f>VLOOKUP(A2,List2!$BA$2:$BI$78,8,0)</f>
        <v>#N/A</v>
      </c>
      <c r="I2" t="e">
        <f>VLOOKUP(A2,List2!$BA$2:$BI$78,9,0)</f>
        <v>#N/A</v>
      </c>
      <c r="J2" t="e">
        <f>VLOOKUP(A2,List2!$AW$9:$AY$85,3,0)</f>
        <v>#N/A</v>
      </c>
      <c r="K2" s="11" t="e">
        <f>VLOOKUP(VLOOKUP(A2,List2!$A$7:$B$176,2,0),List2!$AK$8:$AM$86,3,0)</f>
        <v>#N/A</v>
      </c>
      <c r="L2">
        <f>VLOOKUP(A2,List2!$AS$8:$AU$210,3,0)</f>
        <v>-2.6</v>
      </c>
      <c r="M2" t="e">
        <f>VLOOKUP(VLOOKUP(A2,List2!$A$7:$C$176,3,0),List2!$AO$8:$AQ$20,3,0)</f>
        <v>#N/A</v>
      </c>
    </row>
    <row r="3" spans="1:13" x14ac:dyDescent="0.25">
      <c r="A3" s="1">
        <v>37681</v>
      </c>
      <c r="B3">
        <f t="shared" si="0"/>
        <v>2.35</v>
      </c>
      <c r="C3">
        <f t="shared" si="1"/>
        <v>-0.4</v>
      </c>
      <c r="D3">
        <f t="shared" si="2"/>
        <v>31.824999999999999</v>
      </c>
      <c r="E3">
        <f t="shared" si="3"/>
        <v>2.4119999999999999</v>
      </c>
      <c r="F3">
        <f t="shared" si="4"/>
        <v>2.5</v>
      </c>
      <c r="G3" t="e">
        <f>VLOOKUP(A3,List2!$BA$2:$BI$78,7,0)</f>
        <v>#N/A</v>
      </c>
      <c r="H3" t="e">
        <f>VLOOKUP(A3,List2!$BA$2:$BI$78,8,0)</f>
        <v>#N/A</v>
      </c>
      <c r="I3" t="e">
        <f>VLOOKUP(A3,List2!$BA$2:$BI$78,9,0)</f>
        <v>#N/A</v>
      </c>
      <c r="J3" t="e">
        <f>VLOOKUP(A3,List2!$AW$9:$AY$85,3,0)</f>
        <v>#N/A</v>
      </c>
      <c r="K3" s="11" t="e">
        <f>VLOOKUP(VLOOKUP(A3,List2!$A$7:$B$176,2,0),List2!$AK$8:$AM$86,3,0)</f>
        <v>#N/A</v>
      </c>
      <c r="L3">
        <f>VLOOKUP(A3,List2!$AS$8:$AU$210,3,0)</f>
        <v>-1.1000000000000001</v>
      </c>
      <c r="M3" t="e">
        <f>VLOOKUP(VLOOKUP(A3,List2!$A$7:$C$176,3,0),List2!$AO$8:$AQ$20,3,0)</f>
        <v>#N/A</v>
      </c>
    </row>
    <row r="4" spans="1:13" x14ac:dyDescent="0.25">
      <c r="A4" s="2">
        <v>37712</v>
      </c>
      <c r="B4">
        <f t="shared" si="0"/>
        <v>2.4</v>
      </c>
      <c r="C4">
        <f t="shared" si="1"/>
        <v>-0.4</v>
      </c>
      <c r="D4">
        <f t="shared" si="2"/>
        <v>32.052</v>
      </c>
      <c r="E4">
        <f t="shared" si="3"/>
        <v>2.3940000000000001</v>
      </c>
      <c r="F4">
        <f t="shared" si="4"/>
        <v>2.5</v>
      </c>
      <c r="G4" t="e">
        <f>VLOOKUP(A4,List2!$BA$2:$BI$78,7,0)</f>
        <v>#N/A</v>
      </c>
      <c r="H4" t="e">
        <f>VLOOKUP(A4,List2!$BA$2:$BI$78,8,0)</f>
        <v>#N/A</v>
      </c>
      <c r="I4" t="e">
        <f>VLOOKUP(A4,List2!$BA$2:$BI$78,9,0)</f>
        <v>#N/A</v>
      </c>
      <c r="J4" t="e">
        <f>VLOOKUP(A4,List2!$AW$9:$AY$85,3,0)</f>
        <v>#N/A</v>
      </c>
      <c r="K4" s="11">
        <f>VLOOKUP(VLOOKUP(A4,List2!$A$7:$B$176,2,0),List2!$AK$8:$AM$86,3,0)</f>
        <v>2.9</v>
      </c>
      <c r="L4">
        <f>VLOOKUP(A4,List2!$AS$8:$AU$210,3,0)</f>
        <v>0</v>
      </c>
      <c r="M4" t="e">
        <f>VLOOKUP(VLOOKUP(A4,List2!$A$7:$C$176,3,0),List2!$AO$8:$AQ$20,3,0)</f>
        <v>#N/A</v>
      </c>
    </row>
    <row r="5" spans="1:13" x14ac:dyDescent="0.25">
      <c r="A5" s="1">
        <v>37742</v>
      </c>
      <c r="B5">
        <f t="shared" si="0"/>
        <v>2.48</v>
      </c>
      <c r="C5">
        <f t="shared" si="1"/>
        <v>-0.1</v>
      </c>
      <c r="D5">
        <f t="shared" si="2"/>
        <v>31.486999999999998</v>
      </c>
      <c r="E5">
        <f t="shared" si="3"/>
        <v>2.423</v>
      </c>
      <c r="F5">
        <f t="shared" si="4"/>
        <v>2.5</v>
      </c>
      <c r="G5" t="e">
        <f>VLOOKUP(A5,List2!$BA$2:$BI$78,7,0)</f>
        <v>#N/A</v>
      </c>
      <c r="H5" t="e">
        <f>VLOOKUP(A5,List2!$BA$2:$BI$78,8,0)</f>
        <v>#N/A</v>
      </c>
      <c r="I5" t="e">
        <f>VLOOKUP(A5,List2!$BA$2:$BI$78,9,0)</f>
        <v>#N/A</v>
      </c>
      <c r="J5" t="e">
        <f>VLOOKUP(A5,List2!$AW$9:$AY$85,3,0)</f>
        <v>#N/A</v>
      </c>
      <c r="K5" s="11">
        <f>VLOOKUP(VLOOKUP(A5,List2!$A$7:$B$176,2,0),List2!$AK$8:$AM$86,3,0)</f>
        <v>2.9</v>
      </c>
      <c r="L5">
        <f>VLOOKUP(A5,List2!$AS$8:$AU$210,3,0)</f>
        <v>2.1</v>
      </c>
      <c r="M5" t="e">
        <f>VLOOKUP(VLOOKUP(A5,List2!$A$7:$C$176,3,0),List2!$AO$8:$AQ$20,3,0)</f>
        <v>#N/A</v>
      </c>
    </row>
    <row r="6" spans="1:13" x14ac:dyDescent="0.25">
      <c r="A6" s="2">
        <v>37773</v>
      </c>
      <c r="B6">
        <f t="shared" si="0"/>
        <v>2.38</v>
      </c>
      <c r="C6">
        <f t="shared" si="1"/>
        <v>0</v>
      </c>
      <c r="D6">
        <f t="shared" si="2"/>
        <v>31.373000000000001</v>
      </c>
      <c r="E6">
        <f t="shared" si="3"/>
        <v>2.1419999999999999</v>
      </c>
      <c r="F6">
        <f t="shared" si="4"/>
        <v>2.5</v>
      </c>
      <c r="G6" t="e">
        <f>VLOOKUP(A6,List2!$BA$2:$BI$78,7,0)</f>
        <v>#N/A</v>
      </c>
      <c r="H6" t="e">
        <f>VLOOKUP(A6,List2!$BA$2:$BI$78,8,0)</f>
        <v>#N/A</v>
      </c>
      <c r="I6" t="e">
        <f>VLOOKUP(A6,List2!$BA$2:$BI$78,9,0)</f>
        <v>#N/A</v>
      </c>
      <c r="J6" t="e">
        <f>VLOOKUP(A6,List2!$AW$9:$AY$85,3,0)</f>
        <v>#N/A</v>
      </c>
      <c r="K6" s="11">
        <f>VLOOKUP(VLOOKUP(A6,List2!$A$7:$B$176,2,0),List2!$AK$8:$AM$86,3,0)</f>
        <v>2.9</v>
      </c>
      <c r="L6">
        <f>VLOOKUP(A6,List2!$AS$8:$AU$210,3,0)</f>
        <v>-1.9</v>
      </c>
      <c r="M6" t="e">
        <f>VLOOKUP(VLOOKUP(A6,List2!$A$7:$C$176,3,0),List2!$AO$8:$AQ$20,3,0)</f>
        <v>#N/A</v>
      </c>
    </row>
    <row r="7" spans="1:13" x14ac:dyDescent="0.25">
      <c r="A7" s="1">
        <v>37803</v>
      </c>
      <c r="B7">
        <f t="shared" si="0"/>
        <v>2.21</v>
      </c>
      <c r="C7">
        <f t="shared" si="1"/>
        <v>0.3</v>
      </c>
      <c r="D7">
        <f t="shared" si="2"/>
        <v>31.61</v>
      </c>
      <c r="E7">
        <f t="shared" si="3"/>
        <v>2.06</v>
      </c>
      <c r="F7">
        <f t="shared" si="4"/>
        <v>2.25</v>
      </c>
      <c r="G7" t="e">
        <f>VLOOKUP(A7,List2!$BA$2:$BI$78,7,0)</f>
        <v>#N/A</v>
      </c>
      <c r="H7" t="e">
        <f>VLOOKUP(A7,List2!$BA$2:$BI$78,8,0)</f>
        <v>#N/A</v>
      </c>
      <c r="I7" t="e">
        <f>VLOOKUP(A7,List2!$BA$2:$BI$78,9,0)</f>
        <v>#N/A</v>
      </c>
      <c r="J7" t="e">
        <f>VLOOKUP(A7,List2!$AW$9:$AY$85,3,0)</f>
        <v>#N/A</v>
      </c>
      <c r="K7" s="11">
        <f>VLOOKUP(VLOOKUP(A7,List2!$A$7:$B$176,2,0),List2!$AK$8:$AM$86,3,0)</f>
        <v>3.5</v>
      </c>
      <c r="L7">
        <f>VLOOKUP(A7,List2!$AS$8:$AU$210,3,0)</f>
        <v>1.1000000000000001</v>
      </c>
      <c r="M7" t="e">
        <f>VLOOKUP(VLOOKUP(A7,List2!$A$7:$C$176,3,0),List2!$AO$8:$AQ$20,3,0)</f>
        <v>#N/A</v>
      </c>
    </row>
    <row r="8" spans="1:13" x14ac:dyDescent="0.25">
      <c r="A8" s="2">
        <v>37834</v>
      </c>
      <c r="B8">
        <f t="shared" si="0"/>
        <v>2.27</v>
      </c>
      <c r="C8">
        <f t="shared" si="1"/>
        <v>-0.1</v>
      </c>
      <c r="D8">
        <f t="shared" si="2"/>
        <v>32.341999999999999</v>
      </c>
      <c r="E8">
        <f t="shared" si="3"/>
        <v>2.1120000000000001</v>
      </c>
      <c r="F8">
        <f t="shared" si="4"/>
        <v>2</v>
      </c>
      <c r="G8" t="e">
        <f>VLOOKUP(A8,List2!$BA$2:$BI$78,7,0)</f>
        <v>#N/A</v>
      </c>
      <c r="H8" t="e">
        <f>VLOOKUP(A8,List2!$BA$2:$BI$78,8,0)</f>
        <v>#N/A</v>
      </c>
      <c r="I8" t="e">
        <f>VLOOKUP(A8,List2!$BA$2:$BI$78,9,0)</f>
        <v>#N/A</v>
      </c>
      <c r="J8" t="e">
        <f>VLOOKUP(A8,List2!$AW$9:$AY$85,3,0)</f>
        <v>#N/A</v>
      </c>
      <c r="K8" s="11">
        <f>VLOOKUP(VLOOKUP(A8,List2!$A$7:$B$176,2,0),List2!$AK$8:$AM$86,3,0)</f>
        <v>3.5</v>
      </c>
      <c r="L8">
        <f>VLOOKUP(A8,List2!$AS$8:$AU$210,3,0)</f>
        <v>-0.4</v>
      </c>
      <c r="M8" t="e">
        <f>VLOOKUP(VLOOKUP(A8,List2!$A$7:$C$176,3,0),List2!$AO$8:$AQ$20,3,0)</f>
        <v>#N/A</v>
      </c>
    </row>
    <row r="9" spans="1:13" x14ac:dyDescent="0.25">
      <c r="A9" s="1">
        <v>37865</v>
      </c>
      <c r="B9">
        <f t="shared" si="0"/>
        <v>2.13</v>
      </c>
      <c r="C9">
        <f t="shared" si="1"/>
        <v>-0.1</v>
      </c>
      <c r="D9">
        <f t="shared" si="2"/>
        <v>32.47</v>
      </c>
      <c r="E9">
        <f t="shared" si="3"/>
        <v>2.3149999999999999</v>
      </c>
      <c r="F9">
        <f t="shared" si="4"/>
        <v>2</v>
      </c>
      <c r="G9" t="e">
        <f>VLOOKUP(A9,List2!$BA$2:$BI$78,7,0)</f>
        <v>#N/A</v>
      </c>
      <c r="H9" t="e">
        <f>VLOOKUP(A9,List2!$BA$2:$BI$78,8,0)</f>
        <v>#N/A</v>
      </c>
      <c r="I9" t="e">
        <f>VLOOKUP(A9,List2!$BA$2:$BI$78,9,0)</f>
        <v>#N/A</v>
      </c>
      <c r="J9" t="e">
        <f>VLOOKUP(A9,List2!$AW$9:$AY$85,3,0)</f>
        <v>#N/A</v>
      </c>
      <c r="K9" s="11">
        <f>VLOOKUP(VLOOKUP(A9,List2!$A$7:$B$176,2,0),List2!$AK$8:$AM$86,3,0)</f>
        <v>3.5</v>
      </c>
      <c r="L9">
        <f>VLOOKUP(A9,List2!$AS$8:$AU$210,3,0)</f>
        <v>2.4</v>
      </c>
      <c r="M9" t="e">
        <f>VLOOKUP(VLOOKUP(A9,List2!$A$7:$C$176,3,0),List2!$AO$8:$AQ$20,3,0)</f>
        <v>#N/A</v>
      </c>
    </row>
    <row r="10" spans="1:13" x14ac:dyDescent="0.25">
      <c r="A10" s="2">
        <v>37895</v>
      </c>
      <c r="B10">
        <f t="shared" si="0"/>
        <v>2.19</v>
      </c>
      <c r="C10">
        <f t="shared" si="1"/>
        <v>0</v>
      </c>
      <c r="D10">
        <f t="shared" si="2"/>
        <v>31.898</v>
      </c>
      <c r="E10">
        <f t="shared" si="3"/>
        <v>2.13</v>
      </c>
      <c r="F10">
        <f t="shared" si="4"/>
        <v>2</v>
      </c>
      <c r="G10" t="e">
        <f>VLOOKUP(A10,List2!$BA$2:$BI$78,7,0)</f>
        <v>#N/A</v>
      </c>
      <c r="H10" t="e">
        <f>VLOOKUP(A10,List2!$BA$2:$BI$78,8,0)</f>
        <v>#N/A</v>
      </c>
      <c r="I10" t="e">
        <f>VLOOKUP(A10,List2!$BA$2:$BI$78,9,0)</f>
        <v>#N/A</v>
      </c>
      <c r="J10" t="e">
        <f>VLOOKUP(A10,List2!$AW$9:$AY$85,3,0)</f>
        <v>#N/A</v>
      </c>
      <c r="K10" s="11">
        <f>VLOOKUP(VLOOKUP(A10,List2!$A$7:$B$176,2,0),List2!$AK$8:$AM$86,3,0)</f>
        <v>4</v>
      </c>
      <c r="L10">
        <f>VLOOKUP(A10,List2!$AS$8:$AU$210,3,0)</f>
        <v>1</v>
      </c>
      <c r="M10" t="e">
        <f>VLOOKUP(VLOOKUP(A10,List2!$A$7:$C$176,3,0),List2!$AO$8:$AQ$20,3,0)</f>
        <v>#N/A</v>
      </c>
    </row>
    <row r="11" spans="1:13" x14ac:dyDescent="0.25">
      <c r="A11" s="1">
        <v>37926</v>
      </c>
      <c r="B11">
        <f t="shared" si="0"/>
        <v>2.2000000000000002</v>
      </c>
      <c r="C11">
        <f t="shared" si="1"/>
        <v>0.4</v>
      </c>
      <c r="D11">
        <f t="shared" si="2"/>
        <v>32.027999999999999</v>
      </c>
      <c r="E11">
        <f t="shared" si="3"/>
        <v>2.3860000000000001</v>
      </c>
      <c r="F11">
        <f t="shared" si="4"/>
        <v>2</v>
      </c>
      <c r="G11" t="e">
        <f>VLOOKUP(A11,List2!$BA$2:$BI$78,7,0)</f>
        <v>#N/A</v>
      </c>
      <c r="H11" t="e">
        <f>VLOOKUP(A11,List2!$BA$2:$BI$78,8,0)</f>
        <v>#N/A</v>
      </c>
      <c r="I11" t="e">
        <f>VLOOKUP(A11,List2!$BA$2:$BI$78,9,0)</f>
        <v>#N/A</v>
      </c>
      <c r="J11" t="e">
        <f>VLOOKUP(A11,List2!$AW$9:$AY$85,3,0)</f>
        <v>#N/A</v>
      </c>
      <c r="K11" s="11">
        <f>VLOOKUP(VLOOKUP(A11,List2!$A$7:$B$176,2,0),List2!$AK$8:$AM$86,3,0)</f>
        <v>4</v>
      </c>
      <c r="L11">
        <f>VLOOKUP(A11,List2!$AS$8:$AU$210,3,0)</f>
        <v>-0.1</v>
      </c>
      <c r="M11" t="e">
        <f>VLOOKUP(VLOOKUP(A11,List2!$A$7:$C$176,3,0),List2!$AO$8:$AQ$20,3,0)</f>
        <v>#N/A</v>
      </c>
    </row>
    <row r="12" spans="1:13" x14ac:dyDescent="0.25">
      <c r="A12" s="2">
        <v>37956</v>
      </c>
      <c r="B12">
        <f t="shared" si="0"/>
        <v>2.27</v>
      </c>
      <c r="C12">
        <f t="shared" si="1"/>
        <v>1</v>
      </c>
      <c r="D12">
        <f t="shared" si="2"/>
        <v>32.018000000000001</v>
      </c>
      <c r="E12">
        <f t="shared" si="3"/>
        <v>2.4699999999999998</v>
      </c>
      <c r="F12">
        <f t="shared" si="4"/>
        <v>2</v>
      </c>
      <c r="G12" t="e">
        <f>VLOOKUP(A12,List2!$BA$2:$BI$78,7,0)</f>
        <v>#N/A</v>
      </c>
      <c r="H12" t="e">
        <f>VLOOKUP(A12,List2!$BA$2:$BI$78,8,0)</f>
        <v>#N/A</v>
      </c>
      <c r="I12" t="e">
        <f>VLOOKUP(A12,List2!$BA$2:$BI$78,9,0)</f>
        <v>#N/A</v>
      </c>
      <c r="J12" t="e">
        <f>VLOOKUP(A12,List2!$AW$9:$AY$85,3,0)</f>
        <v>#N/A</v>
      </c>
      <c r="K12" s="11">
        <f>VLOOKUP(VLOOKUP(A12,List2!$A$7:$B$176,2,0),List2!$AK$8:$AM$86,3,0)</f>
        <v>4</v>
      </c>
      <c r="L12">
        <f>VLOOKUP(A12,List2!$AS$8:$AU$210,3,0)</f>
        <v>3</v>
      </c>
      <c r="M12" t="e">
        <f>VLOOKUP(VLOOKUP(A12,List2!$A$7:$C$176,3,0),List2!$AO$8:$AQ$20,3,0)</f>
        <v>#N/A</v>
      </c>
    </row>
    <row r="13" spans="1:13" x14ac:dyDescent="0.25">
      <c r="A13" s="1">
        <v>37987</v>
      </c>
      <c r="B13">
        <f t="shared" si="0"/>
        <v>2.36</v>
      </c>
      <c r="C13">
        <f t="shared" si="1"/>
        <v>1</v>
      </c>
      <c r="D13">
        <f t="shared" si="2"/>
        <v>32.393000000000001</v>
      </c>
      <c r="E13">
        <f t="shared" si="3"/>
        <v>2.3050000000000002</v>
      </c>
      <c r="F13">
        <f t="shared" si="4"/>
        <v>2</v>
      </c>
      <c r="G13" t="e">
        <f>VLOOKUP(A13,List2!$BA$2:$BI$78,7,0)</f>
        <v>#N/A</v>
      </c>
      <c r="H13" t="e">
        <f>VLOOKUP(A13,List2!$BA$2:$BI$78,8,0)</f>
        <v>#N/A</v>
      </c>
      <c r="I13" t="e">
        <f>VLOOKUP(A13,List2!$BA$2:$BI$78,9,0)</f>
        <v>#N/A</v>
      </c>
      <c r="J13" t="e">
        <f>VLOOKUP(A13,List2!$AW$9:$AY$85,3,0)</f>
        <v>#N/A</v>
      </c>
      <c r="K13" s="11">
        <f>VLOOKUP(VLOOKUP(A13,List2!$A$7:$B$176,2,0),List2!$AK$8:$AM$86,3,0)</f>
        <v>4</v>
      </c>
      <c r="L13">
        <f>VLOOKUP(A13,List2!$AS$8:$AU$210,3,0)</f>
        <v>2.2000000000000002</v>
      </c>
      <c r="M13">
        <f>VLOOKUP(VLOOKUP(A13,List2!$A$7:$C$176,3,0),List2!$AO$8:$AQ$20,3,0)</f>
        <v>29.7</v>
      </c>
    </row>
    <row r="14" spans="1:13" x14ac:dyDescent="0.25">
      <c r="A14" s="2">
        <v>38018</v>
      </c>
      <c r="B14">
        <f t="shared" si="0"/>
        <v>2.2999999999999998</v>
      </c>
      <c r="C14">
        <f t="shared" si="1"/>
        <v>2.2999999999999998</v>
      </c>
      <c r="D14">
        <f t="shared" si="2"/>
        <v>33.341000000000001</v>
      </c>
      <c r="E14">
        <f t="shared" si="3"/>
        <v>2.2629999999999999</v>
      </c>
      <c r="F14">
        <f t="shared" si="4"/>
        <v>2</v>
      </c>
      <c r="G14" t="e">
        <f>VLOOKUP(A14,List2!$BA$2:$BI$78,7,0)</f>
        <v>#N/A</v>
      </c>
      <c r="H14" t="e">
        <f>VLOOKUP(A14,List2!$BA$2:$BI$78,8,0)</f>
        <v>#N/A</v>
      </c>
      <c r="I14" t="e">
        <f>VLOOKUP(A14,List2!$BA$2:$BI$78,9,0)</f>
        <v>#N/A</v>
      </c>
      <c r="J14" t="e">
        <f>VLOOKUP(A14,List2!$AW$9:$AY$85,3,0)</f>
        <v>#N/A</v>
      </c>
      <c r="K14" s="11">
        <f>VLOOKUP(VLOOKUP(A14,List2!$A$7:$B$176,2,0),List2!$AK$8:$AM$86,3,0)</f>
        <v>4</v>
      </c>
      <c r="L14">
        <f>VLOOKUP(A14,List2!$AS$8:$AU$210,3,0)</f>
        <v>-0.7</v>
      </c>
      <c r="M14">
        <f>VLOOKUP(VLOOKUP(A14,List2!$A$7:$C$176,3,0),List2!$AO$8:$AQ$20,3,0)</f>
        <v>29.7</v>
      </c>
    </row>
    <row r="15" spans="1:13" x14ac:dyDescent="0.25">
      <c r="A15" s="1">
        <v>38047</v>
      </c>
      <c r="B15">
        <f t="shared" si="0"/>
        <v>2.33</v>
      </c>
      <c r="C15">
        <f t="shared" si="1"/>
        <v>2.2999999999999998</v>
      </c>
      <c r="D15">
        <f t="shared" si="2"/>
        <v>32.578000000000003</v>
      </c>
      <c r="E15">
        <f t="shared" si="3"/>
        <v>2.0859999999999999</v>
      </c>
      <c r="F15">
        <f t="shared" si="4"/>
        <v>2</v>
      </c>
      <c r="G15" t="e">
        <f>VLOOKUP(A15,List2!$BA$2:$BI$78,7,0)</f>
        <v>#N/A</v>
      </c>
      <c r="H15" t="e">
        <f>VLOOKUP(A15,List2!$BA$2:$BI$78,8,0)</f>
        <v>#N/A</v>
      </c>
      <c r="I15" t="e">
        <f>VLOOKUP(A15,List2!$BA$2:$BI$78,9,0)</f>
        <v>#N/A</v>
      </c>
      <c r="J15" t="e">
        <f>VLOOKUP(A15,List2!$AW$9:$AY$85,3,0)</f>
        <v>#N/A</v>
      </c>
      <c r="K15" s="11">
        <f>VLOOKUP(VLOOKUP(A15,List2!$A$7:$B$176,2,0),List2!$AK$8:$AM$86,3,0)</f>
        <v>4</v>
      </c>
      <c r="L15">
        <f>VLOOKUP(A15,List2!$AS$8:$AU$210,3,0)</f>
        <v>0.7</v>
      </c>
      <c r="M15">
        <f>VLOOKUP(VLOOKUP(A15,List2!$A$7:$C$176,3,0),List2!$AO$8:$AQ$20,3,0)</f>
        <v>29.7</v>
      </c>
    </row>
    <row r="16" spans="1:13" x14ac:dyDescent="0.25">
      <c r="A16" s="2">
        <v>38078</v>
      </c>
      <c r="B16">
        <f t="shared" si="0"/>
        <v>2.2800000000000002</v>
      </c>
      <c r="C16">
        <f t="shared" si="1"/>
        <v>2.5</v>
      </c>
      <c r="D16">
        <f t="shared" si="2"/>
        <v>32.83</v>
      </c>
      <c r="E16">
        <f t="shared" si="3"/>
        <v>1.9830000000000001</v>
      </c>
      <c r="F16">
        <f t="shared" si="4"/>
        <v>2</v>
      </c>
      <c r="G16" t="e">
        <f>VLOOKUP(A16,List2!$BA$2:$BI$78,7,0)</f>
        <v>#N/A</v>
      </c>
      <c r="H16" t="e">
        <f>VLOOKUP(A16,List2!$BA$2:$BI$78,8,0)</f>
        <v>#N/A</v>
      </c>
      <c r="I16" t="e">
        <f>VLOOKUP(A16,List2!$BA$2:$BI$78,9,0)</f>
        <v>#N/A</v>
      </c>
      <c r="J16" t="e">
        <f>VLOOKUP(A16,List2!$AW$9:$AY$85,3,0)</f>
        <v>#N/A</v>
      </c>
      <c r="K16" s="11">
        <f>VLOOKUP(VLOOKUP(A16,List2!$A$7:$B$176,2,0),List2!$AK$8:$AM$86,3,0)</f>
        <v>4.0999999999999996</v>
      </c>
      <c r="L16">
        <f>VLOOKUP(A16,List2!$AS$8:$AU$210,3,0)</f>
        <v>1.2</v>
      </c>
      <c r="M16">
        <f>VLOOKUP(VLOOKUP(A16,List2!$A$7:$C$176,3,0),List2!$AO$8:$AQ$20,3,0)</f>
        <v>29.7</v>
      </c>
    </row>
    <row r="17" spans="1:13" x14ac:dyDescent="0.25">
      <c r="A17" s="1">
        <v>38108</v>
      </c>
      <c r="B17">
        <f t="shared" si="0"/>
        <v>2.46</v>
      </c>
      <c r="C17">
        <f t="shared" si="1"/>
        <v>2.2999999999999998</v>
      </c>
      <c r="D17">
        <f t="shared" si="2"/>
        <v>32.546999999999997</v>
      </c>
      <c r="E17">
        <f t="shared" si="3"/>
        <v>2.2389999999999999</v>
      </c>
      <c r="F17">
        <f t="shared" si="4"/>
        <v>2</v>
      </c>
      <c r="G17" t="e">
        <f>VLOOKUP(A17,List2!$BA$2:$BI$78,7,0)</f>
        <v>#N/A</v>
      </c>
      <c r="H17" t="e">
        <f>VLOOKUP(A17,List2!$BA$2:$BI$78,8,0)</f>
        <v>#N/A</v>
      </c>
      <c r="I17" t="e">
        <f>VLOOKUP(A17,List2!$BA$2:$BI$78,9,0)</f>
        <v>#N/A</v>
      </c>
      <c r="J17" t="e">
        <f>VLOOKUP(A17,List2!$AW$9:$AY$85,3,0)</f>
        <v>#N/A</v>
      </c>
      <c r="K17" s="11">
        <f>VLOOKUP(VLOOKUP(A17,List2!$A$7:$B$176,2,0),List2!$AK$8:$AM$86,3,0)</f>
        <v>4.0999999999999996</v>
      </c>
      <c r="L17">
        <f>VLOOKUP(A17,List2!$AS$8:$AU$210,3,0)</f>
        <v>2.1</v>
      </c>
      <c r="M17">
        <f>VLOOKUP(VLOOKUP(A17,List2!$A$7:$C$176,3,0),List2!$AO$8:$AQ$20,3,0)</f>
        <v>29.7</v>
      </c>
    </row>
    <row r="18" spans="1:13" x14ac:dyDescent="0.25">
      <c r="A18" s="2">
        <v>38139</v>
      </c>
      <c r="B18">
        <f t="shared" si="0"/>
        <v>2.65</v>
      </c>
      <c r="C18">
        <f t="shared" si="1"/>
        <v>2.7</v>
      </c>
      <c r="D18">
        <f t="shared" si="2"/>
        <v>31.675000000000001</v>
      </c>
      <c r="E18">
        <f t="shared" si="3"/>
        <v>2.3069999999999999</v>
      </c>
      <c r="F18">
        <f t="shared" si="4"/>
        <v>2</v>
      </c>
      <c r="G18" t="e">
        <f>VLOOKUP(A18,List2!$BA$2:$BI$78,7,0)</f>
        <v>#N/A</v>
      </c>
      <c r="H18" t="e">
        <f>VLOOKUP(A18,List2!$BA$2:$BI$78,8,0)</f>
        <v>#N/A</v>
      </c>
      <c r="I18" t="e">
        <f>VLOOKUP(A18,List2!$BA$2:$BI$78,9,0)</f>
        <v>#N/A</v>
      </c>
      <c r="J18" t="e">
        <f>VLOOKUP(A18,List2!$AW$9:$AY$85,3,0)</f>
        <v>#N/A</v>
      </c>
      <c r="K18" s="11">
        <f>VLOOKUP(VLOOKUP(A18,List2!$A$7:$B$176,2,0),List2!$AK$8:$AM$86,3,0)</f>
        <v>4.0999999999999996</v>
      </c>
      <c r="L18">
        <f>VLOOKUP(A18,List2!$AS$8:$AU$210,3,0)</f>
        <v>-0.8</v>
      </c>
      <c r="M18">
        <f>VLOOKUP(VLOOKUP(A18,List2!$A$7:$C$176,3,0),List2!$AO$8:$AQ$20,3,0)</f>
        <v>29.7</v>
      </c>
    </row>
    <row r="19" spans="1:13" x14ac:dyDescent="0.25">
      <c r="A19" s="1">
        <v>38169</v>
      </c>
      <c r="B19">
        <f t="shared" si="0"/>
        <v>3.01</v>
      </c>
      <c r="C19">
        <f t="shared" si="1"/>
        <v>2.9</v>
      </c>
      <c r="D19">
        <f t="shared" si="2"/>
        <v>31.92</v>
      </c>
      <c r="E19">
        <f t="shared" si="3"/>
        <v>2.4260000000000002</v>
      </c>
      <c r="F19">
        <f t="shared" si="4"/>
        <v>2.25</v>
      </c>
      <c r="G19" t="e">
        <f>VLOOKUP(A19,List2!$BA$2:$BI$78,7,0)</f>
        <v>#N/A</v>
      </c>
      <c r="H19" t="e">
        <f>VLOOKUP(A19,List2!$BA$2:$BI$78,8,0)</f>
        <v>#N/A</v>
      </c>
      <c r="I19" t="e">
        <f>VLOOKUP(A19,List2!$BA$2:$BI$78,9,0)</f>
        <v>#N/A</v>
      </c>
      <c r="J19" t="e">
        <f>VLOOKUP(A19,List2!$AW$9:$AY$85,3,0)</f>
        <v>#N/A</v>
      </c>
      <c r="K19" s="11">
        <f>VLOOKUP(VLOOKUP(A19,List2!$A$7:$B$176,2,0),List2!$AK$8:$AM$86,3,0)</f>
        <v>4.2</v>
      </c>
      <c r="L19">
        <f>VLOOKUP(A19,List2!$AS$8:$AU$210,3,0)</f>
        <v>0.1</v>
      </c>
      <c r="M19">
        <f>VLOOKUP(VLOOKUP(A19,List2!$A$7:$C$176,3,0),List2!$AO$8:$AQ$20,3,0)</f>
        <v>29.7</v>
      </c>
    </row>
    <row r="20" spans="1:13" x14ac:dyDescent="0.25">
      <c r="A20" s="2">
        <v>38200</v>
      </c>
      <c r="B20">
        <f t="shared" si="0"/>
        <v>2.96</v>
      </c>
      <c r="C20">
        <f t="shared" si="1"/>
        <v>3.2</v>
      </c>
      <c r="D20">
        <f t="shared" si="2"/>
        <v>31.667000000000002</v>
      </c>
      <c r="E20">
        <f t="shared" si="3"/>
        <v>2.387</v>
      </c>
      <c r="F20">
        <f t="shared" si="4"/>
        <v>2.25</v>
      </c>
      <c r="G20" t="e">
        <f>VLOOKUP(A20,List2!$BA$2:$BI$78,7,0)</f>
        <v>#N/A</v>
      </c>
      <c r="H20" t="e">
        <f>VLOOKUP(A20,List2!$BA$2:$BI$78,8,0)</f>
        <v>#N/A</v>
      </c>
      <c r="I20" t="e">
        <f>VLOOKUP(A20,List2!$BA$2:$BI$78,9,0)</f>
        <v>#N/A</v>
      </c>
      <c r="J20" t="e">
        <f>VLOOKUP(A20,List2!$AW$9:$AY$85,3,0)</f>
        <v>#N/A</v>
      </c>
      <c r="K20" s="11">
        <f>VLOOKUP(VLOOKUP(A20,List2!$A$7:$B$176,2,0),List2!$AK$8:$AM$86,3,0)</f>
        <v>4.2</v>
      </c>
      <c r="L20">
        <f>VLOOKUP(A20,List2!$AS$8:$AU$210,3,0)</f>
        <v>1.7</v>
      </c>
      <c r="M20">
        <f>VLOOKUP(VLOOKUP(A20,List2!$A$7:$C$176,3,0),List2!$AO$8:$AQ$20,3,0)</f>
        <v>29.7</v>
      </c>
    </row>
    <row r="21" spans="1:13" x14ac:dyDescent="0.25">
      <c r="A21" s="1">
        <v>38231</v>
      </c>
      <c r="B21">
        <f t="shared" si="0"/>
        <v>3.1</v>
      </c>
      <c r="C21">
        <f t="shared" si="1"/>
        <v>3.4</v>
      </c>
      <c r="D21">
        <f t="shared" si="2"/>
        <v>31.85</v>
      </c>
      <c r="E21">
        <f t="shared" si="3"/>
        <v>2.2959999999999998</v>
      </c>
      <c r="F21">
        <f t="shared" si="4"/>
        <v>2.5</v>
      </c>
      <c r="G21" t="e">
        <f>VLOOKUP(A21,List2!$BA$2:$BI$78,7,0)</f>
        <v>#N/A</v>
      </c>
      <c r="H21" t="e">
        <f>VLOOKUP(A21,List2!$BA$2:$BI$78,8,0)</f>
        <v>#N/A</v>
      </c>
      <c r="I21" t="e">
        <f>VLOOKUP(A21,List2!$BA$2:$BI$78,9,0)</f>
        <v>#N/A</v>
      </c>
      <c r="J21" t="e">
        <f>VLOOKUP(A21,List2!$AW$9:$AY$85,3,0)</f>
        <v>#N/A</v>
      </c>
      <c r="K21" s="11">
        <f>VLOOKUP(VLOOKUP(A21,List2!$A$7:$B$176,2,0),List2!$AK$8:$AM$86,3,0)</f>
        <v>4.2</v>
      </c>
      <c r="L21">
        <f>VLOOKUP(A21,List2!$AS$8:$AU$210,3,0)</f>
        <v>-0.4</v>
      </c>
      <c r="M21">
        <f>VLOOKUP(VLOOKUP(A21,List2!$A$7:$C$176,3,0),List2!$AO$8:$AQ$20,3,0)</f>
        <v>29.7</v>
      </c>
    </row>
    <row r="22" spans="1:13" x14ac:dyDescent="0.25">
      <c r="A22" s="2">
        <v>38261</v>
      </c>
      <c r="B22">
        <f t="shared" si="0"/>
        <v>3.25</v>
      </c>
      <c r="C22">
        <f t="shared" si="1"/>
        <v>3</v>
      </c>
      <c r="D22">
        <f t="shared" si="2"/>
        <v>31.558</v>
      </c>
      <c r="E22">
        <f t="shared" si="3"/>
        <v>2.3919999999999999</v>
      </c>
      <c r="F22">
        <f t="shared" si="4"/>
        <v>2.5</v>
      </c>
      <c r="G22" t="e">
        <f>VLOOKUP(A22,List2!$BA$2:$BI$78,7,0)</f>
        <v>#N/A</v>
      </c>
      <c r="H22" t="e">
        <f>VLOOKUP(A22,List2!$BA$2:$BI$78,8,0)</f>
        <v>#N/A</v>
      </c>
      <c r="I22" t="e">
        <f>VLOOKUP(A22,List2!$BA$2:$BI$78,9,0)</f>
        <v>#N/A</v>
      </c>
      <c r="J22" t="e">
        <f>VLOOKUP(A22,List2!$AW$9:$AY$85,3,0)</f>
        <v>#N/A</v>
      </c>
      <c r="K22" s="11">
        <f>VLOOKUP(VLOOKUP(A22,List2!$A$7:$B$176,2,0),List2!$AK$8:$AM$86,3,0)</f>
        <v>4.9000000000000004</v>
      </c>
      <c r="L22">
        <f>VLOOKUP(A22,List2!$AS$8:$AU$210,3,0)</f>
        <v>0.1</v>
      </c>
      <c r="M22">
        <f>VLOOKUP(VLOOKUP(A22,List2!$A$7:$C$176,3,0),List2!$AO$8:$AQ$20,3,0)</f>
        <v>29.7</v>
      </c>
    </row>
    <row r="23" spans="1:13" x14ac:dyDescent="0.25">
      <c r="A23" s="1">
        <v>38292</v>
      </c>
      <c r="B23">
        <f t="shared" si="0"/>
        <v>2.92</v>
      </c>
      <c r="C23">
        <f t="shared" si="1"/>
        <v>3.5</v>
      </c>
      <c r="D23">
        <f t="shared" si="2"/>
        <v>31.5</v>
      </c>
      <c r="E23">
        <f t="shared" si="3"/>
        <v>2.3069999999999999</v>
      </c>
      <c r="F23">
        <f t="shared" si="4"/>
        <v>2.5</v>
      </c>
      <c r="G23" t="e">
        <f>VLOOKUP(A23,List2!$BA$2:$BI$78,7,0)</f>
        <v>#N/A</v>
      </c>
      <c r="H23" t="e">
        <f>VLOOKUP(A23,List2!$BA$2:$BI$78,8,0)</f>
        <v>#N/A</v>
      </c>
      <c r="I23" t="e">
        <f>VLOOKUP(A23,List2!$BA$2:$BI$78,9,0)</f>
        <v>#N/A</v>
      </c>
      <c r="J23" t="e">
        <f>VLOOKUP(A23,List2!$AW$9:$AY$85,3,0)</f>
        <v>#N/A</v>
      </c>
      <c r="K23" s="11">
        <f>VLOOKUP(VLOOKUP(A23,List2!$A$7:$B$176,2,0),List2!$AK$8:$AM$86,3,0)</f>
        <v>4.9000000000000004</v>
      </c>
      <c r="L23">
        <f>VLOOKUP(A23,List2!$AS$8:$AU$210,3,0)</f>
        <v>1.1000000000000001</v>
      </c>
      <c r="M23">
        <f>VLOOKUP(VLOOKUP(A23,List2!$A$7:$C$176,3,0),List2!$AO$8:$AQ$20,3,0)</f>
        <v>29.7</v>
      </c>
    </row>
    <row r="24" spans="1:13" x14ac:dyDescent="0.25">
      <c r="A24" s="2">
        <v>38322</v>
      </c>
      <c r="B24">
        <f t="shared" si="0"/>
        <v>2.9</v>
      </c>
      <c r="C24">
        <f t="shared" si="1"/>
        <v>2.9</v>
      </c>
      <c r="D24">
        <f t="shared" si="2"/>
        <v>31.01</v>
      </c>
      <c r="E24">
        <f t="shared" si="3"/>
        <v>2.302</v>
      </c>
      <c r="F24">
        <f t="shared" si="4"/>
        <v>2.5</v>
      </c>
      <c r="G24" t="e">
        <f>VLOOKUP(A24,List2!$BA$2:$BI$78,7,0)</f>
        <v>#N/A</v>
      </c>
      <c r="H24" t="e">
        <f>VLOOKUP(A24,List2!$BA$2:$BI$78,8,0)</f>
        <v>#N/A</v>
      </c>
      <c r="I24" t="e">
        <f>VLOOKUP(A24,List2!$BA$2:$BI$78,9,0)</f>
        <v>#N/A</v>
      </c>
      <c r="J24" t="e">
        <f>VLOOKUP(A24,List2!$AW$9:$AY$85,3,0)</f>
        <v>#N/A</v>
      </c>
      <c r="K24" s="11">
        <f>VLOOKUP(VLOOKUP(A24,List2!$A$7:$B$176,2,0),List2!$AK$8:$AM$86,3,0)</f>
        <v>4.9000000000000004</v>
      </c>
      <c r="L24">
        <f>VLOOKUP(A24,List2!$AS$8:$AU$210,3,0)</f>
        <v>0.4</v>
      </c>
      <c r="M24">
        <f>VLOOKUP(VLOOKUP(A24,List2!$A$7:$C$176,3,0),List2!$AO$8:$AQ$20,3,0)</f>
        <v>29.7</v>
      </c>
    </row>
    <row r="25" spans="1:13" x14ac:dyDescent="0.25">
      <c r="A25" s="1">
        <v>38353</v>
      </c>
      <c r="B25">
        <f t="shared" si="0"/>
        <v>2.79</v>
      </c>
      <c r="C25">
        <f t="shared" si="1"/>
        <v>2.8</v>
      </c>
      <c r="D25">
        <f t="shared" si="2"/>
        <v>30.396000000000001</v>
      </c>
      <c r="E25">
        <f t="shared" si="3"/>
        <v>2.3559999999999999</v>
      </c>
      <c r="F25">
        <f t="shared" si="4"/>
        <v>2.5</v>
      </c>
      <c r="G25" t="e">
        <f>VLOOKUP(A25,List2!$BA$2:$BI$78,7,0)</f>
        <v>#N/A</v>
      </c>
      <c r="H25" t="e">
        <f>VLOOKUP(A25,List2!$BA$2:$BI$78,8,0)</f>
        <v>#N/A</v>
      </c>
      <c r="I25" t="e">
        <f>VLOOKUP(A25,List2!$BA$2:$BI$78,9,0)</f>
        <v>#N/A</v>
      </c>
      <c r="J25" t="e">
        <f>VLOOKUP(A25,List2!$AW$9:$AY$85,3,0)</f>
        <v>#N/A</v>
      </c>
      <c r="K25" s="11">
        <f>VLOOKUP(VLOOKUP(A25,List2!$A$7:$B$176,2,0),List2!$AK$8:$AM$86,3,0)</f>
        <v>5.9</v>
      </c>
      <c r="L25">
        <f>VLOOKUP(A25,List2!$AS$8:$AU$210,3,0)</f>
        <v>-1.9</v>
      </c>
      <c r="M25">
        <f>VLOOKUP(VLOOKUP(A25,List2!$A$7:$C$176,3,0),List2!$AO$8:$AQ$20,3,0)</f>
        <v>33.5</v>
      </c>
    </row>
    <row r="26" spans="1:13" x14ac:dyDescent="0.25">
      <c r="A26" s="2">
        <v>38384</v>
      </c>
      <c r="B26">
        <f t="shared" si="0"/>
        <v>2.37</v>
      </c>
      <c r="C26">
        <f t="shared" si="1"/>
        <v>1.7</v>
      </c>
      <c r="D26">
        <f t="shared" si="2"/>
        <v>30.103000000000002</v>
      </c>
      <c r="E26">
        <f t="shared" si="3"/>
        <v>2.2869999999999999</v>
      </c>
      <c r="F26">
        <f t="shared" si="4"/>
        <v>2.25</v>
      </c>
      <c r="G26" t="e">
        <f>VLOOKUP(A26,List2!$BA$2:$BI$78,7,0)</f>
        <v>#N/A</v>
      </c>
      <c r="H26" t="e">
        <f>VLOOKUP(A26,List2!$BA$2:$BI$78,8,0)</f>
        <v>#N/A</v>
      </c>
      <c r="I26" t="e">
        <f>VLOOKUP(A26,List2!$BA$2:$BI$78,9,0)</f>
        <v>#N/A</v>
      </c>
      <c r="J26" t="e">
        <f>VLOOKUP(A26,List2!$AW$9:$AY$85,3,0)</f>
        <v>#N/A</v>
      </c>
      <c r="K26" s="11">
        <f>VLOOKUP(VLOOKUP(A26,List2!$A$7:$B$176,2,0),List2!$AK$8:$AM$86,3,0)</f>
        <v>5.9</v>
      </c>
      <c r="L26">
        <f>VLOOKUP(A26,List2!$AS$8:$AU$210,3,0)</f>
        <v>0.3</v>
      </c>
      <c r="M26">
        <f>VLOOKUP(VLOOKUP(A26,List2!$A$7:$C$176,3,0),List2!$AO$8:$AQ$20,3,0)</f>
        <v>33.5</v>
      </c>
    </row>
    <row r="27" spans="1:13" x14ac:dyDescent="0.25">
      <c r="A27" s="1">
        <v>38412</v>
      </c>
      <c r="B27">
        <f t="shared" si="0"/>
        <v>2.2400000000000002</v>
      </c>
      <c r="C27">
        <f t="shared" si="1"/>
        <v>1.7</v>
      </c>
      <c r="D27">
        <f t="shared" si="2"/>
        <v>29.690999999999999</v>
      </c>
      <c r="E27">
        <f t="shared" si="3"/>
        <v>2.335</v>
      </c>
      <c r="F27">
        <f t="shared" si="4"/>
        <v>2.25</v>
      </c>
      <c r="G27" t="e">
        <f>VLOOKUP(A27,List2!$BA$2:$BI$78,7,0)</f>
        <v>#N/A</v>
      </c>
      <c r="H27" t="e">
        <f>VLOOKUP(A27,List2!$BA$2:$BI$78,8,0)</f>
        <v>#N/A</v>
      </c>
      <c r="I27" t="e">
        <f>VLOOKUP(A27,List2!$BA$2:$BI$78,9,0)</f>
        <v>#N/A</v>
      </c>
      <c r="J27" t="e">
        <f>VLOOKUP(A27,List2!$AW$9:$AY$85,3,0)</f>
        <v>#N/A</v>
      </c>
      <c r="K27" s="11">
        <f>VLOOKUP(VLOOKUP(A27,List2!$A$7:$B$176,2,0),List2!$AK$8:$AM$86,3,0)</f>
        <v>5.9</v>
      </c>
      <c r="L27">
        <f>VLOOKUP(A27,List2!$AS$8:$AU$210,3,0)</f>
        <v>-0.6</v>
      </c>
      <c r="M27">
        <f>VLOOKUP(VLOOKUP(A27,List2!$A$7:$C$176,3,0),List2!$AO$8:$AQ$20,3,0)</f>
        <v>33.5</v>
      </c>
    </row>
    <row r="28" spans="1:13" x14ac:dyDescent="0.25">
      <c r="A28" s="2">
        <v>38443</v>
      </c>
      <c r="B28">
        <f t="shared" si="0"/>
        <v>2.09</v>
      </c>
      <c r="C28">
        <f t="shared" si="1"/>
        <v>1.5</v>
      </c>
      <c r="D28">
        <f t="shared" si="2"/>
        <v>30.047000000000001</v>
      </c>
      <c r="E28">
        <f t="shared" si="3"/>
        <v>2.359</v>
      </c>
      <c r="F28">
        <f t="shared" si="4"/>
        <v>2</v>
      </c>
      <c r="G28" t="e">
        <f>VLOOKUP(A28,List2!$BA$2:$BI$78,7,0)</f>
        <v>#N/A</v>
      </c>
      <c r="H28" t="e">
        <f>VLOOKUP(A28,List2!$BA$2:$BI$78,8,0)</f>
        <v>#N/A</v>
      </c>
      <c r="I28" t="e">
        <f>VLOOKUP(A28,List2!$BA$2:$BI$78,9,0)</f>
        <v>#N/A</v>
      </c>
      <c r="J28" t="e">
        <f>VLOOKUP(A28,List2!$AW$9:$AY$85,3,0)</f>
        <v>#N/A</v>
      </c>
      <c r="K28" s="11">
        <f>VLOOKUP(VLOOKUP(A28,List2!$A$7:$B$176,2,0),List2!$AK$8:$AM$86,3,0)</f>
        <v>6.5</v>
      </c>
      <c r="L28">
        <f>VLOOKUP(A28,List2!$AS$8:$AU$210,3,0)</f>
        <v>-0.1</v>
      </c>
      <c r="M28">
        <f>VLOOKUP(VLOOKUP(A28,List2!$A$7:$C$176,3,0),List2!$AO$8:$AQ$20,3,0)</f>
        <v>33.5</v>
      </c>
    </row>
    <row r="29" spans="1:13" x14ac:dyDescent="0.25">
      <c r="A29" s="1">
        <v>38473</v>
      </c>
      <c r="B29">
        <f t="shared" si="0"/>
        <v>1.85</v>
      </c>
      <c r="C29">
        <f t="shared" si="1"/>
        <v>1.6</v>
      </c>
      <c r="D29">
        <f t="shared" si="2"/>
        <v>30.542000000000002</v>
      </c>
      <c r="E29">
        <f t="shared" si="3"/>
        <v>2.2050000000000001</v>
      </c>
      <c r="F29">
        <f t="shared" si="4"/>
        <v>1.75</v>
      </c>
      <c r="G29" t="e">
        <f>VLOOKUP(A29,List2!$BA$2:$BI$78,7,0)</f>
        <v>#N/A</v>
      </c>
      <c r="H29" t="e">
        <f>VLOOKUP(A29,List2!$BA$2:$BI$78,8,0)</f>
        <v>#N/A</v>
      </c>
      <c r="I29" t="e">
        <f>VLOOKUP(A29,List2!$BA$2:$BI$78,9,0)</f>
        <v>#N/A</v>
      </c>
      <c r="J29" t="e">
        <f>VLOOKUP(A29,List2!$AW$9:$AY$85,3,0)</f>
        <v>#N/A</v>
      </c>
      <c r="K29" s="11">
        <f>VLOOKUP(VLOOKUP(A29,List2!$A$7:$B$176,2,0),List2!$AK$8:$AM$86,3,0)</f>
        <v>6.5</v>
      </c>
      <c r="L29">
        <f>VLOOKUP(A29,List2!$AS$8:$AU$210,3,0)</f>
        <v>2.2000000000000002</v>
      </c>
      <c r="M29">
        <f>VLOOKUP(VLOOKUP(A29,List2!$A$7:$C$176,3,0),List2!$AO$8:$AQ$20,3,0)</f>
        <v>33.5</v>
      </c>
    </row>
    <row r="30" spans="1:13" x14ac:dyDescent="0.25">
      <c r="A30" s="2">
        <v>38504</v>
      </c>
      <c r="B30">
        <f t="shared" si="0"/>
        <v>1.78</v>
      </c>
      <c r="C30">
        <f t="shared" si="1"/>
        <v>1.3</v>
      </c>
      <c r="D30">
        <f t="shared" si="2"/>
        <v>30.358000000000001</v>
      </c>
      <c r="E30">
        <f t="shared" si="3"/>
        <v>2.173</v>
      </c>
      <c r="F30">
        <f t="shared" si="4"/>
        <v>1.75</v>
      </c>
      <c r="G30" t="e">
        <f>VLOOKUP(A30,List2!$BA$2:$BI$78,7,0)</f>
        <v>#N/A</v>
      </c>
      <c r="H30" t="e">
        <f>VLOOKUP(A30,List2!$BA$2:$BI$78,8,0)</f>
        <v>#N/A</v>
      </c>
      <c r="I30" t="e">
        <f>VLOOKUP(A30,List2!$BA$2:$BI$78,9,0)</f>
        <v>#N/A</v>
      </c>
      <c r="J30" t="e">
        <f>VLOOKUP(A30,List2!$AW$9:$AY$85,3,0)</f>
        <v>#N/A</v>
      </c>
      <c r="K30" s="11">
        <f>VLOOKUP(VLOOKUP(A30,List2!$A$7:$B$176,2,0),List2!$AK$8:$AM$86,3,0)</f>
        <v>6.5</v>
      </c>
      <c r="L30">
        <f>VLOOKUP(A30,List2!$AS$8:$AU$210,3,0)</f>
        <v>-0.8</v>
      </c>
      <c r="M30">
        <f>VLOOKUP(VLOOKUP(A30,List2!$A$7:$C$176,3,0),List2!$AO$8:$AQ$20,3,0)</f>
        <v>33.5</v>
      </c>
    </row>
    <row r="31" spans="1:13" x14ac:dyDescent="0.25">
      <c r="A31" s="1">
        <v>38534</v>
      </c>
      <c r="B31">
        <f t="shared" si="0"/>
        <v>1.75</v>
      </c>
      <c r="C31">
        <f t="shared" si="1"/>
        <v>1.8</v>
      </c>
      <c r="D31">
        <f t="shared" si="2"/>
        <v>30.096</v>
      </c>
      <c r="E31">
        <f t="shared" si="3"/>
        <v>2.0819999999999999</v>
      </c>
      <c r="F31">
        <f t="shared" si="4"/>
        <v>1.75</v>
      </c>
      <c r="G31" t="e">
        <f>VLOOKUP(A31,List2!$BA$2:$BI$78,7,0)</f>
        <v>#N/A</v>
      </c>
      <c r="H31" t="e">
        <f>VLOOKUP(A31,List2!$BA$2:$BI$78,8,0)</f>
        <v>#N/A</v>
      </c>
      <c r="I31" t="e">
        <f>VLOOKUP(A31,List2!$BA$2:$BI$78,9,0)</f>
        <v>#N/A</v>
      </c>
      <c r="J31" t="e">
        <f>VLOOKUP(A31,List2!$AW$9:$AY$85,3,0)</f>
        <v>#N/A</v>
      </c>
      <c r="K31" s="11">
        <f>VLOOKUP(VLOOKUP(A31,List2!$A$7:$B$176,2,0),List2!$AK$8:$AM$86,3,0)</f>
        <v>7</v>
      </c>
      <c r="L31">
        <f>VLOOKUP(A31,List2!$AS$8:$AU$210,3,0)</f>
        <v>2.6</v>
      </c>
      <c r="M31">
        <f>VLOOKUP(VLOOKUP(A31,List2!$A$7:$C$176,3,0),List2!$AO$8:$AQ$20,3,0)</f>
        <v>33.5</v>
      </c>
    </row>
    <row r="32" spans="1:13" x14ac:dyDescent="0.25">
      <c r="A32" s="2">
        <v>38565</v>
      </c>
      <c r="B32">
        <f t="shared" si="0"/>
        <v>1.94</v>
      </c>
      <c r="C32">
        <f t="shared" si="1"/>
        <v>1.7</v>
      </c>
      <c r="D32">
        <f t="shared" si="2"/>
        <v>30.175000000000001</v>
      </c>
      <c r="E32">
        <f t="shared" si="3"/>
        <v>2.1949999999999998</v>
      </c>
      <c r="F32">
        <f t="shared" si="4"/>
        <v>1.75</v>
      </c>
      <c r="G32" t="e">
        <f>VLOOKUP(A32,List2!$BA$2:$BI$78,7,0)</f>
        <v>#N/A</v>
      </c>
      <c r="H32" t="e">
        <f>VLOOKUP(A32,List2!$BA$2:$BI$78,8,0)</f>
        <v>#N/A</v>
      </c>
      <c r="I32" t="e">
        <f>VLOOKUP(A32,List2!$BA$2:$BI$78,9,0)</f>
        <v>#N/A</v>
      </c>
      <c r="J32" t="e">
        <f>VLOOKUP(A32,List2!$AW$9:$AY$85,3,0)</f>
        <v>#N/A</v>
      </c>
      <c r="K32" s="11">
        <f>VLOOKUP(VLOOKUP(A32,List2!$A$7:$B$176,2,0),List2!$AK$8:$AM$86,3,0)</f>
        <v>7</v>
      </c>
      <c r="L32">
        <f>VLOOKUP(A32,List2!$AS$8:$AU$210,3,0)</f>
        <v>0.2</v>
      </c>
      <c r="M32">
        <f>VLOOKUP(VLOOKUP(A32,List2!$A$7:$C$176,3,0),List2!$AO$8:$AQ$20,3,0)</f>
        <v>33.5</v>
      </c>
    </row>
    <row r="33" spans="1:13" x14ac:dyDescent="0.25">
      <c r="A33" s="1">
        <v>38596</v>
      </c>
      <c r="B33">
        <f t="shared" si="0"/>
        <v>1.85</v>
      </c>
      <c r="C33">
        <f t="shared" si="1"/>
        <v>1.7</v>
      </c>
      <c r="D33">
        <f t="shared" si="2"/>
        <v>29.385999999999999</v>
      </c>
      <c r="E33">
        <f t="shared" si="3"/>
        <v>2.2090000000000001</v>
      </c>
      <c r="F33">
        <f t="shared" si="4"/>
        <v>1.75</v>
      </c>
      <c r="G33" t="e">
        <f>VLOOKUP(A33,List2!$BA$2:$BI$78,7,0)</f>
        <v>#N/A</v>
      </c>
      <c r="H33" t="e">
        <f>VLOOKUP(A33,List2!$BA$2:$BI$78,8,0)</f>
        <v>#N/A</v>
      </c>
      <c r="I33" t="e">
        <f>VLOOKUP(A33,List2!$BA$2:$BI$78,9,0)</f>
        <v>#N/A</v>
      </c>
      <c r="J33" t="e">
        <f>VLOOKUP(A33,List2!$AW$9:$AY$85,3,0)</f>
        <v>#N/A</v>
      </c>
      <c r="K33" s="11">
        <f>VLOOKUP(VLOOKUP(A33,List2!$A$7:$B$176,2,0),List2!$AK$8:$AM$86,3,0)</f>
        <v>7</v>
      </c>
      <c r="L33">
        <f>VLOOKUP(A33,List2!$AS$8:$AU$210,3,0)</f>
        <v>0.9</v>
      </c>
      <c r="M33">
        <f>VLOOKUP(VLOOKUP(A33,List2!$A$7:$C$176,3,0),List2!$AO$8:$AQ$20,3,0)</f>
        <v>33.5</v>
      </c>
    </row>
    <row r="34" spans="1:13" x14ac:dyDescent="0.25">
      <c r="A34" s="2">
        <v>38626</v>
      </c>
      <c r="B34">
        <f t="shared" ref="B34:B65" si="5">VLOOKUP(A34,rngPribor,3,0)</f>
        <v>1.95</v>
      </c>
      <c r="C34">
        <f t="shared" ref="C34:C65" si="6">VLOOKUP(A34,rngCPI,3,0)</f>
        <v>2.2000000000000002</v>
      </c>
      <c r="D34">
        <f t="shared" ref="D34:D65" si="7">VLOOKUP(A34,rngEURCZK,3,0)</f>
        <v>29.609000000000002</v>
      </c>
      <c r="E34">
        <f t="shared" ref="E34:E65" si="8">VLOOKUP(A34,rngEURIBOR,3,0)</f>
        <v>2.3220000000000001</v>
      </c>
      <c r="F34">
        <f t="shared" ref="F34:F65" si="9">VLOOKUP(A34,rngCNBrepo,3,0)</f>
        <v>1.75</v>
      </c>
      <c r="G34" t="e">
        <f>VLOOKUP(A34,List2!$BA$2:$BI$78,7,0)</f>
        <v>#N/A</v>
      </c>
      <c r="H34" t="e">
        <f>VLOOKUP(A34,List2!$BA$2:$BI$78,8,0)</f>
        <v>#N/A</v>
      </c>
      <c r="I34" t="e">
        <f>VLOOKUP(A34,List2!$BA$2:$BI$78,9,0)</f>
        <v>#N/A</v>
      </c>
      <c r="J34" t="e">
        <f>VLOOKUP(A34,List2!$AW$9:$AY$85,3,0)</f>
        <v>#N/A</v>
      </c>
      <c r="K34" s="11">
        <f>VLOOKUP(VLOOKUP(A34,List2!$A$7:$B$176,2,0),List2!$AK$8:$AM$86,3,0)</f>
        <v>6.5</v>
      </c>
      <c r="L34">
        <f>VLOOKUP(A34,List2!$AS$8:$AU$210,3,0)</f>
        <v>0.7</v>
      </c>
      <c r="M34">
        <f>VLOOKUP(VLOOKUP(A34,List2!$A$7:$C$176,3,0),List2!$AO$8:$AQ$20,3,0)</f>
        <v>33.5</v>
      </c>
    </row>
    <row r="35" spans="1:13" x14ac:dyDescent="0.25">
      <c r="A35" s="1">
        <v>38657</v>
      </c>
      <c r="B35">
        <f t="shared" si="5"/>
        <v>2.59</v>
      </c>
      <c r="C35">
        <f t="shared" si="6"/>
        <v>2.6</v>
      </c>
      <c r="D35">
        <f t="shared" si="7"/>
        <v>29.643999999999998</v>
      </c>
      <c r="E35">
        <f t="shared" si="8"/>
        <v>2.552</v>
      </c>
      <c r="F35">
        <f t="shared" si="9"/>
        <v>2</v>
      </c>
      <c r="G35" t="e">
        <f>VLOOKUP(A35,List2!$BA$2:$BI$78,7,0)</f>
        <v>#N/A</v>
      </c>
      <c r="H35" t="e">
        <f>VLOOKUP(A35,List2!$BA$2:$BI$78,8,0)</f>
        <v>#N/A</v>
      </c>
      <c r="I35" t="e">
        <f>VLOOKUP(A35,List2!$BA$2:$BI$78,9,0)</f>
        <v>#N/A</v>
      </c>
      <c r="J35" t="e">
        <f>VLOOKUP(A35,List2!$AW$9:$AY$85,3,0)</f>
        <v>#N/A</v>
      </c>
      <c r="K35" s="11">
        <f>VLOOKUP(VLOOKUP(A35,List2!$A$7:$B$176,2,0),List2!$AK$8:$AM$86,3,0)</f>
        <v>6.5</v>
      </c>
      <c r="L35">
        <f>VLOOKUP(A35,List2!$AS$8:$AU$210,3,0)</f>
        <v>1.4</v>
      </c>
      <c r="M35">
        <f>VLOOKUP(VLOOKUP(A35,List2!$A$7:$C$176,3,0),List2!$AO$8:$AQ$20,3,0)</f>
        <v>33.5</v>
      </c>
    </row>
    <row r="36" spans="1:13" x14ac:dyDescent="0.25">
      <c r="A36" s="2">
        <v>38687</v>
      </c>
      <c r="B36">
        <f t="shared" si="5"/>
        <v>2.68</v>
      </c>
      <c r="C36">
        <f t="shared" si="6"/>
        <v>2.4</v>
      </c>
      <c r="D36">
        <f t="shared" si="7"/>
        <v>28.936</v>
      </c>
      <c r="E36">
        <f t="shared" si="8"/>
        <v>2.7650000000000001</v>
      </c>
      <c r="F36">
        <f t="shared" si="9"/>
        <v>2</v>
      </c>
      <c r="G36" t="e">
        <f>VLOOKUP(A36,List2!$BA$2:$BI$78,7,0)</f>
        <v>#N/A</v>
      </c>
      <c r="H36" t="e">
        <f>VLOOKUP(A36,List2!$BA$2:$BI$78,8,0)</f>
        <v>#N/A</v>
      </c>
      <c r="I36" t="e">
        <f>VLOOKUP(A36,List2!$BA$2:$BI$78,9,0)</f>
        <v>#N/A</v>
      </c>
      <c r="J36" t="e">
        <f>VLOOKUP(A36,List2!$AW$9:$AY$85,3,0)</f>
        <v>#N/A</v>
      </c>
      <c r="K36" s="11">
        <f>VLOOKUP(VLOOKUP(A36,List2!$A$7:$B$176,2,0),List2!$AK$8:$AM$86,3,0)</f>
        <v>6.5</v>
      </c>
      <c r="L36">
        <f>VLOOKUP(A36,List2!$AS$8:$AU$210,3,0)</f>
        <v>1.6</v>
      </c>
      <c r="M36">
        <f>VLOOKUP(VLOOKUP(A36,List2!$A$7:$C$176,3,0),List2!$AO$8:$AQ$20,3,0)</f>
        <v>33.5</v>
      </c>
    </row>
    <row r="37" spans="1:13" x14ac:dyDescent="0.25">
      <c r="A37" s="1">
        <v>38718</v>
      </c>
      <c r="B37">
        <f t="shared" si="5"/>
        <v>2.5499999999999998</v>
      </c>
      <c r="C37">
        <f t="shared" si="6"/>
        <v>2.2000000000000002</v>
      </c>
      <c r="D37">
        <f t="shared" si="7"/>
        <v>29.091999999999999</v>
      </c>
      <c r="E37">
        <f t="shared" si="8"/>
        <v>2.8439999999999999</v>
      </c>
      <c r="F37">
        <f t="shared" si="9"/>
        <v>2</v>
      </c>
      <c r="G37" t="e">
        <f>VLOOKUP(A37,List2!$BA$2:$BI$78,7,0)</f>
        <v>#N/A</v>
      </c>
      <c r="H37" t="e">
        <f>VLOOKUP(A37,List2!$BA$2:$BI$78,8,0)</f>
        <v>#N/A</v>
      </c>
      <c r="I37" t="e">
        <f>VLOOKUP(A37,List2!$BA$2:$BI$78,9,0)</f>
        <v>#N/A</v>
      </c>
      <c r="J37" t="e">
        <f>VLOOKUP(A37,List2!$AW$9:$AY$85,3,0)</f>
        <v>#N/A</v>
      </c>
      <c r="K37" s="11">
        <f>VLOOKUP(VLOOKUP(A37,List2!$A$7:$B$176,2,0),List2!$AK$8:$AM$86,3,0)</f>
        <v>6.1</v>
      </c>
      <c r="L37">
        <f>VLOOKUP(A37,List2!$AS$8:$AU$210,3,0)</f>
        <v>-1.6</v>
      </c>
      <c r="M37">
        <f>VLOOKUP(VLOOKUP(A37,List2!$A$7:$C$176,3,0),List2!$AO$8:$AQ$20,3,0)</f>
        <v>25.9</v>
      </c>
    </row>
    <row r="38" spans="1:13" x14ac:dyDescent="0.25">
      <c r="A38" s="2">
        <v>38749</v>
      </c>
      <c r="B38">
        <f t="shared" si="5"/>
        <v>2.2200000000000002</v>
      </c>
      <c r="C38">
        <f t="shared" si="6"/>
        <v>2.9</v>
      </c>
      <c r="D38">
        <f t="shared" si="7"/>
        <v>28.367000000000001</v>
      </c>
      <c r="E38">
        <f t="shared" si="8"/>
        <v>2.903</v>
      </c>
      <c r="F38">
        <f t="shared" si="9"/>
        <v>2</v>
      </c>
      <c r="G38" t="e">
        <f>VLOOKUP(A38,List2!$BA$2:$BI$78,7,0)</f>
        <v>#N/A</v>
      </c>
      <c r="H38" t="e">
        <f>VLOOKUP(A38,List2!$BA$2:$BI$78,8,0)</f>
        <v>#N/A</v>
      </c>
      <c r="I38" t="e">
        <f>VLOOKUP(A38,List2!$BA$2:$BI$78,9,0)</f>
        <v>#N/A</v>
      </c>
      <c r="J38" t="e">
        <f>VLOOKUP(A38,List2!$AW$9:$AY$85,3,0)</f>
        <v>#N/A</v>
      </c>
      <c r="K38" s="11">
        <f>VLOOKUP(VLOOKUP(A38,List2!$A$7:$B$176,2,0),List2!$AK$8:$AM$86,3,0)</f>
        <v>6.1</v>
      </c>
      <c r="L38">
        <f>VLOOKUP(A38,List2!$AS$8:$AU$210,3,0)</f>
        <v>2.1</v>
      </c>
      <c r="M38">
        <f>VLOOKUP(VLOOKUP(A38,List2!$A$7:$C$176,3,0),List2!$AO$8:$AQ$20,3,0)</f>
        <v>25.9</v>
      </c>
    </row>
    <row r="39" spans="1:13" x14ac:dyDescent="0.25">
      <c r="A39" s="1">
        <v>38777</v>
      </c>
      <c r="B39">
        <f t="shared" si="5"/>
        <v>2.16</v>
      </c>
      <c r="C39">
        <f t="shared" si="6"/>
        <v>2.8</v>
      </c>
      <c r="D39">
        <f t="shared" si="7"/>
        <v>28.33</v>
      </c>
      <c r="E39">
        <f t="shared" si="8"/>
        <v>2.9809999999999999</v>
      </c>
      <c r="F39">
        <f t="shared" si="9"/>
        <v>2</v>
      </c>
      <c r="G39" t="e">
        <f>VLOOKUP(A39,List2!$BA$2:$BI$78,7,0)</f>
        <v>#N/A</v>
      </c>
      <c r="H39" t="e">
        <f>VLOOKUP(A39,List2!$BA$2:$BI$78,8,0)</f>
        <v>#N/A</v>
      </c>
      <c r="I39" t="e">
        <f>VLOOKUP(A39,List2!$BA$2:$BI$78,9,0)</f>
        <v>#N/A</v>
      </c>
      <c r="J39" t="e">
        <f>VLOOKUP(A39,List2!$AW$9:$AY$85,3,0)</f>
        <v>#N/A</v>
      </c>
      <c r="K39" s="11">
        <f>VLOOKUP(VLOOKUP(A39,List2!$A$7:$B$176,2,0),List2!$AK$8:$AM$86,3,0)</f>
        <v>6.1</v>
      </c>
      <c r="L39">
        <f>VLOOKUP(A39,List2!$AS$8:$AU$210,3,0)</f>
        <v>-1.2</v>
      </c>
      <c r="M39">
        <f>VLOOKUP(VLOOKUP(A39,List2!$A$7:$C$176,3,0),List2!$AO$8:$AQ$20,3,0)</f>
        <v>25.9</v>
      </c>
    </row>
    <row r="40" spans="1:13" x14ac:dyDescent="0.25">
      <c r="A40" s="2">
        <v>38808</v>
      </c>
      <c r="B40">
        <f t="shared" si="5"/>
        <v>2.35</v>
      </c>
      <c r="C40">
        <f t="shared" si="6"/>
        <v>2.8</v>
      </c>
      <c r="D40">
        <f t="shared" si="7"/>
        <v>28.468</v>
      </c>
      <c r="E40">
        <f t="shared" si="8"/>
        <v>3.2330000000000001</v>
      </c>
      <c r="F40">
        <f t="shared" si="9"/>
        <v>2</v>
      </c>
      <c r="G40" t="e">
        <f>VLOOKUP(A40,List2!$BA$2:$BI$78,7,0)</f>
        <v>#N/A</v>
      </c>
      <c r="H40" t="e">
        <f>VLOOKUP(A40,List2!$BA$2:$BI$78,8,0)</f>
        <v>#N/A</v>
      </c>
      <c r="I40" t="e">
        <f>VLOOKUP(A40,List2!$BA$2:$BI$78,9,0)</f>
        <v>#N/A</v>
      </c>
      <c r="J40" t="e">
        <f>VLOOKUP(A40,List2!$AW$9:$AY$85,3,0)</f>
        <v>#N/A</v>
      </c>
      <c r="K40" s="11">
        <f>VLOOKUP(VLOOKUP(A40,List2!$A$7:$B$176,2,0),List2!$AK$8:$AM$86,3,0)</f>
        <v>6.8</v>
      </c>
      <c r="L40">
        <f>VLOOKUP(A40,List2!$AS$8:$AU$210,3,0)</f>
        <v>1.3</v>
      </c>
      <c r="M40">
        <f>VLOOKUP(VLOOKUP(A40,List2!$A$7:$C$176,3,0),List2!$AO$8:$AQ$20,3,0)</f>
        <v>25.9</v>
      </c>
    </row>
    <row r="41" spans="1:13" x14ac:dyDescent="0.25">
      <c r="A41" s="1">
        <v>38838</v>
      </c>
      <c r="B41">
        <f t="shared" si="5"/>
        <v>2.52</v>
      </c>
      <c r="C41">
        <f t="shared" si="6"/>
        <v>2.8</v>
      </c>
      <c r="D41">
        <f t="shared" si="7"/>
        <v>28.486000000000001</v>
      </c>
      <c r="E41">
        <f t="shared" si="8"/>
        <v>3.3180000000000001</v>
      </c>
      <c r="F41">
        <f t="shared" si="9"/>
        <v>2</v>
      </c>
      <c r="G41" t="e">
        <f>VLOOKUP(A41,List2!$BA$2:$BI$78,7,0)</f>
        <v>#N/A</v>
      </c>
      <c r="H41" t="e">
        <f>VLOOKUP(A41,List2!$BA$2:$BI$78,8,0)</f>
        <v>#N/A</v>
      </c>
      <c r="I41" t="e">
        <f>VLOOKUP(A41,List2!$BA$2:$BI$78,9,0)</f>
        <v>#N/A</v>
      </c>
      <c r="J41" t="e">
        <f>VLOOKUP(A41,List2!$AW$9:$AY$85,3,0)</f>
        <v>#N/A</v>
      </c>
      <c r="K41" s="11">
        <f>VLOOKUP(VLOOKUP(A41,List2!$A$7:$B$176,2,0),List2!$AK$8:$AM$86,3,0)</f>
        <v>6.8</v>
      </c>
      <c r="L41">
        <f>VLOOKUP(A41,List2!$AS$8:$AU$210,3,0)</f>
        <v>-0.7</v>
      </c>
      <c r="M41">
        <f>VLOOKUP(VLOOKUP(A41,List2!$A$7:$C$176,3,0),List2!$AO$8:$AQ$20,3,0)</f>
        <v>25.9</v>
      </c>
    </row>
    <row r="42" spans="1:13" x14ac:dyDescent="0.25">
      <c r="A42" s="2">
        <v>38869</v>
      </c>
      <c r="B42">
        <f t="shared" si="5"/>
        <v>2.36</v>
      </c>
      <c r="C42">
        <f t="shared" si="6"/>
        <v>3.1</v>
      </c>
      <c r="D42">
        <f t="shared" si="7"/>
        <v>28.276</v>
      </c>
      <c r="E42">
        <f t="shared" si="8"/>
        <v>3.3130000000000002</v>
      </c>
      <c r="F42">
        <f t="shared" si="9"/>
        <v>2</v>
      </c>
      <c r="G42" t="e">
        <f>VLOOKUP(A42,List2!$BA$2:$BI$78,7,0)</f>
        <v>#N/A</v>
      </c>
      <c r="H42" t="e">
        <f>VLOOKUP(A42,List2!$BA$2:$BI$78,8,0)</f>
        <v>#N/A</v>
      </c>
      <c r="I42" t="e">
        <f>VLOOKUP(A42,List2!$BA$2:$BI$78,9,0)</f>
        <v>#N/A</v>
      </c>
      <c r="J42" t="e">
        <f>VLOOKUP(A42,List2!$AW$9:$AY$85,3,0)</f>
        <v>#N/A</v>
      </c>
      <c r="K42" s="11">
        <f>VLOOKUP(VLOOKUP(A42,List2!$A$7:$B$176,2,0),List2!$AK$8:$AM$86,3,0)</f>
        <v>6.8</v>
      </c>
      <c r="L42">
        <f>VLOOKUP(A42,List2!$AS$8:$AU$210,3,0)</f>
        <v>4.7</v>
      </c>
      <c r="M42">
        <f>VLOOKUP(VLOOKUP(A42,List2!$A$7:$C$176,3,0),List2!$AO$8:$AQ$20,3,0)</f>
        <v>25.9</v>
      </c>
    </row>
    <row r="43" spans="1:13" x14ac:dyDescent="0.25">
      <c r="A43" s="1">
        <v>38899</v>
      </c>
      <c r="B43">
        <f t="shared" si="5"/>
        <v>2.75</v>
      </c>
      <c r="C43">
        <f t="shared" si="6"/>
        <v>2.8</v>
      </c>
      <c r="D43">
        <f t="shared" si="7"/>
        <v>28.507000000000001</v>
      </c>
      <c r="E43">
        <f t="shared" si="8"/>
        <v>3.512</v>
      </c>
      <c r="F43">
        <f t="shared" si="9"/>
        <v>2</v>
      </c>
      <c r="G43" t="e">
        <f>VLOOKUP(A43,List2!$BA$2:$BI$78,7,0)</f>
        <v>#N/A</v>
      </c>
      <c r="H43" t="e">
        <f>VLOOKUP(A43,List2!$BA$2:$BI$78,8,0)</f>
        <v>#N/A</v>
      </c>
      <c r="I43" t="e">
        <f>VLOOKUP(A43,List2!$BA$2:$BI$78,9,0)</f>
        <v>#N/A</v>
      </c>
      <c r="J43" t="e">
        <f>VLOOKUP(A43,List2!$AW$9:$AY$85,3,0)</f>
        <v>#N/A</v>
      </c>
      <c r="K43" s="11">
        <f>VLOOKUP(VLOOKUP(A43,List2!$A$7:$B$176,2,0),List2!$AK$8:$AM$86,3,0)</f>
        <v>7.3</v>
      </c>
      <c r="L43">
        <f>VLOOKUP(A43,List2!$AS$8:$AU$210,3,0)</f>
        <v>-0.9</v>
      </c>
      <c r="M43">
        <f>VLOOKUP(VLOOKUP(A43,List2!$A$7:$C$176,3,0),List2!$AO$8:$AQ$20,3,0)</f>
        <v>25.9</v>
      </c>
    </row>
    <row r="44" spans="1:13" x14ac:dyDescent="0.25">
      <c r="A44" s="2">
        <v>38930</v>
      </c>
      <c r="B44">
        <f t="shared" si="5"/>
        <v>2.83</v>
      </c>
      <c r="C44">
        <f t="shared" si="6"/>
        <v>2.9</v>
      </c>
      <c r="D44">
        <f t="shared" si="7"/>
        <v>28.492000000000001</v>
      </c>
      <c r="E44">
        <f t="shared" si="8"/>
        <v>3.5460000000000003</v>
      </c>
      <c r="F44">
        <f t="shared" si="9"/>
        <v>2.25</v>
      </c>
      <c r="G44" t="e">
        <f>VLOOKUP(A44,List2!$BA$2:$BI$78,7,0)</f>
        <v>#N/A</v>
      </c>
      <c r="H44" t="e">
        <f>VLOOKUP(A44,List2!$BA$2:$BI$78,8,0)</f>
        <v>#N/A</v>
      </c>
      <c r="I44" t="e">
        <f>VLOOKUP(A44,List2!$BA$2:$BI$78,9,0)</f>
        <v>#N/A</v>
      </c>
      <c r="J44" t="e">
        <f>VLOOKUP(A44,List2!$AW$9:$AY$85,3,0)</f>
        <v>#N/A</v>
      </c>
      <c r="K44" s="11">
        <f>VLOOKUP(VLOOKUP(A44,List2!$A$7:$B$176,2,0),List2!$AK$8:$AM$86,3,0)</f>
        <v>7.3</v>
      </c>
      <c r="L44">
        <f>VLOOKUP(A44,List2!$AS$8:$AU$210,3,0)</f>
        <v>0.3</v>
      </c>
      <c r="M44">
        <f>VLOOKUP(VLOOKUP(A44,List2!$A$7:$C$176,3,0),List2!$AO$8:$AQ$20,3,0)</f>
        <v>25.9</v>
      </c>
    </row>
    <row r="45" spans="1:13" x14ac:dyDescent="0.25">
      <c r="A45" s="1">
        <v>38961</v>
      </c>
      <c r="B45">
        <f t="shared" si="5"/>
        <v>2.7199999999999998</v>
      </c>
      <c r="C45">
        <f t="shared" si="6"/>
        <v>3.1</v>
      </c>
      <c r="D45">
        <f t="shared" si="7"/>
        <v>28.241</v>
      </c>
      <c r="E45">
        <f t="shared" si="8"/>
        <v>3.625</v>
      </c>
      <c r="F45">
        <f t="shared" si="9"/>
        <v>2.25</v>
      </c>
      <c r="G45" t="e">
        <f>VLOOKUP(A45,List2!$BA$2:$BI$78,7,0)</f>
        <v>#N/A</v>
      </c>
      <c r="H45" t="e">
        <f>VLOOKUP(A45,List2!$BA$2:$BI$78,8,0)</f>
        <v>#N/A</v>
      </c>
      <c r="I45" t="e">
        <f>VLOOKUP(A45,List2!$BA$2:$BI$78,9,0)</f>
        <v>#N/A</v>
      </c>
      <c r="J45" t="e">
        <f>VLOOKUP(A45,List2!$AW$9:$AY$85,3,0)</f>
        <v>#N/A</v>
      </c>
      <c r="K45" s="11">
        <f>VLOOKUP(VLOOKUP(A45,List2!$A$7:$B$176,2,0),List2!$AK$8:$AM$86,3,0)</f>
        <v>7.3</v>
      </c>
      <c r="L45">
        <f>VLOOKUP(A45,List2!$AS$8:$AU$210,3,0)</f>
        <v>-1</v>
      </c>
      <c r="M45">
        <f>VLOOKUP(VLOOKUP(A45,List2!$A$7:$C$176,3,0),List2!$AO$8:$AQ$20,3,0)</f>
        <v>25.9</v>
      </c>
    </row>
    <row r="46" spans="1:13" x14ac:dyDescent="0.25">
      <c r="A46" s="2">
        <v>38991</v>
      </c>
      <c r="B46">
        <f t="shared" si="5"/>
        <v>3.15</v>
      </c>
      <c r="C46">
        <f t="shared" si="6"/>
        <v>2.7</v>
      </c>
      <c r="D46">
        <f t="shared" si="7"/>
        <v>28.280999999999999</v>
      </c>
      <c r="E46">
        <f t="shared" si="8"/>
        <v>3.7160000000000002</v>
      </c>
      <c r="F46">
        <f t="shared" si="9"/>
        <v>2.5</v>
      </c>
      <c r="G46" t="e">
        <f>VLOOKUP(A46,List2!$BA$2:$BI$78,7,0)</f>
        <v>#N/A</v>
      </c>
      <c r="H46" t="e">
        <f>VLOOKUP(A46,List2!$BA$2:$BI$78,8,0)</f>
        <v>#N/A</v>
      </c>
      <c r="I46" t="e">
        <f>VLOOKUP(A46,List2!$BA$2:$BI$78,9,0)</f>
        <v>#N/A</v>
      </c>
      <c r="J46" t="e">
        <f>VLOOKUP(A46,List2!$AW$9:$AY$85,3,0)</f>
        <v>#N/A</v>
      </c>
      <c r="K46" s="11">
        <f>VLOOKUP(VLOOKUP(A46,List2!$A$7:$B$176,2,0),List2!$AK$8:$AM$86,3,0)</f>
        <v>7.2</v>
      </c>
      <c r="L46">
        <f>VLOOKUP(A46,List2!$AS$8:$AU$210,3,0)</f>
        <v>2.8</v>
      </c>
      <c r="M46">
        <f>VLOOKUP(VLOOKUP(A46,List2!$A$7:$C$176,3,0),List2!$AO$8:$AQ$20,3,0)</f>
        <v>25.9</v>
      </c>
    </row>
    <row r="47" spans="1:13" x14ac:dyDescent="0.25">
      <c r="A47" s="1">
        <v>39022</v>
      </c>
      <c r="B47">
        <f t="shared" si="5"/>
        <v>3.09</v>
      </c>
      <c r="C47">
        <f t="shared" si="6"/>
        <v>1.3</v>
      </c>
      <c r="D47">
        <f t="shared" si="7"/>
        <v>28.14</v>
      </c>
      <c r="E47">
        <f t="shared" si="8"/>
        <v>3.8609999999999998</v>
      </c>
      <c r="F47">
        <f t="shared" si="9"/>
        <v>2.5</v>
      </c>
      <c r="G47" t="e">
        <f>VLOOKUP(A47,List2!$BA$2:$BI$78,7,0)</f>
        <v>#N/A</v>
      </c>
      <c r="H47" t="e">
        <f>VLOOKUP(A47,List2!$BA$2:$BI$78,8,0)</f>
        <v>#N/A</v>
      </c>
      <c r="I47" t="e">
        <f>VLOOKUP(A47,List2!$BA$2:$BI$78,9,0)</f>
        <v>#N/A</v>
      </c>
      <c r="J47" t="e">
        <f>VLOOKUP(A47,List2!$AW$9:$AY$85,3,0)</f>
        <v>#N/A</v>
      </c>
      <c r="K47" s="11">
        <f>VLOOKUP(VLOOKUP(A47,List2!$A$7:$B$176,2,0),List2!$AK$8:$AM$86,3,0)</f>
        <v>7.2</v>
      </c>
      <c r="L47">
        <f>VLOOKUP(A47,List2!$AS$8:$AU$210,3,0)</f>
        <v>-0.2</v>
      </c>
      <c r="M47">
        <f>VLOOKUP(VLOOKUP(A47,List2!$A$7:$C$176,3,0),List2!$AO$8:$AQ$20,3,0)</f>
        <v>25.9</v>
      </c>
    </row>
    <row r="48" spans="1:13" x14ac:dyDescent="0.25">
      <c r="A48" s="2">
        <v>39052</v>
      </c>
      <c r="B48">
        <f t="shared" si="5"/>
        <v>2.98</v>
      </c>
      <c r="C48">
        <f t="shared" si="6"/>
        <v>1.5</v>
      </c>
      <c r="D48">
        <f t="shared" si="7"/>
        <v>27.919</v>
      </c>
      <c r="E48">
        <f t="shared" si="8"/>
        <v>3.859</v>
      </c>
      <c r="F48">
        <f t="shared" si="9"/>
        <v>2.5</v>
      </c>
      <c r="G48" t="e">
        <f>VLOOKUP(A48,List2!$BA$2:$BI$78,7,0)</f>
        <v>#N/A</v>
      </c>
      <c r="H48" t="e">
        <f>VLOOKUP(A48,List2!$BA$2:$BI$78,8,0)</f>
        <v>#N/A</v>
      </c>
      <c r="I48" t="e">
        <f>VLOOKUP(A48,List2!$BA$2:$BI$78,9,0)</f>
        <v>#N/A</v>
      </c>
      <c r="J48" t="e">
        <f>VLOOKUP(A48,List2!$AW$9:$AY$85,3,0)</f>
        <v>#N/A</v>
      </c>
      <c r="K48" s="11">
        <f>VLOOKUP(VLOOKUP(A48,List2!$A$7:$B$176,2,0),List2!$AK$8:$AM$86,3,0)</f>
        <v>7.2</v>
      </c>
      <c r="L48">
        <f>VLOOKUP(A48,List2!$AS$8:$AU$210,3,0)</f>
        <v>2.1</v>
      </c>
      <c r="M48">
        <f>VLOOKUP(VLOOKUP(A48,List2!$A$7:$C$176,3,0),List2!$AO$8:$AQ$20,3,0)</f>
        <v>25.9</v>
      </c>
    </row>
    <row r="49" spans="1:13" x14ac:dyDescent="0.25">
      <c r="A49" s="1">
        <v>39083</v>
      </c>
      <c r="B49">
        <f t="shared" si="5"/>
        <v>2.8</v>
      </c>
      <c r="C49">
        <f t="shared" si="6"/>
        <v>1.7</v>
      </c>
      <c r="D49">
        <f t="shared" si="7"/>
        <v>27.518000000000001</v>
      </c>
      <c r="E49">
        <f t="shared" si="8"/>
        <v>4.0279999999999996</v>
      </c>
      <c r="F49">
        <f t="shared" si="9"/>
        <v>2.5</v>
      </c>
      <c r="G49" t="e">
        <f>VLOOKUP(A49,List2!$BA$2:$BI$78,7,0)</f>
        <v>#N/A</v>
      </c>
      <c r="H49" t="e">
        <f>VLOOKUP(A49,List2!$BA$2:$BI$78,8,0)</f>
        <v>#N/A</v>
      </c>
      <c r="I49" t="e">
        <f>VLOOKUP(A49,List2!$BA$2:$BI$78,9,0)</f>
        <v>#N/A</v>
      </c>
      <c r="J49" t="e">
        <f>VLOOKUP(A49,List2!$AW$9:$AY$85,3,0)</f>
        <v>#N/A</v>
      </c>
      <c r="K49" s="11">
        <f>VLOOKUP(VLOOKUP(A49,List2!$A$7:$B$176,2,0),List2!$AK$8:$AM$86,3,0)</f>
        <v>7.1</v>
      </c>
      <c r="L49">
        <f>VLOOKUP(A49,List2!$AS$8:$AU$210,3,0)</f>
        <v>1.1000000000000001</v>
      </c>
      <c r="M49">
        <f>VLOOKUP(VLOOKUP(A49,List2!$A$7:$C$176,3,0),List2!$AO$8:$AQ$20,3,0)</f>
        <v>27.5</v>
      </c>
    </row>
    <row r="50" spans="1:13" x14ac:dyDescent="0.25">
      <c r="A50" s="2">
        <v>39114</v>
      </c>
      <c r="B50">
        <f t="shared" si="5"/>
        <v>2.93</v>
      </c>
      <c r="C50">
        <f t="shared" si="6"/>
        <v>1.3</v>
      </c>
      <c r="D50">
        <f t="shared" si="7"/>
        <v>28.106000000000002</v>
      </c>
      <c r="E50">
        <f t="shared" si="8"/>
        <v>4.0970000000000004</v>
      </c>
      <c r="F50">
        <f t="shared" si="9"/>
        <v>2.5</v>
      </c>
      <c r="G50" t="e">
        <f>VLOOKUP(A50,List2!$BA$2:$BI$78,7,0)</f>
        <v>#N/A</v>
      </c>
      <c r="H50" t="e">
        <f>VLOOKUP(A50,List2!$BA$2:$BI$78,8,0)</f>
        <v>#N/A</v>
      </c>
      <c r="I50" t="e">
        <f>VLOOKUP(A50,List2!$BA$2:$BI$78,9,0)</f>
        <v>#N/A</v>
      </c>
      <c r="J50" t="e">
        <f>VLOOKUP(A50,List2!$AW$9:$AY$85,3,0)</f>
        <v>#N/A</v>
      </c>
      <c r="K50" s="11">
        <f>VLOOKUP(VLOOKUP(A50,List2!$A$7:$B$176,2,0),List2!$AK$8:$AM$86,3,0)</f>
        <v>7.1</v>
      </c>
      <c r="L50">
        <f>VLOOKUP(A50,List2!$AS$8:$AU$210,3,0)</f>
        <v>3.9</v>
      </c>
      <c r="M50">
        <f>VLOOKUP(VLOOKUP(A50,List2!$A$7:$C$176,3,0),List2!$AO$8:$AQ$20,3,0)</f>
        <v>27.5</v>
      </c>
    </row>
    <row r="51" spans="1:13" x14ac:dyDescent="0.25">
      <c r="A51" s="1">
        <v>39142</v>
      </c>
      <c r="B51">
        <f t="shared" si="5"/>
        <v>2.79</v>
      </c>
      <c r="C51">
        <f t="shared" si="6"/>
        <v>1.5</v>
      </c>
      <c r="D51">
        <f t="shared" si="7"/>
        <v>28.23</v>
      </c>
      <c r="E51">
        <f t="shared" si="8"/>
        <v>4.0579999999999998</v>
      </c>
      <c r="F51">
        <f t="shared" si="9"/>
        <v>2.5</v>
      </c>
      <c r="G51" t="e">
        <f>VLOOKUP(A51,List2!$BA$2:$BI$78,7,0)</f>
        <v>#N/A</v>
      </c>
      <c r="H51" t="e">
        <f>VLOOKUP(A51,List2!$BA$2:$BI$78,8,0)</f>
        <v>#N/A</v>
      </c>
      <c r="I51" t="e">
        <f>VLOOKUP(A51,List2!$BA$2:$BI$78,9,0)</f>
        <v>#N/A</v>
      </c>
      <c r="J51" t="e">
        <f>VLOOKUP(A51,List2!$AW$9:$AY$85,3,0)</f>
        <v>#N/A</v>
      </c>
      <c r="K51" s="11">
        <f>VLOOKUP(VLOOKUP(A51,List2!$A$7:$B$176,2,0),List2!$AK$8:$AM$86,3,0)</f>
        <v>7.1</v>
      </c>
      <c r="L51">
        <f>VLOOKUP(A51,List2!$AS$8:$AU$210,3,0)</f>
        <v>1.3</v>
      </c>
      <c r="M51">
        <f>VLOOKUP(VLOOKUP(A51,List2!$A$7:$C$176,3,0),List2!$AO$8:$AQ$20,3,0)</f>
        <v>27.5</v>
      </c>
    </row>
    <row r="52" spans="1:13" x14ac:dyDescent="0.25">
      <c r="A52" s="2">
        <v>39173</v>
      </c>
      <c r="B52">
        <f t="shared" si="5"/>
        <v>2.86</v>
      </c>
      <c r="C52">
        <f t="shared" si="6"/>
        <v>1.9</v>
      </c>
      <c r="D52">
        <f t="shared" si="7"/>
        <v>28.006</v>
      </c>
      <c r="E52">
        <f t="shared" si="8"/>
        <v>4.1769999999999996</v>
      </c>
      <c r="F52">
        <f t="shared" si="9"/>
        <v>2.5</v>
      </c>
      <c r="G52" t="e">
        <f>VLOOKUP(A52,List2!$BA$2:$BI$78,7,0)</f>
        <v>#N/A</v>
      </c>
      <c r="H52" t="e">
        <f>VLOOKUP(A52,List2!$BA$2:$BI$78,8,0)</f>
        <v>#N/A</v>
      </c>
      <c r="I52" t="e">
        <f>VLOOKUP(A52,List2!$BA$2:$BI$78,9,0)</f>
        <v>#N/A</v>
      </c>
      <c r="J52" t="e">
        <f>VLOOKUP(A52,List2!$AW$9:$AY$85,3,0)</f>
        <v>#N/A</v>
      </c>
      <c r="K52" s="11">
        <f>VLOOKUP(VLOOKUP(A52,List2!$A$7:$B$176,2,0),List2!$AK$8:$AM$86,3,0)</f>
        <v>6.2</v>
      </c>
      <c r="L52">
        <f>VLOOKUP(A52,List2!$AS$8:$AU$210,3,0)</f>
        <v>0.8</v>
      </c>
      <c r="M52">
        <f>VLOOKUP(VLOOKUP(A52,List2!$A$7:$C$176,3,0),List2!$AO$8:$AQ$20,3,0)</f>
        <v>27.5</v>
      </c>
    </row>
    <row r="53" spans="1:13" x14ac:dyDescent="0.25">
      <c r="A53" s="1">
        <v>39203</v>
      </c>
      <c r="B53">
        <f t="shared" si="5"/>
        <v>3.05</v>
      </c>
      <c r="C53">
        <f t="shared" si="6"/>
        <v>2.5</v>
      </c>
      <c r="D53">
        <f t="shared" si="7"/>
        <v>28.192</v>
      </c>
      <c r="E53">
        <f t="shared" si="8"/>
        <v>4.298</v>
      </c>
      <c r="F53">
        <f t="shared" si="9"/>
        <v>2.5</v>
      </c>
      <c r="G53" t="e">
        <f>VLOOKUP(A53,List2!$BA$2:$BI$78,7,0)</f>
        <v>#N/A</v>
      </c>
      <c r="H53" t="e">
        <f>VLOOKUP(A53,List2!$BA$2:$BI$78,8,0)</f>
        <v>#N/A</v>
      </c>
      <c r="I53" t="e">
        <f>VLOOKUP(A53,List2!$BA$2:$BI$78,9,0)</f>
        <v>#N/A</v>
      </c>
      <c r="J53" t="e">
        <f>VLOOKUP(A53,List2!$AW$9:$AY$85,3,0)</f>
        <v>#N/A</v>
      </c>
      <c r="K53" s="11">
        <f>VLOOKUP(VLOOKUP(A53,List2!$A$7:$B$176,2,0),List2!$AK$8:$AM$86,3,0)</f>
        <v>6.2</v>
      </c>
      <c r="L53">
        <f>VLOOKUP(A53,List2!$AS$8:$AU$210,3,0)</f>
        <v>-2</v>
      </c>
      <c r="M53">
        <f>VLOOKUP(VLOOKUP(A53,List2!$A$7:$C$176,3,0),List2!$AO$8:$AQ$20,3,0)</f>
        <v>27.5</v>
      </c>
    </row>
    <row r="54" spans="1:13" x14ac:dyDescent="0.25">
      <c r="A54" s="2">
        <v>39234</v>
      </c>
      <c r="B54">
        <f t="shared" si="5"/>
        <v>3.22</v>
      </c>
      <c r="C54">
        <f t="shared" si="6"/>
        <v>2.4</v>
      </c>
      <c r="D54">
        <f t="shared" si="7"/>
        <v>28.283000000000001</v>
      </c>
      <c r="E54">
        <f t="shared" si="8"/>
        <v>4.4550000000000001</v>
      </c>
      <c r="F54">
        <f t="shared" si="9"/>
        <v>2.75</v>
      </c>
      <c r="G54" t="e">
        <f>VLOOKUP(A54,List2!$BA$2:$BI$78,7,0)</f>
        <v>#N/A</v>
      </c>
      <c r="H54" t="e">
        <f>VLOOKUP(A54,List2!$BA$2:$BI$78,8,0)</f>
        <v>#N/A</v>
      </c>
      <c r="I54" t="e">
        <f>VLOOKUP(A54,List2!$BA$2:$BI$78,9,0)</f>
        <v>#N/A</v>
      </c>
      <c r="J54" t="e">
        <f>VLOOKUP(A54,List2!$AW$9:$AY$85,3,0)</f>
        <v>#N/A</v>
      </c>
      <c r="K54" s="11">
        <f>VLOOKUP(VLOOKUP(A54,List2!$A$7:$B$176,2,0),List2!$AK$8:$AM$86,3,0)</f>
        <v>6.2</v>
      </c>
      <c r="L54">
        <f>VLOOKUP(A54,List2!$AS$8:$AU$210,3,0)</f>
        <v>0.8</v>
      </c>
      <c r="M54">
        <f>VLOOKUP(VLOOKUP(A54,List2!$A$7:$C$176,3,0),List2!$AO$8:$AQ$20,3,0)</f>
        <v>27.5</v>
      </c>
    </row>
    <row r="55" spans="1:13" x14ac:dyDescent="0.25">
      <c r="A55" s="1">
        <v>39264</v>
      </c>
      <c r="B55">
        <f t="shared" si="5"/>
        <v>3.49</v>
      </c>
      <c r="C55">
        <f t="shared" si="6"/>
        <v>2.5</v>
      </c>
      <c r="D55">
        <f t="shared" si="7"/>
        <v>28.728999999999999</v>
      </c>
      <c r="E55">
        <f t="shared" si="8"/>
        <v>4.5280000000000005</v>
      </c>
      <c r="F55">
        <f t="shared" si="9"/>
        <v>2.75</v>
      </c>
      <c r="G55" t="e">
        <f>VLOOKUP(A55,List2!$BA$2:$BI$78,7,0)</f>
        <v>#N/A</v>
      </c>
      <c r="H55" t="e">
        <f>VLOOKUP(A55,List2!$BA$2:$BI$78,8,0)</f>
        <v>#N/A</v>
      </c>
      <c r="I55" t="e">
        <f>VLOOKUP(A55,List2!$BA$2:$BI$78,9,0)</f>
        <v>#N/A</v>
      </c>
      <c r="J55" t="e">
        <f>VLOOKUP(A55,List2!$AW$9:$AY$85,3,0)</f>
        <v>#N/A</v>
      </c>
      <c r="K55" s="11">
        <f>VLOOKUP(VLOOKUP(A55,List2!$A$7:$B$176,2,0),List2!$AK$8:$AM$86,3,0)</f>
        <v>5.3</v>
      </c>
      <c r="L55">
        <f>VLOOKUP(A55,List2!$AS$8:$AU$210,3,0)</f>
        <v>-0.1</v>
      </c>
      <c r="M55">
        <f>VLOOKUP(VLOOKUP(A55,List2!$A$7:$C$176,3,0),List2!$AO$8:$AQ$20,3,0)</f>
        <v>27.5</v>
      </c>
    </row>
    <row r="56" spans="1:13" x14ac:dyDescent="0.25">
      <c r="A56" s="2">
        <v>39295</v>
      </c>
      <c r="B56">
        <f t="shared" si="5"/>
        <v>3.7199999999999998</v>
      </c>
      <c r="C56">
        <f t="shared" si="6"/>
        <v>2.2999999999999998</v>
      </c>
      <c r="D56">
        <f t="shared" si="7"/>
        <v>28.073</v>
      </c>
      <c r="E56">
        <f t="shared" si="8"/>
        <v>4.5369999999999999</v>
      </c>
      <c r="F56">
        <f t="shared" si="9"/>
        <v>3</v>
      </c>
      <c r="G56" t="e">
        <f>VLOOKUP(A56,List2!$BA$2:$BI$78,7,0)</f>
        <v>#N/A</v>
      </c>
      <c r="H56" t="e">
        <f>VLOOKUP(A56,List2!$BA$2:$BI$78,8,0)</f>
        <v>#N/A</v>
      </c>
      <c r="I56" t="e">
        <f>VLOOKUP(A56,List2!$BA$2:$BI$78,9,0)</f>
        <v>#N/A</v>
      </c>
      <c r="J56" t="e">
        <f>VLOOKUP(A56,List2!$AW$9:$AY$85,3,0)</f>
        <v>#N/A</v>
      </c>
      <c r="K56" s="11">
        <f>VLOOKUP(VLOOKUP(A56,List2!$A$7:$B$176,2,0),List2!$AK$8:$AM$86,3,0)</f>
        <v>5.3</v>
      </c>
      <c r="L56">
        <f>VLOOKUP(A56,List2!$AS$8:$AU$210,3,0)</f>
        <v>1.5</v>
      </c>
      <c r="M56">
        <f>VLOOKUP(VLOOKUP(A56,List2!$A$7:$C$176,3,0),List2!$AO$8:$AQ$20,3,0)</f>
        <v>27.5</v>
      </c>
    </row>
    <row r="57" spans="1:13" x14ac:dyDescent="0.25">
      <c r="A57" s="1">
        <v>39326</v>
      </c>
      <c r="B57">
        <f t="shared" si="5"/>
        <v>3.82</v>
      </c>
      <c r="C57">
        <f t="shared" si="6"/>
        <v>2.4</v>
      </c>
      <c r="D57">
        <f t="shared" si="7"/>
        <v>27.695</v>
      </c>
      <c r="E57">
        <f t="shared" si="8"/>
        <v>4.7809999999999997</v>
      </c>
      <c r="F57">
        <f t="shared" si="9"/>
        <v>3.25</v>
      </c>
      <c r="G57" t="e">
        <f>VLOOKUP(A57,List2!$BA$2:$BI$78,7,0)</f>
        <v>#N/A</v>
      </c>
      <c r="H57" t="e">
        <f>VLOOKUP(A57,List2!$BA$2:$BI$78,8,0)</f>
        <v>#N/A</v>
      </c>
      <c r="I57" t="e">
        <f>VLOOKUP(A57,List2!$BA$2:$BI$78,9,0)</f>
        <v>#N/A</v>
      </c>
      <c r="J57" t="e">
        <f>VLOOKUP(A57,List2!$AW$9:$AY$85,3,0)</f>
        <v>#N/A</v>
      </c>
      <c r="K57" s="11">
        <f>VLOOKUP(VLOOKUP(A57,List2!$A$7:$B$176,2,0),List2!$AK$8:$AM$86,3,0)</f>
        <v>5.3</v>
      </c>
      <c r="L57">
        <f>VLOOKUP(A57,List2!$AS$8:$AU$210,3,0)</f>
        <v>-2.6</v>
      </c>
      <c r="M57">
        <f>VLOOKUP(VLOOKUP(A57,List2!$A$7:$C$176,3,0),List2!$AO$8:$AQ$20,3,0)</f>
        <v>27.5</v>
      </c>
    </row>
    <row r="58" spans="1:13" x14ac:dyDescent="0.25">
      <c r="A58" s="2">
        <v>39356</v>
      </c>
      <c r="B58">
        <f t="shared" si="5"/>
        <v>3.82</v>
      </c>
      <c r="C58">
        <f t="shared" si="6"/>
        <v>2.8</v>
      </c>
      <c r="D58">
        <f t="shared" si="7"/>
        <v>27.555</v>
      </c>
      <c r="E58">
        <f t="shared" si="8"/>
        <v>4.726</v>
      </c>
      <c r="F58">
        <f t="shared" si="9"/>
        <v>3.25</v>
      </c>
      <c r="G58" t="e">
        <f>VLOOKUP(A58,List2!$BA$2:$BI$78,7,0)</f>
        <v>#N/A</v>
      </c>
      <c r="H58" t="e">
        <f>VLOOKUP(A58,List2!$BA$2:$BI$78,8,0)</f>
        <v>#N/A</v>
      </c>
      <c r="I58" t="e">
        <f>VLOOKUP(A58,List2!$BA$2:$BI$78,9,0)</f>
        <v>#N/A</v>
      </c>
      <c r="J58" t="e">
        <f>VLOOKUP(A58,List2!$AW$9:$AY$85,3,0)</f>
        <v>#N/A</v>
      </c>
      <c r="K58" s="11">
        <f>VLOOKUP(VLOOKUP(A58,List2!$A$7:$B$176,2,0),List2!$AK$8:$AM$86,3,0)</f>
        <v>5.3</v>
      </c>
      <c r="L58">
        <f>VLOOKUP(A58,List2!$AS$8:$AU$210,3,0)</f>
        <v>1.4</v>
      </c>
      <c r="M58">
        <f>VLOOKUP(VLOOKUP(A58,List2!$A$7:$C$176,3,0),List2!$AO$8:$AQ$20,3,0)</f>
        <v>27.5</v>
      </c>
    </row>
    <row r="59" spans="1:13" x14ac:dyDescent="0.25">
      <c r="A59" s="1">
        <v>39387</v>
      </c>
      <c r="B59">
        <f t="shared" si="5"/>
        <v>3.83</v>
      </c>
      <c r="C59">
        <f t="shared" si="6"/>
        <v>4</v>
      </c>
      <c r="D59">
        <f t="shared" si="7"/>
        <v>26.951999999999998</v>
      </c>
      <c r="E59">
        <f t="shared" si="8"/>
        <v>4.5990000000000002</v>
      </c>
      <c r="F59">
        <f t="shared" si="9"/>
        <v>3.25</v>
      </c>
      <c r="G59" t="e">
        <f>VLOOKUP(A59,List2!$BA$2:$BI$78,7,0)</f>
        <v>#N/A</v>
      </c>
      <c r="H59" t="e">
        <f>VLOOKUP(A59,List2!$BA$2:$BI$78,8,0)</f>
        <v>#N/A</v>
      </c>
      <c r="I59" t="e">
        <f>VLOOKUP(A59,List2!$BA$2:$BI$78,9,0)</f>
        <v>#N/A</v>
      </c>
      <c r="J59" t="e">
        <f>VLOOKUP(A59,List2!$AW$9:$AY$85,3,0)</f>
        <v>#N/A</v>
      </c>
      <c r="K59" s="11">
        <f>VLOOKUP(VLOOKUP(A59,List2!$A$7:$B$176,2,0),List2!$AK$8:$AM$86,3,0)</f>
        <v>5.3</v>
      </c>
      <c r="L59">
        <f>VLOOKUP(A59,List2!$AS$8:$AU$210,3,0)</f>
        <v>0.7</v>
      </c>
      <c r="M59">
        <f>VLOOKUP(VLOOKUP(A59,List2!$A$7:$C$176,3,0),List2!$AO$8:$AQ$20,3,0)</f>
        <v>27.5</v>
      </c>
    </row>
    <row r="60" spans="1:13" x14ac:dyDescent="0.25">
      <c r="A60" s="2">
        <v>39417</v>
      </c>
      <c r="B60">
        <f t="shared" si="5"/>
        <v>4.2</v>
      </c>
      <c r="C60">
        <f t="shared" si="6"/>
        <v>5</v>
      </c>
      <c r="D60">
        <f t="shared" si="7"/>
        <v>26.236999999999998</v>
      </c>
      <c r="E60">
        <f t="shared" si="8"/>
        <v>4.6920000000000002</v>
      </c>
      <c r="F60">
        <f t="shared" si="9"/>
        <v>3.5</v>
      </c>
      <c r="G60" t="e">
        <f>VLOOKUP(A60,List2!$BA$2:$BI$78,7,0)</f>
        <v>#N/A</v>
      </c>
      <c r="H60" t="e">
        <f>VLOOKUP(A60,List2!$BA$2:$BI$78,8,0)</f>
        <v>#N/A</v>
      </c>
      <c r="I60" t="e">
        <f>VLOOKUP(A60,List2!$BA$2:$BI$78,9,0)</f>
        <v>#N/A</v>
      </c>
      <c r="J60" t="e">
        <f>VLOOKUP(A60,List2!$AW$9:$AY$85,3,0)</f>
        <v>#N/A</v>
      </c>
      <c r="K60" s="11">
        <f>VLOOKUP(VLOOKUP(A60,List2!$A$7:$B$176,2,0),List2!$AK$8:$AM$86,3,0)</f>
        <v>5.3</v>
      </c>
      <c r="L60">
        <f>VLOOKUP(A60,List2!$AS$8:$AU$210,3,0)</f>
        <v>0.4</v>
      </c>
      <c r="M60">
        <f>VLOOKUP(VLOOKUP(A60,List2!$A$7:$C$176,3,0),List2!$AO$8:$AQ$20,3,0)</f>
        <v>27.5</v>
      </c>
    </row>
    <row r="61" spans="1:13" x14ac:dyDescent="0.25">
      <c r="A61" s="1">
        <v>39448</v>
      </c>
      <c r="B61">
        <f t="shared" si="5"/>
        <v>4.2</v>
      </c>
      <c r="C61">
        <f t="shared" si="6"/>
        <v>5.4</v>
      </c>
      <c r="D61">
        <f t="shared" si="7"/>
        <v>26.545000000000002</v>
      </c>
      <c r="E61">
        <f t="shared" si="8"/>
        <v>4.7450000000000001</v>
      </c>
      <c r="F61">
        <f t="shared" si="9"/>
        <v>3.5</v>
      </c>
      <c r="G61" t="e">
        <f>VLOOKUP(A61,List2!$BA$2:$BI$78,7,0)</f>
        <v>#N/A</v>
      </c>
      <c r="H61" t="e">
        <f>VLOOKUP(A61,List2!$BA$2:$BI$78,8,0)</f>
        <v>#N/A</v>
      </c>
      <c r="I61" t="e">
        <f>VLOOKUP(A61,List2!$BA$2:$BI$78,9,0)</f>
        <v>#N/A</v>
      </c>
      <c r="J61" t="e">
        <f>VLOOKUP(A61,List2!$AW$9:$AY$85,3,0)</f>
        <v>#N/A</v>
      </c>
      <c r="K61" s="11">
        <f>VLOOKUP(VLOOKUP(A61,List2!$A$7:$B$176,2,0),List2!$AK$8:$AM$86,3,0)</f>
        <v>5.2</v>
      </c>
      <c r="L61">
        <f>VLOOKUP(A61,List2!$AS$8:$AU$210,3,0)</f>
        <v>1.7</v>
      </c>
      <c r="M61">
        <f>VLOOKUP(VLOOKUP(A61,List2!$A$7:$C$176,3,0),List2!$AO$8:$AQ$20,3,0)</f>
        <v>26</v>
      </c>
    </row>
    <row r="62" spans="1:13" x14ac:dyDescent="0.25">
      <c r="A62" s="2">
        <v>39479</v>
      </c>
      <c r="B62">
        <f t="shared" si="5"/>
        <v>4.08</v>
      </c>
      <c r="C62">
        <f t="shared" si="6"/>
        <v>7.5</v>
      </c>
      <c r="D62">
        <f t="shared" si="7"/>
        <v>26.021999999999998</v>
      </c>
      <c r="E62">
        <f t="shared" si="8"/>
        <v>4.3159999999999998</v>
      </c>
      <c r="F62">
        <f t="shared" si="9"/>
        <v>3.5</v>
      </c>
      <c r="G62" t="e">
        <f>VLOOKUP(A62,List2!$BA$2:$BI$78,7,0)</f>
        <v>#N/A</v>
      </c>
      <c r="H62" t="e">
        <f>VLOOKUP(A62,List2!$BA$2:$BI$78,8,0)</f>
        <v>#N/A</v>
      </c>
      <c r="I62" t="e">
        <f>VLOOKUP(A62,List2!$BA$2:$BI$78,9,0)</f>
        <v>#N/A</v>
      </c>
      <c r="J62" t="e">
        <f>VLOOKUP(A62,List2!$AW$9:$AY$85,3,0)</f>
        <v>#N/A</v>
      </c>
      <c r="K62" s="11">
        <f>VLOOKUP(VLOOKUP(A62,List2!$A$7:$B$176,2,0),List2!$AK$8:$AM$86,3,0)</f>
        <v>5.2</v>
      </c>
      <c r="L62">
        <f>VLOOKUP(A62,List2!$AS$8:$AU$210,3,0)</f>
        <v>1</v>
      </c>
      <c r="M62">
        <f>VLOOKUP(VLOOKUP(A62,List2!$A$7:$C$176,3,0),List2!$AO$8:$AQ$20,3,0)</f>
        <v>26</v>
      </c>
    </row>
    <row r="63" spans="1:13" x14ac:dyDescent="0.25">
      <c r="A63" s="1">
        <v>39508</v>
      </c>
      <c r="B63">
        <f t="shared" si="5"/>
        <v>4.13</v>
      </c>
      <c r="C63">
        <f t="shared" si="6"/>
        <v>7.5</v>
      </c>
      <c r="D63">
        <f t="shared" si="7"/>
        <v>25.11</v>
      </c>
      <c r="E63">
        <f t="shared" si="8"/>
        <v>4.3819999999999997</v>
      </c>
      <c r="F63">
        <f t="shared" si="9"/>
        <v>3.75</v>
      </c>
      <c r="G63" t="e">
        <f>VLOOKUP(A63,List2!$BA$2:$BI$78,7,0)</f>
        <v>#N/A</v>
      </c>
      <c r="H63" t="e">
        <f>VLOOKUP(A63,List2!$BA$2:$BI$78,8,0)</f>
        <v>#N/A</v>
      </c>
      <c r="I63" t="e">
        <f>VLOOKUP(A63,List2!$BA$2:$BI$78,9,0)</f>
        <v>#N/A</v>
      </c>
      <c r="J63" t="e">
        <f>VLOOKUP(A63,List2!$AW$9:$AY$85,3,0)</f>
        <v>#N/A</v>
      </c>
      <c r="K63" s="11">
        <f>VLOOKUP(VLOOKUP(A63,List2!$A$7:$B$176,2,0),List2!$AK$8:$AM$86,3,0)</f>
        <v>5.2</v>
      </c>
      <c r="L63">
        <f>VLOOKUP(A63,List2!$AS$8:$AU$210,3,0)</f>
        <v>-0.1</v>
      </c>
      <c r="M63">
        <f>VLOOKUP(VLOOKUP(A63,List2!$A$7:$C$176,3,0),List2!$AO$8:$AQ$20,3,0)</f>
        <v>26</v>
      </c>
    </row>
    <row r="64" spans="1:13" x14ac:dyDescent="0.25">
      <c r="A64" s="1">
        <v>39539</v>
      </c>
      <c r="B64">
        <f t="shared" si="5"/>
        <v>4.32</v>
      </c>
      <c r="C64">
        <f t="shared" si="6"/>
        <v>7.1</v>
      </c>
      <c r="D64">
        <f t="shared" si="7"/>
        <v>25.236999999999998</v>
      </c>
      <c r="E64">
        <f t="shared" si="8"/>
        <v>4.7249999999999996</v>
      </c>
      <c r="F64">
        <f t="shared" si="9"/>
        <v>3.75</v>
      </c>
      <c r="G64" t="e">
        <f>VLOOKUP(A64,List2!$BA$2:$BI$78,7,0)</f>
        <v>#N/A</v>
      </c>
      <c r="H64" t="e">
        <f>VLOOKUP(A64,List2!$BA$2:$BI$78,8,0)</f>
        <v>#N/A</v>
      </c>
      <c r="I64" t="e">
        <f>VLOOKUP(A64,List2!$BA$2:$BI$78,9,0)</f>
        <v>#N/A</v>
      </c>
      <c r="J64" t="e">
        <f>VLOOKUP(A64,List2!$AW$9:$AY$85,3,0)</f>
        <v>#N/A</v>
      </c>
      <c r="K64" s="11">
        <f>VLOOKUP(VLOOKUP(A64,List2!$A$7:$B$176,2,0),List2!$AK$8:$AM$86,3,0)</f>
        <v>4</v>
      </c>
      <c r="L64">
        <f>VLOOKUP(A64,List2!$AS$8:$AU$210,3,0)</f>
        <v>-1.6</v>
      </c>
      <c r="M64">
        <f>VLOOKUP(VLOOKUP(A64,List2!$A$7:$C$176,3,0),List2!$AO$8:$AQ$20,3,0)</f>
        <v>26</v>
      </c>
    </row>
    <row r="65" spans="1:13" x14ac:dyDescent="0.25">
      <c r="A65" s="3">
        <v>39569</v>
      </c>
      <c r="B65">
        <f t="shared" si="5"/>
        <v>4.2699999999999996</v>
      </c>
      <c r="C65">
        <f t="shared" si="6"/>
        <v>6.8</v>
      </c>
      <c r="D65">
        <f t="shared" si="7"/>
        <v>25.242999999999999</v>
      </c>
      <c r="E65">
        <f t="shared" si="8"/>
        <v>4.9550000000000001</v>
      </c>
      <c r="F65">
        <f t="shared" si="9"/>
        <v>3.75</v>
      </c>
      <c r="G65" t="e">
        <f>VLOOKUP(A65,List2!$BA$2:$BI$78,7,0)</f>
        <v>#N/A</v>
      </c>
      <c r="H65" t="e">
        <f>VLOOKUP(A65,List2!$BA$2:$BI$78,8,0)</f>
        <v>#N/A</v>
      </c>
      <c r="I65" t="e">
        <f>VLOOKUP(A65,List2!$BA$2:$BI$78,9,0)</f>
        <v>#N/A</v>
      </c>
      <c r="J65" t="e">
        <f>VLOOKUP(A65,List2!$AW$9:$AY$85,3,0)</f>
        <v>#N/A</v>
      </c>
      <c r="K65" s="11">
        <f>VLOOKUP(VLOOKUP(A65,List2!$A$7:$B$176,2,0),List2!$AK$8:$AM$86,3,0)</f>
        <v>4</v>
      </c>
      <c r="L65">
        <f>VLOOKUP(A65,List2!$AS$8:$AU$210,3,0)</f>
        <v>0.7</v>
      </c>
      <c r="M65">
        <f>VLOOKUP(VLOOKUP(A65,List2!$A$7:$C$176,3,0),List2!$AO$8:$AQ$20,3,0)</f>
        <v>26</v>
      </c>
    </row>
    <row r="66" spans="1:13" x14ac:dyDescent="0.25">
      <c r="A66" s="4">
        <v>39600</v>
      </c>
      <c r="B66">
        <f t="shared" ref="B66:B97" si="10">VLOOKUP(A66,rngPribor,3,0)</f>
        <v>4.25</v>
      </c>
      <c r="C66">
        <f t="shared" ref="C66:C97" si="11">VLOOKUP(A66,rngCPI,3,0)</f>
        <v>6.8</v>
      </c>
      <c r="D66">
        <f t="shared" ref="D66:D97" si="12">VLOOKUP(A66,rngEURCZK,3,0)</f>
        <v>25.033000000000001</v>
      </c>
      <c r="E66">
        <f t="shared" ref="E66:E97" si="13">VLOOKUP(A66,rngEURIBOR,3,0)</f>
        <v>5.0970000000000004</v>
      </c>
      <c r="F66">
        <f t="shared" ref="F66:F97" si="14">VLOOKUP(A66,rngCNBrepo,3,0)</f>
        <v>3.75</v>
      </c>
      <c r="G66" t="e">
        <f>VLOOKUP(A66,List2!$BA$2:$BI$78,7,0)</f>
        <v>#N/A</v>
      </c>
      <c r="H66" t="e">
        <f>VLOOKUP(A66,List2!$BA$2:$BI$78,8,0)</f>
        <v>#N/A</v>
      </c>
      <c r="I66" t="e">
        <f>VLOOKUP(A66,List2!$BA$2:$BI$78,9,0)</f>
        <v>#N/A</v>
      </c>
      <c r="J66" t="e">
        <f>VLOOKUP(A66,List2!$AW$9:$AY$85,3,0)</f>
        <v>#N/A</v>
      </c>
      <c r="K66" s="11">
        <f>VLOOKUP(VLOOKUP(A66,List2!$A$7:$B$176,2,0),List2!$AK$8:$AM$86,3,0)</f>
        <v>4</v>
      </c>
      <c r="L66">
        <f>VLOOKUP(A66,List2!$AS$8:$AU$210,3,0)</f>
        <v>-0.3</v>
      </c>
      <c r="M66">
        <f>VLOOKUP(VLOOKUP(A66,List2!$A$7:$C$176,3,0),List2!$AO$8:$AQ$20,3,0)</f>
        <v>26</v>
      </c>
    </row>
    <row r="67" spans="1:13" x14ac:dyDescent="0.25">
      <c r="A67" s="1">
        <v>39630</v>
      </c>
      <c r="B67">
        <f t="shared" si="10"/>
        <v>4.46</v>
      </c>
      <c r="C67">
        <f t="shared" si="11"/>
        <v>6.7</v>
      </c>
      <c r="D67">
        <f t="shared" si="12"/>
        <v>23.884</v>
      </c>
      <c r="E67">
        <f t="shared" si="13"/>
        <v>5.39</v>
      </c>
      <c r="F67">
        <f t="shared" si="14"/>
        <v>3.75</v>
      </c>
      <c r="G67" t="e">
        <f>VLOOKUP(A67,List2!$BA$2:$BI$78,7,0)</f>
        <v>#N/A</v>
      </c>
      <c r="H67" t="e">
        <f>VLOOKUP(A67,List2!$BA$2:$BI$78,8,0)</f>
        <v>#N/A</v>
      </c>
      <c r="I67" t="e">
        <f>VLOOKUP(A67,List2!$BA$2:$BI$78,9,0)</f>
        <v>#N/A</v>
      </c>
      <c r="J67" t="e">
        <f>VLOOKUP(A67,List2!$AW$9:$AY$85,3,0)</f>
        <v>#N/A</v>
      </c>
      <c r="K67" s="11">
        <f>VLOOKUP(VLOOKUP(A67,List2!$A$7:$B$176,2,0),List2!$AK$8:$AM$86,3,0)</f>
        <v>3.9</v>
      </c>
      <c r="L67">
        <f>VLOOKUP(A67,List2!$AS$8:$AU$210,3,0)</f>
        <v>-1.1000000000000001</v>
      </c>
      <c r="M67">
        <f>VLOOKUP(VLOOKUP(A67,List2!$A$7:$C$176,3,0),List2!$AO$8:$AQ$20,3,0)</f>
        <v>26</v>
      </c>
    </row>
    <row r="68" spans="1:13" x14ac:dyDescent="0.25">
      <c r="A68" s="2">
        <v>39661</v>
      </c>
      <c r="B68">
        <f t="shared" si="10"/>
        <v>4</v>
      </c>
      <c r="C68">
        <f t="shared" si="11"/>
        <v>6.9</v>
      </c>
      <c r="D68">
        <f t="shared" si="12"/>
        <v>23.957000000000001</v>
      </c>
      <c r="E68">
        <f t="shared" si="13"/>
        <v>5.3659999999999997</v>
      </c>
      <c r="F68">
        <f t="shared" si="14"/>
        <v>3.75</v>
      </c>
      <c r="G68" t="e">
        <f>VLOOKUP(A68,List2!$BA$2:$BI$78,7,0)</f>
        <v>#N/A</v>
      </c>
      <c r="H68" t="e">
        <f>VLOOKUP(A68,List2!$BA$2:$BI$78,8,0)</f>
        <v>#N/A</v>
      </c>
      <c r="I68" t="e">
        <f>VLOOKUP(A68,List2!$BA$2:$BI$78,9,0)</f>
        <v>#N/A</v>
      </c>
      <c r="J68" t="e">
        <f>VLOOKUP(A68,List2!$AW$9:$AY$85,3,0)</f>
        <v>#N/A</v>
      </c>
      <c r="K68" s="11">
        <f>VLOOKUP(VLOOKUP(A68,List2!$A$7:$B$176,2,0),List2!$AK$8:$AM$86,3,0)</f>
        <v>3.9</v>
      </c>
      <c r="L68">
        <f>VLOOKUP(A68,List2!$AS$8:$AU$210,3,0)</f>
        <v>-2.5</v>
      </c>
      <c r="M68">
        <f>VLOOKUP(VLOOKUP(A68,List2!$A$7:$C$176,3,0),List2!$AO$8:$AQ$20,3,0)</f>
        <v>26</v>
      </c>
    </row>
    <row r="69" spans="1:13" x14ac:dyDescent="0.25">
      <c r="A69" s="1">
        <v>39692</v>
      </c>
      <c r="B69">
        <f t="shared" si="10"/>
        <v>3.8</v>
      </c>
      <c r="C69">
        <f t="shared" si="11"/>
        <v>6.5</v>
      </c>
      <c r="D69">
        <f t="shared" si="12"/>
        <v>24.795000000000002</v>
      </c>
      <c r="E69">
        <f t="shared" si="13"/>
        <v>5.335</v>
      </c>
      <c r="F69">
        <f t="shared" si="14"/>
        <v>3.5</v>
      </c>
      <c r="G69" t="e">
        <f>VLOOKUP(A69,List2!$BA$2:$BI$78,7,0)</f>
        <v>#N/A</v>
      </c>
      <c r="H69" t="e">
        <f>VLOOKUP(A69,List2!$BA$2:$BI$78,8,0)</f>
        <v>#N/A</v>
      </c>
      <c r="I69" t="e">
        <f>VLOOKUP(A69,List2!$BA$2:$BI$78,9,0)</f>
        <v>#N/A</v>
      </c>
      <c r="J69" t="e">
        <f>VLOOKUP(A69,List2!$AW$9:$AY$85,3,0)</f>
        <v>#N/A</v>
      </c>
      <c r="K69" s="11">
        <f>VLOOKUP(VLOOKUP(A69,List2!$A$7:$B$176,2,0),List2!$AK$8:$AM$86,3,0)</f>
        <v>3.9</v>
      </c>
      <c r="L69">
        <f>VLOOKUP(A69,List2!$AS$8:$AU$210,3,0)</f>
        <v>-3</v>
      </c>
      <c r="M69">
        <f>VLOOKUP(VLOOKUP(A69,List2!$A$7:$C$176,3,0),List2!$AO$8:$AQ$20,3,0)</f>
        <v>26</v>
      </c>
    </row>
    <row r="70" spans="1:13" x14ac:dyDescent="0.25">
      <c r="A70" s="2">
        <v>39722</v>
      </c>
      <c r="B70">
        <f t="shared" si="10"/>
        <v>3.84</v>
      </c>
      <c r="C70">
        <f t="shared" si="11"/>
        <v>6.6</v>
      </c>
      <c r="D70">
        <f t="shared" si="12"/>
        <v>24.5</v>
      </c>
      <c r="E70">
        <f t="shared" si="13"/>
        <v>5.4950000000000001</v>
      </c>
      <c r="F70">
        <f t="shared" si="14"/>
        <v>3.5</v>
      </c>
      <c r="G70" t="e">
        <f>VLOOKUP(A70,List2!$BA$2:$BI$78,7,0)</f>
        <v>#N/A</v>
      </c>
      <c r="H70" t="e">
        <f>VLOOKUP(A70,List2!$BA$2:$BI$78,8,0)</f>
        <v>#N/A</v>
      </c>
      <c r="I70" t="e">
        <f>VLOOKUP(A70,List2!$BA$2:$BI$78,9,0)</f>
        <v>#N/A</v>
      </c>
      <c r="J70" t="e">
        <f>VLOOKUP(A70,List2!$AW$9:$AY$85,3,0)</f>
        <v>#N/A</v>
      </c>
      <c r="K70" s="11">
        <f>VLOOKUP(VLOOKUP(A70,List2!$A$7:$B$176,2,0),List2!$AK$8:$AM$86,3,0)</f>
        <v>2.6</v>
      </c>
      <c r="L70">
        <f>VLOOKUP(A70,List2!$AS$8:$AU$210,3,0)</f>
        <v>1</v>
      </c>
      <c r="M70">
        <f>VLOOKUP(VLOOKUP(A70,List2!$A$7:$C$176,3,0),List2!$AO$8:$AQ$20,3,0)</f>
        <v>26</v>
      </c>
    </row>
    <row r="71" spans="1:13" x14ac:dyDescent="0.25">
      <c r="A71" s="1">
        <v>39753</v>
      </c>
      <c r="B71">
        <f t="shared" si="10"/>
        <v>4.1500000000000004</v>
      </c>
      <c r="C71">
        <f t="shared" si="11"/>
        <v>6</v>
      </c>
      <c r="D71">
        <f t="shared" si="12"/>
        <v>24.026</v>
      </c>
      <c r="E71">
        <f t="shared" si="13"/>
        <v>4.8650000000000002</v>
      </c>
      <c r="F71">
        <f t="shared" si="14"/>
        <v>3.5</v>
      </c>
      <c r="G71" t="e">
        <f>VLOOKUP(A71,List2!$BA$2:$BI$78,7,0)</f>
        <v>#N/A</v>
      </c>
      <c r="H71" t="e">
        <f>VLOOKUP(A71,List2!$BA$2:$BI$78,8,0)</f>
        <v>#N/A</v>
      </c>
      <c r="I71" t="e">
        <f>VLOOKUP(A71,List2!$BA$2:$BI$78,9,0)</f>
        <v>#N/A</v>
      </c>
      <c r="J71" t="e">
        <f>VLOOKUP(A71,List2!$AW$9:$AY$85,3,0)</f>
        <v>#N/A</v>
      </c>
      <c r="K71" s="11">
        <f>VLOOKUP(VLOOKUP(A71,List2!$A$7:$B$176,2,0),List2!$AK$8:$AM$86,3,0)</f>
        <v>2.6</v>
      </c>
      <c r="L71">
        <f>VLOOKUP(A71,List2!$AS$8:$AU$210,3,0)</f>
        <v>-3.9</v>
      </c>
      <c r="M71">
        <f>VLOOKUP(VLOOKUP(A71,List2!$A$7:$C$176,3,0),List2!$AO$8:$AQ$20,3,0)</f>
        <v>26</v>
      </c>
    </row>
    <row r="72" spans="1:13" x14ac:dyDescent="0.25">
      <c r="A72" s="2">
        <v>39783</v>
      </c>
      <c r="B72">
        <f t="shared" si="10"/>
        <v>4.3499999999999996</v>
      </c>
      <c r="C72">
        <f t="shared" si="11"/>
        <v>4.4000000000000004</v>
      </c>
      <c r="D72">
        <f t="shared" si="12"/>
        <v>25.370999999999999</v>
      </c>
      <c r="E72">
        <f t="shared" si="13"/>
        <v>3.9510000000000001</v>
      </c>
      <c r="F72">
        <f t="shared" si="14"/>
        <v>2.75</v>
      </c>
      <c r="G72" t="e">
        <f>VLOOKUP(A72,List2!$BA$2:$BI$78,7,0)</f>
        <v>#N/A</v>
      </c>
      <c r="H72" t="e">
        <f>VLOOKUP(A72,List2!$BA$2:$BI$78,8,0)</f>
        <v>#N/A</v>
      </c>
      <c r="I72" t="e">
        <f>VLOOKUP(A72,List2!$BA$2:$BI$78,9,0)</f>
        <v>#N/A</v>
      </c>
      <c r="J72" t="e">
        <f>VLOOKUP(A72,List2!$AW$9:$AY$85,3,0)</f>
        <v>#N/A</v>
      </c>
      <c r="K72" s="11">
        <f>VLOOKUP(VLOOKUP(A72,List2!$A$7:$B$176,2,0),List2!$AK$8:$AM$86,3,0)</f>
        <v>2.6</v>
      </c>
      <c r="L72">
        <f>VLOOKUP(A72,List2!$AS$8:$AU$210,3,0)</f>
        <v>-3.6</v>
      </c>
      <c r="M72">
        <f>VLOOKUP(VLOOKUP(A72,List2!$A$7:$C$176,3,0),List2!$AO$8:$AQ$20,3,0)</f>
        <v>26</v>
      </c>
    </row>
    <row r="73" spans="1:13" x14ac:dyDescent="0.25">
      <c r="A73" s="1">
        <v>39814</v>
      </c>
      <c r="B73">
        <f t="shared" si="10"/>
        <v>3.9</v>
      </c>
      <c r="C73">
        <f t="shared" si="11"/>
        <v>3.6</v>
      </c>
      <c r="D73">
        <f t="shared" si="12"/>
        <v>26.85</v>
      </c>
      <c r="E73">
        <f t="shared" si="13"/>
        <v>3.0489999999999999</v>
      </c>
      <c r="F73">
        <f t="shared" si="14"/>
        <v>2.25</v>
      </c>
      <c r="G73" t="e">
        <f>VLOOKUP(A73,List2!$BA$2:$BI$78,7,0)</f>
        <v>#N/A</v>
      </c>
      <c r="H73" t="e">
        <f>VLOOKUP(A73,List2!$BA$2:$BI$78,8,0)</f>
        <v>#N/A</v>
      </c>
      <c r="I73" t="e">
        <f>VLOOKUP(A73,List2!$BA$2:$BI$78,9,0)</f>
        <v>#N/A</v>
      </c>
      <c r="J73" t="e">
        <f>VLOOKUP(A73,List2!$AW$9:$AY$85,3,0)</f>
        <v>#N/A</v>
      </c>
      <c r="K73" s="11">
        <f>VLOOKUP(VLOOKUP(A73,List2!$A$7:$B$176,2,0),List2!$AK$8:$AM$86,3,0)</f>
        <v>-0.2</v>
      </c>
      <c r="L73">
        <f>VLOOKUP(A73,List2!$AS$8:$AU$210,3,0)</f>
        <v>-3.3</v>
      </c>
      <c r="M73">
        <f>VLOOKUP(VLOOKUP(A73,List2!$A$7:$C$176,3,0),List2!$AO$8:$AQ$20,3,0)</f>
        <v>26.8</v>
      </c>
    </row>
    <row r="74" spans="1:13" x14ac:dyDescent="0.25">
      <c r="A74" s="2">
        <v>39845</v>
      </c>
      <c r="B74">
        <f t="shared" si="10"/>
        <v>2.8</v>
      </c>
      <c r="C74">
        <f t="shared" si="11"/>
        <v>2.2000000000000002</v>
      </c>
      <c r="D74">
        <f t="shared" si="12"/>
        <v>27.917000000000002</v>
      </c>
      <c r="E74">
        <f t="shared" si="13"/>
        <v>2.2730000000000001</v>
      </c>
      <c r="F74">
        <f t="shared" si="14"/>
        <v>2.25</v>
      </c>
      <c r="G74" t="e">
        <f>VLOOKUP(A74,List2!$BA$2:$BI$78,7,0)</f>
        <v>#N/A</v>
      </c>
      <c r="H74" t="e">
        <f>VLOOKUP(A74,List2!$BA$2:$BI$78,8,0)</f>
        <v>#N/A</v>
      </c>
      <c r="I74" t="e">
        <f>VLOOKUP(A74,List2!$BA$2:$BI$78,9,0)</f>
        <v>#N/A</v>
      </c>
      <c r="J74" t="e">
        <f>VLOOKUP(A74,List2!$AW$9:$AY$85,3,0)</f>
        <v>#N/A</v>
      </c>
      <c r="K74" s="11">
        <f>VLOOKUP(VLOOKUP(A74,List2!$A$7:$B$176,2,0),List2!$AK$8:$AM$86,3,0)</f>
        <v>-0.2</v>
      </c>
      <c r="L74">
        <f>VLOOKUP(A74,List2!$AS$8:$AU$210,3,0)</f>
        <v>-3.2</v>
      </c>
      <c r="M74">
        <f>VLOOKUP(VLOOKUP(A74,List2!$A$7:$C$176,3,0),List2!$AO$8:$AQ$20,3,0)</f>
        <v>26.8</v>
      </c>
    </row>
    <row r="75" spans="1:13" x14ac:dyDescent="0.25">
      <c r="A75" s="1">
        <v>39873</v>
      </c>
      <c r="B75">
        <f t="shared" si="10"/>
        <v>2.7</v>
      </c>
      <c r="C75">
        <f t="shared" si="11"/>
        <v>2</v>
      </c>
      <c r="D75">
        <f t="shared" si="12"/>
        <v>28.111999999999998</v>
      </c>
      <c r="E75">
        <f t="shared" si="13"/>
        <v>2.0329999999999999</v>
      </c>
      <c r="F75">
        <f t="shared" si="14"/>
        <v>1.75</v>
      </c>
      <c r="G75" t="e">
        <f>VLOOKUP(A75,List2!$BA$2:$BI$78,7,0)</f>
        <v>#N/A</v>
      </c>
      <c r="H75" t="e">
        <f>VLOOKUP(A75,List2!$BA$2:$BI$78,8,0)</f>
        <v>#N/A</v>
      </c>
      <c r="I75" t="e">
        <f>VLOOKUP(A75,List2!$BA$2:$BI$78,9,0)</f>
        <v>#N/A</v>
      </c>
      <c r="J75" t="e">
        <f>VLOOKUP(A75,List2!$AW$9:$AY$85,3,0)</f>
        <v>#N/A</v>
      </c>
      <c r="K75" s="11">
        <f>VLOOKUP(VLOOKUP(A75,List2!$A$7:$B$176,2,0),List2!$AK$8:$AM$86,3,0)</f>
        <v>-0.2</v>
      </c>
      <c r="L75">
        <f>VLOOKUP(A75,List2!$AS$8:$AU$210,3,0)</f>
        <v>0.8</v>
      </c>
      <c r="M75">
        <f>VLOOKUP(VLOOKUP(A75,List2!$A$7:$C$176,3,0),List2!$AO$8:$AQ$20,3,0)</f>
        <v>26.8</v>
      </c>
    </row>
    <row r="76" spans="1:13" x14ac:dyDescent="0.25">
      <c r="A76" s="2">
        <v>39904</v>
      </c>
      <c r="B76">
        <f t="shared" si="10"/>
        <v>2.8</v>
      </c>
      <c r="C76">
        <f t="shared" si="11"/>
        <v>2.2999999999999998</v>
      </c>
      <c r="D76">
        <f t="shared" si="12"/>
        <v>27.361000000000001</v>
      </c>
      <c r="E76">
        <f t="shared" si="13"/>
        <v>1.8120000000000001</v>
      </c>
      <c r="F76">
        <f t="shared" si="14"/>
        <v>1.75</v>
      </c>
      <c r="G76" t="e">
        <f>VLOOKUP(A76,List2!$BA$2:$BI$78,7,0)</f>
        <v>#N/A</v>
      </c>
      <c r="H76" t="e">
        <f>VLOOKUP(A76,List2!$BA$2:$BI$78,8,0)</f>
        <v>#N/A</v>
      </c>
      <c r="I76" t="e">
        <f>VLOOKUP(A76,List2!$BA$2:$BI$78,9,0)</f>
        <v>#N/A</v>
      </c>
      <c r="J76" t="e">
        <f>VLOOKUP(A76,List2!$AW$9:$AY$85,3,0)</f>
        <v>#N/A</v>
      </c>
      <c r="K76" s="11">
        <f>VLOOKUP(VLOOKUP(A76,List2!$A$7:$B$176,2,0),List2!$AK$8:$AM$86,3,0)</f>
        <v>-4.2</v>
      </c>
      <c r="L76">
        <f>VLOOKUP(A76,List2!$AS$8:$AU$210,3,0)</f>
        <v>0.8</v>
      </c>
      <c r="M76">
        <f>VLOOKUP(VLOOKUP(A76,List2!$A$7:$C$176,3,0),List2!$AO$8:$AQ$20,3,0)</f>
        <v>26.8</v>
      </c>
    </row>
    <row r="77" spans="1:13" x14ac:dyDescent="0.25">
      <c r="A77" s="1">
        <v>39934</v>
      </c>
      <c r="B77">
        <f t="shared" si="10"/>
        <v>2.7800000000000002</v>
      </c>
      <c r="C77">
        <f t="shared" si="11"/>
        <v>1.8</v>
      </c>
      <c r="D77">
        <f t="shared" si="12"/>
        <v>26.748000000000001</v>
      </c>
      <c r="E77">
        <f t="shared" si="13"/>
        <v>1.728</v>
      </c>
      <c r="F77">
        <f t="shared" si="14"/>
        <v>1.75</v>
      </c>
      <c r="G77" t="e">
        <f>VLOOKUP(A77,List2!$BA$2:$BI$78,7,0)</f>
        <v>#N/A</v>
      </c>
      <c r="H77" t="e">
        <f>VLOOKUP(A77,List2!$BA$2:$BI$78,8,0)</f>
        <v>#N/A</v>
      </c>
      <c r="I77" t="e">
        <f>VLOOKUP(A77,List2!$BA$2:$BI$78,9,0)</f>
        <v>#N/A</v>
      </c>
      <c r="J77" t="e">
        <f>VLOOKUP(A77,List2!$AW$9:$AY$85,3,0)</f>
        <v>#N/A</v>
      </c>
      <c r="K77" s="11">
        <f>VLOOKUP(VLOOKUP(A77,List2!$A$7:$B$176,2,0),List2!$AK$8:$AM$86,3,0)</f>
        <v>-4.2</v>
      </c>
      <c r="L77">
        <f>VLOOKUP(A77,List2!$AS$8:$AU$210,3,0)</f>
        <v>-1.9</v>
      </c>
      <c r="M77">
        <f>VLOOKUP(VLOOKUP(A77,List2!$A$7:$C$176,3,0),List2!$AO$8:$AQ$20,3,0)</f>
        <v>26.8</v>
      </c>
    </row>
    <row r="78" spans="1:13" x14ac:dyDescent="0.25">
      <c r="A78" s="2">
        <v>39965</v>
      </c>
      <c r="B78">
        <f t="shared" si="10"/>
        <v>2.5499999999999998</v>
      </c>
      <c r="C78">
        <f t="shared" si="11"/>
        <v>1.3</v>
      </c>
      <c r="D78">
        <f t="shared" si="12"/>
        <v>26.951999999999998</v>
      </c>
      <c r="E78">
        <f t="shared" si="13"/>
        <v>1.631</v>
      </c>
      <c r="F78">
        <f t="shared" si="14"/>
        <v>1.5</v>
      </c>
      <c r="G78" t="e">
        <f>VLOOKUP(A78,List2!$BA$2:$BI$78,7,0)</f>
        <v>#N/A</v>
      </c>
      <c r="H78" t="e">
        <f>VLOOKUP(A78,List2!$BA$2:$BI$78,8,0)</f>
        <v>#N/A</v>
      </c>
      <c r="I78" t="e">
        <f>VLOOKUP(A78,List2!$BA$2:$BI$78,9,0)</f>
        <v>#N/A</v>
      </c>
      <c r="J78" t="e">
        <f>VLOOKUP(A78,List2!$AW$9:$AY$85,3,0)</f>
        <v>#N/A</v>
      </c>
      <c r="K78" s="11">
        <f>VLOOKUP(VLOOKUP(A78,List2!$A$7:$B$176,2,0),List2!$AK$8:$AM$86,3,0)</f>
        <v>-4.2</v>
      </c>
      <c r="L78">
        <f>VLOOKUP(A78,List2!$AS$8:$AU$210,3,0)</f>
        <v>-1.3</v>
      </c>
      <c r="M78">
        <f>VLOOKUP(VLOOKUP(A78,List2!$A$7:$C$176,3,0),List2!$AO$8:$AQ$20,3,0)</f>
        <v>26.8</v>
      </c>
    </row>
    <row r="79" spans="1:13" x14ac:dyDescent="0.25">
      <c r="A79" s="1">
        <v>39995</v>
      </c>
      <c r="B79">
        <f t="shared" si="10"/>
        <v>2.4</v>
      </c>
      <c r="C79">
        <f t="shared" si="11"/>
        <v>1.2</v>
      </c>
      <c r="D79">
        <f t="shared" si="12"/>
        <v>25.951000000000001</v>
      </c>
      <c r="E79">
        <f t="shared" si="13"/>
        <v>1.504</v>
      </c>
      <c r="F79">
        <f t="shared" si="14"/>
        <v>1.5</v>
      </c>
      <c r="G79" t="e">
        <f>VLOOKUP(A79,List2!$BA$2:$BI$78,7,0)</f>
        <v>#N/A</v>
      </c>
      <c r="H79" t="e">
        <f>VLOOKUP(A79,List2!$BA$2:$BI$78,8,0)</f>
        <v>#N/A</v>
      </c>
      <c r="I79" t="e">
        <f>VLOOKUP(A79,List2!$BA$2:$BI$78,9,0)</f>
        <v>#N/A</v>
      </c>
      <c r="J79" t="e">
        <f>VLOOKUP(A79,List2!$AW$9:$AY$85,3,0)</f>
        <v>#N/A</v>
      </c>
      <c r="K79" s="11">
        <f>VLOOKUP(VLOOKUP(A79,List2!$A$7:$B$176,2,0),List2!$AK$8:$AM$86,3,0)</f>
        <v>-5.7</v>
      </c>
      <c r="L79">
        <f>VLOOKUP(A79,List2!$AS$8:$AU$210,3,0)</f>
        <v>2.7</v>
      </c>
      <c r="M79">
        <f>VLOOKUP(VLOOKUP(A79,List2!$A$7:$C$176,3,0),List2!$AO$8:$AQ$20,3,0)</f>
        <v>26.8</v>
      </c>
    </row>
    <row r="80" spans="1:13" x14ac:dyDescent="0.25">
      <c r="A80" s="2">
        <v>40026</v>
      </c>
      <c r="B80">
        <f t="shared" si="10"/>
        <v>2.41</v>
      </c>
      <c r="C80">
        <f t="shared" si="11"/>
        <v>0.3</v>
      </c>
      <c r="D80">
        <f t="shared" si="12"/>
        <v>25.553999999999998</v>
      </c>
      <c r="E80">
        <f t="shared" si="13"/>
        <v>1.355</v>
      </c>
      <c r="F80">
        <f t="shared" si="14"/>
        <v>1.5</v>
      </c>
      <c r="G80" t="e">
        <f>VLOOKUP(A80,List2!$BA$2:$BI$78,7,0)</f>
        <v>#N/A</v>
      </c>
      <c r="H80" t="e">
        <f>VLOOKUP(A80,List2!$BA$2:$BI$78,8,0)</f>
        <v>#N/A</v>
      </c>
      <c r="I80" t="e">
        <f>VLOOKUP(A80,List2!$BA$2:$BI$78,9,0)</f>
        <v>#N/A</v>
      </c>
      <c r="J80" t="e">
        <f>VLOOKUP(A80,List2!$AW$9:$AY$85,3,0)</f>
        <v>#N/A</v>
      </c>
      <c r="K80" s="11">
        <f>VLOOKUP(VLOOKUP(A80,List2!$A$7:$B$176,2,0),List2!$AK$8:$AM$86,3,0)</f>
        <v>-5.7</v>
      </c>
      <c r="L80">
        <f>VLOOKUP(A80,List2!$AS$8:$AU$210,3,0)</f>
        <v>-1.3</v>
      </c>
      <c r="M80">
        <f>VLOOKUP(VLOOKUP(A80,List2!$A$7:$C$176,3,0),List2!$AO$8:$AQ$20,3,0)</f>
        <v>26.8</v>
      </c>
    </row>
    <row r="81" spans="1:13" x14ac:dyDescent="0.25">
      <c r="A81" s="1">
        <v>40057</v>
      </c>
      <c r="B81">
        <f t="shared" si="10"/>
        <v>2.2999999999999998</v>
      </c>
      <c r="C81">
        <f t="shared" si="11"/>
        <v>0.2</v>
      </c>
      <c r="D81">
        <f t="shared" si="12"/>
        <v>25.468</v>
      </c>
      <c r="E81">
        <f t="shared" si="13"/>
        <v>1.304</v>
      </c>
      <c r="F81">
        <f t="shared" si="14"/>
        <v>1.25</v>
      </c>
      <c r="G81" t="e">
        <f>VLOOKUP(A81,List2!$BA$2:$BI$78,7,0)</f>
        <v>#N/A</v>
      </c>
      <c r="H81" t="e">
        <f>VLOOKUP(A81,List2!$BA$2:$BI$78,8,0)</f>
        <v>#N/A</v>
      </c>
      <c r="I81" t="e">
        <f>VLOOKUP(A81,List2!$BA$2:$BI$78,9,0)</f>
        <v>#N/A</v>
      </c>
      <c r="J81" t="e">
        <f>VLOOKUP(A81,List2!$AW$9:$AY$85,3,0)</f>
        <v>#N/A</v>
      </c>
      <c r="K81" s="11">
        <f>VLOOKUP(VLOOKUP(A81,List2!$A$7:$B$176,2,0),List2!$AK$8:$AM$86,3,0)</f>
        <v>-5.7</v>
      </c>
      <c r="L81">
        <f>VLOOKUP(A81,List2!$AS$8:$AU$210,3,0)</f>
        <v>2.8</v>
      </c>
      <c r="M81">
        <f>VLOOKUP(VLOOKUP(A81,List2!$A$7:$C$176,3,0),List2!$AO$8:$AQ$20,3,0)</f>
        <v>26.8</v>
      </c>
    </row>
    <row r="82" spans="1:13" x14ac:dyDescent="0.25">
      <c r="A82" s="2">
        <v>40087</v>
      </c>
      <c r="B82">
        <f t="shared" si="10"/>
        <v>2.38</v>
      </c>
      <c r="C82">
        <f t="shared" si="11"/>
        <v>0</v>
      </c>
      <c r="D82">
        <f t="shared" si="12"/>
        <v>25.254999999999999</v>
      </c>
      <c r="E82">
        <f t="shared" si="13"/>
        <v>1.236</v>
      </c>
      <c r="F82">
        <f t="shared" si="14"/>
        <v>1.25</v>
      </c>
      <c r="G82" t="e">
        <f>VLOOKUP(A82,List2!$BA$2:$BI$78,7,0)</f>
        <v>#N/A</v>
      </c>
      <c r="H82" t="e">
        <f>VLOOKUP(A82,List2!$BA$2:$BI$78,8,0)</f>
        <v>#N/A</v>
      </c>
      <c r="I82" t="e">
        <f>VLOOKUP(A82,List2!$BA$2:$BI$78,9,0)</f>
        <v>#N/A</v>
      </c>
      <c r="J82" t="e">
        <f>VLOOKUP(A82,List2!$AW$9:$AY$85,3,0)</f>
        <v>#N/A</v>
      </c>
      <c r="K82" s="11">
        <f>VLOOKUP(VLOOKUP(A82,List2!$A$7:$B$176,2,0),List2!$AK$8:$AM$86,3,0)</f>
        <v>-5.3</v>
      </c>
      <c r="L82">
        <f>VLOOKUP(A82,List2!$AS$8:$AU$210,3,0)</f>
        <v>-0.3</v>
      </c>
      <c r="M82">
        <f>VLOOKUP(VLOOKUP(A82,List2!$A$7:$C$176,3,0),List2!$AO$8:$AQ$20,3,0)</f>
        <v>26.8</v>
      </c>
    </row>
    <row r="83" spans="1:13" x14ac:dyDescent="0.25">
      <c r="A83" s="1">
        <v>40118</v>
      </c>
      <c r="B83">
        <f t="shared" si="10"/>
        <v>2.34</v>
      </c>
      <c r="C83">
        <f t="shared" si="11"/>
        <v>-0.2</v>
      </c>
      <c r="D83">
        <f t="shared" si="12"/>
        <v>26.52</v>
      </c>
      <c r="E83">
        <f t="shared" si="13"/>
        <v>1.2370000000000001</v>
      </c>
      <c r="F83">
        <f t="shared" si="14"/>
        <v>1.25</v>
      </c>
      <c r="G83" t="e">
        <f>VLOOKUP(A83,List2!$BA$2:$BI$78,7,0)</f>
        <v>#N/A</v>
      </c>
      <c r="H83" t="e">
        <f>VLOOKUP(A83,List2!$BA$2:$BI$78,8,0)</f>
        <v>#N/A</v>
      </c>
      <c r="I83" t="e">
        <f>VLOOKUP(A83,List2!$BA$2:$BI$78,9,0)</f>
        <v>#N/A</v>
      </c>
      <c r="J83" t="e">
        <f>VLOOKUP(A83,List2!$AW$9:$AY$85,3,0)</f>
        <v>#N/A</v>
      </c>
      <c r="K83" s="11">
        <f>VLOOKUP(VLOOKUP(A83,List2!$A$7:$B$176,2,0),List2!$AK$8:$AM$86,3,0)</f>
        <v>-5.3</v>
      </c>
      <c r="L83">
        <f>VLOOKUP(A83,List2!$AS$8:$AU$210,3,0)</f>
        <v>1.7</v>
      </c>
      <c r="M83">
        <f>VLOOKUP(VLOOKUP(A83,List2!$A$7:$C$176,3,0),List2!$AO$8:$AQ$20,3,0)</f>
        <v>26.8</v>
      </c>
    </row>
    <row r="84" spans="1:13" x14ac:dyDescent="0.25">
      <c r="A84" s="2">
        <v>40148</v>
      </c>
      <c r="B84">
        <f t="shared" si="10"/>
        <v>2.2800000000000002</v>
      </c>
      <c r="C84">
        <f t="shared" si="11"/>
        <v>0.5</v>
      </c>
      <c r="D84">
        <f t="shared" si="12"/>
        <v>26.149000000000001</v>
      </c>
      <c r="E84">
        <f t="shared" si="13"/>
        <v>1.234</v>
      </c>
      <c r="F84">
        <f t="shared" si="14"/>
        <v>1.25</v>
      </c>
      <c r="G84" t="e">
        <f>VLOOKUP(A84,List2!$BA$2:$BI$78,7,0)</f>
        <v>#N/A</v>
      </c>
      <c r="H84" t="e">
        <f>VLOOKUP(A84,List2!$BA$2:$BI$78,8,0)</f>
        <v>#N/A</v>
      </c>
      <c r="I84" t="e">
        <f>VLOOKUP(A84,List2!$BA$2:$BI$78,9,0)</f>
        <v>#N/A</v>
      </c>
      <c r="J84" t="e">
        <f>VLOOKUP(A84,List2!$AW$9:$AY$85,3,0)</f>
        <v>#N/A</v>
      </c>
      <c r="K84" s="11">
        <f>VLOOKUP(VLOOKUP(A84,List2!$A$7:$B$176,2,0),List2!$AK$8:$AM$86,3,0)</f>
        <v>-5.3</v>
      </c>
      <c r="L84">
        <f>VLOOKUP(A84,List2!$AS$8:$AU$210,3,0)</f>
        <v>-1.4</v>
      </c>
      <c r="M84">
        <f>VLOOKUP(VLOOKUP(A84,List2!$A$7:$C$176,3,0),List2!$AO$8:$AQ$20,3,0)</f>
        <v>26.8</v>
      </c>
    </row>
    <row r="85" spans="1:13" x14ac:dyDescent="0.25">
      <c r="A85" s="1">
        <v>40179</v>
      </c>
      <c r="B85">
        <f t="shared" si="10"/>
        <v>2.2000000000000002</v>
      </c>
      <c r="C85">
        <f t="shared" si="11"/>
        <v>1</v>
      </c>
      <c r="D85">
        <f t="shared" si="12"/>
        <v>26.439</v>
      </c>
      <c r="E85">
        <f t="shared" si="13"/>
        <v>1.248</v>
      </c>
      <c r="F85">
        <f t="shared" si="14"/>
        <v>1</v>
      </c>
      <c r="G85" t="e">
        <f>VLOOKUP(A85,List2!$BA$2:$BI$78,7,0)</f>
        <v>#N/A</v>
      </c>
      <c r="H85" t="e">
        <f>VLOOKUP(A85,List2!$BA$2:$BI$78,8,0)</f>
        <v>#N/A</v>
      </c>
      <c r="I85" t="e">
        <f>VLOOKUP(A85,List2!$BA$2:$BI$78,9,0)</f>
        <v>#N/A</v>
      </c>
      <c r="J85" t="e">
        <f>VLOOKUP(A85,List2!$AW$9:$AY$85,3,0)</f>
        <v>#N/A</v>
      </c>
      <c r="K85" s="11">
        <f>VLOOKUP(VLOOKUP(A85,List2!$A$7:$B$176,2,0),List2!$AK$8:$AM$86,3,0)</f>
        <v>-3.6</v>
      </c>
      <c r="L85">
        <f>VLOOKUP(A85,List2!$AS$8:$AU$210,3,0)</f>
        <v>2.5</v>
      </c>
      <c r="M85">
        <f>VLOOKUP(VLOOKUP(A85,List2!$A$7:$C$176,3,0),List2!$AO$8:$AQ$20,3,0)</f>
        <v>34</v>
      </c>
    </row>
    <row r="86" spans="1:13" x14ac:dyDescent="0.25">
      <c r="A86" s="2">
        <v>40210</v>
      </c>
      <c r="B86">
        <f t="shared" si="10"/>
        <v>2.02</v>
      </c>
      <c r="C86">
        <f t="shared" si="11"/>
        <v>0.7</v>
      </c>
      <c r="D86">
        <f t="shared" si="12"/>
        <v>26.236000000000001</v>
      </c>
      <c r="E86">
        <f t="shared" si="13"/>
        <v>1.2250000000000001</v>
      </c>
      <c r="F86">
        <f t="shared" si="14"/>
        <v>1</v>
      </c>
      <c r="G86" t="e">
        <f>VLOOKUP(A86,List2!$BA$2:$BI$78,7,0)</f>
        <v>#N/A</v>
      </c>
      <c r="H86" t="e">
        <f>VLOOKUP(A86,List2!$BA$2:$BI$78,8,0)</f>
        <v>#N/A</v>
      </c>
      <c r="I86" t="e">
        <f>VLOOKUP(A86,List2!$BA$2:$BI$78,9,0)</f>
        <v>#N/A</v>
      </c>
      <c r="J86" t="e">
        <f>VLOOKUP(A86,List2!$AW$9:$AY$85,3,0)</f>
        <v>#N/A</v>
      </c>
      <c r="K86" s="11">
        <f>VLOOKUP(VLOOKUP(A86,List2!$A$7:$B$176,2,0),List2!$AK$8:$AM$86,3,0)</f>
        <v>-3.6</v>
      </c>
      <c r="L86">
        <f>VLOOKUP(A86,List2!$AS$8:$AU$210,3,0)</f>
        <v>-0.1</v>
      </c>
      <c r="M86">
        <f>VLOOKUP(VLOOKUP(A86,List2!$A$7:$C$176,3,0),List2!$AO$8:$AQ$20,3,0)</f>
        <v>34</v>
      </c>
    </row>
    <row r="87" spans="1:13" x14ac:dyDescent="0.25">
      <c r="A87" s="1">
        <v>40238</v>
      </c>
      <c r="B87">
        <f t="shared" si="10"/>
        <v>1.94</v>
      </c>
      <c r="C87">
        <f t="shared" si="11"/>
        <v>0.6</v>
      </c>
      <c r="D87">
        <f t="shared" si="12"/>
        <v>25.928000000000001</v>
      </c>
      <c r="E87">
        <f t="shared" si="13"/>
        <v>1.2150000000000001</v>
      </c>
      <c r="F87">
        <f t="shared" si="14"/>
        <v>1</v>
      </c>
      <c r="G87" t="e">
        <f>VLOOKUP(A87,List2!$BA$2:$BI$78,7,0)</f>
        <v>#N/A</v>
      </c>
      <c r="H87" t="e">
        <f>VLOOKUP(A87,List2!$BA$2:$BI$78,8,0)</f>
        <v>#N/A</v>
      </c>
      <c r="I87" t="e">
        <f>VLOOKUP(A87,List2!$BA$2:$BI$78,9,0)</f>
        <v>#N/A</v>
      </c>
      <c r="J87" t="e">
        <f>VLOOKUP(A87,List2!$AW$9:$AY$85,3,0)</f>
        <v>#N/A</v>
      </c>
      <c r="K87" s="11">
        <f>VLOOKUP(VLOOKUP(A87,List2!$A$7:$B$176,2,0),List2!$AK$8:$AM$86,3,0)</f>
        <v>-3.6</v>
      </c>
      <c r="L87">
        <f>VLOOKUP(A87,List2!$AS$8:$AU$210,3,0)</f>
        <v>-0.8</v>
      </c>
      <c r="M87">
        <f>VLOOKUP(VLOOKUP(A87,List2!$A$7:$C$176,3,0),List2!$AO$8:$AQ$20,3,0)</f>
        <v>34</v>
      </c>
    </row>
    <row r="88" spans="1:13" x14ac:dyDescent="0.25">
      <c r="A88" s="2">
        <v>40269</v>
      </c>
      <c r="B88">
        <f t="shared" si="10"/>
        <v>1.87</v>
      </c>
      <c r="C88">
        <f t="shared" si="11"/>
        <v>0.7</v>
      </c>
      <c r="D88">
        <f t="shared" si="12"/>
        <v>25.402000000000001</v>
      </c>
      <c r="E88">
        <f t="shared" si="13"/>
        <v>1.212</v>
      </c>
      <c r="F88">
        <f t="shared" si="14"/>
        <v>1</v>
      </c>
      <c r="G88" t="e">
        <f>VLOOKUP(A88,List2!$BA$2:$BI$78,7,0)</f>
        <v>#N/A</v>
      </c>
      <c r="H88" t="e">
        <f>VLOOKUP(A88,List2!$BA$2:$BI$78,8,0)</f>
        <v>#N/A</v>
      </c>
      <c r="I88" t="e">
        <f>VLOOKUP(A88,List2!$BA$2:$BI$78,9,0)</f>
        <v>#N/A</v>
      </c>
      <c r="J88" t="e">
        <f>VLOOKUP(A88,List2!$AW$9:$AY$85,3,0)</f>
        <v>#N/A</v>
      </c>
      <c r="K88" s="11">
        <f>VLOOKUP(VLOOKUP(A88,List2!$A$7:$B$176,2,0),List2!$AK$8:$AM$86,3,0)</f>
        <v>0.6</v>
      </c>
      <c r="L88">
        <f>VLOOKUP(A88,List2!$AS$8:$AU$210,3,0)</f>
        <v>2.5</v>
      </c>
      <c r="M88">
        <f>VLOOKUP(VLOOKUP(A88,List2!$A$7:$C$176,3,0),List2!$AO$8:$AQ$20,3,0)</f>
        <v>34</v>
      </c>
    </row>
    <row r="89" spans="1:13" x14ac:dyDescent="0.25">
      <c r="A89" s="1">
        <v>40299</v>
      </c>
      <c r="B89">
        <f t="shared" si="10"/>
        <v>1.8</v>
      </c>
      <c r="C89">
        <f t="shared" si="11"/>
        <v>1.1000000000000001</v>
      </c>
      <c r="D89">
        <f t="shared" si="12"/>
        <v>25.622</v>
      </c>
      <c r="E89">
        <f t="shared" si="13"/>
        <v>1.236</v>
      </c>
      <c r="F89">
        <f t="shared" si="14"/>
        <v>1</v>
      </c>
      <c r="G89" t="e">
        <f>VLOOKUP(A89,List2!$BA$2:$BI$78,7,0)</f>
        <v>#N/A</v>
      </c>
      <c r="H89" t="e">
        <f>VLOOKUP(A89,List2!$BA$2:$BI$78,8,0)</f>
        <v>#N/A</v>
      </c>
      <c r="I89" t="e">
        <f>VLOOKUP(A89,List2!$BA$2:$BI$78,9,0)</f>
        <v>#N/A</v>
      </c>
      <c r="J89" t="e">
        <f>VLOOKUP(A89,List2!$AW$9:$AY$85,3,0)</f>
        <v>#N/A</v>
      </c>
      <c r="K89" s="11">
        <f>VLOOKUP(VLOOKUP(A89,List2!$A$7:$B$176,2,0),List2!$AK$8:$AM$86,3,0)</f>
        <v>0.6</v>
      </c>
      <c r="L89">
        <f>VLOOKUP(A89,List2!$AS$8:$AU$210,3,0)</f>
        <v>1.2</v>
      </c>
      <c r="M89">
        <f>VLOOKUP(VLOOKUP(A89,List2!$A$7:$C$176,3,0),List2!$AO$8:$AQ$20,3,0)</f>
        <v>34</v>
      </c>
    </row>
    <row r="90" spans="1:13" x14ac:dyDescent="0.25">
      <c r="A90" s="2">
        <v>40330</v>
      </c>
      <c r="B90">
        <f t="shared" si="10"/>
        <v>1.8</v>
      </c>
      <c r="C90">
        <f t="shared" si="11"/>
        <v>1.2</v>
      </c>
      <c r="D90">
        <f t="shared" si="12"/>
        <v>25.521999999999998</v>
      </c>
      <c r="E90">
        <f t="shared" si="13"/>
        <v>1.26</v>
      </c>
      <c r="F90">
        <f t="shared" si="14"/>
        <v>0.75</v>
      </c>
      <c r="G90" t="e">
        <f>VLOOKUP(A90,List2!$BA$2:$BI$78,7,0)</f>
        <v>#N/A</v>
      </c>
      <c r="H90" t="e">
        <f>VLOOKUP(A90,List2!$BA$2:$BI$78,8,0)</f>
        <v>#N/A</v>
      </c>
      <c r="I90" t="e">
        <f>VLOOKUP(A90,List2!$BA$2:$BI$78,9,0)</f>
        <v>#N/A</v>
      </c>
      <c r="J90" t="e">
        <f>VLOOKUP(A90,List2!$AW$9:$AY$85,3,0)</f>
        <v>#N/A</v>
      </c>
      <c r="K90" s="11">
        <f>VLOOKUP(VLOOKUP(A90,List2!$A$7:$B$176,2,0),List2!$AK$8:$AM$86,3,0)</f>
        <v>0.6</v>
      </c>
      <c r="L90">
        <f>VLOOKUP(A90,List2!$AS$8:$AU$210,3,0)</f>
        <v>-2</v>
      </c>
      <c r="M90">
        <f>VLOOKUP(VLOOKUP(A90,List2!$A$7:$C$176,3,0),List2!$AO$8:$AQ$20,3,0)</f>
        <v>34</v>
      </c>
    </row>
    <row r="91" spans="1:13" x14ac:dyDescent="0.25">
      <c r="A91" s="1">
        <v>40360</v>
      </c>
      <c r="B91">
        <f t="shared" si="10"/>
        <v>1.77</v>
      </c>
      <c r="C91">
        <f t="shared" si="11"/>
        <v>1.2</v>
      </c>
      <c r="D91">
        <f t="shared" si="12"/>
        <v>25.704999999999998</v>
      </c>
      <c r="E91">
        <f t="shared" si="13"/>
        <v>1.306</v>
      </c>
      <c r="F91">
        <f t="shared" si="14"/>
        <v>0.75</v>
      </c>
      <c r="G91" t="e">
        <f>VLOOKUP(A91,List2!$BA$2:$BI$78,7,0)</f>
        <v>#N/A</v>
      </c>
      <c r="H91" t="e">
        <f>VLOOKUP(A91,List2!$BA$2:$BI$78,8,0)</f>
        <v>#N/A</v>
      </c>
      <c r="I91" t="e">
        <f>VLOOKUP(A91,List2!$BA$2:$BI$78,9,0)</f>
        <v>#N/A</v>
      </c>
      <c r="J91" t="e">
        <f>VLOOKUP(A91,List2!$AW$9:$AY$85,3,0)</f>
        <v>#N/A</v>
      </c>
      <c r="K91" s="11">
        <f>VLOOKUP(VLOOKUP(A91,List2!$A$7:$B$176,2,0),List2!$AK$8:$AM$86,3,0)</f>
        <v>2.5</v>
      </c>
      <c r="L91">
        <f>VLOOKUP(A91,List2!$AS$8:$AU$210,3,0)</f>
        <v>2.2999999999999998</v>
      </c>
      <c r="M91">
        <f>VLOOKUP(VLOOKUP(A91,List2!$A$7:$C$176,3,0),List2!$AO$8:$AQ$20,3,0)</f>
        <v>34</v>
      </c>
    </row>
    <row r="92" spans="1:13" x14ac:dyDescent="0.25">
      <c r="A92" s="2">
        <v>40391</v>
      </c>
      <c r="B92">
        <f t="shared" si="10"/>
        <v>1.75</v>
      </c>
      <c r="C92">
        <f t="shared" si="11"/>
        <v>1.9</v>
      </c>
      <c r="D92">
        <f t="shared" si="12"/>
        <v>24.782</v>
      </c>
      <c r="E92">
        <f t="shared" si="13"/>
        <v>1.417</v>
      </c>
      <c r="F92">
        <f t="shared" si="14"/>
        <v>0.75</v>
      </c>
      <c r="G92" t="e">
        <f>VLOOKUP(A92,List2!$BA$2:$BI$78,7,0)</f>
        <v>#N/A</v>
      </c>
      <c r="H92" t="e">
        <f>VLOOKUP(A92,List2!$BA$2:$BI$78,8,0)</f>
        <v>#N/A</v>
      </c>
      <c r="I92" t="e">
        <f>VLOOKUP(A92,List2!$BA$2:$BI$78,9,0)</f>
        <v>#N/A</v>
      </c>
      <c r="J92" t="e">
        <f>VLOOKUP(A92,List2!$AW$9:$AY$85,3,0)</f>
        <v>#N/A</v>
      </c>
      <c r="K92" s="11">
        <f>VLOOKUP(VLOOKUP(A92,List2!$A$7:$B$176,2,0),List2!$AK$8:$AM$86,3,0)</f>
        <v>2.5</v>
      </c>
      <c r="L92">
        <f>VLOOKUP(A92,List2!$AS$8:$AU$210,3,0)</f>
        <v>1.6</v>
      </c>
      <c r="M92">
        <f>VLOOKUP(VLOOKUP(A92,List2!$A$7:$C$176,3,0),List2!$AO$8:$AQ$20,3,0)</f>
        <v>34</v>
      </c>
    </row>
    <row r="93" spans="1:13" x14ac:dyDescent="0.25">
      <c r="A93" s="1">
        <v>40422</v>
      </c>
      <c r="B93">
        <f t="shared" si="10"/>
        <v>1.8</v>
      </c>
      <c r="C93">
        <f t="shared" si="11"/>
        <v>1.9</v>
      </c>
      <c r="D93">
        <f t="shared" si="12"/>
        <v>24.765000000000001</v>
      </c>
      <c r="E93">
        <f t="shared" si="13"/>
        <v>1.4139999999999999</v>
      </c>
      <c r="F93">
        <f t="shared" si="14"/>
        <v>0.75</v>
      </c>
      <c r="G93" t="e">
        <f>VLOOKUP(A93,List2!$BA$2:$BI$78,7,0)</f>
        <v>#N/A</v>
      </c>
      <c r="H93" t="e">
        <f>VLOOKUP(A93,List2!$BA$2:$BI$78,8,0)</f>
        <v>#N/A</v>
      </c>
      <c r="I93" t="e">
        <f>VLOOKUP(A93,List2!$BA$2:$BI$78,9,0)</f>
        <v>#N/A</v>
      </c>
      <c r="J93" t="e">
        <f>VLOOKUP(A93,List2!$AW$9:$AY$85,3,0)</f>
        <v>#N/A</v>
      </c>
      <c r="K93" s="11">
        <f>VLOOKUP(VLOOKUP(A93,List2!$A$7:$B$176,2,0),List2!$AK$8:$AM$86,3,0)</f>
        <v>2.5</v>
      </c>
      <c r="L93">
        <f>VLOOKUP(A93,List2!$AS$8:$AU$210,3,0)</f>
        <v>2.1</v>
      </c>
      <c r="M93">
        <f>VLOOKUP(VLOOKUP(A93,List2!$A$7:$C$176,3,0),List2!$AO$8:$AQ$20,3,0)</f>
        <v>34</v>
      </c>
    </row>
    <row r="94" spans="1:13" x14ac:dyDescent="0.25">
      <c r="A94" s="2">
        <v>40452</v>
      </c>
      <c r="B94">
        <f t="shared" si="10"/>
        <v>1.8</v>
      </c>
      <c r="C94">
        <f t="shared" si="11"/>
        <v>2</v>
      </c>
      <c r="D94">
        <f t="shared" si="12"/>
        <v>24.6</v>
      </c>
      <c r="E94">
        <f t="shared" si="13"/>
        <v>1.4330000000000001</v>
      </c>
      <c r="F94">
        <f t="shared" si="14"/>
        <v>0.75</v>
      </c>
      <c r="G94" t="e">
        <f>VLOOKUP(A94,List2!$BA$2:$BI$78,7,0)</f>
        <v>#N/A</v>
      </c>
      <c r="H94" t="e">
        <f>VLOOKUP(A94,List2!$BA$2:$BI$78,8,0)</f>
        <v>#N/A</v>
      </c>
      <c r="I94" t="e">
        <f>VLOOKUP(A94,List2!$BA$2:$BI$78,9,0)</f>
        <v>#N/A</v>
      </c>
      <c r="J94" t="e">
        <f>VLOOKUP(A94,List2!$AW$9:$AY$85,3,0)</f>
        <v>#N/A</v>
      </c>
      <c r="K94" s="11">
        <f>VLOOKUP(VLOOKUP(A94,List2!$A$7:$B$176,2,0),List2!$AK$8:$AM$86,3,0)</f>
        <v>2.6</v>
      </c>
      <c r="L94">
        <f>VLOOKUP(A94,List2!$AS$8:$AU$210,3,0)</f>
        <v>1.3</v>
      </c>
      <c r="M94">
        <f>VLOOKUP(VLOOKUP(A94,List2!$A$7:$C$176,3,0),List2!$AO$8:$AQ$20,3,0)</f>
        <v>34</v>
      </c>
    </row>
    <row r="95" spans="1:13" x14ac:dyDescent="0.25">
      <c r="A95" s="1">
        <v>40483</v>
      </c>
      <c r="B95">
        <f t="shared" si="10"/>
        <v>1.78</v>
      </c>
      <c r="C95">
        <f t="shared" si="11"/>
        <v>2</v>
      </c>
      <c r="D95">
        <f t="shared" si="12"/>
        <v>24.620999999999999</v>
      </c>
      <c r="E95">
        <f t="shared" si="13"/>
        <v>1.54</v>
      </c>
      <c r="F95">
        <f t="shared" si="14"/>
        <v>0.75</v>
      </c>
      <c r="G95">
        <f>VLOOKUP(A95,List2!$BA$2:$BI$78,7,0)</f>
        <v>0</v>
      </c>
      <c r="H95">
        <f>VLOOKUP(A95,List2!$BA$2:$BI$78,8,0)</f>
        <v>0</v>
      </c>
      <c r="I95">
        <f>VLOOKUP(A95,List2!$BA$2:$BI$78,9,0)</f>
        <v>0</v>
      </c>
      <c r="J95">
        <f>VLOOKUP(A95,List2!$AW$9:$AY$85,3,0)</f>
        <v>1.0225</v>
      </c>
      <c r="K95" s="11">
        <f>VLOOKUP(VLOOKUP(A95,List2!$A$7:$B$176,2,0),List2!$AK$8:$AM$86,3,0)</f>
        <v>2.6</v>
      </c>
      <c r="L95">
        <f>VLOOKUP(A95,List2!$AS$8:$AU$210,3,0)</f>
        <v>0.6</v>
      </c>
      <c r="M95">
        <f>VLOOKUP(VLOOKUP(A95,List2!$A$7:$C$176,3,0),List2!$AO$8:$AQ$20,3,0)</f>
        <v>34</v>
      </c>
    </row>
    <row r="96" spans="1:13" x14ac:dyDescent="0.25">
      <c r="A96" s="2">
        <v>40513</v>
      </c>
      <c r="B96">
        <f t="shared" si="10"/>
        <v>1.75</v>
      </c>
      <c r="C96">
        <f t="shared" si="11"/>
        <v>2</v>
      </c>
      <c r="D96">
        <f t="shared" si="12"/>
        <v>24.954000000000001</v>
      </c>
      <c r="E96">
        <f t="shared" si="13"/>
        <v>1.53</v>
      </c>
      <c r="F96">
        <f t="shared" si="14"/>
        <v>0.75</v>
      </c>
      <c r="G96">
        <f>VLOOKUP(A96,List2!$BA$2:$BI$78,7,0)</f>
        <v>0</v>
      </c>
      <c r="H96">
        <f>VLOOKUP(A96,List2!$BA$2:$BI$78,8,0)</f>
        <v>0</v>
      </c>
      <c r="I96">
        <f>VLOOKUP(A96,List2!$BA$2:$BI$78,9,0)</f>
        <v>0</v>
      </c>
      <c r="J96">
        <f>VLOOKUP(A96,List2!$AW$9:$AY$85,3,0)</f>
        <v>0.83579999999999999</v>
      </c>
      <c r="K96" s="11">
        <f>VLOOKUP(VLOOKUP(A96,List2!$A$7:$B$176,2,0),List2!$AK$8:$AM$86,3,0)</f>
        <v>2.6</v>
      </c>
      <c r="L96">
        <f>VLOOKUP(A96,List2!$AS$8:$AU$210,3,0)</f>
        <v>-0.5</v>
      </c>
      <c r="M96">
        <f>VLOOKUP(VLOOKUP(A96,List2!$A$7:$C$176,3,0),List2!$AO$8:$AQ$20,3,0)</f>
        <v>34</v>
      </c>
    </row>
    <row r="97" spans="1:13" x14ac:dyDescent="0.25">
      <c r="A97" s="1">
        <v>40544</v>
      </c>
      <c r="B97">
        <f t="shared" si="10"/>
        <v>1.85</v>
      </c>
      <c r="C97">
        <f t="shared" si="11"/>
        <v>2.2999999999999998</v>
      </c>
      <c r="D97">
        <f t="shared" si="12"/>
        <v>25.016999999999999</v>
      </c>
      <c r="E97">
        <f t="shared" si="13"/>
        <v>1.5070000000000001</v>
      </c>
      <c r="F97">
        <f t="shared" si="14"/>
        <v>0.75</v>
      </c>
      <c r="G97">
        <f>VLOOKUP(A97,List2!$BA$2:$BI$78,7,0)</f>
        <v>0</v>
      </c>
      <c r="H97">
        <f>VLOOKUP(A97,List2!$BA$2:$BI$78,8,0)</f>
        <v>0</v>
      </c>
      <c r="I97">
        <f>VLOOKUP(A97,List2!$BA$2:$BI$78,9,0)</f>
        <v>0</v>
      </c>
      <c r="J97">
        <f>VLOOKUP(A97,List2!$AW$9:$AY$85,3,0)</f>
        <v>0.71689999999999998</v>
      </c>
      <c r="K97" s="11">
        <f>VLOOKUP(VLOOKUP(A97,List2!$A$7:$B$176,2,0),List2!$AK$8:$AM$86,3,0)</f>
        <v>2.9</v>
      </c>
      <c r="L97">
        <f>VLOOKUP(A97,List2!$AS$8:$AU$210,3,0)</f>
        <v>-1.3</v>
      </c>
      <c r="M97">
        <f>VLOOKUP(VLOOKUP(A97,List2!$A$7:$C$176,3,0),List2!$AO$8:$AQ$20,3,0)</f>
        <v>37.6</v>
      </c>
    </row>
    <row r="98" spans="1:13" x14ac:dyDescent="0.25">
      <c r="A98" s="2">
        <v>40575</v>
      </c>
      <c r="B98">
        <f t="shared" ref="B98:B129" si="15">VLOOKUP(A98,rngPribor,3,0)</f>
        <v>1.8</v>
      </c>
      <c r="C98">
        <f t="shared" ref="C98:C129" si="16">VLOOKUP(A98,rngCPI,3,0)</f>
        <v>1.7</v>
      </c>
      <c r="D98">
        <f t="shared" ref="D98:D129" si="17">VLOOKUP(A98,rngEURCZK,3,0)</f>
        <v>24.190999999999999</v>
      </c>
      <c r="E98">
        <f t="shared" ref="E98:E129" si="18">VLOOKUP(A98,rngEURIBOR,3,0)</f>
        <v>1.6440000000000001</v>
      </c>
      <c r="F98">
        <f t="shared" ref="F98:F129" si="19">VLOOKUP(A98,rngCNBrepo,3,0)</f>
        <v>0.75</v>
      </c>
      <c r="G98">
        <f>VLOOKUP(A98,List2!$BA$2:$BI$78,7,0)</f>
        <v>2.59</v>
      </c>
      <c r="H98">
        <f>VLOOKUP(A98,List2!$BA$2:$BI$78,8,0)</f>
        <v>0</v>
      </c>
      <c r="I98">
        <f>VLOOKUP(A98,List2!$BA$2:$BI$78,9,0)</f>
        <v>3.98</v>
      </c>
      <c r="J98">
        <f>VLOOKUP(A98,List2!$AW$9:$AY$85,3,0)</f>
        <v>0.94579999999999997</v>
      </c>
      <c r="K98" s="11">
        <f>VLOOKUP(VLOOKUP(A98,List2!$A$7:$B$176,2,0),List2!$AK$8:$AM$86,3,0)</f>
        <v>2.9</v>
      </c>
      <c r="L98">
        <f>VLOOKUP(A98,List2!$AS$8:$AU$210,3,0)</f>
        <v>3.9</v>
      </c>
      <c r="M98">
        <f>VLOOKUP(VLOOKUP(A98,List2!$A$7:$C$176,3,0),List2!$AO$8:$AQ$20,3,0)</f>
        <v>37.6</v>
      </c>
    </row>
    <row r="99" spans="1:13" x14ac:dyDescent="0.25">
      <c r="A99" s="1">
        <v>40603</v>
      </c>
      <c r="B99">
        <f t="shared" si="15"/>
        <v>1.8199999999999998</v>
      </c>
      <c r="C99">
        <f t="shared" si="16"/>
        <v>1.8</v>
      </c>
      <c r="D99">
        <f t="shared" si="17"/>
        <v>24.358000000000001</v>
      </c>
      <c r="E99">
        <f t="shared" si="18"/>
        <v>1.7669999999999999</v>
      </c>
      <c r="F99">
        <f t="shared" si="19"/>
        <v>0.75</v>
      </c>
      <c r="G99">
        <f>VLOOKUP(A99,List2!$BA$2:$BI$78,7,0)</f>
        <v>2.7199999999999998</v>
      </c>
      <c r="H99">
        <f>VLOOKUP(A99,List2!$BA$2:$BI$78,8,0)</f>
        <v>0</v>
      </c>
      <c r="I99">
        <f>VLOOKUP(A99,List2!$BA$2:$BI$78,9,0)</f>
        <v>3.1</v>
      </c>
      <c r="J99">
        <f>VLOOKUP(A99,List2!$AW$9:$AY$85,3,0)</f>
        <v>0.98080000000000001</v>
      </c>
      <c r="K99" s="11">
        <f>VLOOKUP(VLOOKUP(A99,List2!$A$7:$B$176,2,0),List2!$AK$8:$AM$86,3,0)</f>
        <v>2.9</v>
      </c>
      <c r="L99">
        <f>VLOOKUP(A99,List2!$AS$8:$AU$210,3,0)</f>
        <v>-1.1000000000000001</v>
      </c>
      <c r="M99">
        <f>VLOOKUP(VLOOKUP(A99,List2!$A$7:$C$176,3,0),List2!$AO$8:$AQ$20,3,0)</f>
        <v>37.6</v>
      </c>
    </row>
    <row r="100" spans="1:13" x14ac:dyDescent="0.25">
      <c r="A100" s="2">
        <v>40634</v>
      </c>
      <c r="B100">
        <f t="shared" si="15"/>
        <v>1.85</v>
      </c>
      <c r="C100">
        <f t="shared" si="16"/>
        <v>1.7</v>
      </c>
      <c r="D100">
        <f t="shared" si="17"/>
        <v>24.535</v>
      </c>
      <c r="E100">
        <f t="shared" si="18"/>
        <v>1.996</v>
      </c>
      <c r="F100">
        <f t="shared" si="19"/>
        <v>0.75</v>
      </c>
      <c r="G100">
        <f>VLOOKUP(A100,List2!$BA$2:$BI$78,7,0)</f>
        <v>2.7199999999999998</v>
      </c>
      <c r="H100">
        <f>VLOOKUP(A100,List2!$BA$2:$BI$78,8,0)</f>
        <v>0</v>
      </c>
      <c r="I100">
        <f>VLOOKUP(A100,List2!$BA$2:$BI$78,9,0)</f>
        <v>3.36</v>
      </c>
      <c r="J100">
        <f>VLOOKUP(A100,List2!$AW$9:$AY$85,3,0)</f>
        <v>1.0298</v>
      </c>
      <c r="K100" s="11">
        <f>VLOOKUP(VLOOKUP(A100,List2!$A$7:$B$176,2,0),List2!$AK$8:$AM$86,3,0)</f>
        <v>3.2</v>
      </c>
      <c r="L100">
        <f>VLOOKUP(A100,List2!$AS$8:$AU$210,3,0)</f>
        <v>-1.4</v>
      </c>
      <c r="M100">
        <f>VLOOKUP(VLOOKUP(A100,List2!$A$7:$C$176,3,0),List2!$AO$8:$AQ$20,3,0)</f>
        <v>37.6</v>
      </c>
    </row>
    <row r="101" spans="1:13" x14ac:dyDescent="0.25">
      <c r="A101" s="1">
        <v>40664</v>
      </c>
      <c r="B101">
        <f t="shared" si="15"/>
        <v>1.78</v>
      </c>
      <c r="C101">
        <f t="shared" si="16"/>
        <v>1.6</v>
      </c>
      <c r="D101">
        <f t="shared" si="17"/>
        <v>24.181000000000001</v>
      </c>
      <c r="E101">
        <f t="shared" si="18"/>
        <v>2.1320000000000001</v>
      </c>
      <c r="F101">
        <f t="shared" si="19"/>
        <v>0.75</v>
      </c>
      <c r="G101">
        <f>VLOOKUP(A101,List2!$BA$2:$BI$78,7,0)</f>
        <v>2.79</v>
      </c>
      <c r="H101">
        <f>VLOOKUP(A101,List2!$BA$2:$BI$78,8,0)</f>
        <v>0</v>
      </c>
      <c r="I101">
        <f>VLOOKUP(A101,List2!$BA$2:$BI$78,9,0)</f>
        <v>4.21</v>
      </c>
      <c r="J101">
        <f>VLOOKUP(A101,List2!$AW$9:$AY$85,3,0)</f>
        <v>0.98709999999999998</v>
      </c>
      <c r="K101" s="11">
        <f>VLOOKUP(VLOOKUP(A101,List2!$A$7:$B$176,2,0),List2!$AK$8:$AM$86,3,0)</f>
        <v>3.2</v>
      </c>
      <c r="L101">
        <f>VLOOKUP(A101,List2!$AS$8:$AU$210,3,0)</f>
        <v>0.7</v>
      </c>
      <c r="M101">
        <f>VLOOKUP(VLOOKUP(A101,List2!$A$7:$C$176,3,0),List2!$AO$8:$AQ$20,3,0)</f>
        <v>37.6</v>
      </c>
    </row>
    <row r="102" spans="1:13" x14ac:dyDescent="0.25">
      <c r="A102" s="2">
        <v>40695</v>
      </c>
      <c r="B102">
        <f t="shared" si="15"/>
        <v>1.8199999999999998</v>
      </c>
      <c r="C102">
        <f t="shared" si="16"/>
        <v>2</v>
      </c>
      <c r="D102">
        <f t="shared" si="17"/>
        <v>24.556999999999999</v>
      </c>
      <c r="E102">
        <f t="shared" si="18"/>
        <v>2.1379999999999999</v>
      </c>
      <c r="F102">
        <f t="shared" si="19"/>
        <v>0.75</v>
      </c>
      <c r="G102">
        <f>VLOOKUP(A102,List2!$BA$2:$BI$78,7,0)</f>
        <v>2.79</v>
      </c>
      <c r="H102">
        <f>VLOOKUP(A102,List2!$BA$2:$BI$78,8,0)</f>
        <v>0</v>
      </c>
      <c r="I102">
        <f>VLOOKUP(A102,List2!$BA$2:$BI$78,9,0)</f>
        <v>4.21</v>
      </c>
      <c r="J102">
        <f>VLOOKUP(A102,List2!$AW$9:$AY$85,3,0)</f>
        <v>0.84840000000000004</v>
      </c>
      <c r="K102" s="11">
        <f>VLOOKUP(VLOOKUP(A102,List2!$A$7:$B$176,2,0),List2!$AK$8:$AM$86,3,0)</f>
        <v>3.2</v>
      </c>
      <c r="L102">
        <f>VLOOKUP(A102,List2!$AS$8:$AU$210,3,0)</f>
        <v>2.2999999999999998</v>
      </c>
      <c r="M102">
        <f>VLOOKUP(VLOOKUP(A102,List2!$A$7:$C$176,3,0),List2!$AO$8:$AQ$20,3,0)</f>
        <v>37.6</v>
      </c>
    </row>
    <row r="103" spans="1:13" x14ac:dyDescent="0.25">
      <c r="A103" s="1">
        <v>40725</v>
      </c>
      <c r="B103">
        <f t="shared" si="15"/>
        <v>1.65</v>
      </c>
      <c r="C103">
        <f t="shared" si="16"/>
        <v>1.8</v>
      </c>
      <c r="D103">
        <f t="shared" si="17"/>
        <v>24.347999999999999</v>
      </c>
      <c r="E103">
        <f t="shared" si="18"/>
        <v>2.1619999999999999</v>
      </c>
      <c r="F103">
        <f t="shared" si="19"/>
        <v>0.75</v>
      </c>
      <c r="G103">
        <f>VLOOKUP(A103,List2!$BA$2:$BI$78,7,0)</f>
        <v>2.79</v>
      </c>
      <c r="H103">
        <f>VLOOKUP(A103,List2!$BA$2:$BI$78,8,0)</f>
        <v>0</v>
      </c>
      <c r="I103">
        <f>VLOOKUP(A103,List2!$BA$2:$BI$78,9,0)</f>
        <v>4.21</v>
      </c>
      <c r="J103">
        <f>VLOOKUP(A103,List2!$AW$9:$AY$85,3,0)</f>
        <v>0.78469999999999995</v>
      </c>
      <c r="K103" s="11">
        <f>VLOOKUP(VLOOKUP(A103,List2!$A$7:$B$176,2,0),List2!$AK$8:$AM$86,3,0)</f>
        <v>2.2999999999999998</v>
      </c>
      <c r="L103">
        <f>VLOOKUP(A103,List2!$AS$8:$AU$210,3,0)</f>
        <v>-1.1000000000000001</v>
      </c>
      <c r="M103">
        <f>VLOOKUP(VLOOKUP(A103,List2!$A$7:$C$176,3,0),List2!$AO$8:$AQ$20,3,0)</f>
        <v>37.6</v>
      </c>
    </row>
    <row r="104" spans="1:13" x14ac:dyDescent="0.25">
      <c r="A104" s="2">
        <v>40756</v>
      </c>
      <c r="B104">
        <f t="shared" si="15"/>
        <v>1.7</v>
      </c>
      <c r="C104">
        <f t="shared" si="16"/>
        <v>1.7</v>
      </c>
      <c r="D104">
        <f t="shared" si="17"/>
        <v>24.175000000000001</v>
      </c>
      <c r="E104">
        <f t="shared" si="18"/>
        <v>2.1779999999999999</v>
      </c>
      <c r="F104">
        <f t="shared" si="19"/>
        <v>0.75</v>
      </c>
      <c r="G104">
        <f>VLOOKUP(A104,List2!$BA$2:$BI$78,7,0)</f>
        <v>2.82</v>
      </c>
      <c r="H104">
        <f>VLOOKUP(A104,List2!$BA$2:$BI$78,8,0)</f>
        <v>0</v>
      </c>
      <c r="I104">
        <f>VLOOKUP(A104,List2!$BA$2:$BI$78,9,0)</f>
        <v>4.3099999999999996</v>
      </c>
      <c r="J104">
        <f>VLOOKUP(A104,List2!$AW$9:$AY$85,3,0)</f>
        <v>0.64329999999999998</v>
      </c>
      <c r="K104" s="11">
        <f>VLOOKUP(VLOOKUP(A104,List2!$A$7:$B$176,2,0),List2!$AK$8:$AM$86,3,0)</f>
        <v>2.2999999999999998</v>
      </c>
      <c r="L104">
        <f>VLOOKUP(A104,List2!$AS$8:$AU$210,3,0)</f>
        <v>-1.4</v>
      </c>
      <c r="M104">
        <f>VLOOKUP(VLOOKUP(A104,List2!$A$7:$C$176,3,0),List2!$AO$8:$AQ$20,3,0)</f>
        <v>37.6</v>
      </c>
    </row>
    <row r="105" spans="1:13" x14ac:dyDescent="0.25">
      <c r="A105" s="1">
        <v>40787</v>
      </c>
      <c r="B105">
        <f t="shared" si="15"/>
        <v>1.65</v>
      </c>
      <c r="C105">
        <f t="shared" si="16"/>
        <v>1.7</v>
      </c>
      <c r="D105">
        <f t="shared" si="17"/>
        <v>24.125</v>
      </c>
      <c r="E105">
        <f t="shared" si="18"/>
        <v>2.089</v>
      </c>
      <c r="F105">
        <f t="shared" si="19"/>
        <v>0.75</v>
      </c>
      <c r="G105">
        <f>VLOOKUP(A105,List2!$BA$2:$BI$78,7,0)</f>
        <v>2.82</v>
      </c>
      <c r="H105">
        <f>VLOOKUP(A105,List2!$BA$2:$BI$78,8,0)</f>
        <v>0</v>
      </c>
      <c r="I105">
        <f>VLOOKUP(A105,List2!$BA$2:$BI$78,9,0)</f>
        <v>4.3099999999999996</v>
      </c>
      <c r="J105">
        <f>VLOOKUP(A105,List2!$AW$9:$AY$85,3,0)</f>
        <v>0.20480000000000001</v>
      </c>
      <c r="K105" s="11">
        <f>VLOOKUP(VLOOKUP(A105,List2!$A$7:$B$176,2,0),List2!$AK$8:$AM$86,3,0)</f>
        <v>2.2999999999999998</v>
      </c>
      <c r="L105">
        <f>VLOOKUP(A105,List2!$AS$8:$AU$210,3,0)</f>
        <v>0.7</v>
      </c>
      <c r="M105">
        <f>VLOOKUP(VLOOKUP(A105,List2!$A$7:$C$176,3,0),List2!$AO$8:$AQ$20,3,0)</f>
        <v>37.6</v>
      </c>
    </row>
    <row r="106" spans="1:13" x14ac:dyDescent="0.25">
      <c r="A106" s="2">
        <v>40817</v>
      </c>
      <c r="B106">
        <f t="shared" si="15"/>
        <v>1.65</v>
      </c>
      <c r="C106">
        <f t="shared" si="16"/>
        <v>1.8</v>
      </c>
      <c r="D106">
        <f t="shared" si="17"/>
        <v>24.684000000000001</v>
      </c>
      <c r="E106">
        <f t="shared" si="18"/>
        <v>2.0840000000000001</v>
      </c>
      <c r="F106">
        <f t="shared" si="19"/>
        <v>0.75</v>
      </c>
      <c r="G106">
        <f>VLOOKUP(A106,List2!$BA$2:$BI$78,7,0)</f>
        <v>2.82</v>
      </c>
      <c r="H106">
        <f>VLOOKUP(A106,List2!$BA$2:$BI$78,8,0)</f>
        <v>0</v>
      </c>
      <c r="I106">
        <f>VLOOKUP(A106,List2!$BA$2:$BI$78,9,0)</f>
        <v>4.04</v>
      </c>
      <c r="J106">
        <f>VLOOKUP(A106,List2!$AW$9:$AY$85,3,0)</f>
        <v>-0.11650000000000001</v>
      </c>
      <c r="K106" s="11">
        <f>VLOOKUP(VLOOKUP(A106,List2!$A$7:$B$176,2,0),List2!$AK$8:$AM$86,3,0)</f>
        <v>1.4</v>
      </c>
      <c r="L106">
        <f>VLOOKUP(A106,List2!$AS$8:$AU$210,3,0)</f>
        <v>-0.4</v>
      </c>
      <c r="M106">
        <f>VLOOKUP(VLOOKUP(A106,List2!$A$7:$C$176,3,0),List2!$AO$8:$AQ$20,3,0)</f>
        <v>37.6</v>
      </c>
    </row>
    <row r="107" spans="1:13" x14ac:dyDescent="0.25">
      <c r="A107" s="1">
        <v>40848</v>
      </c>
      <c r="B107">
        <f t="shared" si="15"/>
        <v>1.74</v>
      </c>
      <c r="C107">
        <f t="shared" si="16"/>
        <v>2.2999999999999998</v>
      </c>
      <c r="D107">
        <f t="shared" si="17"/>
        <v>24.88</v>
      </c>
      <c r="E107">
        <f t="shared" si="18"/>
        <v>2.121</v>
      </c>
      <c r="F107">
        <f t="shared" si="19"/>
        <v>0.75</v>
      </c>
      <c r="G107">
        <f>VLOOKUP(A107,List2!$BA$2:$BI$78,7,0)</f>
        <v>2.0499999999999998</v>
      </c>
      <c r="H107">
        <f>VLOOKUP(A107,List2!$BA$2:$BI$78,8,0)</f>
        <v>0</v>
      </c>
      <c r="I107">
        <f>VLOOKUP(A107,List2!$BA$2:$BI$78,9,0)</f>
        <v>3.54</v>
      </c>
      <c r="J107">
        <f>VLOOKUP(A107,List2!$AW$9:$AY$85,3,0)</f>
        <v>-4.9799999999999997E-2</v>
      </c>
      <c r="K107" s="11">
        <f>VLOOKUP(VLOOKUP(A107,List2!$A$7:$B$176,2,0),List2!$AK$8:$AM$86,3,0)</f>
        <v>1.4</v>
      </c>
      <c r="L107">
        <f>VLOOKUP(A107,List2!$AS$8:$AU$210,3,0)</f>
        <v>1.1000000000000001</v>
      </c>
      <c r="M107">
        <f>VLOOKUP(VLOOKUP(A107,List2!$A$7:$C$176,3,0),List2!$AO$8:$AQ$20,3,0)</f>
        <v>37.6</v>
      </c>
    </row>
    <row r="108" spans="1:13" x14ac:dyDescent="0.25">
      <c r="A108" s="2">
        <v>40878</v>
      </c>
      <c r="B108">
        <f t="shared" si="15"/>
        <v>1.6800000000000002</v>
      </c>
      <c r="C108">
        <f t="shared" si="16"/>
        <v>2.5</v>
      </c>
      <c r="D108">
        <f t="shared" si="17"/>
        <v>25.341999999999999</v>
      </c>
      <c r="E108">
        <f t="shared" si="18"/>
        <v>2.0350000000000001</v>
      </c>
      <c r="F108">
        <f t="shared" si="19"/>
        <v>0.75</v>
      </c>
      <c r="G108">
        <f>VLOOKUP(A108,List2!$BA$2:$BI$78,7,0)</f>
        <v>2.0499999999999998</v>
      </c>
      <c r="H108">
        <f>VLOOKUP(A108,List2!$BA$2:$BI$78,8,0)</f>
        <v>0</v>
      </c>
      <c r="I108">
        <f>VLOOKUP(A108,List2!$BA$2:$BI$78,9,0)</f>
        <v>3.49</v>
      </c>
      <c r="J108">
        <f>VLOOKUP(A108,List2!$AW$9:$AY$85,3,0)</f>
        <v>-0.20569999999999999</v>
      </c>
      <c r="K108" s="11">
        <f>VLOOKUP(VLOOKUP(A108,List2!$A$7:$B$176,2,0),List2!$AK$8:$AM$86,3,0)</f>
        <v>1.4</v>
      </c>
      <c r="L108">
        <f>VLOOKUP(A108,List2!$AS$8:$AU$210,3,0)</f>
        <v>2.6</v>
      </c>
      <c r="M108">
        <f>VLOOKUP(VLOOKUP(A108,List2!$A$7:$C$176,3,0),List2!$AO$8:$AQ$20,3,0)</f>
        <v>37.6</v>
      </c>
    </row>
    <row r="109" spans="1:13" x14ac:dyDescent="0.25">
      <c r="A109" s="1">
        <v>40909</v>
      </c>
      <c r="B109">
        <f t="shared" si="15"/>
        <v>1.71</v>
      </c>
      <c r="C109">
        <f t="shared" si="16"/>
        <v>2.4</v>
      </c>
      <c r="D109">
        <f t="shared" si="17"/>
        <v>25.585000000000001</v>
      </c>
      <c r="E109">
        <f t="shared" si="18"/>
        <v>1.9470000000000001</v>
      </c>
      <c r="F109">
        <f t="shared" si="19"/>
        <v>0.75</v>
      </c>
      <c r="G109">
        <f>VLOOKUP(A109,List2!$BA$2:$BI$78,7,0)</f>
        <v>2.0499999999999998</v>
      </c>
      <c r="H109">
        <f>VLOOKUP(A109,List2!$BA$2:$BI$78,8,0)</f>
        <v>0</v>
      </c>
      <c r="I109">
        <f>VLOOKUP(A109,List2!$BA$2:$BI$78,9,0)</f>
        <v>3.48</v>
      </c>
      <c r="J109">
        <f>VLOOKUP(A109,List2!$AW$9:$AY$85,3,0)</f>
        <v>-0.13739999999999999</v>
      </c>
      <c r="K109" s="11">
        <f>VLOOKUP(VLOOKUP(A109,List2!$A$7:$B$176,2,0),List2!$AK$8:$AM$86,3,0)</f>
        <v>1.2</v>
      </c>
      <c r="L109">
        <f>VLOOKUP(A109,List2!$AS$8:$AU$210,3,0)</f>
        <v>-0.8</v>
      </c>
      <c r="M109">
        <f>VLOOKUP(VLOOKUP(A109,List2!$A$7:$C$176,3,0),List2!$AO$8:$AQ$20,3,0)</f>
        <v>41.2</v>
      </c>
    </row>
    <row r="110" spans="1:13" x14ac:dyDescent="0.25">
      <c r="A110" s="2">
        <v>40940</v>
      </c>
      <c r="B110">
        <f t="shared" si="15"/>
        <v>1.7</v>
      </c>
      <c r="C110">
        <f t="shared" si="16"/>
        <v>3.5</v>
      </c>
      <c r="D110">
        <f t="shared" si="17"/>
        <v>25.323</v>
      </c>
      <c r="E110">
        <f t="shared" si="18"/>
        <v>1.754</v>
      </c>
      <c r="F110">
        <f t="shared" si="19"/>
        <v>0.75</v>
      </c>
      <c r="G110">
        <f>VLOOKUP(A110,List2!$BA$2:$BI$78,7,0)</f>
        <v>1.9300000000000002</v>
      </c>
      <c r="H110">
        <f>VLOOKUP(A110,List2!$BA$2:$BI$78,8,0)</f>
        <v>0</v>
      </c>
      <c r="I110">
        <f>VLOOKUP(A110,List2!$BA$2:$BI$78,9,0)</f>
        <v>1.53</v>
      </c>
      <c r="J110">
        <f>VLOOKUP(A110,List2!$AW$9:$AY$85,3,0)</f>
        <v>0.31490000000000001</v>
      </c>
      <c r="K110" s="11">
        <f>VLOOKUP(VLOOKUP(A110,List2!$A$7:$B$176,2,0),List2!$AK$8:$AM$86,3,0)</f>
        <v>1.2</v>
      </c>
      <c r="L110">
        <f>VLOOKUP(A110,List2!$AS$8:$AU$210,3,0)</f>
        <v>-0.5</v>
      </c>
      <c r="M110">
        <f>VLOOKUP(VLOOKUP(A110,List2!$A$7:$C$176,3,0),List2!$AO$8:$AQ$20,3,0)</f>
        <v>41.2</v>
      </c>
    </row>
    <row r="111" spans="1:13" x14ac:dyDescent="0.25">
      <c r="A111" s="1">
        <v>40969</v>
      </c>
      <c r="B111">
        <f t="shared" si="15"/>
        <v>1.73</v>
      </c>
      <c r="C111">
        <f t="shared" si="16"/>
        <v>3.7</v>
      </c>
      <c r="D111">
        <f t="shared" si="17"/>
        <v>24.899000000000001</v>
      </c>
      <c r="E111">
        <f t="shared" si="18"/>
        <v>1.6139999999999999</v>
      </c>
      <c r="F111">
        <f t="shared" si="19"/>
        <v>0.75</v>
      </c>
      <c r="G111">
        <f>VLOOKUP(A111,List2!$BA$2:$BI$78,7,0)</f>
        <v>1.9300000000000002</v>
      </c>
      <c r="H111">
        <f>VLOOKUP(A111,List2!$BA$2:$BI$78,8,0)</f>
        <v>0</v>
      </c>
      <c r="I111">
        <f>VLOOKUP(A111,List2!$BA$2:$BI$78,9,0)</f>
        <v>1.62</v>
      </c>
      <c r="J111">
        <f>VLOOKUP(A111,List2!$AW$9:$AY$85,3,0)</f>
        <v>0.40039999999999998</v>
      </c>
      <c r="K111" s="11">
        <f>VLOOKUP(VLOOKUP(A111,List2!$A$7:$B$176,2,0),List2!$AK$8:$AM$86,3,0)</f>
        <v>1.2</v>
      </c>
      <c r="L111">
        <f>VLOOKUP(A111,List2!$AS$8:$AU$210,3,0)</f>
        <v>-0.7</v>
      </c>
      <c r="M111">
        <f>VLOOKUP(VLOOKUP(A111,List2!$A$7:$C$176,3,0),List2!$AO$8:$AQ$20,3,0)</f>
        <v>41.2</v>
      </c>
    </row>
    <row r="112" spans="1:13" x14ac:dyDescent="0.25">
      <c r="A112" s="2">
        <v>41000</v>
      </c>
      <c r="B112">
        <f t="shared" si="15"/>
        <v>1.75</v>
      </c>
      <c r="C112">
        <f t="shared" si="16"/>
        <v>3.8</v>
      </c>
      <c r="D112">
        <f t="shared" si="17"/>
        <v>24.802</v>
      </c>
      <c r="E112">
        <f t="shared" si="18"/>
        <v>1.4159999999999999</v>
      </c>
      <c r="F112">
        <f t="shared" si="19"/>
        <v>0.75</v>
      </c>
      <c r="G112">
        <f>VLOOKUP(A112,List2!$BA$2:$BI$78,7,0)</f>
        <v>1.9300000000000002</v>
      </c>
      <c r="H112">
        <f>VLOOKUP(A112,List2!$BA$2:$BI$78,8,0)</f>
        <v>0</v>
      </c>
      <c r="I112">
        <f>VLOOKUP(A112,List2!$BA$2:$BI$78,9,0)</f>
        <v>1.9</v>
      </c>
      <c r="J112">
        <f>VLOOKUP(A112,List2!$AW$9:$AY$85,3,0)</f>
        <v>0.55869999999999997</v>
      </c>
      <c r="K112" s="11">
        <f>VLOOKUP(VLOOKUP(A112,List2!$A$7:$B$176,2,0),List2!$AK$8:$AM$86,3,0)</f>
        <v>0.1</v>
      </c>
      <c r="L112">
        <f>VLOOKUP(A112,List2!$AS$8:$AU$210,3,0)</f>
        <v>0</v>
      </c>
      <c r="M112">
        <f>VLOOKUP(VLOOKUP(A112,List2!$A$7:$C$176,3,0),List2!$AO$8:$AQ$20,3,0)</f>
        <v>41.2</v>
      </c>
    </row>
    <row r="113" spans="1:13" x14ac:dyDescent="0.25">
      <c r="A113" s="1">
        <v>41030</v>
      </c>
      <c r="B113">
        <f t="shared" si="15"/>
        <v>1.75</v>
      </c>
      <c r="C113">
        <f t="shared" si="16"/>
        <v>3.5</v>
      </c>
      <c r="D113">
        <f t="shared" si="17"/>
        <v>24.934000000000001</v>
      </c>
      <c r="E113">
        <f t="shared" si="18"/>
        <v>1.3109999999999999</v>
      </c>
      <c r="F113">
        <f t="shared" si="19"/>
        <v>0.75</v>
      </c>
      <c r="G113">
        <f>VLOOKUP(A113,List2!$BA$2:$BI$78,7,0)</f>
        <v>2.0499999999999998</v>
      </c>
      <c r="H113">
        <f>VLOOKUP(A113,List2!$BA$2:$BI$78,8,0)</f>
        <v>0</v>
      </c>
      <c r="I113">
        <f>VLOOKUP(A113,List2!$BA$2:$BI$78,9,0)</f>
        <v>3.65</v>
      </c>
      <c r="J113">
        <f>VLOOKUP(A113,List2!$AW$9:$AY$85,3,0)</f>
        <v>0.50219999999999998</v>
      </c>
      <c r="K113" s="11">
        <f>VLOOKUP(VLOOKUP(A113,List2!$A$7:$B$176,2,0),List2!$AK$8:$AM$86,3,0)</f>
        <v>0.1</v>
      </c>
      <c r="L113">
        <f>VLOOKUP(A113,List2!$AS$8:$AU$210,3,0)</f>
        <v>0.4</v>
      </c>
      <c r="M113">
        <f>VLOOKUP(VLOOKUP(A113,List2!$A$7:$C$176,3,0),List2!$AO$8:$AQ$20,3,0)</f>
        <v>41.2</v>
      </c>
    </row>
    <row r="114" spans="1:13" x14ac:dyDescent="0.25">
      <c r="A114" s="2">
        <v>41061</v>
      </c>
      <c r="B114">
        <f t="shared" si="15"/>
        <v>1.73</v>
      </c>
      <c r="C114">
        <f t="shared" si="16"/>
        <v>3.2</v>
      </c>
      <c r="D114">
        <f t="shared" si="17"/>
        <v>25.722000000000001</v>
      </c>
      <c r="E114">
        <f t="shared" si="18"/>
        <v>1.232</v>
      </c>
      <c r="F114">
        <f t="shared" si="19"/>
        <v>0.75</v>
      </c>
      <c r="G114">
        <f>VLOOKUP(A114,List2!$BA$2:$BI$78,7,0)</f>
        <v>2.0499999999999998</v>
      </c>
      <c r="H114">
        <f>VLOOKUP(A114,List2!$BA$2:$BI$78,8,0)</f>
        <v>0</v>
      </c>
      <c r="I114">
        <f>VLOOKUP(A114,List2!$BA$2:$BI$78,9,0)</f>
        <v>3.56</v>
      </c>
      <c r="J114">
        <f>VLOOKUP(A114,List2!$AW$9:$AY$85,3,0)</f>
        <v>0.11650000000000001</v>
      </c>
      <c r="K114" s="11">
        <f>VLOOKUP(VLOOKUP(A114,List2!$A$7:$B$176,2,0),List2!$AK$8:$AM$86,3,0)</f>
        <v>0.1</v>
      </c>
      <c r="L114">
        <f>VLOOKUP(A114,List2!$AS$8:$AU$210,3,0)</f>
        <v>0.3</v>
      </c>
      <c r="M114">
        <f>VLOOKUP(VLOOKUP(A114,List2!$A$7:$C$176,3,0),List2!$AO$8:$AQ$20,3,0)</f>
        <v>41.2</v>
      </c>
    </row>
    <row r="115" spans="1:13" x14ac:dyDescent="0.25">
      <c r="A115" s="1">
        <v>41091</v>
      </c>
      <c r="B115">
        <f t="shared" si="15"/>
        <v>1.45</v>
      </c>
      <c r="C115">
        <f t="shared" si="16"/>
        <v>3.5</v>
      </c>
      <c r="D115">
        <f t="shared" si="17"/>
        <v>25.523</v>
      </c>
      <c r="E115">
        <f t="shared" si="18"/>
        <v>1.2130000000000001</v>
      </c>
      <c r="F115">
        <f t="shared" si="19"/>
        <v>0.5</v>
      </c>
      <c r="G115">
        <f>VLOOKUP(A115,List2!$BA$2:$BI$78,7,0)</f>
        <v>2.0499999999999998</v>
      </c>
      <c r="H115">
        <f>VLOOKUP(A115,List2!$BA$2:$BI$78,8,0)</f>
        <v>0</v>
      </c>
      <c r="I115">
        <f>VLOOKUP(A115,List2!$BA$2:$BI$78,9,0)</f>
        <v>3.54</v>
      </c>
      <c r="J115">
        <f>VLOOKUP(A115,List2!$AW$9:$AY$85,3,0)</f>
        <v>0.25380000000000003</v>
      </c>
      <c r="K115" s="11">
        <f>VLOOKUP(VLOOKUP(A115,List2!$A$7:$B$176,2,0),List2!$AK$8:$AM$86,3,0)</f>
        <v>-0.6</v>
      </c>
      <c r="L115">
        <f>VLOOKUP(A115,List2!$AS$8:$AU$210,3,0)</f>
        <v>-0.8</v>
      </c>
      <c r="M115">
        <f>VLOOKUP(VLOOKUP(A115,List2!$A$7:$C$176,3,0),List2!$AO$8:$AQ$20,3,0)</f>
        <v>41.2</v>
      </c>
    </row>
    <row r="116" spans="1:13" x14ac:dyDescent="0.25">
      <c r="A116" s="2">
        <v>41122</v>
      </c>
      <c r="B116">
        <f t="shared" si="15"/>
        <v>1.5</v>
      </c>
      <c r="C116">
        <f t="shared" si="16"/>
        <v>3.1</v>
      </c>
      <c r="D116">
        <f t="shared" si="17"/>
        <v>25.327000000000002</v>
      </c>
      <c r="E116">
        <f t="shared" si="18"/>
        <v>0.94599999999999995</v>
      </c>
      <c r="F116">
        <f t="shared" si="19"/>
        <v>0.5</v>
      </c>
      <c r="G116">
        <f>VLOOKUP(A116,List2!$BA$2:$BI$78,7,0)</f>
        <v>2.16</v>
      </c>
      <c r="H116">
        <f>VLOOKUP(A116,List2!$BA$2:$BI$78,8,0)</f>
        <v>1.04</v>
      </c>
      <c r="I116">
        <f>VLOOKUP(A116,List2!$BA$2:$BI$78,9,0)</f>
        <v>2.96</v>
      </c>
      <c r="J116">
        <f>VLOOKUP(A116,List2!$AW$9:$AY$85,3,0)</f>
        <v>0.26050000000000001</v>
      </c>
      <c r="K116" s="11">
        <f>VLOOKUP(VLOOKUP(A116,List2!$A$7:$B$176,2,0),List2!$AK$8:$AM$86,3,0)</f>
        <v>-0.6</v>
      </c>
      <c r="L116">
        <f>VLOOKUP(A116,List2!$AS$8:$AU$210,3,0)</f>
        <v>0.7</v>
      </c>
      <c r="M116">
        <f>VLOOKUP(VLOOKUP(A116,List2!$A$7:$C$176,3,0),List2!$AO$8:$AQ$20,3,0)</f>
        <v>41.2</v>
      </c>
    </row>
    <row r="117" spans="1:13" x14ac:dyDescent="0.25">
      <c r="A117" s="1">
        <v>41153</v>
      </c>
      <c r="B117">
        <f t="shared" si="15"/>
        <v>1.32</v>
      </c>
      <c r="C117">
        <f t="shared" si="16"/>
        <v>3.3</v>
      </c>
      <c r="D117">
        <f t="shared" si="17"/>
        <v>24.853999999999999</v>
      </c>
      <c r="E117">
        <f t="shared" si="18"/>
        <v>0.80500000000000005</v>
      </c>
      <c r="F117">
        <f t="shared" si="19"/>
        <v>0.5</v>
      </c>
      <c r="G117">
        <f>VLOOKUP(A117,List2!$BA$2:$BI$78,7,0)</f>
        <v>2.16</v>
      </c>
      <c r="H117">
        <f>VLOOKUP(A117,List2!$BA$2:$BI$78,8,0)</f>
        <v>1.04</v>
      </c>
      <c r="I117">
        <f>VLOOKUP(A117,List2!$BA$2:$BI$78,9,0)</f>
        <v>2.96</v>
      </c>
      <c r="J117">
        <f>VLOOKUP(A117,List2!$AW$9:$AY$85,3,0)</f>
        <v>6.08E-2</v>
      </c>
      <c r="K117" s="11">
        <f>VLOOKUP(VLOOKUP(A117,List2!$A$7:$B$176,2,0),List2!$AK$8:$AM$86,3,0)</f>
        <v>-0.6</v>
      </c>
      <c r="L117">
        <f>VLOOKUP(A117,List2!$AS$8:$AU$210,3,0)</f>
        <v>-3</v>
      </c>
      <c r="M117">
        <f>VLOOKUP(VLOOKUP(A117,List2!$A$7:$C$176,3,0),List2!$AO$8:$AQ$20,3,0)</f>
        <v>41.2</v>
      </c>
    </row>
    <row r="118" spans="1:13" x14ac:dyDescent="0.25">
      <c r="A118" s="2">
        <v>41183</v>
      </c>
      <c r="B118">
        <f t="shared" si="15"/>
        <v>1.24</v>
      </c>
      <c r="C118">
        <f t="shared" si="16"/>
        <v>3.4</v>
      </c>
      <c r="D118">
        <f t="shared" si="17"/>
        <v>25.134</v>
      </c>
      <c r="E118">
        <f t="shared" si="18"/>
        <v>0.68400000000000005</v>
      </c>
      <c r="F118">
        <f t="shared" si="19"/>
        <v>0.5</v>
      </c>
      <c r="G118">
        <f>VLOOKUP(A118,List2!$BA$2:$BI$78,7,0)</f>
        <v>2.16</v>
      </c>
      <c r="H118">
        <f>VLOOKUP(A118,List2!$BA$2:$BI$78,8,0)</f>
        <v>1.01</v>
      </c>
      <c r="I118">
        <f>VLOOKUP(A118,List2!$BA$2:$BI$78,9,0)</f>
        <v>2.94</v>
      </c>
      <c r="J118">
        <f>VLOOKUP(A118,List2!$AW$9:$AY$85,3,0)</f>
        <v>3.5299999999999998E-2</v>
      </c>
      <c r="K118" s="11">
        <f>VLOOKUP(VLOOKUP(A118,List2!$A$7:$B$176,2,0),List2!$AK$8:$AM$86,3,0)</f>
        <v>-0.9</v>
      </c>
      <c r="L118">
        <f>VLOOKUP(A118,List2!$AS$8:$AU$210,3,0)</f>
        <v>-0.1</v>
      </c>
      <c r="M118">
        <f>VLOOKUP(VLOOKUP(A118,List2!$A$7:$C$176,3,0),List2!$AO$8:$AQ$20,3,0)</f>
        <v>41.2</v>
      </c>
    </row>
    <row r="119" spans="1:13" x14ac:dyDescent="0.25">
      <c r="A119" s="1">
        <v>41214</v>
      </c>
      <c r="B119">
        <f t="shared" si="15"/>
        <v>1.08</v>
      </c>
      <c r="C119">
        <f t="shared" si="16"/>
        <v>3.4</v>
      </c>
      <c r="D119">
        <f t="shared" si="17"/>
        <v>25.09</v>
      </c>
      <c r="E119">
        <f t="shared" si="18"/>
        <v>0.61799999999999999</v>
      </c>
      <c r="F119">
        <f t="shared" si="19"/>
        <v>0.25</v>
      </c>
      <c r="G119">
        <f>VLOOKUP(A119,List2!$BA$2:$BI$78,7,0)</f>
        <v>0.96</v>
      </c>
      <c r="H119">
        <f>VLOOKUP(A119,List2!$BA$2:$BI$78,8,0)</f>
        <v>0.6</v>
      </c>
      <c r="I119">
        <f>VLOOKUP(A119,List2!$BA$2:$BI$78,9,0)</f>
        <v>2.85</v>
      </c>
      <c r="J119">
        <f>VLOOKUP(A119,List2!$AW$9:$AY$85,3,0)</f>
        <v>0.15390000000000001</v>
      </c>
      <c r="K119" s="11">
        <f>VLOOKUP(VLOOKUP(A119,List2!$A$7:$B$176,2,0),List2!$AK$8:$AM$86,3,0)</f>
        <v>-0.9</v>
      </c>
      <c r="L119">
        <f>VLOOKUP(A119,List2!$AS$8:$AU$210,3,0)</f>
        <v>-1.6</v>
      </c>
      <c r="M119">
        <f>VLOOKUP(VLOOKUP(A119,List2!$A$7:$C$176,3,0),List2!$AO$8:$AQ$20,3,0)</f>
        <v>41.2</v>
      </c>
    </row>
    <row r="120" spans="1:13" x14ac:dyDescent="0.25">
      <c r="A120" s="2">
        <v>41244</v>
      </c>
      <c r="B120">
        <f t="shared" si="15"/>
        <v>0.88</v>
      </c>
      <c r="C120">
        <f t="shared" si="16"/>
        <v>2.7</v>
      </c>
      <c r="D120">
        <f t="shared" si="17"/>
        <v>25.25</v>
      </c>
      <c r="E120">
        <f t="shared" si="18"/>
        <v>0.57399999999999995</v>
      </c>
      <c r="F120">
        <f t="shared" si="19"/>
        <v>0.05</v>
      </c>
      <c r="G120">
        <f>VLOOKUP(A120,List2!$BA$2:$BI$78,7,0)</f>
        <v>0.96</v>
      </c>
      <c r="H120">
        <f>VLOOKUP(A120,List2!$BA$2:$BI$78,8,0)</f>
        <v>0.59</v>
      </c>
      <c r="I120">
        <f>VLOOKUP(A120,List2!$BA$2:$BI$78,9,0)</f>
        <v>2.68</v>
      </c>
      <c r="J120">
        <f>VLOOKUP(A120,List2!$AW$9:$AY$85,3,0)</f>
        <v>-2.1600000000000001E-2</v>
      </c>
      <c r="K120" s="11">
        <f>VLOOKUP(VLOOKUP(A120,List2!$A$7:$B$176,2,0),List2!$AK$8:$AM$86,3,0)</f>
        <v>-0.9</v>
      </c>
      <c r="L120">
        <f>VLOOKUP(A120,List2!$AS$8:$AU$210,3,0)</f>
        <v>-0.8</v>
      </c>
      <c r="M120">
        <f>VLOOKUP(VLOOKUP(A120,List2!$A$7:$C$176,3,0),List2!$AO$8:$AQ$20,3,0)</f>
        <v>41.2</v>
      </c>
    </row>
    <row r="121" spans="1:13" x14ac:dyDescent="0.25">
      <c r="A121" s="1">
        <v>41275</v>
      </c>
      <c r="B121">
        <f t="shared" si="15"/>
        <v>0.86</v>
      </c>
      <c r="C121">
        <f t="shared" si="16"/>
        <v>2.4</v>
      </c>
      <c r="D121">
        <f t="shared" si="17"/>
        <v>25.096</v>
      </c>
      <c r="E121">
        <f t="shared" si="18"/>
        <v>0.54200000000000004</v>
      </c>
      <c r="F121">
        <f t="shared" si="19"/>
        <v>0.05</v>
      </c>
      <c r="G121">
        <f>VLOOKUP(A121,List2!$BA$2:$BI$78,7,0)</f>
        <v>0.96</v>
      </c>
      <c r="H121">
        <f>VLOOKUP(A121,List2!$BA$2:$BI$78,8,0)</f>
        <v>0.6</v>
      </c>
      <c r="I121">
        <f>VLOOKUP(A121,List2!$BA$2:$BI$78,9,0)</f>
        <v>2.65</v>
      </c>
      <c r="J121">
        <f>VLOOKUP(A121,List2!$AW$9:$AY$85,3,0)</f>
        <v>-0.124</v>
      </c>
      <c r="K121" s="11">
        <f>VLOOKUP(VLOOKUP(A121,List2!$A$7:$B$176,2,0),List2!$AK$8:$AM$86,3,0)</f>
        <v>-1.4</v>
      </c>
      <c r="L121">
        <f>VLOOKUP(A121,List2!$AS$8:$AU$210,3,0)</f>
        <v>1.7</v>
      </c>
      <c r="M121">
        <f>VLOOKUP(VLOOKUP(A121,List2!$A$7:$C$176,3,0),List2!$AO$8:$AQ$20,3,0)</f>
        <v>45.7</v>
      </c>
    </row>
    <row r="122" spans="1:13" x14ac:dyDescent="0.25">
      <c r="A122" s="2">
        <v>41306</v>
      </c>
      <c r="B122">
        <f t="shared" si="15"/>
        <v>0.87</v>
      </c>
      <c r="C122">
        <f t="shared" si="16"/>
        <v>1.9</v>
      </c>
      <c r="D122">
        <f t="shared" si="17"/>
        <v>25.672000000000001</v>
      </c>
      <c r="E122">
        <f t="shared" si="18"/>
        <v>0.62</v>
      </c>
      <c r="F122">
        <f t="shared" si="19"/>
        <v>0.05</v>
      </c>
      <c r="G122">
        <f>VLOOKUP(A122,List2!$BA$2:$BI$78,7,0)</f>
        <v>0.76</v>
      </c>
      <c r="H122">
        <f>VLOOKUP(A122,List2!$BA$2:$BI$78,8,0)</f>
        <v>0.52</v>
      </c>
      <c r="I122">
        <f>VLOOKUP(A122,List2!$BA$2:$BI$78,9,0)</f>
        <v>2.65</v>
      </c>
      <c r="J122">
        <f>VLOOKUP(A122,List2!$AW$9:$AY$85,3,0)</f>
        <v>-1.0800000000000001E-2</v>
      </c>
      <c r="K122" s="11">
        <f>VLOOKUP(VLOOKUP(A122,List2!$A$7:$B$176,2,0),List2!$AK$8:$AM$86,3,0)</f>
        <v>-1.4</v>
      </c>
      <c r="L122">
        <f>VLOOKUP(A122,List2!$AS$8:$AU$210,3,0)</f>
        <v>-0.6</v>
      </c>
      <c r="M122">
        <f>VLOOKUP(VLOOKUP(A122,List2!$A$7:$C$176,3,0),List2!$AO$8:$AQ$20,3,0)</f>
        <v>45.7</v>
      </c>
    </row>
    <row r="123" spans="1:13" x14ac:dyDescent="0.25">
      <c r="A123" s="1">
        <v>41334</v>
      </c>
      <c r="B123">
        <f t="shared" si="15"/>
        <v>0.8</v>
      </c>
      <c r="C123">
        <f t="shared" si="16"/>
        <v>1.7</v>
      </c>
      <c r="D123">
        <f t="shared" si="17"/>
        <v>25.661999999999999</v>
      </c>
      <c r="E123">
        <f t="shared" si="18"/>
        <v>0.55700000000000005</v>
      </c>
      <c r="F123">
        <f t="shared" si="19"/>
        <v>0.05</v>
      </c>
      <c r="G123">
        <f>VLOOKUP(A123,List2!$BA$2:$BI$78,7,0)</f>
        <v>0.76</v>
      </c>
      <c r="H123">
        <f>VLOOKUP(A123,List2!$BA$2:$BI$78,8,0)</f>
        <v>0.53</v>
      </c>
      <c r="I123">
        <f>VLOOKUP(A123,List2!$BA$2:$BI$78,9,0)</f>
        <v>2.64</v>
      </c>
      <c r="J123">
        <f>VLOOKUP(A123,List2!$AW$9:$AY$85,3,0)</f>
        <v>-1.54E-2</v>
      </c>
      <c r="K123" s="11">
        <f>VLOOKUP(VLOOKUP(A123,List2!$A$7:$B$176,2,0),List2!$AK$8:$AM$86,3,0)</f>
        <v>-1.4</v>
      </c>
      <c r="L123">
        <f>VLOOKUP(A123,List2!$AS$8:$AU$210,3,0)</f>
        <v>1.2</v>
      </c>
      <c r="M123">
        <f>VLOOKUP(VLOOKUP(A123,List2!$A$7:$C$176,3,0),List2!$AO$8:$AQ$20,3,0)</f>
        <v>45.7</v>
      </c>
    </row>
    <row r="124" spans="1:13" x14ac:dyDescent="0.25">
      <c r="A124" s="2">
        <v>41365</v>
      </c>
      <c r="B124">
        <f t="shared" si="15"/>
        <v>0.69</v>
      </c>
      <c r="C124">
        <f t="shared" si="16"/>
        <v>1.7</v>
      </c>
      <c r="D124">
        <f t="shared" si="17"/>
        <v>25.738</v>
      </c>
      <c r="E124">
        <f t="shared" si="18"/>
        <v>0.54700000000000004</v>
      </c>
      <c r="F124">
        <f t="shared" si="19"/>
        <v>0.05</v>
      </c>
      <c r="G124">
        <f>VLOOKUP(A124,List2!$BA$2:$BI$78,7,0)</f>
        <v>0.76</v>
      </c>
      <c r="H124">
        <f>VLOOKUP(A124,List2!$BA$2:$BI$78,8,0)</f>
        <v>0.53</v>
      </c>
      <c r="I124">
        <f>VLOOKUP(A124,List2!$BA$2:$BI$78,9,0)</f>
        <v>2.64</v>
      </c>
      <c r="J124">
        <f>VLOOKUP(A124,List2!$AW$9:$AY$85,3,0)</f>
        <v>-4.4400000000000002E-2</v>
      </c>
      <c r="K124" s="11">
        <f>VLOOKUP(VLOOKUP(A124,List2!$A$7:$B$176,2,0),List2!$AK$8:$AM$86,3,0)</f>
        <v>-1.8</v>
      </c>
      <c r="L124">
        <f>VLOOKUP(A124,List2!$AS$8:$AU$210,3,0)</f>
        <v>-0.6</v>
      </c>
      <c r="M124">
        <f>VLOOKUP(VLOOKUP(A124,List2!$A$7:$C$176,3,0),List2!$AO$8:$AQ$20,3,0)</f>
        <v>45.7</v>
      </c>
    </row>
    <row r="125" spans="1:13" x14ac:dyDescent="0.25">
      <c r="A125" s="1">
        <v>41395</v>
      </c>
      <c r="B125">
        <f t="shared" si="15"/>
        <v>0.69</v>
      </c>
      <c r="C125">
        <f t="shared" si="16"/>
        <v>1.7</v>
      </c>
      <c r="D125">
        <f t="shared" si="17"/>
        <v>25.803999999999998</v>
      </c>
      <c r="E125">
        <f t="shared" si="18"/>
        <v>0.51</v>
      </c>
      <c r="F125">
        <f t="shared" si="19"/>
        <v>0.05</v>
      </c>
      <c r="G125">
        <f>VLOOKUP(A125,List2!$BA$2:$BI$78,7,0)</f>
        <v>0.74</v>
      </c>
      <c r="H125">
        <f>VLOOKUP(A125,List2!$BA$2:$BI$78,8,0)</f>
        <v>0.49</v>
      </c>
      <c r="I125">
        <f>VLOOKUP(A125,List2!$BA$2:$BI$78,9,0)</f>
        <v>2.2999999999999998</v>
      </c>
      <c r="J125">
        <f>VLOOKUP(A125,List2!$AW$9:$AY$85,3,0)</f>
        <v>-5.9200000000000003E-2</v>
      </c>
      <c r="K125" s="11">
        <f>VLOOKUP(VLOOKUP(A125,List2!$A$7:$B$176,2,0),List2!$AK$8:$AM$86,3,0)</f>
        <v>-1.8</v>
      </c>
      <c r="L125">
        <f>VLOOKUP(A125,List2!$AS$8:$AU$210,3,0)</f>
        <v>-0.4</v>
      </c>
      <c r="M125">
        <f>VLOOKUP(VLOOKUP(A125,List2!$A$7:$C$176,3,0),List2!$AO$8:$AQ$20,3,0)</f>
        <v>45.7</v>
      </c>
    </row>
    <row r="126" spans="1:13" x14ac:dyDescent="0.25">
      <c r="A126" s="2">
        <v>41426</v>
      </c>
      <c r="B126">
        <f t="shared" si="15"/>
        <v>0.71</v>
      </c>
      <c r="C126">
        <f t="shared" si="16"/>
        <v>1.3</v>
      </c>
      <c r="D126">
        <f t="shared" si="17"/>
        <v>25.727</v>
      </c>
      <c r="E126">
        <f t="shared" si="18"/>
        <v>0.47799999999999998</v>
      </c>
      <c r="F126">
        <f t="shared" si="19"/>
        <v>0.05</v>
      </c>
      <c r="G126">
        <f>VLOOKUP(A126,List2!$BA$2:$BI$78,7,0)</f>
        <v>0.74</v>
      </c>
      <c r="H126">
        <f>VLOOKUP(A126,List2!$BA$2:$BI$78,8,0)</f>
        <v>0.49</v>
      </c>
      <c r="I126">
        <f>VLOOKUP(A126,List2!$BA$2:$BI$78,9,0)</f>
        <v>2.2999999999999998</v>
      </c>
      <c r="J126">
        <f>VLOOKUP(A126,List2!$AW$9:$AY$85,3,0)</f>
        <v>6.8999999999999999E-3</v>
      </c>
      <c r="K126" s="11">
        <f>VLOOKUP(VLOOKUP(A126,List2!$A$7:$B$176,2,0),List2!$AK$8:$AM$86,3,0)</f>
        <v>-1.8</v>
      </c>
      <c r="L126">
        <f>VLOOKUP(A126,List2!$AS$8:$AU$210,3,0)</f>
        <v>2</v>
      </c>
      <c r="M126">
        <f>VLOOKUP(VLOOKUP(A126,List2!$A$7:$C$176,3,0),List2!$AO$8:$AQ$20,3,0)</f>
        <v>45.7</v>
      </c>
    </row>
    <row r="127" spans="1:13" x14ac:dyDescent="0.25">
      <c r="A127" s="1">
        <v>41456</v>
      </c>
      <c r="B127">
        <f t="shared" si="15"/>
        <v>0.71</v>
      </c>
      <c r="C127">
        <f t="shared" si="16"/>
        <v>1.6</v>
      </c>
      <c r="D127">
        <f t="shared" si="17"/>
        <v>26.006</v>
      </c>
      <c r="E127">
        <f t="shared" si="18"/>
        <v>0.52700000000000002</v>
      </c>
      <c r="F127">
        <f t="shared" si="19"/>
        <v>0.05</v>
      </c>
      <c r="G127">
        <f>VLOOKUP(A127,List2!$BA$2:$BI$78,7,0)</f>
        <v>0.74</v>
      </c>
      <c r="H127">
        <f>VLOOKUP(A127,List2!$BA$2:$BI$78,8,0)</f>
        <v>0.49</v>
      </c>
      <c r="I127">
        <f>VLOOKUP(A127,List2!$BA$2:$BI$78,9,0)</f>
        <v>2.2999999999999998</v>
      </c>
      <c r="J127">
        <f>VLOOKUP(A127,List2!$AW$9:$AY$85,3,0)</f>
        <v>4.3499999999999997E-2</v>
      </c>
      <c r="K127" s="11">
        <f>VLOOKUP(VLOOKUP(A127,List2!$A$7:$B$176,2,0),List2!$AK$8:$AM$86,3,0)</f>
        <v>-1.1000000000000001</v>
      </c>
      <c r="L127">
        <f>VLOOKUP(A127,List2!$AS$8:$AU$210,3,0)</f>
        <v>-1.1000000000000001</v>
      </c>
      <c r="M127">
        <f>VLOOKUP(VLOOKUP(A127,List2!$A$7:$C$176,3,0),List2!$AO$8:$AQ$20,3,0)</f>
        <v>45.7</v>
      </c>
    </row>
    <row r="128" spans="1:13" x14ac:dyDescent="0.25">
      <c r="A128" s="2">
        <v>41487</v>
      </c>
      <c r="B128">
        <f t="shared" si="15"/>
        <v>0.7</v>
      </c>
      <c r="C128">
        <f t="shared" si="16"/>
        <v>1.4</v>
      </c>
      <c r="D128">
        <f t="shared" si="17"/>
        <v>25.937000000000001</v>
      </c>
      <c r="E128">
        <f t="shared" si="18"/>
        <v>0.53600000000000003</v>
      </c>
      <c r="F128">
        <f t="shared" si="19"/>
        <v>0.05</v>
      </c>
      <c r="G128">
        <f>VLOOKUP(A128,List2!$BA$2:$BI$78,7,0)</f>
        <v>0.87</v>
      </c>
      <c r="H128">
        <f>VLOOKUP(A128,List2!$BA$2:$BI$78,8,0)</f>
        <v>0.59</v>
      </c>
      <c r="I128">
        <f>VLOOKUP(A128,List2!$BA$2:$BI$78,9,0)</f>
        <v>2.44</v>
      </c>
      <c r="J128">
        <f>VLOOKUP(A128,List2!$AW$9:$AY$85,3,0)</f>
        <v>1.54E-2</v>
      </c>
      <c r="K128" s="11">
        <f>VLOOKUP(VLOOKUP(A128,List2!$A$7:$B$176,2,0),List2!$AK$8:$AM$86,3,0)</f>
        <v>-1.1000000000000001</v>
      </c>
      <c r="L128">
        <f>VLOOKUP(A128,List2!$AS$8:$AU$210,3,0)</f>
        <v>0.6</v>
      </c>
      <c r="M128">
        <f>VLOOKUP(VLOOKUP(A128,List2!$A$7:$C$176,3,0),List2!$AO$8:$AQ$20,3,0)</f>
        <v>45.7</v>
      </c>
    </row>
    <row r="129" spans="1:13" x14ac:dyDescent="0.25">
      <c r="A129" s="1">
        <v>41518</v>
      </c>
      <c r="B129">
        <f t="shared" si="15"/>
        <v>0.7</v>
      </c>
      <c r="C129">
        <f t="shared" si="16"/>
        <v>1.3</v>
      </c>
      <c r="D129">
        <f t="shared" si="17"/>
        <v>25.745000000000001</v>
      </c>
      <c r="E129">
        <f t="shared" si="18"/>
        <v>0.54500000000000004</v>
      </c>
      <c r="F129">
        <f t="shared" si="19"/>
        <v>0.05</v>
      </c>
      <c r="G129">
        <f>VLOOKUP(A129,List2!$BA$2:$BI$78,7,0)</f>
        <v>0.79</v>
      </c>
      <c r="H129">
        <f>VLOOKUP(A129,List2!$BA$2:$BI$78,8,0)</f>
        <v>0.49</v>
      </c>
      <c r="I129">
        <f>VLOOKUP(A129,List2!$BA$2:$BI$78,9,0)</f>
        <v>2.73</v>
      </c>
      <c r="J129">
        <f>VLOOKUP(A129,List2!$AW$9:$AY$85,3,0)</f>
        <v>5.4199999999999998E-2</v>
      </c>
      <c r="K129" s="11">
        <f>VLOOKUP(VLOOKUP(A129,List2!$A$7:$B$176,2,0),List2!$AK$8:$AM$86,3,0)</f>
        <v>-1.1000000000000001</v>
      </c>
      <c r="L129">
        <f>VLOOKUP(A129,List2!$AS$8:$AU$210,3,0)</f>
        <v>4.3</v>
      </c>
      <c r="M129">
        <f>VLOOKUP(VLOOKUP(A129,List2!$A$7:$C$176,3,0),List2!$AO$8:$AQ$20,3,0)</f>
        <v>45.7</v>
      </c>
    </row>
    <row r="130" spans="1:13" x14ac:dyDescent="0.25">
      <c r="A130" s="2">
        <v>41548</v>
      </c>
      <c r="B130">
        <f t="shared" ref="B130:B161" si="20">VLOOKUP(A130,rngPribor,3,0)</f>
        <v>0.7</v>
      </c>
      <c r="C130">
        <f t="shared" ref="C130:C161" si="21">VLOOKUP(A130,rngCPI,3,0)</f>
        <v>1</v>
      </c>
      <c r="D130">
        <f t="shared" ref="D130:D161" si="22">VLOOKUP(A130,rngEURCZK,3,0)</f>
        <v>25.686</v>
      </c>
      <c r="E130">
        <f t="shared" ref="E130:E161" si="23">VLOOKUP(A130,rngEURIBOR,3,0)</f>
        <v>0.53900000000000003</v>
      </c>
      <c r="F130">
        <f t="shared" ref="F130:F161" si="24">VLOOKUP(A130,rngCNBrepo,3,0)</f>
        <v>0.05</v>
      </c>
      <c r="G130">
        <f>VLOOKUP(A130,List2!$BA$2:$BI$78,7,0)</f>
        <v>0.79</v>
      </c>
      <c r="H130">
        <f>VLOOKUP(A130,List2!$BA$2:$BI$78,8,0)</f>
        <v>0.49</v>
      </c>
      <c r="I130">
        <f>VLOOKUP(A130,List2!$BA$2:$BI$78,9,0)</f>
        <v>2.73</v>
      </c>
      <c r="J130">
        <f>VLOOKUP(A130,List2!$AW$9:$AY$85,3,0)</f>
        <v>1.2E-2</v>
      </c>
      <c r="K130" s="11">
        <f>VLOOKUP(VLOOKUP(A130,List2!$A$7:$B$176,2,0),List2!$AK$8:$AM$86,3,0)</f>
        <v>-0.3</v>
      </c>
      <c r="L130">
        <f>VLOOKUP(A130,List2!$AS$8:$AU$210,3,0)</f>
        <v>-2.6</v>
      </c>
      <c r="M130">
        <f>VLOOKUP(VLOOKUP(A130,List2!$A$7:$C$176,3,0),List2!$AO$8:$AQ$20,3,0)</f>
        <v>45.7</v>
      </c>
    </row>
    <row r="131" spans="1:13" x14ac:dyDescent="0.25">
      <c r="A131" s="1">
        <v>41579</v>
      </c>
      <c r="B131">
        <f t="shared" si="20"/>
        <v>0.69</v>
      </c>
      <c r="C131">
        <f t="shared" si="21"/>
        <v>0.9</v>
      </c>
      <c r="D131">
        <f t="shared" si="22"/>
        <v>25.794</v>
      </c>
      <c r="E131">
        <f t="shared" si="23"/>
        <v>0.54800000000000004</v>
      </c>
      <c r="F131">
        <f t="shared" si="24"/>
        <v>0.05</v>
      </c>
      <c r="G131">
        <f>VLOOKUP(A131,List2!$BA$2:$BI$78,7,0)</f>
        <v>0.99</v>
      </c>
      <c r="H131">
        <f>VLOOKUP(A131,List2!$BA$2:$BI$78,8,0)</f>
        <v>0.55000000000000004</v>
      </c>
      <c r="I131">
        <f>VLOOKUP(A131,List2!$BA$2:$BI$78,9,0)</f>
        <v>2.74</v>
      </c>
      <c r="J131">
        <f>VLOOKUP(A131,List2!$AW$9:$AY$85,3,0)</f>
        <v>1.41E-2</v>
      </c>
      <c r="K131" s="11">
        <f>VLOOKUP(VLOOKUP(A131,List2!$A$7:$B$176,2,0),List2!$AK$8:$AM$86,3,0)</f>
        <v>-0.3</v>
      </c>
      <c r="L131">
        <f>VLOOKUP(A131,List2!$AS$8:$AU$210,3,0)</f>
        <v>2.1</v>
      </c>
      <c r="M131">
        <f>VLOOKUP(VLOOKUP(A131,List2!$A$7:$C$176,3,0),List2!$AO$8:$AQ$20,3,0)</f>
        <v>45.7</v>
      </c>
    </row>
    <row r="132" spans="1:13" x14ac:dyDescent="0.25">
      <c r="A132" s="2">
        <v>41609</v>
      </c>
      <c r="B132">
        <f t="shared" si="20"/>
        <v>0.57999999999999996</v>
      </c>
      <c r="C132">
        <f t="shared" si="21"/>
        <v>1.1000000000000001</v>
      </c>
      <c r="D132">
        <f t="shared" si="22"/>
        <v>27.367999999999999</v>
      </c>
      <c r="E132">
        <f t="shared" si="23"/>
        <v>0.501</v>
      </c>
      <c r="F132">
        <f t="shared" si="24"/>
        <v>0.05</v>
      </c>
      <c r="G132">
        <f>VLOOKUP(A132,List2!$BA$2:$BI$78,7,0)</f>
        <v>0.84</v>
      </c>
      <c r="H132">
        <f>VLOOKUP(A132,List2!$BA$2:$BI$78,8,0)</f>
        <v>0.44</v>
      </c>
      <c r="I132">
        <f>VLOOKUP(A132,List2!$BA$2:$BI$78,9,0)</f>
        <v>2.75</v>
      </c>
      <c r="J132">
        <f>VLOOKUP(A132,List2!$AW$9:$AY$85,3,0)</f>
        <v>-0.2026</v>
      </c>
      <c r="K132" s="11">
        <f>VLOOKUP(VLOOKUP(A132,List2!$A$7:$B$176,2,0),List2!$AK$8:$AM$86,3,0)</f>
        <v>-0.3</v>
      </c>
      <c r="L132">
        <f>VLOOKUP(A132,List2!$AS$8:$AU$210,3,0)</f>
        <v>0</v>
      </c>
      <c r="M132">
        <f>VLOOKUP(VLOOKUP(A132,List2!$A$7:$C$176,3,0),List2!$AO$8:$AQ$20,3,0)</f>
        <v>45.7</v>
      </c>
    </row>
    <row r="133" spans="1:13" x14ac:dyDescent="0.25">
      <c r="A133" s="1">
        <v>41640</v>
      </c>
      <c r="B133">
        <f t="shared" si="20"/>
        <v>0.56000000000000005</v>
      </c>
      <c r="C133">
        <f t="shared" si="21"/>
        <v>1.4</v>
      </c>
      <c r="D133">
        <f t="shared" si="22"/>
        <v>27.337</v>
      </c>
      <c r="E133">
        <f t="shared" si="23"/>
        <v>0.55600000000000005</v>
      </c>
      <c r="F133">
        <f t="shared" si="24"/>
        <v>0.05</v>
      </c>
      <c r="G133">
        <f>VLOOKUP(A133,List2!$BA$2:$BI$78,7,0)</f>
        <v>0.84</v>
      </c>
      <c r="H133">
        <f>VLOOKUP(A133,List2!$BA$2:$BI$78,8,0)</f>
        <v>0.44</v>
      </c>
      <c r="I133">
        <f>VLOOKUP(A133,List2!$BA$2:$BI$78,9,0)</f>
        <v>2.75</v>
      </c>
      <c r="J133">
        <f>VLOOKUP(A133,List2!$AW$9:$AY$85,3,0)</f>
        <v>-0.1123</v>
      </c>
      <c r="K133" s="11">
        <f>VLOOKUP(VLOOKUP(A133,List2!$A$7:$B$176,2,0),List2!$AK$8:$AM$86,3,0)</f>
        <v>1.3</v>
      </c>
      <c r="L133">
        <f>VLOOKUP(A133,List2!$AS$8:$AU$210,3,0)</f>
        <v>1.2</v>
      </c>
      <c r="M133">
        <f>VLOOKUP(VLOOKUP(A133,List2!$A$7:$C$176,3,0),List2!$AO$8:$AQ$20,3,0)</f>
        <v>48.8</v>
      </c>
    </row>
    <row r="134" spans="1:13" x14ac:dyDescent="0.25">
      <c r="A134" s="2">
        <v>41671</v>
      </c>
      <c r="B134">
        <f t="shared" si="20"/>
        <v>0.5</v>
      </c>
      <c r="C134">
        <f t="shared" si="21"/>
        <v>0.2</v>
      </c>
      <c r="D134">
        <f t="shared" si="22"/>
        <v>27.533999999999999</v>
      </c>
      <c r="E134">
        <f t="shared" si="23"/>
        <v>0.55900000000000005</v>
      </c>
      <c r="F134">
        <f t="shared" si="24"/>
        <v>0.05</v>
      </c>
      <c r="G134">
        <f>VLOOKUP(A134,List2!$BA$2:$BI$78,7,0)</f>
        <v>1.02</v>
      </c>
      <c r="H134">
        <f>VLOOKUP(A134,List2!$BA$2:$BI$78,8,0)</f>
        <v>0.48</v>
      </c>
      <c r="I134">
        <f>VLOOKUP(A134,List2!$BA$2:$BI$78,9,0)</f>
        <v>2.7800000000000002</v>
      </c>
      <c r="J134">
        <f>VLOOKUP(A134,List2!$AW$9:$AY$85,3,0)</f>
        <v>-0.1075</v>
      </c>
      <c r="K134" s="11">
        <f>VLOOKUP(VLOOKUP(A134,List2!$A$7:$B$176,2,0),List2!$AK$8:$AM$86,3,0)</f>
        <v>1.3</v>
      </c>
      <c r="L134">
        <f>VLOOKUP(A134,List2!$AS$8:$AU$210,3,0)</f>
        <v>-1.1000000000000001</v>
      </c>
      <c r="M134">
        <f>VLOOKUP(VLOOKUP(A134,List2!$A$7:$C$176,3,0),List2!$AO$8:$AQ$20,3,0)</f>
        <v>48.8</v>
      </c>
    </row>
    <row r="135" spans="1:13" x14ac:dyDescent="0.25">
      <c r="A135" s="1">
        <v>41699</v>
      </c>
      <c r="B135">
        <f t="shared" si="20"/>
        <v>0.48</v>
      </c>
      <c r="C135">
        <f t="shared" si="21"/>
        <v>0.2</v>
      </c>
      <c r="D135">
        <f t="shared" si="22"/>
        <v>27.327999999999999</v>
      </c>
      <c r="E135">
        <f t="shared" si="23"/>
        <v>0.54900000000000004</v>
      </c>
      <c r="F135">
        <f t="shared" si="24"/>
        <v>0.05</v>
      </c>
      <c r="G135">
        <f>VLOOKUP(A135,List2!$BA$2:$BI$78,7,0)</f>
        <v>0.73</v>
      </c>
      <c r="H135">
        <f>VLOOKUP(A135,List2!$BA$2:$BI$78,8,0)</f>
        <v>0.47</v>
      </c>
      <c r="I135">
        <f>VLOOKUP(A135,List2!$BA$2:$BI$78,9,0)</f>
        <v>2.74</v>
      </c>
      <c r="J135">
        <f>VLOOKUP(A135,List2!$AW$9:$AY$85,3,0)</f>
        <v>-8.7300000000000003E-2</v>
      </c>
      <c r="K135" s="11">
        <f>VLOOKUP(VLOOKUP(A135,List2!$A$7:$B$176,2,0),List2!$AK$8:$AM$86,3,0)</f>
        <v>1.3</v>
      </c>
      <c r="L135">
        <f>VLOOKUP(A135,List2!$AS$8:$AU$210,3,0)</f>
        <v>1.6</v>
      </c>
      <c r="M135">
        <f>VLOOKUP(VLOOKUP(A135,List2!$A$7:$C$176,3,0),List2!$AO$8:$AQ$20,3,0)</f>
        <v>48.8</v>
      </c>
    </row>
    <row r="136" spans="1:13" x14ac:dyDescent="0.25">
      <c r="A136" s="2">
        <v>41730</v>
      </c>
      <c r="B136">
        <f t="shared" si="20"/>
        <v>0.48</v>
      </c>
      <c r="C136">
        <f t="shared" si="21"/>
        <v>0.2</v>
      </c>
      <c r="D136">
        <f t="shared" si="22"/>
        <v>27.45</v>
      </c>
      <c r="E136">
        <f t="shared" si="23"/>
        <v>0.59</v>
      </c>
      <c r="F136">
        <f t="shared" si="24"/>
        <v>0.05</v>
      </c>
      <c r="G136">
        <f>VLOOKUP(A136,List2!$BA$2:$BI$78,7,0)</f>
        <v>0.73</v>
      </c>
      <c r="H136">
        <f>VLOOKUP(A136,List2!$BA$2:$BI$78,8,0)</f>
        <v>0.47</v>
      </c>
      <c r="I136">
        <f>VLOOKUP(A136,List2!$BA$2:$BI$78,9,0)</f>
        <v>2.74</v>
      </c>
      <c r="J136">
        <f>VLOOKUP(A136,List2!$AW$9:$AY$85,3,0)</f>
        <v>-5.4699999999999999E-2</v>
      </c>
      <c r="K136" s="11">
        <f>VLOOKUP(VLOOKUP(A136,List2!$A$7:$B$176,2,0),List2!$AK$8:$AM$86,3,0)</f>
        <v>1.9</v>
      </c>
      <c r="L136">
        <f>VLOOKUP(A136,List2!$AS$8:$AU$210,3,0)</f>
        <v>0.5</v>
      </c>
      <c r="M136">
        <f>VLOOKUP(VLOOKUP(A136,List2!$A$7:$C$176,3,0),List2!$AO$8:$AQ$20,3,0)</f>
        <v>48.8</v>
      </c>
    </row>
    <row r="137" spans="1:13" x14ac:dyDescent="0.25">
      <c r="A137" s="1">
        <v>41760</v>
      </c>
      <c r="B137">
        <f t="shared" si="20"/>
        <v>0.48</v>
      </c>
      <c r="C137">
        <f t="shared" si="21"/>
        <v>0.1</v>
      </c>
      <c r="D137">
        <f t="shared" si="22"/>
        <v>27.456</v>
      </c>
      <c r="E137">
        <f t="shared" si="23"/>
        <v>0.61399999999999999</v>
      </c>
      <c r="F137">
        <f t="shared" si="24"/>
        <v>0.05</v>
      </c>
      <c r="G137">
        <f>VLOOKUP(A137,List2!$BA$2:$BI$78,7,0)</f>
        <v>0.91</v>
      </c>
      <c r="H137">
        <f>VLOOKUP(A137,List2!$BA$2:$BI$78,8,0)</f>
        <v>0.56000000000000005</v>
      </c>
      <c r="I137">
        <f>VLOOKUP(A137,List2!$BA$2:$BI$78,9,0)</f>
        <v>2.84</v>
      </c>
      <c r="J137">
        <f>VLOOKUP(A137,List2!$AW$9:$AY$85,3,0)</f>
        <v>-5.3199999999999997E-2</v>
      </c>
      <c r="K137" s="11">
        <f>VLOOKUP(VLOOKUP(A137,List2!$A$7:$B$176,2,0),List2!$AK$8:$AM$86,3,0)</f>
        <v>1.9</v>
      </c>
      <c r="L137">
        <f>VLOOKUP(A137,List2!$AS$8:$AU$210,3,0)</f>
        <v>0.4</v>
      </c>
      <c r="M137">
        <f>VLOOKUP(VLOOKUP(A137,List2!$A$7:$C$176,3,0),List2!$AO$8:$AQ$20,3,0)</f>
        <v>48.8</v>
      </c>
    </row>
    <row r="138" spans="1:13" x14ac:dyDescent="0.25">
      <c r="A138" s="2">
        <v>41791</v>
      </c>
      <c r="B138">
        <f t="shared" si="20"/>
        <v>0.47</v>
      </c>
      <c r="C138">
        <f t="shared" si="21"/>
        <v>0.4</v>
      </c>
      <c r="D138">
        <f t="shared" si="22"/>
        <v>27.483000000000001</v>
      </c>
      <c r="E138">
        <f t="shared" si="23"/>
        <v>0.57199999999999995</v>
      </c>
      <c r="F138">
        <f t="shared" si="24"/>
        <v>0.05</v>
      </c>
      <c r="G138">
        <f>VLOOKUP(A138,List2!$BA$2:$BI$78,7,0)</f>
        <v>0.86</v>
      </c>
      <c r="H138">
        <f>VLOOKUP(A138,List2!$BA$2:$BI$78,8,0)</f>
        <v>0.48</v>
      </c>
      <c r="I138">
        <f>VLOOKUP(A138,List2!$BA$2:$BI$78,9,0)</f>
        <v>2.35</v>
      </c>
      <c r="J138">
        <f>VLOOKUP(A138,List2!$AW$9:$AY$85,3,0)</f>
        <v>-0.14050000000000001</v>
      </c>
      <c r="K138" s="11">
        <f>VLOOKUP(VLOOKUP(A138,List2!$A$7:$B$176,2,0),List2!$AK$8:$AM$86,3,0)</f>
        <v>1.9</v>
      </c>
      <c r="L138">
        <f>VLOOKUP(A138,List2!$AS$8:$AU$210,3,0)</f>
        <v>-0.9</v>
      </c>
      <c r="M138">
        <f>VLOOKUP(VLOOKUP(A138,List2!$A$7:$C$176,3,0),List2!$AO$8:$AQ$20,3,0)</f>
        <v>48.8</v>
      </c>
    </row>
    <row r="139" spans="1:13" x14ac:dyDescent="0.25">
      <c r="A139" s="1">
        <v>41821</v>
      </c>
      <c r="B139">
        <f t="shared" si="20"/>
        <v>0.47</v>
      </c>
      <c r="C139">
        <f t="shared" si="21"/>
        <v>0</v>
      </c>
      <c r="D139">
        <f t="shared" si="22"/>
        <v>27.45</v>
      </c>
      <c r="E139">
        <f t="shared" si="23"/>
        <v>0.48799999999999999</v>
      </c>
      <c r="F139">
        <f t="shared" si="24"/>
        <v>0.05</v>
      </c>
      <c r="G139">
        <f>VLOOKUP(A139,List2!$BA$2:$BI$78,7,0)</f>
        <v>0.87</v>
      </c>
      <c r="H139">
        <f>VLOOKUP(A139,List2!$BA$2:$BI$78,8,0)</f>
        <v>0.48</v>
      </c>
      <c r="I139">
        <f>VLOOKUP(A139,List2!$BA$2:$BI$78,9,0)</f>
        <v>2.35</v>
      </c>
      <c r="J139">
        <f>VLOOKUP(A139,List2!$AW$9:$AY$85,3,0)</f>
        <v>-0.1865</v>
      </c>
      <c r="K139" s="11">
        <f>VLOOKUP(VLOOKUP(A139,List2!$A$7:$B$176,2,0),List2!$AK$8:$AM$86,3,0)</f>
        <v>2.6</v>
      </c>
      <c r="L139">
        <f>VLOOKUP(A139,List2!$AS$8:$AU$210,3,0)</f>
        <v>-0.2</v>
      </c>
      <c r="M139">
        <f>VLOOKUP(VLOOKUP(A139,List2!$A$7:$C$176,3,0),List2!$AO$8:$AQ$20,3,0)</f>
        <v>48.8</v>
      </c>
    </row>
    <row r="140" spans="1:13" x14ac:dyDescent="0.25">
      <c r="A140" s="2">
        <v>41852</v>
      </c>
      <c r="B140">
        <f t="shared" si="20"/>
        <v>0.47</v>
      </c>
      <c r="C140">
        <f t="shared" si="21"/>
        <v>0.5</v>
      </c>
      <c r="D140">
        <f t="shared" si="22"/>
        <v>27.673999999999999</v>
      </c>
      <c r="E140">
        <f t="shared" si="23"/>
        <v>0.48899999999999999</v>
      </c>
      <c r="F140">
        <f t="shared" si="24"/>
        <v>0.05</v>
      </c>
      <c r="G140">
        <f>VLOOKUP(A140,List2!$BA$2:$BI$78,7,0)</f>
        <v>1.02</v>
      </c>
      <c r="H140">
        <f>VLOOKUP(A140,List2!$BA$2:$BI$78,8,0)</f>
        <v>0.54</v>
      </c>
      <c r="I140">
        <f>VLOOKUP(A140,List2!$BA$2:$BI$78,9,0)</f>
        <v>2.4699999999999998</v>
      </c>
      <c r="J140">
        <f>VLOOKUP(A140,List2!$AW$9:$AY$85,3,0)</f>
        <v>-0.22359999999999999</v>
      </c>
      <c r="K140" s="11">
        <f>VLOOKUP(VLOOKUP(A140,List2!$A$7:$B$176,2,0),List2!$AK$8:$AM$86,3,0)</f>
        <v>2.6</v>
      </c>
      <c r="L140">
        <f>VLOOKUP(A140,List2!$AS$8:$AU$210,3,0)</f>
        <v>0.2</v>
      </c>
      <c r="M140">
        <f>VLOOKUP(VLOOKUP(A140,List2!$A$7:$C$176,3,0),List2!$AO$8:$AQ$20,3,0)</f>
        <v>48.8</v>
      </c>
    </row>
    <row r="141" spans="1:13" x14ac:dyDescent="0.25">
      <c r="A141" s="1">
        <v>41883</v>
      </c>
      <c r="B141">
        <f t="shared" si="20"/>
        <v>0.47</v>
      </c>
      <c r="C141">
        <f t="shared" si="21"/>
        <v>0.6</v>
      </c>
      <c r="D141">
        <f t="shared" si="22"/>
        <v>27.731000000000002</v>
      </c>
      <c r="E141">
        <f t="shared" si="23"/>
        <v>0.434</v>
      </c>
      <c r="F141">
        <f t="shared" si="24"/>
        <v>0.05</v>
      </c>
      <c r="G141">
        <f>VLOOKUP(A141,List2!$BA$2:$BI$78,7,0)</f>
        <v>0.33</v>
      </c>
      <c r="H141">
        <f>VLOOKUP(A141,List2!$BA$2:$BI$78,8,0)</f>
        <v>0.38</v>
      </c>
      <c r="I141">
        <f>VLOOKUP(A141,List2!$BA$2:$BI$78,9,0)</f>
        <v>2.04</v>
      </c>
      <c r="J141">
        <f>VLOOKUP(A141,List2!$AW$9:$AY$85,3,0)</f>
        <v>-0.21010000000000001</v>
      </c>
      <c r="K141" s="11">
        <f>VLOOKUP(VLOOKUP(A141,List2!$A$7:$B$176,2,0),List2!$AK$8:$AM$86,3,0)</f>
        <v>2.6</v>
      </c>
      <c r="L141">
        <f>VLOOKUP(A141,List2!$AS$8:$AU$210,3,0)</f>
        <v>-4.5</v>
      </c>
      <c r="M141">
        <f>VLOOKUP(VLOOKUP(A141,List2!$A$7:$C$176,3,0),List2!$AO$8:$AQ$20,3,0)</f>
        <v>48.8</v>
      </c>
    </row>
    <row r="142" spans="1:13" x14ac:dyDescent="0.25">
      <c r="A142" s="2">
        <v>41913</v>
      </c>
      <c r="B142">
        <f t="shared" si="20"/>
        <v>0.47</v>
      </c>
      <c r="C142">
        <f t="shared" si="21"/>
        <v>0.7</v>
      </c>
      <c r="D142">
        <f t="shared" si="22"/>
        <v>27.498000000000001</v>
      </c>
      <c r="E142">
        <f t="shared" si="23"/>
        <v>0.33800000000000002</v>
      </c>
      <c r="F142">
        <f t="shared" si="24"/>
        <v>0.05</v>
      </c>
      <c r="G142">
        <f>VLOOKUP(A142,List2!$BA$2:$BI$78,7,0)</f>
        <v>0.33</v>
      </c>
      <c r="H142">
        <f>VLOOKUP(A142,List2!$BA$2:$BI$78,8,0)</f>
        <v>0.38</v>
      </c>
      <c r="I142">
        <f>VLOOKUP(A142,List2!$BA$2:$BI$78,9,0)</f>
        <v>2.04</v>
      </c>
      <c r="J142">
        <f>VLOOKUP(A142,List2!$AW$9:$AY$85,3,0)</f>
        <v>-0.25180000000000002</v>
      </c>
      <c r="K142" s="11">
        <f>VLOOKUP(VLOOKUP(A142,List2!$A$7:$B$176,2,0),List2!$AK$8:$AM$86,3,0)</f>
        <v>3.4</v>
      </c>
      <c r="L142">
        <f>VLOOKUP(A142,List2!$AS$8:$AU$210,3,0)</f>
        <v>7</v>
      </c>
      <c r="M142">
        <f>VLOOKUP(VLOOKUP(A142,List2!$A$7:$C$176,3,0),List2!$AO$8:$AQ$20,3,0)</f>
        <v>48.8</v>
      </c>
    </row>
    <row r="143" spans="1:13" x14ac:dyDescent="0.25">
      <c r="A143" s="1">
        <v>41944</v>
      </c>
      <c r="B143">
        <f t="shared" si="20"/>
        <v>0.47</v>
      </c>
      <c r="C143">
        <f t="shared" si="21"/>
        <v>0.7</v>
      </c>
      <c r="D143">
        <f t="shared" si="22"/>
        <v>27.798999999999999</v>
      </c>
      <c r="E143">
        <f t="shared" si="23"/>
        <v>0.34</v>
      </c>
      <c r="F143">
        <f t="shared" si="24"/>
        <v>0.05</v>
      </c>
      <c r="G143">
        <f>VLOOKUP(A143,List2!$BA$2:$BI$78,7,0)</f>
        <v>0.37</v>
      </c>
      <c r="H143">
        <f>VLOOKUP(A143,List2!$BA$2:$BI$78,8,0)</f>
        <v>0.39</v>
      </c>
      <c r="I143">
        <f>VLOOKUP(A143,List2!$BA$2:$BI$78,9,0)</f>
        <v>2.19</v>
      </c>
      <c r="J143">
        <f>VLOOKUP(A143,List2!$AW$9:$AY$85,3,0)</f>
        <v>-0.23150000000000001</v>
      </c>
      <c r="K143" s="11">
        <f>VLOOKUP(VLOOKUP(A143,List2!$A$7:$B$176,2,0),List2!$AK$8:$AM$86,3,0)</f>
        <v>3.4</v>
      </c>
      <c r="L143">
        <f>VLOOKUP(A143,List2!$AS$8:$AU$210,3,0)</f>
        <v>-1.1000000000000001</v>
      </c>
      <c r="M143">
        <f>VLOOKUP(VLOOKUP(A143,List2!$A$7:$C$176,3,0),List2!$AO$8:$AQ$20,3,0)</f>
        <v>48.8</v>
      </c>
    </row>
    <row r="144" spans="1:13" x14ac:dyDescent="0.25">
      <c r="A144" s="2">
        <v>41974</v>
      </c>
      <c r="B144">
        <f t="shared" si="20"/>
        <v>0.46</v>
      </c>
      <c r="C144">
        <f t="shared" si="21"/>
        <v>0.6</v>
      </c>
      <c r="D144">
        <f t="shared" si="22"/>
        <v>27.63</v>
      </c>
      <c r="E144">
        <f t="shared" si="23"/>
        <v>0.33100000000000002</v>
      </c>
      <c r="F144">
        <f t="shared" si="24"/>
        <v>0.05</v>
      </c>
      <c r="G144">
        <f>VLOOKUP(A144,List2!$BA$2:$BI$78,7,0)</f>
        <v>0.28000000000000003</v>
      </c>
      <c r="H144">
        <f>VLOOKUP(A144,List2!$BA$2:$BI$78,8,0)</f>
        <v>0.36</v>
      </c>
      <c r="I144">
        <f>VLOOKUP(A144,List2!$BA$2:$BI$78,9,0)</f>
        <v>1.31</v>
      </c>
      <c r="J144">
        <f>VLOOKUP(A144,List2!$AW$9:$AY$85,3,0)</f>
        <v>-0.23710000000000001</v>
      </c>
      <c r="K144" s="11">
        <f>VLOOKUP(VLOOKUP(A144,List2!$A$7:$B$176,2,0),List2!$AK$8:$AM$86,3,0)</f>
        <v>3.4</v>
      </c>
      <c r="L144">
        <f>VLOOKUP(A144,List2!$AS$8:$AU$210,3,0)</f>
        <v>1.4</v>
      </c>
      <c r="M144">
        <f>VLOOKUP(VLOOKUP(A144,List2!$A$7:$C$176,3,0),List2!$AO$8:$AQ$20,3,0)</f>
        <v>48.8</v>
      </c>
    </row>
    <row r="145" spans="1:13" x14ac:dyDescent="0.25">
      <c r="A145" s="1">
        <v>42005</v>
      </c>
      <c r="B145">
        <f t="shared" si="20"/>
        <v>0.46</v>
      </c>
      <c r="C145">
        <f t="shared" si="21"/>
        <v>0.1</v>
      </c>
      <c r="D145">
        <f t="shared" si="22"/>
        <v>27.66</v>
      </c>
      <c r="E145">
        <f t="shared" si="23"/>
        <v>0.32500000000000001</v>
      </c>
      <c r="F145">
        <f t="shared" si="24"/>
        <v>0.05</v>
      </c>
      <c r="G145">
        <f>VLOOKUP(A145,List2!$BA$2:$BI$78,7,0)</f>
        <v>0.28000000000000003</v>
      </c>
      <c r="H145">
        <f>VLOOKUP(A145,List2!$BA$2:$BI$78,8,0)</f>
        <v>0.36</v>
      </c>
      <c r="I145">
        <f>VLOOKUP(A145,List2!$BA$2:$BI$78,9,0)</f>
        <v>1.29</v>
      </c>
      <c r="J145">
        <f>VLOOKUP(A145,List2!$AW$9:$AY$85,3,0)</f>
        <v>-0.26579999999999998</v>
      </c>
      <c r="K145" s="11">
        <f>VLOOKUP(VLOOKUP(A145,List2!$A$7:$B$176,2,0),List2!$AK$8:$AM$86,3,0)</f>
        <v>3</v>
      </c>
      <c r="L145">
        <f>VLOOKUP(A145,List2!$AS$8:$AU$210,3,0)</f>
        <v>2.2999999999999998</v>
      </c>
      <c r="M145">
        <f>VLOOKUP(VLOOKUP(A145,List2!$A$7:$C$176,3,0),List2!$AO$8:$AQ$20,3,0)</f>
        <v>42.1</v>
      </c>
    </row>
    <row r="146" spans="1:13" x14ac:dyDescent="0.25">
      <c r="A146" s="2">
        <v>42036</v>
      </c>
      <c r="B146">
        <f t="shared" si="20"/>
        <v>0.47</v>
      </c>
      <c r="C146">
        <f t="shared" si="21"/>
        <v>0.1</v>
      </c>
      <c r="D146">
        <f t="shared" si="22"/>
        <v>27.751000000000001</v>
      </c>
      <c r="E146">
        <f t="shared" si="23"/>
        <v>0.27</v>
      </c>
      <c r="F146">
        <f t="shared" si="24"/>
        <v>0.05</v>
      </c>
      <c r="G146">
        <f>VLOOKUP(A146,List2!$BA$2:$BI$78,7,0)</f>
        <v>0.26</v>
      </c>
      <c r="H146">
        <f>VLOOKUP(A146,List2!$BA$2:$BI$78,8,0)</f>
        <v>0.36</v>
      </c>
      <c r="I146">
        <f>VLOOKUP(A146,List2!$BA$2:$BI$78,9,0)</f>
        <v>1.41</v>
      </c>
      <c r="J146">
        <f>VLOOKUP(A146,List2!$AW$9:$AY$85,3,0)</f>
        <v>-0.3478</v>
      </c>
      <c r="K146" s="11">
        <f>VLOOKUP(VLOOKUP(A146,List2!$A$7:$B$176,2,0),List2!$AK$8:$AM$86,3,0)</f>
        <v>3</v>
      </c>
      <c r="L146">
        <f>VLOOKUP(A146,List2!$AS$8:$AU$210,3,0)</f>
        <v>-0.9</v>
      </c>
      <c r="M146">
        <f>VLOOKUP(VLOOKUP(A146,List2!$A$7:$C$176,3,0),List2!$AO$8:$AQ$20,3,0)</f>
        <v>42.1</v>
      </c>
    </row>
    <row r="147" spans="1:13" x14ac:dyDescent="0.25">
      <c r="A147" s="1">
        <v>42064</v>
      </c>
      <c r="B147">
        <f t="shared" si="20"/>
        <v>0.47</v>
      </c>
      <c r="C147">
        <f t="shared" si="21"/>
        <v>0.1</v>
      </c>
      <c r="D147">
        <f t="shared" si="22"/>
        <v>27.513000000000002</v>
      </c>
      <c r="E147">
        <f t="shared" si="23"/>
        <v>0.23300000000000001</v>
      </c>
      <c r="F147">
        <f t="shared" si="24"/>
        <v>0.05</v>
      </c>
      <c r="G147">
        <f>VLOOKUP(A147,List2!$BA$2:$BI$78,7,0)</f>
        <v>0.2</v>
      </c>
      <c r="H147">
        <f>VLOOKUP(A147,List2!$BA$2:$BI$78,8,0)</f>
        <v>0.33</v>
      </c>
      <c r="I147">
        <f>VLOOKUP(A147,List2!$BA$2:$BI$78,9,0)</f>
        <v>0.81</v>
      </c>
      <c r="J147">
        <f>VLOOKUP(A147,List2!$AW$9:$AY$85,3,0)</f>
        <v>-0.41389999999999999</v>
      </c>
      <c r="K147" s="11">
        <f>VLOOKUP(VLOOKUP(A147,List2!$A$7:$B$176,2,0),List2!$AK$8:$AM$86,3,0)</f>
        <v>3</v>
      </c>
      <c r="L147">
        <f>VLOOKUP(A147,List2!$AS$8:$AU$210,3,0)</f>
        <v>1.3</v>
      </c>
      <c r="M147">
        <f>VLOOKUP(VLOOKUP(A147,List2!$A$7:$C$176,3,0),List2!$AO$8:$AQ$20,3,0)</f>
        <v>42.1</v>
      </c>
    </row>
    <row r="148" spans="1:13" x14ac:dyDescent="0.25">
      <c r="A148" s="2">
        <v>42095</v>
      </c>
      <c r="B148">
        <f t="shared" si="20"/>
        <v>0.46</v>
      </c>
      <c r="C148">
        <f t="shared" si="21"/>
        <v>0.2</v>
      </c>
      <c r="D148">
        <f t="shared" si="22"/>
        <v>27.559000000000001</v>
      </c>
      <c r="E148">
        <f t="shared" si="23"/>
        <v>0.19800000000000001</v>
      </c>
      <c r="F148">
        <f t="shared" si="24"/>
        <v>0.05</v>
      </c>
      <c r="G148">
        <f>VLOOKUP(A148,List2!$BA$2:$BI$78,7,0)</f>
        <v>0.2</v>
      </c>
      <c r="H148">
        <f>VLOOKUP(A148,List2!$BA$2:$BI$78,8,0)</f>
        <v>0.33</v>
      </c>
      <c r="I148">
        <f>VLOOKUP(A148,List2!$BA$2:$BI$78,9,0)</f>
        <v>0.82</v>
      </c>
      <c r="J148">
        <f>VLOOKUP(A148,List2!$AW$9:$AY$85,3,0)</f>
        <v>-0.63249999999999995</v>
      </c>
      <c r="K148" s="11">
        <f>VLOOKUP(VLOOKUP(A148,List2!$A$7:$B$176,2,0),List2!$AK$8:$AM$86,3,0)</f>
        <v>4.5999999999999996</v>
      </c>
      <c r="L148">
        <f>VLOOKUP(A148,List2!$AS$8:$AU$210,3,0)</f>
        <v>-0.6</v>
      </c>
      <c r="M148">
        <f>VLOOKUP(VLOOKUP(A148,List2!$A$7:$C$176,3,0),List2!$AO$8:$AQ$20,3,0)</f>
        <v>42.1</v>
      </c>
    </row>
    <row r="149" spans="1:13" x14ac:dyDescent="0.25">
      <c r="A149" s="1">
        <v>42125</v>
      </c>
      <c r="B149">
        <f t="shared" si="20"/>
        <v>0.46</v>
      </c>
      <c r="C149">
        <f t="shared" si="21"/>
        <v>0.5</v>
      </c>
      <c r="D149">
        <f t="shared" si="22"/>
        <v>27.457999999999998</v>
      </c>
      <c r="E149">
        <f t="shared" si="23"/>
        <v>0.17100000000000001</v>
      </c>
      <c r="F149">
        <f t="shared" si="24"/>
        <v>0.05</v>
      </c>
      <c r="G149">
        <f>VLOOKUP(A149,List2!$BA$2:$BI$78,7,0)</f>
        <v>0.27</v>
      </c>
      <c r="H149">
        <f>VLOOKUP(A149,List2!$BA$2:$BI$78,8,0)</f>
        <v>0.35</v>
      </c>
      <c r="I149">
        <f>VLOOKUP(A149,List2!$BA$2:$BI$78,9,0)</f>
        <v>0.85</v>
      </c>
      <c r="J149">
        <f>VLOOKUP(A149,List2!$AW$9:$AY$85,3,0)</f>
        <v>-0.495</v>
      </c>
      <c r="K149" s="11">
        <f>VLOOKUP(VLOOKUP(A149,List2!$A$7:$B$176,2,0),List2!$AK$8:$AM$86,3,0)</f>
        <v>4.5999999999999996</v>
      </c>
      <c r="L149">
        <f>VLOOKUP(A149,List2!$AS$8:$AU$210,3,0)</f>
        <v>1.2</v>
      </c>
      <c r="M149">
        <f>VLOOKUP(VLOOKUP(A149,List2!$A$7:$C$176,3,0),List2!$AO$8:$AQ$20,3,0)</f>
        <v>42.1</v>
      </c>
    </row>
    <row r="150" spans="1:13" x14ac:dyDescent="0.25">
      <c r="A150" s="2">
        <v>42156</v>
      </c>
      <c r="B150">
        <f t="shared" si="20"/>
        <v>0.46</v>
      </c>
      <c r="C150">
        <f t="shared" si="21"/>
        <v>0.7</v>
      </c>
      <c r="D150">
        <f t="shared" si="22"/>
        <v>27.428999999999998</v>
      </c>
      <c r="E150">
        <f t="shared" si="23"/>
        <v>0.16</v>
      </c>
      <c r="F150">
        <f t="shared" si="24"/>
        <v>0.05</v>
      </c>
      <c r="G150">
        <f>VLOOKUP(A150,List2!$BA$2:$BI$78,7,0)</f>
        <v>0.23</v>
      </c>
      <c r="H150">
        <f>VLOOKUP(A150,List2!$BA$2:$BI$78,8,0)</f>
        <v>0.31</v>
      </c>
      <c r="I150">
        <f>VLOOKUP(A150,List2!$BA$2:$BI$78,9,0)</f>
        <v>0.84</v>
      </c>
      <c r="J150">
        <f>VLOOKUP(A150,List2!$AW$9:$AY$85,3,0)</f>
        <v>-0.30890000000000001</v>
      </c>
      <c r="K150" s="11">
        <f>VLOOKUP(VLOOKUP(A150,List2!$A$7:$B$176,2,0),List2!$AK$8:$AM$86,3,0)</f>
        <v>4.5999999999999996</v>
      </c>
      <c r="L150">
        <f>VLOOKUP(A150,List2!$AS$8:$AU$210,3,0)</f>
        <v>-0.2</v>
      </c>
      <c r="M150">
        <f>VLOOKUP(VLOOKUP(A150,List2!$A$7:$C$176,3,0),List2!$AO$8:$AQ$20,3,0)</f>
        <v>42.1</v>
      </c>
    </row>
    <row r="151" spans="1:13" x14ac:dyDescent="0.25">
      <c r="A151" s="1">
        <v>42186</v>
      </c>
      <c r="B151">
        <f t="shared" si="20"/>
        <v>0.46</v>
      </c>
      <c r="C151">
        <f t="shared" si="21"/>
        <v>0.8</v>
      </c>
      <c r="D151">
        <f t="shared" si="22"/>
        <v>27.271000000000001</v>
      </c>
      <c r="E151">
        <f t="shared" si="23"/>
        <v>0.16400000000000001</v>
      </c>
      <c r="F151">
        <f t="shared" si="24"/>
        <v>0.05</v>
      </c>
      <c r="G151">
        <f>VLOOKUP(A151,List2!$BA$2:$BI$78,7,0)</f>
        <v>0.23</v>
      </c>
      <c r="H151">
        <f>VLOOKUP(A151,List2!$BA$2:$BI$78,8,0)</f>
        <v>0.32</v>
      </c>
      <c r="I151">
        <f>VLOOKUP(A151,List2!$BA$2:$BI$78,9,0)</f>
        <v>0.94</v>
      </c>
      <c r="J151">
        <f>VLOOKUP(A151,List2!$AW$9:$AY$85,3,0)</f>
        <v>-0.45860000000000001</v>
      </c>
      <c r="K151" s="11">
        <f>VLOOKUP(VLOOKUP(A151,List2!$A$7:$B$176,2,0),List2!$AK$8:$AM$86,3,0)</f>
        <v>5</v>
      </c>
      <c r="L151">
        <f>VLOOKUP(A151,List2!$AS$8:$AU$210,3,0)</f>
        <v>-0.1</v>
      </c>
      <c r="M151">
        <f>VLOOKUP(VLOOKUP(A151,List2!$A$7:$C$176,3,0),List2!$AO$8:$AQ$20,3,0)</f>
        <v>42.1</v>
      </c>
    </row>
    <row r="152" spans="1:13" x14ac:dyDescent="0.25">
      <c r="A152" s="2">
        <v>42217</v>
      </c>
      <c r="B152">
        <f t="shared" si="20"/>
        <v>0.47</v>
      </c>
      <c r="C152">
        <f t="shared" si="21"/>
        <v>0.5</v>
      </c>
      <c r="D152">
        <f t="shared" si="22"/>
        <v>27.076000000000001</v>
      </c>
      <c r="E152">
        <f t="shared" si="23"/>
        <v>0.16700000000000001</v>
      </c>
      <c r="F152">
        <f t="shared" si="24"/>
        <v>0.05</v>
      </c>
      <c r="G152">
        <f>VLOOKUP(A152,List2!$BA$2:$BI$78,7,0)</f>
        <v>0.31</v>
      </c>
      <c r="H152">
        <f>VLOOKUP(A152,List2!$BA$2:$BI$78,8,0)</f>
        <v>0.35</v>
      </c>
      <c r="I152">
        <f>VLOOKUP(A152,List2!$BA$2:$BI$78,9,0)</f>
        <v>1.04</v>
      </c>
      <c r="J152">
        <f>VLOOKUP(A152,List2!$AW$9:$AY$85,3,0)</f>
        <v>-0.54069999999999996</v>
      </c>
      <c r="K152" s="11">
        <f>VLOOKUP(VLOOKUP(A152,List2!$A$7:$B$176,2,0),List2!$AK$8:$AM$86,3,0)</f>
        <v>5</v>
      </c>
      <c r="L152">
        <f>VLOOKUP(A152,List2!$AS$8:$AU$210,3,0)</f>
        <v>1.5</v>
      </c>
      <c r="M152">
        <f>VLOOKUP(VLOOKUP(A152,List2!$A$7:$C$176,3,0),List2!$AO$8:$AQ$20,3,0)</f>
        <v>42.1</v>
      </c>
    </row>
    <row r="153" spans="1:13" x14ac:dyDescent="0.25">
      <c r="A153" s="1">
        <v>42248</v>
      </c>
      <c r="B153">
        <f t="shared" si="20"/>
        <v>0.47</v>
      </c>
      <c r="C153">
        <f t="shared" si="21"/>
        <v>0.3</v>
      </c>
      <c r="D153">
        <f t="shared" si="22"/>
        <v>27.042000000000002</v>
      </c>
      <c r="E153">
        <f t="shared" si="23"/>
        <v>0.16</v>
      </c>
      <c r="F153">
        <f t="shared" si="24"/>
        <v>0.05</v>
      </c>
      <c r="G153">
        <f>VLOOKUP(A153,List2!$BA$2:$BI$78,7,0)</f>
        <v>0.31</v>
      </c>
      <c r="H153">
        <f>VLOOKUP(A153,List2!$BA$2:$BI$78,8,0)</f>
        <v>0.33</v>
      </c>
      <c r="I153">
        <f>VLOOKUP(A153,List2!$BA$2:$BI$78,9,0)</f>
        <v>1.48</v>
      </c>
      <c r="J153">
        <f>VLOOKUP(A153,List2!$AW$9:$AY$85,3,0)</f>
        <v>-0.5766</v>
      </c>
      <c r="K153" s="11">
        <f>VLOOKUP(VLOOKUP(A153,List2!$A$7:$B$176,2,0),List2!$AK$8:$AM$86,3,0)</f>
        <v>5</v>
      </c>
      <c r="L153">
        <f>VLOOKUP(A153,List2!$AS$8:$AU$210,3,0)</f>
        <v>-4.2</v>
      </c>
      <c r="M153">
        <f>VLOOKUP(VLOOKUP(A153,List2!$A$7:$C$176,3,0),List2!$AO$8:$AQ$20,3,0)</f>
        <v>42.1</v>
      </c>
    </row>
    <row r="154" spans="1:13" x14ac:dyDescent="0.25">
      <c r="A154" s="2">
        <v>42278</v>
      </c>
      <c r="B154">
        <f t="shared" si="20"/>
        <v>0.46</v>
      </c>
      <c r="C154">
        <f t="shared" si="21"/>
        <v>0.4</v>
      </c>
      <c r="D154">
        <f t="shared" si="22"/>
        <v>27.186</v>
      </c>
      <c r="E154">
        <f t="shared" si="23"/>
        <v>0.14199999999999999</v>
      </c>
      <c r="F154">
        <f t="shared" si="24"/>
        <v>0.05</v>
      </c>
      <c r="G154">
        <f>VLOOKUP(A154,List2!$BA$2:$BI$78,7,0)</f>
        <v>0.31</v>
      </c>
      <c r="H154">
        <f>VLOOKUP(A154,List2!$BA$2:$BI$78,8,0)</f>
        <v>0.34</v>
      </c>
      <c r="I154">
        <f>VLOOKUP(A154,List2!$BA$2:$BI$78,9,0)</f>
        <v>1.46</v>
      </c>
      <c r="J154">
        <f>VLOOKUP(A154,List2!$AW$9:$AY$85,3,0)</f>
        <v>-1.0470999999999999</v>
      </c>
      <c r="K154" s="11">
        <f>VLOOKUP(VLOOKUP(A154,List2!$A$7:$B$176,2,0),List2!$AK$8:$AM$86,3,0)</f>
        <v>4.8</v>
      </c>
      <c r="L154">
        <f>VLOOKUP(A154,List2!$AS$8:$AU$210,3,0)</f>
        <v>3.1</v>
      </c>
      <c r="M154">
        <f>VLOOKUP(VLOOKUP(A154,List2!$A$7:$C$176,3,0),List2!$AO$8:$AQ$20,3,0)</f>
        <v>42.1</v>
      </c>
    </row>
    <row r="155" spans="1:13" x14ac:dyDescent="0.25">
      <c r="A155" s="1">
        <v>42309</v>
      </c>
      <c r="B155">
        <f t="shared" si="20"/>
        <v>0.46</v>
      </c>
      <c r="C155">
        <f t="shared" si="21"/>
        <v>0.2</v>
      </c>
      <c r="D155">
        <f t="shared" si="22"/>
        <v>27.091000000000001</v>
      </c>
      <c r="E155">
        <f t="shared" si="23"/>
        <v>0.107</v>
      </c>
      <c r="F155">
        <f t="shared" si="24"/>
        <v>0.05</v>
      </c>
      <c r="G155">
        <f>VLOOKUP(A155,List2!$BA$2:$BI$78,7,0)</f>
        <v>0.43</v>
      </c>
      <c r="H155">
        <f>VLOOKUP(A155,List2!$BA$2:$BI$78,8,0)</f>
        <v>0.35</v>
      </c>
      <c r="I155">
        <f>VLOOKUP(A155,List2!$BA$2:$BI$78,9,0)</f>
        <v>1.63</v>
      </c>
      <c r="J155">
        <f>VLOOKUP(A155,List2!$AW$9:$AY$85,3,0)</f>
        <v>-1.0611999999999999</v>
      </c>
      <c r="K155" s="11">
        <f>VLOOKUP(VLOOKUP(A155,List2!$A$7:$B$176,2,0),List2!$AK$8:$AM$86,3,0)</f>
        <v>4.8</v>
      </c>
      <c r="L155">
        <f>VLOOKUP(A155,List2!$AS$8:$AU$210,3,0)</f>
        <v>1.5</v>
      </c>
      <c r="M155">
        <f>VLOOKUP(VLOOKUP(A155,List2!$A$7:$C$176,3,0),List2!$AO$8:$AQ$20,3,0)</f>
        <v>42.1</v>
      </c>
    </row>
    <row r="156" spans="1:13" x14ac:dyDescent="0.25">
      <c r="A156" s="2">
        <v>42339</v>
      </c>
      <c r="B156">
        <f t="shared" si="20"/>
        <v>0.46</v>
      </c>
      <c r="C156">
        <f t="shared" si="21"/>
        <v>0.1</v>
      </c>
      <c r="D156">
        <f t="shared" si="22"/>
        <v>27.038</v>
      </c>
      <c r="E156">
        <f t="shared" si="23"/>
        <v>4.8000000000000001E-2</v>
      </c>
      <c r="F156">
        <f t="shared" si="24"/>
        <v>0.05</v>
      </c>
      <c r="G156">
        <f>VLOOKUP(A156,List2!$BA$2:$BI$78,7,0)</f>
        <v>0.02</v>
      </c>
      <c r="H156">
        <f>VLOOKUP(A156,List2!$BA$2:$BI$78,8,0)</f>
        <v>0.33</v>
      </c>
      <c r="I156">
        <f>VLOOKUP(A156,List2!$BA$2:$BI$78,9,0)</f>
        <v>1.2</v>
      </c>
      <c r="J156">
        <f>VLOOKUP(A156,List2!$AW$9:$AY$85,3,0)</f>
        <v>-1.4927999999999999</v>
      </c>
      <c r="K156" s="11">
        <f>VLOOKUP(VLOOKUP(A156,List2!$A$7:$B$176,2,0),List2!$AK$8:$AM$86,3,0)</f>
        <v>4.8</v>
      </c>
      <c r="L156">
        <f>VLOOKUP(A156,List2!$AS$8:$AU$210,3,0)</f>
        <v>-1.8</v>
      </c>
      <c r="M156">
        <f>VLOOKUP(VLOOKUP(A156,List2!$A$7:$C$176,3,0),List2!$AO$8:$AQ$20,3,0)</f>
        <v>42.1</v>
      </c>
    </row>
    <row r="157" spans="1:13" x14ac:dyDescent="0.25">
      <c r="A157" s="1">
        <v>42370</v>
      </c>
      <c r="B157">
        <f t="shared" si="20"/>
        <v>0.46</v>
      </c>
      <c r="C157">
        <f t="shared" si="21"/>
        <v>0.1</v>
      </c>
      <c r="D157">
        <f t="shared" si="22"/>
        <v>27.021999999999998</v>
      </c>
      <c r="E157">
        <f t="shared" si="23"/>
        <v>0.06</v>
      </c>
      <c r="F157">
        <f t="shared" si="24"/>
        <v>0.05</v>
      </c>
      <c r="G157">
        <f>VLOOKUP(A157,List2!$BA$2:$BI$78,7,0)</f>
        <v>0.02</v>
      </c>
      <c r="H157">
        <f>VLOOKUP(A157,List2!$BA$2:$BI$78,8,0)</f>
        <v>0.33</v>
      </c>
      <c r="I157">
        <f>VLOOKUP(A157,List2!$BA$2:$BI$78,9,0)</f>
        <v>1.18</v>
      </c>
      <c r="J157">
        <f>VLOOKUP(A157,List2!$AW$9:$AY$85,3,0)</f>
        <v>-1.0759000000000001</v>
      </c>
      <c r="K157" s="11">
        <f>VLOOKUP(VLOOKUP(A157,List2!$A$7:$B$176,2,0),List2!$AK$8:$AM$86,3,0)</f>
        <v>4</v>
      </c>
      <c r="L157">
        <f>VLOOKUP(A157,List2!$AS$8:$AU$210,3,0)</f>
        <v>-0.9</v>
      </c>
      <c r="M157">
        <f>VLOOKUP(VLOOKUP(A157,List2!$A$7:$C$176,3,0),List2!$AO$8:$AQ$20,3,0)</f>
        <v>41.4</v>
      </c>
    </row>
    <row r="158" spans="1:13" x14ac:dyDescent="0.25">
      <c r="A158" s="2">
        <v>42401</v>
      </c>
      <c r="B158">
        <f t="shared" si="20"/>
        <v>0.46</v>
      </c>
      <c r="C158">
        <f t="shared" si="21"/>
        <v>0.6</v>
      </c>
      <c r="D158">
        <f t="shared" si="22"/>
        <v>27.021999999999998</v>
      </c>
      <c r="E158">
        <f t="shared" si="23"/>
        <v>1.4999999999999999E-2</v>
      </c>
      <c r="F158">
        <f t="shared" si="24"/>
        <v>0.05</v>
      </c>
      <c r="G158">
        <f>VLOOKUP(A158,List2!$BA$2:$BI$78,7,0)</f>
        <v>0.1</v>
      </c>
      <c r="H158">
        <f>VLOOKUP(A158,List2!$BA$2:$BI$78,8,0)</f>
        <v>0.36</v>
      </c>
      <c r="I158">
        <f>VLOOKUP(A158,List2!$BA$2:$BI$78,9,0)</f>
        <v>1.17</v>
      </c>
      <c r="J158">
        <f>VLOOKUP(A158,List2!$AW$9:$AY$85,3,0)</f>
        <v>-0.92120000000000002</v>
      </c>
      <c r="K158" s="11">
        <f>VLOOKUP(VLOOKUP(A158,List2!$A$7:$B$176,2,0),List2!$AK$8:$AM$86,3,0)</f>
        <v>4</v>
      </c>
      <c r="L158">
        <f>VLOOKUP(A158,List2!$AS$8:$AU$210,3,0)</f>
        <v>3.4</v>
      </c>
      <c r="M158">
        <f>VLOOKUP(VLOOKUP(A158,List2!$A$7:$C$176,3,0),List2!$AO$8:$AQ$20,3,0)</f>
        <v>41.4</v>
      </c>
    </row>
    <row r="159" spans="1:13" x14ac:dyDescent="0.25">
      <c r="A159" s="1">
        <v>42430</v>
      </c>
      <c r="B159">
        <f t="shared" si="20"/>
        <v>0.45</v>
      </c>
      <c r="C159">
        <f t="shared" si="21"/>
        <v>0.5</v>
      </c>
      <c r="D159">
        <f t="shared" si="22"/>
        <v>27.067</v>
      </c>
      <c r="E159">
        <f t="shared" si="23"/>
        <v>-2.4E-2</v>
      </c>
      <c r="F159">
        <f t="shared" si="24"/>
        <v>0.05</v>
      </c>
      <c r="G159">
        <f>VLOOKUP(A159,List2!$BA$2:$BI$78,7,0)</f>
        <v>0.01</v>
      </c>
      <c r="H159">
        <f>VLOOKUP(A159,List2!$BA$2:$BI$78,8,0)</f>
        <v>0.28000000000000003</v>
      </c>
      <c r="I159">
        <f>VLOOKUP(A159,List2!$BA$2:$BI$78,9,0)</f>
        <v>1.05</v>
      </c>
      <c r="J159">
        <f>VLOOKUP(A159,List2!$AW$9:$AY$85,3,0)</f>
        <v>-0.93710000000000004</v>
      </c>
      <c r="K159" s="11">
        <f>VLOOKUP(VLOOKUP(A159,List2!$A$7:$B$176,2,0),List2!$AK$8:$AM$86,3,0)</f>
        <v>4</v>
      </c>
      <c r="L159">
        <f>VLOOKUP(A159,List2!$AS$8:$AU$210,3,0)</f>
        <v>-0.9</v>
      </c>
      <c r="M159">
        <f>VLOOKUP(VLOOKUP(A159,List2!$A$7:$C$176,3,0),List2!$AO$8:$AQ$20,3,0)</f>
        <v>41.4</v>
      </c>
    </row>
    <row r="160" spans="1:13" x14ac:dyDescent="0.25">
      <c r="A160" s="2">
        <v>42461</v>
      </c>
      <c r="B160">
        <f t="shared" si="20"/>
        <v>0.47</v>
      </c>
      <c r="C160">
        <f t="shared" si="21"/>
        <v>0.3</v>
      </c>
      <c r="D160">
        <f t="shared" si="22"/>
        <v>27.042000000000002</v>
      </c>
      <c r="E160">
        <f t="shared" si="23"/>
        <v>-5.0000000000000001E-3</v>
      </c>
      <c r="F160">
        <f t="shared" si="24"/>
        <v>0.05</v>
      </c>
      <c r="G160">
        <f>VLOOKUP(A160,List2!$BA$2:$BI$78,7,0)</f>
        <v>0.01</v>
      </c>
      <c r="H160">
        <f>VLOOKUP(A160,List2!$BA$2:$BI$78,8,0)</f>
        <v>0.28000000000000003</v>
      </c>
      <c r="I160">
        <f>VLOOKUP(A160,List2!$BA$2:$BI$78,9,0)</f>
        <v>1.05</v>
      </c>
      <c r="J160">
        <f>VLOOKUP(A160,List2!$AW$9:$AY$85,3,0)</f>
        <v>-0.83460000000000001</v>
      </c>
      <c r="K160" s="11">
        <f>VLOOKUP(VLOOKUP(A160,List2!$A$7:$B$176,2,0),List2!$AK$8:$AM$86,3,0)</f>
        <v>3</v>
      </c>
      <c r="L160">
        <f>VLOOKUP(A160,List2!$AS$8:$AU$210,3,0)</f>
        <v>1.5</v>
      </c>
      <c r="M160">
        <f>VLOOKUP(VLOOKUP(A160,List2!$A$7:$C$176,3,0),List2!$AO$8:$AQ$20,3,0)</f>
        <v>41.4</v>
      </c>
    </row>
    <row r="161" spans="1:13" x14ac:dyDescent="0.25">
      <c r="A161" s="1">
        <v>42491</v>
      </c>
      <c r="B161">
        <f t="shared" si="20"/>
        <v>0.45</v>
      </c>
      <c r="C161">
        <f t="shared" si="21"/>
        <v>0.6</v>
      </c>
      <c r="D161">
        <f t="shared" si="22"/>
        <v>27.047999999999998</v>
      </c>
      <c r="E161">
        <f t="shared" si="23"/>
        <v>-1.2E-2</v>
      </c>
      <c r="F161">
        <f t="shared" si="24"/>
        <v>0.05</v>
      </c>
      <c r="G161">
        <f>VLOOKUP(A161,List2!$BA$2:$BI$78,7,0)</f>
        <v>0.18</v>
      </c>
      <c r="H161">
        <f>VLOOKUP(A161,List2!$BA$2:$BI$78,8,0)</f>
        <v>0.27</v>
      </c>
      <c r="I161">
        <f>VLOOKUP(A161,List2!$BA$2:$BI$78,9,0)</f>
        <v>1.1599999999999999</v>
      </c>
      <c r="J161">
        <f>VLOOKUP(A161,List2!$AW$9:$AY$85,3,0)</f>
        <v>-0.64480000000000004</v>
      </c>
      <c r="K161" s="11">
        <f>VLOOKUP(VLOOKUP(A161,List2!$A$7:$B$176,2,0),List2!$AK$8:$AM$86,3,0)</f>
        <v>3</v>
      </c>
      <c r="L161">
        <f>VLOOKUP(A161,List2!$AS$8:$AU$210,3,0)</f>
        <v>-1.3</v>
      </c>
      <c r="M161">
        <f>VLOOKUP(VLOOKUP(A161,List2!$A$7:$C$176,3,0),List2!$AO$8:$AQ$20,3,0)</f>
        <v>41.4</v>
      </c>
    </row>
    <row r="162" spans="1:13" x14ac:dyDescent="0.25">
      <c r="A162" s="2">
        <v>42522</v>
      </c>
      <c r="B162">
        <f t="shared" ref="B162:B170" si="25">VLOOKUP(A162,rngPribor,3,0)</f>
        <v>0.45</v>
      </c>
      <c r="C162">
        <f t="shared" ref="C162:C170" si="26">VLOOKUP(A162,rngCPI,3,0)</f>
        <v>0.1</v>
      </c>
      <c r="D162">
        <f t="shared" ref="D162:D170" si="27">VLOOKUP(A162,rngEURCZK,3,0)</f>
        <v>27.021000000000001</v>
      </c>
      <c r="E162">
        <f t="shared" ref="E162:E170" si="28">VLOOKUP(A162,rngEURIBOR,3,0)</f>
        <v>-1.4999999999999999E-2</v>
      </c>
      <c r="F162">
        <f t="shared" ref="F162:F170" si="29">VLOOKUP(A162,rngCNBrepo,3,0)</f>
        <v>0.05</v>
      </c>
      <c r="G162">
        <f>VLOOKUP(A162,List2!$BA$2:$BI$78,7,0)</f>
        <v>0.01</v>
      </c>
      <c r="H162">
        <f>VLOOKUP(A162,List2!$BA$2:$BI$78,8,0)</f>
        <v>0.27</v>
      </c>
      <c r="I162">
        <f>VLOOKUP(A162,List2!$BA$2:$BI$78,9,0)</f>
        <v>0.95</v>
      </c>
      <c r="J162">
        <f>VLOOKUP(A162,List2!$AW$9:$AY$85,3,0)</f>
        <v>-0.72929999999999995</v>
      </c>
      <c r="K162" s="11">
        <f>VLOOKUP(VLOOKUP(A162,List2!$A$7:$B$176,2,0),List2!$AK$8:$AM$86,3,0)</f>
        <v>3</v>
      </c>
      <c r="L162">
        <f>VLOOKUP(A162,List2!$AS$8:$AU$210,3,0)</f>
        <v>-0.2</v>
      </c>
      <c r="M162">
        <f>VLOOKUP(VLOOKUP(A162,List2!$A$7:$C$176,3,0),List2!$AO$8:$AQ$20,3,0)</f>
        <v>41.4</v>
      </c>
    </row>
    <row r="163" spans="1:13" x14ac:dyDescent="0.25">
      <c r="A163" s="1">
        <v>42552</v>
      </c>
      <c r="B163">
        <f t="shared" si="25"/>
        <v>0.45</v>
      </c>
      <c r="C163">
        <f t="shared" si="26"/>
        <v>0.1</v>
      </c>
      <c r="D163">
        <f t="shared" si="27"/>
        <v>27.077000000000002</v>
      </c>
      <c r="E163">
        <f t="shared" si="28"/>
        <v>-5.0999999999999997E-2</v>
      </c>
      <c r="F163">
        <f t="shared" si="29"/>
        <v>0.05</v>
      </c>
      <c r="G163">
        <f>VLOOKUP(A163,List2!$BA$2:$BI$78,7,0)</f>
        <v>0.01</v>
      </c>
      <c r="H163">
        <f>VLOOKUP(A163,List2!$BA$2:$BI$78,8,0)</f>
        <v>0.27</v>
      </c>
      <c r="I163">
        <f>VLOOKUP(A163,List2!$BA$2:$BI$78,9,0)</f>
        <v>0.93</v>
      </c>
      <c r="J163">
        <f>VLOOKUP(A163,List2!$AW$9:$AY$85,3,0)</f>
        <v>-0.87880000000000003</v>
      </c>
      <c r="K163" s="11">
        <f>VLOOKUP(VLOOKUP(A163,List2!$A$7:$B$176,2,0),List2!$AK$8:$AM$86,3,0)</f>
        <v>2.6</v>
      </c>
      <c r="L163">
        <f>VLOOKUP(A163,List2!$AS$8:$AU$210,3,0)</f>
        <v>2.2999999999999998</v>
      </c>
      <c r="M163">
        <f>VLOOKUP(VLOOKUP(A163,List2!$A$7:$C$176,3,0),List2!$AO$8:$AQ$20,3,0)</f>
        <v>41.4</v>
      </c>
    </row>
    <row r="164" spans="1:13" x14ac:dyDescent="0.25">
      <c r="A164" s="2">
        <v>42583</v>
      </c>
      <c r="B164">
        <f t="shared" si="25"/>
        <v>0.45</v>
      </c>
      <c r="C164">
        <f t="shared" si="26"/>
        <v>0.5</v>
      </c>
      <c r="D164">
        <f t="shared" si="27"/>
        <v>27.032</v>
      </c>
      <c r="E164">
        <f t="shared" si="28"/>
        <v>-4.9000000000000002E-2</v>
      </c>
      <c r="F164">
        <f t="shared" si="29"/>
        <v>0.05</v>
      </c>
      <c r="G164">
        <f>VLOOKUP(A164,List2!$BA$2:$BI$78,7,0)</f>
        <v>0.17</v>
      </c>
      <c r="H164">
        <f>VLOOKUP(A164,List2!$BA$2:$BI$78,8,0)</f>
        <v>0.33</v>
      </c>
      <c r="I164">
        <f>VLOOKUP(A164,List2!$BA$2:$BI$78,9,0)</f>
        <v>1.1299999999999999</v>
      </c>
      <c r="J164">
        <f>VLOOKUP(A164,List2!$AW$9:$AY$85,3,0)</f>
        <v>-0.95660000000000001</v>
      </c>
      <c r="K164" s="11">
        <f>VLOOKUP(VLOOKUP(A164,List2!$A$7:$B$176,2,0),List2!$AK$8:$AM$86,3,0)</f>
        <v>2.6</v>
      </c>
      <c r="L164">
        <f>VLOOKUP(A164,List2!$AS$8:$AU$210,3,0)</f>
        <v>-9.6</v>
      </c>
      <c r="M164">
        <f>VLOOKUP(VLOOKUP(A164,List2!$A$7:$C$176,3,0),List2!$AO$8:$AQ$20,3,0)</f>
        <v>41.4</v>
      </c>
    </row>
    <row r="165" spans="1:13" x14ac:dyDescent="0.25">
      <c r="A165" s="1">
        <v>42614</v>
      </c>
      <c r="B165">
        <f t="shared" si="25"/>
        <v>0.46</v>
      </c>
      <c r="C165">
        <f t="shared" si="26"/>
        <v>0.6</v>
      </c>
      <c r="D165">
        <f t="shared" si="27"/>
        <v>27.027000000000001</v>
      </c>
      <c r="E165">
        <f t="shared" si="28"/>
        <v>-5.1999999999999998E-2</v>
      </c>
      <c r="F165">
        <f t="shared" si="29"/>
        <v>0.05</v>
      </c>
      <c r="G165">
        <f>VLOOKUP(A165,List2!$BA$2:$BI$78,7,0)</f>
        <v>-0.04</v>
      </c>
      <c r="H165">
        <f>VLOOKUP(A165,List2!$BA$2:$BI$78,8,0)</f>
        <v>0.28999999999999998</v>
      </c>
      <c r="I165">
        <f>VLOOKUP(A165,List2!$BA$2:$BI$78,9,0)</f>
        <v>0.75</v>
      </c>
      <c r="J165">
        <f>VLOOKUP(A165,List2!$AW$9:$AY$85,3,0)</f>
        <v>-1.0348999999999999</v>
      </c>
      <c r="K165" s="11">
        <f>VLOOKUP(VLOOKUP(A165,List2!$A$7:$B$176,2,0),List2!$AK$8:$AM$86,3,0)</f>
        <v>2.6</v>
      </c>
      <c r="L165">
        <f>VLOOKUP(A165,List2!$AS$8:$AU$210,3,0)</f>
        <v>11.6</v>
      </c>
      <c r="M165">
        <f>VLOOKUP(VLOOKUP(A165,List2!$A$7:$C$176,3,0),List2!$AO$8:$AQ$20,3,0)</f>
        <v>41.4</v>
      </c>
    </row>
    <row r="166" spans="1:13" x14ac:dyDescent="0.25">
      <c r="A166" s="2">
        <v>42644</v>
      </c>
      <c r="B166">
        <f t="shared" si="25"/>
        <v>0.44</v>
      </c>
      <c r="C166">
        <f t="shared" si="26"/>
        <v>0.5</v>
      </c>
      <c r="D166">
        <f t="shared" si="27"/>
        <v>27.021999999999998</v>
      </c>
      <c r="E166">
        <f t="shared" si="28"/>
        <v>-6.4000000000000001E-2</v>
      </c>
      <c r="F166">
        <f t="shared" si="29"/>
        <v>0.05</v>
      </c>
      <c r="G166">
        <f>VLOOKUP(A166,List2!$BA$2:$BI$78,7,0)</f>
        <v>-0.04</v>
      </c>
      <c r="H166">
        <f>VLOOKUP(A166,List2!$BA$2:$BI$78,8,0)</f>
        <v>0.28999999999999998</v>
      </c>
      <c r="I166">
        <f>VLOOKUP(A166,List2!$BA$2:$BI$78,9,0)</f>
        <v>0.74</v>
      </c>
      <c r="J166">
        <f>VLOOKUP(A166,List2!$AW$9:$AY$85,3,0)</f>
        <v>-1.7006999999999999</v>
      </c>
      <c r="K166" s="11">
        <f>VLOOKUP(VLOOKUP(A166,List2!$A$7:$B$176,2,0),List2!$AK$8:$AM$86,3,0)</f>
        <v>1.9</v>
      </c>
      <c r="L166">
        <f>VLOOKUP(A166,List2!$AS$8:$AU$210,3,0)</f>
        <v>-1.7</v>
      </c>
      <c r="M166">
        <f>VLOOKUP(VLOOKUP(A166,List2!$A$7:$C$176,3,0),List2!$AO$8:$AQ$20,3,0)</f>
        <v>41.4</v>
      </c>
    </row>
    <row r="167" spans="1:13" x14ac:dyDescent="0.25">
      <c r="A167" s="1">
        <v>42675</v>
      </c>
      <c r="B167">
        <f t="shared" si="25"/>
        <v>0.45</v>
      </c>
      <c r="C167">
        <f t="shared" si="26"/>
        <v>0.8</v>
      </c>
      <c r="D167">
        <f t="shared" si="27"/>
        <v>27.024000000000001</v>
      </c>
      <c r="E167">
        <f t="shared" si="28"/>
        <v>-6.9000000000000006E-2</v>
      </c>
      <c r="F167">
        <f t="shared" si="29"/>
        <v>0.05</v>
      </c>
      <c r="G167">
        <f>VLOOKUP(A167,List2!$BA$2:$BI$78,7,0)</f>
        <v>0.01</v>
      </c>
      <c r="H167">
        <f>VLOOKUP(A167,List2!$BA$2:$BI$78,8,0)</f>
        <v>0.35</v>
      </c>
      <c r="I167">
        <f>VLOOKUP(A167,List2!$BA$2:$BI$78,9,0)</f>
        <v>0.92</v>
      </c>
      <c r="J167">
        <f>VLOOKUP(A167,List2!$AW$9:$AY$85,3,0)</f>
        <v>-1.9311</v>
      </c>
      <c r="K167" s="11">
        <f>VLOOKUP(VLOOKUP(A167,List2!$A$7:$B$176,2,0),List2!$AK$8:$AM$86,3,0)</f>
        <v>1.9</v>
      </c>
      <c r="L167">
        <f>VLOOKUP(A167,List2!$AS$8:$AU$210,3,0)</f>
        <v>-0.4</v>
      </c>
      <c r="M167">
        <f>VLOOKUP(VLOOKUP(A167,List2!$A$7:$C$176,3,0),List2!$AO$8:$AQ$20,3,0)</f>
        <v>41.4</v>
      </c>
    </row>
    <row r="168" spans="1:13" x14ac:dyDescent="0.25">
      <c r="A168" s="2">
        <v>42705</v>
      </c>
      <c r="B168">
        <f t="shared" si="25"/>
        <v>0.45</v>
      </c>
      <c r="C168">
        <f t="shared" si="26"/>
        <v>1.5</v>
      </c>
      <c r="D168">
        <f t="shared" si="27"/>
        <v>27.048999999999999</v>
      </c>
      <c r="E168">
        <f t="shared" si="28"/>
        <v>-0.08</v>
      </c>
      <c r="F168">
        <f t="shared" si="29"/>
        <v>0.05</v>
      </c>
      <c r="G168">
        <f>VLOOKUP(A168,List2!$BA$2:$BI$78,7,0)</f>
        <v>0.02</v>
      </c>
      <c r="H168">
        <f>VLOOKUP(A168,List2!$BA$2:$BI$78,8,0)</f>
        <v>0.36</v>
      </c>
      <c r="I168">
        <f>VLOOKUP(A168,List2!$BA$2:$BI$78,9,0)</f>
        <v>0.93</v>
      </c>
      <c r="J168">
        <f>VLOOKUP(A168,List2!$AW$9:$AY$85,3,0)</f>
        <v>-1.8273000000000001</v>
      </c>
      <c r="K168" s="11">
        <f>VLOOKUP(VLOOKUP(A168,List2!$A$7:$B$176,2,0),List2!$AK$8:$AM$86,3,0)</f>
        <v>1.9</v>
      </c>
      <c r="L168">
        <f>VLOOKUP(A168,List2!$AS$8:$AU$210,3,0)</f>
        <v>1.7</v>
      </c>
      <c r="M168">
        <f>VLOOKUP(VLOOKUP(A168,List2!$A$7:$C$176,3,0),List2!$AO$8:$AQ$20,3,0)</f>
        <v>41.4</v>
      </c>
    </row>
    <row r="169" spans="1:13" x14ac:dyDescent="0.25">
      <c r="A169" s="1">
        <v>42736</v>
      </c>
      <c r="B169">
        <f t="shared" si="25"/>
        <v>0.42</v>
      </c>
      <c r="C169">
        <f t="shared" si="26"/>
        <v>2</v>
      </c>
      <c r="D169">
        <f t="shared" si="27"/>
        <v>27.015000000000001</v>
      </c>
      <c r="E169">
        <f t="shared" si="28"/>
        <v>-8.2000000000000003E-2</v>
      </c>
      <c r="F169">
        <f t="shared" si="29"/>
        <v>0.05</v>
      </c>
      <c r="G169">
        <f>VLOOKUP(A169,List2!$BA$2:$BI$78,7,0)</f>
        <v>0.02</v>
      </c>
      <c r="H169">
        <f>VLOOKUP(A169,List2!$BA$2:$BI$78,8,0)</f>
        <v>0.36</v>
      </c>
      <c r="I169">
        <f>VLOOKUP(A169,List2!$BA$2:$BI$78,9,0)</f>
        <v>0.93</v>
      </c>
      <c r="J169">
        <f>VLOOKUP(A169,List2!$AW$9:$AY$85,3,0)</f>
        <v>-1.8331</v>
      </c>
      <c r="K169" s="11" t="e">
        <f>VLOOKUP(VLOOKUP(A169,List2!$A$7:$B$176,2,0),List2!$AK$8:$AM$86,3,0)</f>
        <v>#N/A</v>
      </c>
      <c r="L169">
        <f>VLOOKUP(A169,List2!$AS$8:$AU$210,3,0)</f>
        <v>-2.2000000000000002</v>
      </c>
      <c r="M169" t="e">
        <f>VLOOKUP(VLOOKUP(A169,List2!$A$7:$C$176,3,0),List2!$AO$8:$AQ$20,3,0)</f>
        <v>#N/A</v>
      </c>
    </row>
    <row r="170" spans="1:13" x14ac:dyDescent="0.25">
      <c r="A170" s="2">
        <v>42767</v>
      </c>
      <c r="B170">
        <f t="shared" si="25"/>
        <v>0.43</v>
      </c>
      <c r="C170">
        <f t="shared" si="26"/>
        <v>2.2000000000000002</v>
      </c>
      <c r="D170">
        <f t="shared" si="27"/>
        <v>27.021000000000001</v>
      </c>
      <c r="E170">
        <f t="shared" si="28"/>
        <v>-0.10100000000000001</v>
      </c>
      <c r="F170">
        <f t="shared" si="29"/>
        <v>0.05</v>
      </c>
      <c r="G170">
        <f>VLOOKUP(A170,List2!$BA$2:$BI$78,7,0)</f>
        <v>0.16</v>
      </c>
      <c r="H170">
        <f>VLOOKUP(A170,List2!$BA$2:$BI$78,8,0)</f>
        <v>0.41</v>
      </c>
      <c r="I170">
        <f>VLOOKUP(A170,List2!$BA$2:$BI$78,9,0)</f>
        <v>1.24</v>
      </c>
      <c r="J170">
        <f>VLOOKUP(A170,List2!$AW$9:$AY$85,3,0)</f>
        <v>-1.8734999999999999</v>
      </c>
      <c r="K170" s="11" t="e">
        <f>VLOOKUP(VLOOKUP(A170,List2!$A$7:$B$176,2,0),List2!$AK$8:$AM$86,3,0)</f>
        <v>#N/A</v>
      </c>
      <c r="L170" t="e">
        <f>VLOOKUP(A170,List2!$AS$8:$AU$210,3,0)</f>
        <v>#N/A</v>
      </c>
      <c r="M170" t="e">
        <f>VLOOKUP(VLOOKUP(A170,List2!$A$7:$C$176,3,0),List2!$AO$8:$AQ$20,3,0)</f>
        <v>#N/A</v>
      </c>
    </row>
    <row r="171" spans="1:13" x14ac:dyDescent="0.25">
      <c r="A171" s="1"/>
    </row>
    <row r="172" spans="1:13" x14ac:dyDescent="0.25">
      <c r="A172" s="2"/>
    </row>
    <row r="173" spans="1:13" x14ac:dyDescent="0.25">
      <c r="A173" s="1"/>
    </row>
    <row r="174" spans="1:13" x14ac:dyDescent="0.25">
      <c r="A174" s="2"/>
    </row>
    <row r="175" spans="1:13" x14ac:dyDescent="0.25">
      <c r="A175" s="1"/>
    </row>
    <row r="176" spans="1:13" x14ac:dyDescent="0.25">
      <c r="A176" s="2"/>
    </row>
    <row r="177" spans="1:1" x14ac:dyDescent="0.25">
      <c r="A177" s="1"/>
    </row>
    <row r="178" spans="1:1" x14ac:dyDescent="0.25">
      <c r="A178" s="2"/>
    </row>
    <row r="179" spans="1:1" x14ac:dyDescent="0.25">
      <c r="A179" s="1"/>
    </row>
    <row r="180" spans="1:1" x14ac:dyDescent="0.25">
      <c r="A180" s="2"/>
    </row>
    <row r="181" spans="1:1" x14ac:dyDescent="0.25">
      <c r="A181" s="1"/>
    </row>
    <row r="182" spans="1:1" x14ac:dyDescent="0.25">
      <c r="A182" s="2"/>
    </row>
    <row r="183" spans="1:1" x14ac:dyDescent="0.25">
      <c r="A183" s="1"/>
    </row>
    <row r="184" spans="1:1" x14ac:dyDescent="0.25">
      <c r="A184" s="2"/>
    </row>
    <row r="185" spans="1:1" x14ac:dyDescent="0.25">
      <c r="A185" s="1"/>
    </row>
    <row r="186" spans="1:1" x14ac:dyDescent="0.25">
      <c r="A186" s="2"/>
    </row>
    <row r="187" spans="1:1" x14ac:dyDescent="0.25">
      <c r="A187" s="1"/>
    </row>
    <row r="188" spans="1:1" x14ac:dyDescent="0.25">
      <c r="A188" s="2"/>
    </row>
    <row r="189" spans="1:1" x14ac:dyDescent="0.25">
      <c r="A189" s="1"/>
    </row>
    <row r="190" spans="1:1" x14ac:dyDescent="0.25">
      <c r="A190" s="2"/>
    </row>
    <row r="191" spans="1:1" x14ac:dyDescent="0.25">
      <c r="A191" s="1"/>
    </row>
    <row r="192" spans="1:1" x14ac:dyDescent="0.25">
      <c r="A192" s="2"/>
    </row>
    <row r="193" spans="1:1" x14ac:dyDescent="0.25">
      <c r="A193" s="1"/>
    </row>
    <row r="194" spans="1:1" x14ac:dyDescent="0.25">
      <c r="A194" s="2"/>
    </row>
    <row r="195" spans="1:1" x14ac:dyDescent="0.25">
      <c r="A195" s="1"/>
    </row>
    <row r="196" spans="1:1" x14ac:dyDescent="0.25">
      <c r="A196" s="2"/>
    </row>
    <row r="197" spans="1:1" x14ac:dyDescent="0.25">
      <c r="A197" s="1"/>
    </row>
    <row r="198" spans="1:1" x14ac:dyDescent="0.25">
      <c r="A198" s="2"/>
    </row>
    <row r="199" spans="1:1" x14ac:dyDescent="0.25">
      <c r="A199" s="1"/>
    </row>
    <row r="200" spans="1:1" x14ac:dyDescent="0.25">
      <c r="A200" s="2"/>
    </row>
    <row r="201" spans="1:1" x14ac:dyDescent="0.25">
      <c r="A201" s="1"/>
    </row>
    <row r="202" spans="1:1" x14ac:dyDescent="0.25">
      <c r="A202" s="2"/>
    </row>
    <row r="203" spans="1:1" x14ac:dyDescent="0.25">
      <c r="A203" s="1"/>
    </row>
    <row r="204" spans="1:1" x14ac:dyDescent="0.25">
      <c r="A204" s="2"/>
    </row>
    <row r="205" spans="1:1" x14ac:dyDescent="0.25">
      <c r="A205" s="1"/>
    </row>
    <row r="206" spans="1:1" x14ac:dyDescent="0.25">
      <c r="A206" s="2"/>
    </row>
    <row r="207" spans="1:1" x14ac:dyDescent="0.25">
      <c r="A207" s="1"/>
    </row>
    <row r="208" spans="1:1" x14ac:dyDescent="0.25">
      <c r="A208" s="2"/>
    </row>
    <row r="209" spans="1:1" x14ac:dyDescent="0.25">
      <c r="A209" s="1"/>
    </row>
    <row r="210" spans="1:1" x14ac:dyDescent="0.25">
      <c r="A210" s="2"/>
    </row>
    <row r="211" spans="1:1" x14ac:dyDescent="0.25">
      <c r="A211" s="1"/>
    </row>
    <row r="212" spans="1:1" x14ac:dyDescent="0.25">
      <c r="A212" s="2"/>
    </row>
    <row r="213" spans="1:1" x14ac:dyDescent="0.25">
      <c r="A213" s="1"/>
    </row>
    <row r="214" spans="1:1" x14ac:dyDescent="0.25">
      <c r="A214" s="2"/>
    </row>
    <row r="215" spans="1:1" x14ac:dyDescent="0.25">
      <c r="A215" s="1"/>
    </row>
    <row r="216" spans="1:1" x14ac:dyDescent="0.25">
      <c r="A216" s="2"/>
    </row>
    <row r="217" spans="1:1" x14ac:dyDescent="0.25">
      <c r="A217" s="1"/>
    </row>
    <row r="218" spans="1:1" x14ac:dyDescent="0.25">
      <c r="A218" s="2"/>
    </row>
    <row r="219" spans="1:1" x14ac:dyDescent="0.25">
      <c r="A219" s="1"/>
    </row>
    <row r="220" spans="1:1" x14ac:dyDescent="0.25">
      <c r="A220" s="2"/>
    </row>
    <row r="221" spans="1:1" x14ac:dyDescent="0.25">
      <c r="A221" s="1"/>
    </row>
    <row r="222" spans="1:1" x14ac:dyDescent="0.25">
      <c r="A222" s="2"/>
    </row>
    <row r="223" spans="1:1" x14ac:dyDescent="0.25">
      <c r="A223" s="1"/>
    </row>
    <row r="224" spans="1:1" x14ac:dyDescent="0.25">
      <c r="A224" s="2"/>
    </row>
    <row r="225" spans="1:1" x14ac:dyDescent="0.25">
      <c r="A225" s="1"/>
    </row>
    <row r="226" spans="1:1" x14ac:dyDescent="0.25">
      <c r="A226" s="2"/>
    </row>
    <row r="227" spans="1:1" x14ac:dyDescent="0.25">
      <c r="A227" s="1"/>
    </row>
    <row r="228" spans="1:1" x14ac:dyDescent="0.25">
      <c r="A228" s="2"/>
    </row>
    <row r="229" spans="1:1" x14ac:dyDescent="0.25">
      <c r="A229" s="1"/>
    </row>
    <row r="230" spans="1:1" x14ac:dyDescent="0.25">
      <c r="A230" s="2"/>
    </row>
    <row r="231" spans="1:1" x14ac:dyDescent="0.25">
      <c r="A231" s="1"/>
    </row>
    <row r="232" spans="1:1" x14ac:dyDescent="0.25">
      <c r="A232" s="2"/>
    </row>
    <row r="233" spans="1:1" x14ac:dyDescent="0.25">
      <c r="A233" s="1"/>
    </row>
    <row r="234" spans="1:1" x14ac:dyDescent="0.25">
      <c r="A234" s="2"/>
    </row>
    <row r="235" spans="1:1" x14ac:dyDescent="0.25">
      <c r="A235" s="1"/>
    </row>
    <row r="236" spans="1:1" x14ac:dyDescent="0.25">
      <c r="A236" s="2"/>
    </row>
    <row r="237" spans="1:1" x14ac:dyDescent="0.25">
      <c r="A237" s="1"/>
    </row>
    <row r="238" spans="1:1" x14ac:dyDescent="0.25">
      <c r="A238" s="2"/>
    </row>
    <row r="239" spans="1:1" x14ac:dyDescent="0.25">
      <c r="A239" s="1"/>
    </row>
    <row r="240" spans="1:1" x14ac:dyDescent="0.25">
      <c r="A240" s="2"/>
    </row>
    <row r="241" spans="1:1" x14ac:dyDescent="0.25">
      <c r="A241" s="1"/>
    </row>
    <row r="242" spans="1:1" x14ac:dyDescent="0.25">
      <c r="A242" s="2"/>
    </row>
    <row r="243" spans="1:1" x14ac:dyDescent="0.25">
      <c r="A243" s="1"/>
    </row>
    <row r="244" spans="1:1" x14ac:dyDescent="0.25">
      <c r="A244" s="2"/>
    </row>
    <row r="245" spans="1:1" x14ac:dyDescent="0.25">
      <c r="A245" s="1"/>
    </row>
    <row r="246" spans="1:1" x14ac:dyDescent="0.25">
      <c r="A246" s="2"/>
    </row>
    <row r="247" spans="1:1" x14ac:dyDescent="0.25">
      <c r="A247" s="1"/>
    </row>
    <row r="248" spans="1:1" x14ac:dyDescent="0.25">
      <c r="A248" s="2"/>
    </row>
    <row r="249" spans="1:1" x14ac:dyDescent="0.25">
      <c r="A249" s="1"/>
    </row>
    <row r="250" spans="1:1" x14ac:dyDescent="0.25">
      <c r="A250" s="2"/>
    </row>
    <row r="251" spans="1:1" x14ac:dyDescent="0.25">
      <c r="A251" s="1"/>
    </row>
    <row r="252" spans="1:1" x14ac:dyDescent="0.25">
      <c r="A252" s="2"/>
    </row>
    <row r="253" spans="1:1" x14ac:dyDescent="0.25">
      <c r="A253" s="1"/>
    </row>
    <row r="254" spans="1:1" x14ac:dyDescent="0.25">
      <c r="A254" s="2"/>
    </row>
    <row r="255" spans="1:1" x14ac:dyDescent="0.25">
      <c r="A255" s="1"/>
    </row>
    <row r="256" spans="1:1" x14ac:dyDescent="0.25">
      <c r="A256" s="2"/>
    </row>
    <row r="257" spans="1:1" x14ac:dyDescent="0.25">
      <c r="A257" s="1"/>
    </row>
    <row r="258" spans="1:1" x14ac:dyDescent="0.25">
      <c r="A258" s="2"/>
    </row>
    <row r="259" spans="1:1" x14ac:dyDescent="0.25">
      <c r="A259" s="1"/>
    </row>
    <row r="260" spans="1:1" x14ac:dyDescent="0.25">
      <c r="A260" s="2"/>
    </row>
    <row r="261" spans="1:1" x14ac:dyDescent="0.25">
      <c r="A261" s="1"/>
    </row>
    <row r="262" spans="1:1" x14ac:dyDescent="0.25">
      <c r="A262" s="2"/>
    </row>
    <row r="263" spans="1:1" x14ac:dyDescent="0.25">
      <c r="A263" s="1"/>
    </row>
    <row r="264" spans="1:1" x14ac:dyDescent="0.25">
      <c r="A264" s="2"/>
    </row>
    <row r="265" spans="1:1" x14ac:dyDescent="0.25">
      <c r="A265" s="1"/>
    </row>
    <row r="266" spans="1:1" x14ac:dyDescent="0.25">
      <c r="A266" s="2"/>
    </row>
    <row r="267" spans="1:1" x14ac:dyDescent="0.25">
      <c r="A267" s="1"/>
    </row>
    <row r="268" spans="1:1" x14ac:dyDescent="0.25">
      <c r="A268" s="2"/>
    </row>
    <row r="269" spans="1:1" x14ac:dyDescent="0.25">
      <c r="A269" s="1"/>
    </row>
    <row r="270" spans="1:1" x14ac:dyDescent="0.25">
      <c r="A270" s="2"/>
    </row>
    <row r="271" spans="1:1" x14ac:dyDescent="0.25">
      <c r="A271" s="1"/>
    </row>
    <row r="272" spans="1:1" x14ac:dyDescent="0.25">
      <c r="A272" s="2"/>
    </row>
    <row r="273" spans="1:1" x14ac:dyDescent="0.25">
      <c r="A273" s="1"/>
    </row>
    <row r="274" spans="1:1" x14ac:dyDescent="0.25">
      <c r="A274" s="2"/>
    </row>
    <row r="275" spans="1:1" x14ac:dyDescent="0.25">
      <c r="A275" s="1"/>
    </row>
    <row r="276" spans="1:1" x14ac:dyDescent="0.25">
      <c r="A276" s="2"/>
    </row>
    <row r="277" spans="1:1" x14ac:dyDescent="0.25">
      <c r="A277" s="1"/>
    </row>
    <row r="278" spans="1:1" x14ac:dyDescent="0.25">
      <c r="A278" s="2"/>
    </row>
    <row r="279" spans="1:1" x14ac:dyDescent="0.25">
      <c r="A279" s="1"/>
    </row>
    <row r="280" spans="1:1" x14ac:dyDescent="0.25">
      <c r="A280" s="2"/>
    </row>
    <row r="281" spans="1:1" x14ac:dyDescent="0.25">
      <c r="A281" s="1"/>
    </row>
    <row r="282" spans="1:1" x14ac:dyDescent="0.25">
      <c r="A282" s="2"/>
    </row>
    <row r="283" spans="1:1" x14ac:dyDescent="0.25">
      <c r="A283" s="1"/>
    </row>
    <row r="284" spans="1:1" x14ac:dyDescent="0.25">
      <c r="A284" s="2"/>
    </row>
    <row r="285" spans="1:1" x14ac:dyDescent="0.25">
      <c r="A285" s="1"/>
    </row>
    <row r="286" spans="1:1" x14ac:dyDescent="0.25">
      <c r="A286" s="2"/>
    </row>
    <row r="287" spans="1:1" x14ac:dyDescent="0.25">
      <c r="A287" s="1"/>
    </row>
    <row r="288" spans="1:1" x14ac:dyDescent="0.25">
      <c r="A288" s="2"/>
    </row>
    <row r="289" spans="1:1" x14ac:dyDescent="0.25">
      <c r="A289" s="1"/>
    </row>
    <row r="290" spans="1:1" x14ac:dyDescent="0.25">
      <c r="A290" s="2"/>
    </row>
    <row r="291" spans="1:1" x14ac:dyDescent="0.25">
      <c r="A291" s="1"/>
    </row>
    <row r="292" spans="1:1" x14ac:dyDescent="0.25">
      <c r="A292" s="2"/>
    </row>
    <row r="293" spans="1:1" x14ac:dyDescent="0.25">
      <c r="A293" s="1"/>
    </row>
    <row r="294" spans="1:1" x14ac:dyDescent="0.25">
      <c r="A294" s="2"/>
    </row>
    <row r="295" spans="1:1" x14ac:dyDescent="0.25">
      <c r="A295" s="1"/>
    </row>
    <row r="296" spans="1:1" x14ac:dyDescent="0.25">
      <c r="A296" s="2"/>
    </row>
    <row r="297" spans="1:1" x14ac:dyDescent="0.25">
      <c r="A297" s="1"/>
    </row>
    <row r="298" spans="1:1" x14ac:dyDescent="0.25">
      <c r="A298" s="2"/>
    </row>
    <row r="299" spans="1:1" x14ac:dyDescent="0.25">
      <c r="A299" s="1"/>
    </row>
    <row r="300" spans="1:1" x14ac:dyDescent="0.25">
      <c r="A300" s="2"/>
    </row>
    <row r="301" spans="1:1" x14ac:dyDescent="0.25">
      <c r="A301" s="1"/>
    </row>
    <row r="302" spans="1:1" x14ac:dyDescent="0.25">
      <c r="A302" s="2"/>
    </row>
    <row r="303" spans="1:1" x14ac:dyDescent="0.25">
      <c r="A303" s="1"/>
    </row>
    <row r="304" spans="1:1" x14ac:dyDescent="0.25">
      <c r="A304" s="2"/>
    </row>
    <row r="305" spans="1:1" x14ac:dyDescent="0.25">
      <c r="A305" s="1"/>
    </row>
    <row r="306" spans="1:1" x14ac:dyDescent="0.25">
      <c r="A306" s="2"/>
    </row>
    <row r="307" spans="1:1" x14ac:dyDescent="0.25">
      <c r="A307" s="1"/>
    </row>
    <row r="308" spans="1:1" x14ac:dyDescent="0.25">
      <c r="A308" s="2"/>
    </row>
    <row r="309" spans="1:1" x14ac:dyDescent="0.25">
      <c r="A309" s="1"/>
    </row>
    <row r="310" spans="1:1" x14ac:dyDescent="0.25">
      <c r="A310" s="2"/>
    </row>
    <row r="311" spans="1:1" x14ac:dyDescent="0.25">
      <c r="A311" s="1"/>
    </row>
    <row r="312" spans="1:1" x14ac:dyDescent="0.25">
      <c r="A312" s="2"/>
    </row>
    <row r="313" spans="1:1" x14ac:dyDescent="0.25">
      <c r="A313" s="1"/>
    </row>
    <row r="314" spans="1:1" x14ac:dyDescent="0.25">
      <c r="A314" s="2"/>
    </row>
    <row r="315" spans="1:1" x14ac:dyDescent="0.25">
      <c r="A315" s="1"/>
    </row>
    <row r="316" spans="1:1" x14ac:dyDescent="0.25">
      <c r="A316" s="2"/>
    </row>
    <row r="317" spans="1:1" x14ac:dyDescent="0.25">
      <c r="A317" s="1"/>
    </row>
    <row r="318" spans="1:1" x14ac:dyDescent="0.25">
      <c r="A318" s="2"/>
    </row>
    <row r="319" spans="1:1" x14ac:dyDescent="0.25">
      <c r="A319" s="1"/>
    </row>
    <row r="320" spans="1:1" x14ac:dyDescent="0.25">
      <c r="A320" s="2"/>
    </row>
    <row r="321" spans="1:1" x14ac:dyDescent="0.25">
      <c r="A321" s="1"/>
    </row>
    <row r="322" spans="1:1" x14ac:dyDescent="0.25">
      <c r="A322" s="2"/>
    </row>
    <row r="323" spans="1:1" x14ac:dyDescent="0.25">
      <c r="A323" s="1"/>
    </row>
    <row r="324" spans="1:1" x14ac:dyDescent="0.25">
      <c r="A324" s="2"/>
    </row>
    <row r="325" spans="1:1" x14ac:dyDescent="0.25">
      <c r="A325" s="1"/>
    </row>
    <row r="326" spans="1:1" x14ac:dyDescent="0.25">
      <c r="A326" s="2"/>
    </row>
    <row r="327" spans="1:1" x14ac:dyDescent="0.25">
      <c r="A327" s="1"/>
    </row>
    <row r="328" spans="1:1" x14ac:dyDescent="0.25">
      <c r="A328" s="2"/>
    </row>
    <row r="329" spans="1:1" x14ac:dyDescent="0.25">
      <c r="A329" s="1"/>
    </row>
    <row r="330" spans="1:1" x14ac:dyDescent="0.25">
      <c r="A330" s="2"/>
    </row>
    <row r="331" spans="1:1" x14ac:dyDescent="0.25">
      <c r="A331" s="1"/>
    </row>
    <row r="332" spans="1:1" x14ac:dyDescent="0.25">
      <c r="A332" s="2"/>
    </row>
    <row r="333" spans="1:1" x14ac:dyDescent="0.25">
      <c r="A333" s="1"/>
    </row>
    <row r="334" spans="1:1" x14ac:dyDescent="0.25">
      <c r="A334" s="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10"/>
  <sheetViews>
    <sheetView topLeftCell="AF1" workbookViewId="0">
      <selection activeCell="AK8" sqref="AK8"/>
    </sheetView>
  </sheetViews>
  <sheetFormatPr defaultRowHeight="15" x14ac:dyDescent="0.25"/>
  <cols>
    <col min="1" max="1" width="19" customWidth="1"/>
    <col min="2" max="2" width="18.5703125" bestFit="1" customWidth="1"/>
    <col min="8" max="8" width="10.140625" bestFit="1" customWidth="1"/>
    <col min="11" max="11" width="18.5703125" bestFit="1" customWidth="1"/>
    <col min="12" max="12" width="10.140625" bestFit="1" customWidth="1"/>
    <col min="17" max="17" width="10.85546875" customWidth="1"/>
    <col min="18" max="19" width="15.85546875" customWidth="1"/>
    <col min="21" max="21" width="11.7109375" bestFit="1" customWidth="1"/>
    <col min="26" max="26" width="13.5703125" bestFit="1" customWidth="1"/>
    <col min="27" max="27" width="22.85546875" customWidth="1"/>
    <col min="28" max="28" width="10.42578125" customWidth="1"/>
    <col min="30" max="30" width="10.140625" bestFit="1" customWidth="1"/>
    <col min="33" max="33" width="9.42578125" customWidth="1"/>
    <col min="34" max="34" width="12.85546875" bestFit="1" customWidth="1"/>
    <col min="37" max="37" width="18.5703125" bestFit="1" customWidth="1"/>
    <col min="38" max="38" width="10.140625" bestFit="1" customWidth="1"/>
    <col min="41" max="41" width="18.5703125" bestFit="1" customWidth="1"/>
    <col min="42" max="42" width="12.42578125" customWidth="1"/>
    <col min="43" max="43" width="38.28515625" bestFit="1" customWidth="1"/>
    <col min="45" max="45" width="18.5703125" bestFit="1" customWidth="1"/>
    <col min="46" max="46" width="19.85546875" bestFit="1" customWidth="1"/>
    <col min="49" max="49" width="18.5703125" bestFit="1" customWidth="1"/>
    <col min="50" max="50" width="21.42578125" bestFit="1" customWidth="1"/>
    <col min="54" max="54" width="10.140625" bestFit="1" customWidth="1"/>
    <col min="58" max="58" width="10.140625" bestFit="1" customWidth="1"/>
    <col min="59" max="59" width="20.7109375" bestFit="1" customWidth="1"/>
    <col min="60" max="60" width="21.85546875" bestFit="1" customWidth="1"/>
    <col min="61" max="61" width="22.140625" bestFit="1" customWidth="1"/>
    <col min="64" max="64" width="10.140625" bestFit="1" customWidth="1"/>
    <col min="68" max="68" width="10.140625" bestFit="1" customWidth="1"/>
    <col min="71" max="71" width="10.140625" bestFit="1" customWidth="1"/>
    <col min="75" max="75" width="10.140625" bestFit="1" customWidth="1"/>
  </cols>
  <sheetData>
    <row r="1" spans="1:76" x14ac:dyDescent="0.25">
      <c r="A1">
        <v>1</v>
      </c>
      <c r="B1">
        <v>1</v>
      </c>
      <c r="Q1" t="s">
        <v>8</v>
      </c>
      <c r="U1" t="s">
        <v>11</v>
      </c>
      <c r="Z1" t="s">
        <v>1</v>
      </c>
      <c r="AA1" t="s">
        <v>12</v>
      </c>
      <c r="AD1" t="s">
        <v>16</v>
      </c>
      <c r="AH1" t="s">
        <v>18</v>
      </c>
      <c r="AL1" t="s">
        <v>66</v>
      </c>
      <c r="AP1" t="s">
        <v>67</v>
      </c>
      <c r="AT1" t="s">
        <v>29</v>
      </c>
      <c r="AX1" t="s">
        <v>30</v>
      </c>
      <c r="BC1" s="10"/>
      <c r="BD1" s="10"/>
      <c r="BE1" s="10"/>
      <c r="BF1" s="10"/>
      <c r="BG1" s="10"/>
      <c r="BH1" s="8"/>
      <c r="BI1" s="9"/>
      <c r="BJ1" s="9"/>
      <c r="BK1" s="9"/>
      <c r="BM1" s="10"/>
      <c r="BN1" s="10"/>
      <c r="BO1" s="10"/>
      <c r="BP1" s="10"/>
      <c r="BQ1" s="10"/>
      <c r="BR1" s="8"/>
      <c r="BT1" s="10"/>
      <c r="BU1" s="10"/>
      <c r="BV1" s="10"/>
      <c r="BW1" s="10"/>
      <c r="BX1" s="10"/>
    </row>
    <row r="2" spans="1:76" x14ac:dyDescent="0.25">
      <c r="A2">
        <v>2</v>
      </c>
      <c r="B2">
        <v>4</v>
      </c>
      <c r="Q2" t="s">
        <v>1</v>
      </c>
      <c r="R2" t="s">
        <v>2</v>
      </c>
      <c r="U2" t="s">
        <v>1</v>
      </c>
      <c r="V2" t="s">
        <v>9</v>
      </c>
      <c r="Z2" t="s">
        <v>3</v>
      </c>
      <c r="AA2" s="5">
        <v>37652</v>
      </c>
      <c r="AB2" s="5"/>
      <c r="AD2" t="s">
        <v>1</v>
      </c>
      <c r="AE2" t="s">
        <v>15</v>
      </c>
      <c r="AH2" t="s">
        <v>1</v>
      </c>
      <c r="AI2" t="s">
        <v>17</v>
      </c>
      <c r="AL2" t="s">
        <v>1</v>
      </c>
      <c r="AM2" t="s">
        <v>25</v>
      </c>
      <c r="AP2" t="s">
        <v>1</v>
      </c>
      <c r="AQ2" t="s">
        <v>26</v>
      </c>
      <c r="AT2" t="s">
        <v>1</v>
      </c>
      <c r="AU2" t="s">
        <v>28</v>
      </c>
      <c r="AX2" t="s">
        <v>1</v>
      </c>
      <c r="AY2" t="s">
        <v>31</v>
      </c>
      <c r="BB2" t="s">
        <v>35</v>
      </c>
      <c r="BC2" t="s">
        <v>36</v>
      </c>
      <c r="BD2" t="s">
        <v>37</v>
      </c>
      <c r="BF2" t="s">
        <v>36</v>
      </c>
      <c r="BG2" s="10" t="s">
        <v>64</v>
      </c>
      <c r="BH2" s="10" t="s">
        <v>63</v>
      </c>
      <c r="BI2" s="10" t="s">
        <v>65</v>
      </c>
      <c r="BJ2" s="10"/>
      <c r="BK2" s="10"/>
      <c r="BL2" t="s">
        <v>35</v>
      </c>
      <c r="BM2" t="s">
        <v>36</v>
      </c>
      <c r="BN2" t="s">
        <v>37</v>
      </c>
      <c r="BP2" t="s">
        <v>36</v>
      </c>
      <c r="BS2" t="s">
        <v>35</v>
      </c>
      <c r="BT2" t="s">
        <v>36</v>
      </c>
      <c r="BU2" t="s">
        <v>37</v>
      </c>
      <c r="BW2" t="s">
        <v>36</v>
      </c>
    </row>
    <row r="3" spans="1:76" x14ac:dyDescent="0.25">
      <c r="A3">
        <v>3</v>
      </c>
      <c r="B3">
        <v>7</v>
      </c>
      <c r="Q3" t="s">
        <v>3</v>
      </c>
      <c r="R3" s="5">
        <v>37652</v>
      </c>
      <c r="S3" s="5"/>
      <c r="U3" t="s">
        <v>3</v>
      </c>
      <c r="V3" s="5">
        <v>37652</v>
      </c>
      <c r="Z3" t="s">
        <v>4</v>
      </c>
      <c r="AA3" s="5">
        <v>42766</v>
      </c>
      <c r="AB3" s="5"/>
      <c r="AD3" t="s">
        <v>3</v>
      </c>
      <c r="AE3" s="5">
        <v>37652</v>
      </c>
      <c r="AF3" s="5"/>
      <c r="AH3" t="s">
        <v>3</v>
      </c>
      <c r="AI3" s="5">
        <v>37621</v>
      </c>
      <c r="AL3" t="s">
        <v>3</v>
      </c>
      <c r="AM3" s="5">
        <v>35520</v>
      </c>
      <c r="AN3" s="5"/>
      <c r="AP3" t="s">
        <v>3</v>
      </c>
      <c r="AQ3" s="5">
        <v>37986</v>
      </c>
      <c r="AT3" t="s">
        <v>3</v>
      </c>
      <c r="AU3" s="5">
        <v>36585</v>
      </c>
      <c r="AV3" s="5"/>
      <c r="AX3" t="s">
        <v>3</v>
      </c>
      <c r="AY3" s="5">
        <v>40480</v>
      </c>
      <c r="BA3" s="7">
        <f t="shared" ref="BA3:BA66" si="0">VLOOKUP(BB3,$H$8:$I$176,2,0)</f>
        <v>42767</v>
      </c>
      <c r="BB3" s="7">
        <v>42766</v>
      </c>
      <c r="BC3" s="7" t="s">
        <v>38</v>
      </c>
      <c r="BD3" t="str">
        <f>CONCATENATE("BY2YCZ ",BC3," Index")</f>
        <v>BY2YCZ Q118 Index</v>
      </c>
      <c r="BF3" s="6" t="e">
        <f ca="1">_xll.BDH(BD3,"PX_LAST",BB3,BB3,"Dir=V","Dts=S","Sort=D","Quote=C","QtTyp=P","Days=T",CONCATENATE("Per=cM"),"DtFmt=D","UseDPDF=Y","cols=2;rows=1")</f>
        <v>#NAME?</v>
      </c>
      <c r="BG3">
        <v>0.16</v>
      </c>
      <c r="BH3">
        <v>0.41</v>
      </c>
      <c r="BI3">
        <v>1.24</v>
      </c>
      <c r="BL3" s="7">
        <v>42766</v>
      </c>
      <c r="BM3" s="7" t="s">
        <v>38</v>
      </c>
      <c r="BN3" t="str">
        <f>CONCATENATE("EC3MCZ ",BM3," Index")</f>
        <v>EC3MCZ Q118 Index</v>
      </c>
      <c r="BP3" s="6" t="e">
        <f ca="1">_xll.BDH(BN3,"PX_LAST",BL3,BL3,"Dir=V","Dts=S","Sort=D","Quote=C","QtTyp=P","Days=T",CONCATENATE("Per=cM"),"DtFmt=D","UseDPDF=Y","cols=2;rows=1")</f>
        <v>#NAME?</v>
      </c>
      <c r="BQ3">
        <v>0.41</v>
      </c>
      <c r="BS3" s="7">
        <v>42766</v>
      </c>
      <c r="BT3" s="7" t="s">
        <v>38</v>
      </c>
      <c r="BU3" t="str">
        <f>CONCATENATE("BYXYCZ ",BT3," Index")</f>
        <v>BYXYCZ Q118 Index</v>
      </c>
      <c r="BW3" s="6" t="e">
        <f ca="1">_xll.BDH(BU3,"PX_LAST",BS3,BS3,"Dir=V","Dts=S","Sort=D","Quote=C","QtTyp=P","Days=T",CONCATENATE("Per=cM"),"DtFmt=D","UseDPDF=Y","cols=2;rows=1")</f>
        <v>#NAME?</v>
      </c>
      <c r="BX3">
        <v>1.24</v>
      </c>
    </row>
    <row r="4" spans="1:76" x14ac:dyDescent="0.25">
      <c r="A4">
        <v>4</v>
      </c>
      <c r="B4">
        <v>10</v>
      </c>
      <c r="Q4" t="s">
        <v>4</v>
      </c>
      <c r="R4" s="5">
        <v>42766</v>
      </c>
      <c r="S4" s="5"/>
      <c r="U4" t="s">
        <v>4</v>
      </c>
      <c r="V4" s="5">
        <v>42766</v>
      </c>
      <c r="Z4" t="s">
        <v>5</v>
      </c>
      <c r="AA4" t="s">
        <v>6</v>
      </c>
      <c r="AD4" t="s">
        <v>4</v>
      </c>
      <c r="AE4" s="5">
        <v>42766</v>
      </c>
      <c r="AF4" s="5"/>
      <c r="AH4" t="s">
        <v>4</v>
      </c>
      <c r="AI4" s="5">
        <v>42789</v>
      </c>
      <c r="AL4" t="s">
        <v>4</v>
      </c>
      <c r="AM4" s="5">
        <v>42734</v>
      </c>
      <c r="AN4" s="5"/>
      <c r="AP4" t="s">
        <v>4</v>
      </c>
      <c r="AQ4" s="5">
        <v>42369</v>
      </c>
      <c r="AT4" t="s">
        <v>4</v>
      </c>
      <c r="AU4" s="5">
        <v>42735</v>
      </c>
      <c r="AV4" s="5"/>
      <c r="AX4" t="s">
        <v>4</v>
      </c>
      <c r="AY4" s="5">
        <v>42766</v>
      </c>
      <c r="BA4" s="7">
        <f t="shared" si="0"/>
        <v>42736</v>
      </c>
      <c r="BB4" s="7">
        <v>42734</v>
      </c>
      <c r="BC4" s="7" t="s">
        <v>39</v>
      </c>
      <c r="BD4" t="str">
        <f t="shared" ref="BD4:BD67" si="1">CONCATENATE("BY2YCZ ",BC4," Index")</f>
        <v>BY2YCZ Q417 Index</v>
      </c>
      <c r="BF4" s="6" t="e">
        <f ca="1">_xll.BDH(BD4,"PX_LAST",BB4,BB4,"Dir=V","Dts=S","Sort=D","Quote=C","QtTyp=P","Days=T",CONCATENATE("Per=cM"),"DtFmt=D","UseDPDF=Y","cols=2;rows=1")</f>
        <v>#NAME?</v>
      </c>
      <c r="BG4">
        <v>0.02</v>
      </c>
      <c r="BH4">
        <v>0.36</v>
      </c>
      <c r="BI4">
        <v>0.93</v>
      </c>
      <c r="BL4" s="7">
        <v>42734</v>
      </c>
      <c r="BM4" s="7" t="s">
        <v>39</v>
      </c>
      <c r="BN4" t="str">
        <f t="shared" ref="BN4:BN67" si="2">CONCATENATE("EC3MCZ ",BM4," Index")</f>
        <v>EC3MCZ Q417 Index</v>
      </c>
      <c r="BP4" s="6" t="e">
        <f ca="1">_xll.BDH(BN4,"PX_LAST",BL4,BL4,"Dir=V","Dts=S","Sort=D","Quote=C","QtTyp=P","Days=T",CONCATENATE("Per=cM"),"DtFmt=D","UseDPDF=Y","cols=2;rows=1")</f>
        <v>#NAME?</v>
      </c>
      <c r="BQ4">
        <v>0.36</v>
      </c>
      <c r="BS4" s="7">
        <v>42734</v>
      </c>
      <c r="BT4" s="7" t="s">
        <v>39</v>
      </c>
      <c r="BU4" t="str">
        <f t="shared" ref="BU4:BU67" si="3">CONCATENATE("BYXYCZ ",BT4," Index")</f>
        <v>BYXYCZ Q417 Index</v>
      </c>
      <c r="BW4" s="6" t="e">
        <f ca="1">_xll.BDH(BU4,"PX_LAST",BS4,BS4,"Dir=V","Dts=S","Sort=D","Quote=C","QtTyp=P","Days=T",CONCATENATE("Per=cM"),"DtFmt=D","UseDPDF=Y","cols=2;rows=1")</f>
        <v>#NAME?</v>
      </c>
      <c r="BX4">
        <v>0.93</v>
      </c>
    </row>
    <row r="5" spans="1:76" x14ac:dyDescent="0.25">
      <c r="Q5" t="s">
        <v>5</v>
      </c>
      <c r="R5" t="s">
        <v>6</v>
      </c>
      <c r="U5" t="s">
        <v>5</v>
      </c>
      <c r="V5" t="s">
        <v>6</v>
      </c>
      <c r="Z5" t="s">
        <v>13</v>
      </c>
      <c r="AA5" t="s">
        <v>14</v>
      </c>
      <c r="AD5" t="s">
        <v>5</v>
      </c>
      <c r="AE5" t="s">
        <v>6</v>
      </c>
      <c r="AH5" t="s">
        <v>5</v>
      </c>
      <c r="AI5" t="s">
        <v>6</v>
      </c>
      <c r="AL5" t="s">
        <v>5</v>
      </c>
      <c r="AM5" t="s">
        <v>6</v>
      </c>
      <c r="AP5" t="s">
        <v>5</v>
      </c>
      <c r="AQ5" t="s">
        <v>27</v>
      </c>
      <c r="AT5" t="s">
        <v>5</v>
      </c>
      <c r="AU5" t="s">
        <v>6</v>
      </c>
      <c r="AX5" t="s">
        <v>5</v>
      </c>
      <c r="AY5" t="s">
        <v>6</v>
      </c>
      <c r="BA5" s="7">
        <f t="shared" si="0"/>
        <v>42705</v>
      </c>
      <c r="BB5" s="7">
        <v>42704</v>
      </c>
      <c r="BC5" s="7" t="s">
        <v>39</v>
      </c>
      <c r="BD5" t="str">
        <f t="shared" si="1"/>
        <v>BY2YCZ Q417 Index</v>
      </c>
      <c r="BF5" s="6" t="e">
        <f ca="1">_xll.BDH(BD5,"PX_LAST",BB5,BB5,"Dir=V","Dts=S","Sort=D","Quote=C","QtTyp=P","Days=T",CONCATENATE("Per=cM"),"DtFmt=D","UseDPDF=Y","cols=2;rows=1")</f>
        <v>#NAME?</v>
      </c>
      <c r="BG5">
        <v>0.02</v>
      </c>
      <c r="BH5">
        <v>0.36</v>
      </c>
      <c r="BI5">
        <v>0.93</v>
      </c>
      <c r="BL5" s="7">
        <v>42704</v>
      </c>
      <c r="BM5" s="7" t="s">
        <v>39</v>
      </c>
      <c r="BN5" t="str">
        <f t="shared" si="2"/>
        <v>EC3MCZ Q417 Index</v>
      </c>
      <c r="BP5" s="6" t="e">
        <f ca="1">_xll.BDH(BN5,"PX_LAST",BL5,BL5,"Dir=V","Dts=S","Sort=D","Quote=C","QtTyp=P","Days=T",CONCATENATE("Per=cM"),"DtFmt=D","UseDPDF=Y","cols=2;rows=1")</f>
        <v>#NAME?</v>
      </c>
      <c r="BQ5">
        <v>0.36</v>
      </c>
      <c r="BS5" s="7">
        <v>42704</v>
      </c>
      <c r="BT5" s="7" t="s">
        <v>39</v>
      </c>
      <c r="BU5" t="str">
        <f t="shared" si="3"/>
        <v>BYXYCZ Q417 Index</v>
      </c>
      <c r="BW5" s="6" t="e">
        <f ca="1">_xll.BDH(BU5,"PX_LAST",BS5,BS5,"Dir=V","Dts=S","Sort=D","Quote=C","QtTyp=P","Days=T",CONCATENATE("Per=cM"),"DtFmt=D","UseDPDF=Y","cols=2;rows=1")</f>
        <v>#NAME?</v>
      </c>
      <c r="BX5">
        <v>0.93</v>
      </c>
    </row>
    <row r="6" spans="1:76" x14ac:dyDescent="0.25">
      <c r="AX6" t="s">
        <v>32</v>
      </c>
      <c r="AY6" t="s">
        <v>33</v>
      </c>
      <c r="BA6" s="7">
        <f t="shared" si="0"/>
        <v>42675</v>
      </c>
      <c r="BB6" s="7">
        <v>42674</v>
      </c>
      <c r="BC6" s="7" t="s">
        <v>39</v>
      </c>
      <c r="BD6" t="str">
        <f t="shared" si="1"/>
        <v>BY2YCZ Q417 Index</v>
      </c>
      <c r="BF6" s="6" t="e">
        <f ca="1">_xll.BDH(BD6,"PX_LAST",BB6,BB6,"Dir=V","Dts=S","Sort=D","Quote=C","QtTyp=P","Days=T",CONCATENATE("Per=cM"),"DtFmt=D","UseDPDF=Y","cols=2;rows=1")</f>
        <v>#NAME?</v>
      </c>
      <c r="BG6">
        <v>0.01</v>
      </c>
      <c r="BH6">
        <v>0.35</v>
      </c>
      <c r="BI6">
        <v>0.92</v>
      </c>
      <c r="BL6" s="7">
        <v>42674</v>
      </c>
      <c r="BM6" s="7" t="s">
        <v>39</v>
      </c>
      <c r="BN6" t="str">
        <f t="shared" si="2"/>
        <v>EC3MCZ Q417 Index</v>
      </c>
      <c r="BP6" s="6" t="e">
        <f ca="1">_xll.BDH(BN6,"PX_LAST",BL6,BL6,"Dir=V","Dts=S","Sort=D","Quote=C","QtTyp=P","Days=T",CONCATENATE("Per=cM"),"DtFmt=D","UseDPDF=Y","cols=2;rows=1")</f>
        <v>#NAME?</v>
      </c>
      <c r="BQ6">
        <v>0.35</v>
      </c>
      <c r="BS6" s="7">
        <v>42674</v>
      </c>
      <c r="BT6" s="7" t="s">
        <v>39</v>
      </c>
      <c r="BU6" t="str">
        <f t="shared" si="3"/>
        <v>BYXYCZ Q417 Index</v>
      </c>
      <c r="BW6" s="6" t="e">
        <f ca="1">_xll.BDH(BU6,"PX_LAST",BS6,BS6,"Dir=V","Dts=S","Sort=D","Quote=C","QtTyp=P","Days=T",CONCATENATE("Per=cM"),"DtFmt=D","UseDPDF=Y","cols=2;rows=1")</f>
        <v>#NAME?</v>
      </c>
      <c r="BX6">
        <v>0.92</v>
      </c>
    </row>
    <row r="7" spans="1:76" x14ac:dyDescent="0.25">
      <c r="A7" t="s">
        <v>75</v>
      </c>
      <c r="B7" t="s">
        <v>76</v>
      </c>
      <c r="C7" t="s">
        <v>77</v>
      </c>
      <c r="I7" t="s">
        <v>19</v>
      </c>
      <c r="Q7" t="s">
        <v>0</v>
      </c>
      <c r="R7" t="s">
        <v>7</v>
      </c>
      <c r="U7" t="s">
        <v>0</v>
      </c>
      <c r="V7" t="s">
        <v>10</v>
      </c>
      <c r="W7" t="s">
        <v>7</v>
      </c>
      <c r="Z7" t="s">
        <v>0</v>
      </c>
      <c r="AA7" t="s">
        <v>7</v>
      </c>
      <c r="AD7" t="s">
        <v>0</v>
      </c>
      <c r="AE7" t="s">
        <v>7</v>
      </c>
      <c r="AH7" t="s">
        <v>0</v>
      </c>
      <c r="AI7" t="s">
        <v>10</v>
      </c>
      <c r="AL7" t="s">
        <v>0</v>
      </c>
      <c r="AM7" t="s">
        <v>7</v>
      </c>
      <c r="AP7" t="s">
        <v>0</v>
      </c>
      <c r="AQ7" t="s">
        <v>7</v>
      </c>
      <c r="AT7" t="s">
        <v>0</v>
      </c>
      <c r="AU7" t="s">
        <v>7</v>
      </c>
      <c r="AX7" t="s">
        <v>13</v>
      </c>
      <c r="AY7" t="s">
        <v>34</v>
      </c>
      <c r="BA7" s="7">
        <f t="shared" si="0"/>
        <v>42644</v>
      </c>
      <c r="BB7" s="7">
        <v>42643</v>
      </c>
      <c r="BC7" s="7" t="s">
        <v>40</v>
      </c>
      <c r="BD7" t="str">
        <f t="shared" si="1"/>
        <v>BY2YCZ Q317 Index</v>
      </c>
      <c r="BF7" s="6" t="e">
        <f ca="1">_xll.BDH(BD7,"PX_LAST",BB7,BB7,"Dir=V","Dts=S","Sort=D","Quote=C","QtTyp=P","Days=T",CONCATENATE("Per=cM"),"DtFmt=D","UseDPDF=Y","cols=2;rows=1")</f>
        <v>#NAME?</v>
      </c>
      <c r="BG7">
        <v>-0.04</v>
      </c>
      <c r="BH7">
        <v>0.28999999999999998</v>
      </c>
      <c r="BI7">
        <v>0.74</v>
      </c>
      <c r="BL7" s="7">
        <v>42643</v>
      </c>
      <c r="BM7" s="7" t="s">
        <v>40</v>
      </c>
      <c r="BN7" t="str">
        <f t="shared" si="2"/>
        <v>EC3MCZ Q317 Index</v>
      </c>
      <c r="BP7" s="6" t="e">
        <f ca="1">_xll.BDH(BN7,"PX_LAST",BL7,BL7,"Dir=V","Dts=S","Sort=D","Quote=C","QtTyp=P","Days=T",CONCATENATE("Per=cM"),"DtFmt=D","UseDPDF=Y","cols=2;rows=1")</f>
        <v>#NAME?</v>
      </c>
      <c r="BQ7">
        <v>0.28999999999999998</v>
      </c>
      <c r="BS7" s="7">
        <v>42643</v>
      </c>
      <c r="BT7" s="7" t="s">
        <v>40</v>
      </c>
      <c r="BU7" t="str">
        <f t="shared" si="3"/>
        <v>BYXYCZ Q317 Index</v>
      </c>
      <c r="BW7" s="6" t="e">
        <f ca="1">_xll.BDH(BU7,"PX_LAST",BS7,BS7,"Dir=V","Dts=S","Sort=D","Quote=C","QtTyp=P","Days=T",CONCATENATE("Per=cM"),"DtFmt=D","UseDPDF=Y","cols=2;rows=1")</f>
        <v>#NAME?</v>
      </c>
      <c r="BX7">
        <v>0.74</v>
      </c>
    </row>
    <row r="8" spans="1:76" x14ac:dyDescent="0.25">
      <c r="A8" s="7">
        <v>42767</v>
      </c>
      <c r="B8" s="7">
        <f>DATE(YEAR(A8),VLOOKUP(INT((MONTH(A8)+2)/3),$A$1:$B$4,2,0),1)</f>
        <v>42736</v>
      </c>
      <c r="C8" s="7">
        <f>DATE(YEAR(A8),1,1)</f>
        <v>42736</v>
      </c>
      <c r="H8" s="6">
        <v>42766</v>
      </c>
      <c r="I8" s="7">
        <v>42767</v>
      </c>
      <c r="J8" s="7"/>
      <c r="K8" s="6">
        <v>42766</v>
      </c>
      <c r="L8" s="7">
        <f>EOMONTH(K8,(DAY(K8)&gt;15)+0)</f>
        <v>42794</v>
      </c>
      <c r="M8" s="7">
        <f>DATE(YEAR(L8),MONTH(L8),1)</f>
        <v>42767</v>
      </c>
      <c r="N8" s="7"/>
      <c r="O8" s="7"/>
      <c r="P8" s="7">
        <f>VLOOKUP(Q8,$H$8:$I$176,2,0)</f>
        <v>42767</v>
      </c>
      <c r="Q8" s="6">
        <v>42766</v>
      </c>
      <c r="R8">
        <v>0.05</v>
      </c>
      <c r="T8" s="7">
        <f>VLOOKUP(U8,$H$8:$I$176,2,0)</f>
        <v>42767</v>
      </c>
      <c r="U8" s="6">
        <v>42766</v>
      </c>
      <c r="V8">
        <v>0.43</v>
      </c>
      <c r="W8">
        <v>0.43</v>
      </c>
      <c r="Y8" s="7">
        <f>VLOOKUP(Z8,$H$8:$I$176,2,0)</f>
        <v>42767</v>
      </c>
      <c r="Z8" s="6">
        <v>42766</v>
      </c>
      <c r="AA8">
        <v>27.021000000000001</v>
      </c>
      <c r="AC8" s="7">
        <f>VLOOKUP(AD8,$K$8:$M$176,3,0)</f>
        <v>42767</v>
      </c>
      <c r="AD8" s="6">
        <v>42766</v>
      </c>
      <c r="AE8">
        <v>2.2000000000000002</v>
      </c>
      <c r="AG8" s="7">
        <v>42767</v>
      </c>
      <c r="AH8" s="6">
        <v>42766</v>
      </c>
      <c r="AI8">
        <v>-0.10100000000000001</v>
      </c>
      <c r="AK8" s="7">
        <v>42644</v>
      </c>
      <c r="AL8" s="6" t="e">
        <f ca="1">_xll.BDH(AM2,AM7:AO7,AM3,AM4,"Dir=V","Dts=S","Sort=D","Quote=C","QtTyp=P","Days=T",CONCATENATE("Per=c",AM5),"DtFmt=D","UseDPDF=Y","cols=2;rows=79")</f>
        <v>#NAME?</v>
      </c>
      <c r="AM8">
        <v>1.9</v>
      </c>
      <c r="AO8" s="7">
        <v>42370</v>
      </c>
      <c r="AP8" s="6" t="e">
        <f ca="1">_xll.BDH(AQ2,AQ7:AS7,AQ3,AQ4,"Dir=V","Dts=S","Sort=D","Quote=C","QtTyp=P","Days=T",CONCATENATE("Per=c",AQ5),"DtFmt=D","UseDPDF=Y","cols=2;rows=13")</f>
        <v>#NAME?</v>
      </c>
      <c r="AQ8">
        <v>41.4</v>
      </c>
      <c r="AS8" s="7">
        <v>42736</v>
      </c>
      <c r="AT8" s="6" t="e">
        <f ca="1">_xll.BDH(AU2,AU7:AU7,AU3,AU4,"Dir=V","Dts=S","Sort=D","Quote=C","QtTyp=P","Days=T",CONCATENATE("Per=c",AU5),"DtFmt=D","UseDPDF=Y","cols=2;rows=203")</f>
        <v>#NAME?</v>
      </c>
      <c r="AU8">
        <v>-2.2000000000000002</v>
      </c>
      <c r="BA8" s="7">
        <f t="shared" si="0"/>
        <v>42614</v>
      </c>
      <c r="BB8" s="7">
        <v>42613</v>
      </c>
      <c r="BC8" s="7" t="s">
        <v>40</v>
      </c>
      <c r="BD8" t="str">
        <f t="shared" si="1"/>
        <v>BY2YCZ Q317 Index</v>
      </c>
      <c r="BF8" s="6" t="e">
        <f ca="1">_xll.BDH(BD8,"PX_LAST",BB8,BB8,"Dir=V","Dts=S","Sort=D","Quote=C","QtTyp=P","Days=T",CONCATENATE("Per=cM"),"DtFmt=D","UseDPDF=Y","cols=2;rows=1")</f>
        <v>#NAME?</v>
      </c>
      <c r="BG8">
        <v>-0.04</v>
      </c>
      <c r="BH8">
        <v>0.28999999999999998</v>
      </c>
      <c r="BI8">
        <v>0.75</v>
      </c>
      <c r="BL8" s="7">
        <v>42613</v>
      </c>
      <c r="BM8" s="7" t="s">
        <v>40</v>
      </c>
      <c r="BN8" t="str">
        <f t="shared" si="2"/>
        <v>EC3MCZ Q317 Index</v>
      </c>
      <c r="BP8" s="6" t="e">
        <f ca="1">_xll.BDH(BN8,"PX_LAST",BL8,BL8,"Dir=V","Dts=S","Sort=D","Quote=C","QtTyp=P","Days=T",CONCATENATE("Per=cM"),"DtFmt=D","UseDPDF=Y","cols=2;rows=1")</f>
        <v>#NAME?</v>
      </c>
      <c r="BQ8">
        <v>0.28999999999999998</v>
      </c>
      <c r="BS8" s="7">
        <v>42613</v>
      </c>
      <c r="BT8" s="7" t="s">
        <v>40</v>
      </c>
      <c r="BU8" t="str">
        <f t="shared" si="3"/>
        <v>BYXYCZ Q317 Index</v>
      </c>
      <c r="BW8" s="6" t="e">
        <f ca="1">_xll.BDH(BU8,"PX_LAST",BS8,BS8,"Dir=V","Dts=S","Sort=D","Quote=C","QtTyp=P","Days=T",CONCATENATE("Per=cM"),"DtFmt=D","UseDPDF=Y","cols=2;rows=1")</f>
        <v>#NAME?</v>
      </c>
      <c r="BX8">
        <v>0.75</v>
      </c>
    </row>
    <row r="9" spans="1:76" x14ac:dyDescent="0.25">
      <c r="A9" s="7">
        <v>42736</v>
      </c>
      <c r="B9" s="7">
        <f t="shared" ref="B9:B72" si="4">DATE(YEAR(A9),VLOOKUP(INT((MONTH(A9)+2)/3),$A$1:$B$4,2,0),1)</f>
        <v>42736</v>
      </c>
      <c r="C9" s="7">
        <f t="shared" ref="C9:C72" si="5">DATE(YEAR(A9),1,1)</f>
        <v>42736</v>
      </c>
      <c r="H9" s="7">
        <v>42734</v>
      </c>
      <c r="I9" s="7">
        <v>42736</v>
      </c>
      <c r="J9" s="7"/>
      <c r="K9" s="7">
        <v>42735</v>
      </c>
      <c r="L9" s="7">
        <f t="shared" ref="L9:L72" si="6">EOMONTH(K9,(DAY(K9)&gt;15)+0)</f>
        <v>42766</v>
      </c>
      <c r="M9" s="7">
        <f t="shared" ref="M9:M72" si="7">DATE(YEAR(L9),MONTH(L9),1)</f>
        <v>42736</v>
      </c>
      <c r="N9" s="7"/>
      <c r="O9" s="7"/>
      <c r="P9" s="7">
        <f t="shared" ref="P9:P72" si="8">VLOOKUP(Q9,$H$8:$I$176,2,0)</f>
        <v>42736</v>
      </c>
      <c r="Q9" s="7">
        <v>42734</v>
      </c>
      <c r="R9">
        <v>0.05</v>
      </c>
      <c r="T9" s="7">
        <f t="shared" ref="T9:T72" si="9">VLOOKUP(U9,$H$8:$I$176,2,0)</f>
        <v>42736</v>
      </c>
      <c r="U9" s="7">
        <v>42734</v>
      </c>
      <c r="V9">
        <v>0.42</v>
      </c>
      <c r="W9">
        <v>0.42</v>
      </c>
      <c r="Y9" s="7">
        <f t="shared" ref="Y9:Y72" si="10">VLOOKUP(Z9,$H$8:$I$176,2,0)</f>
        <v>42736</v>
      </c>
      <c r="Z9" s="7">
        <v>42734</v>
      </c>
      <c r="AA9">
        <v>27.015000000000001</v>
      </c>
      <c r="AC9" s="7">
        <f t="shared" ref="AC9:AC72" si="11">VLOOKUP(AD9,$K$8:$M$176,3,0)</f>
        <v>42736</v>
      </c>
      <c r="AD9" s="7">
        <v>42735</v>
      </c>
      <c r="AE9">
        <v>2</v>
      </c>
      <c r="AG9" s="7">
        <f t="shared" ref="AG9:AG72" si="12">VLOOKUP(AH9,$H$8:$I$176,2,0)</f>
        <v>42736</v>
      </c>
      <c r="AH9" s="7">
        <v>42734</v>
      </c>
      <c r="AI9">
        <v>-8.2000000000000003E-2</v>
      </c>
      <c r="AK9" s="7">
        <f t="shared" ref="AK9:AK72" si="13">VLOOKUP(AL9,$H$8:$I$176,2,0)</f>
        <v>42552</v>
      </c>
      <c r="AL9" s="7">
        <v>42551</v>
      </c>
      <c r="AM9">
        <v>2.6</v>
      </c>
      <c r="AO9" s="7">
        <f t="shared" ref="AO9:AO20" si="14">VLOOKUP(AP9,$H$8:$I$176,2,0)</f>
        <v>42005</v>
      </c>
      <c r="AP9" s="7">
        <v>42004</v>
      </c>
      <c r="AQ9">
        <v>42.1</v>
      </c>
      <c r="AS9" s="7">
        <f t="shared" ref="AS9:AS72" si="15">VLOOKUP(AT9,$K$8:$M$176,3,0)</f>
        <v>42705</v>
      </c>
      <c r="AT9" s="7">
        <v>42704</v>
      </c>
      <c r="AU9">
        <v>1.7</v>
      </c>
      <c r="AX9" t="s">
        <v>0</v>
      </c>
      <c r="AY9" t="s">
        <v>7</v>
      </c>
      <c r="BA9" s="7">
        <f t="shared" si="0"/>
        <v>42583</v>
      </c>
      <c r="BB9" s="7">
        <v>42580</v>
      </c>
      <c r="BC9" s="7" t="s">
        <v>40</v>
      </c>
      <c r="BD9" t="str">
        <f t="shared" si="1"/>
        <v>BY2YCZ Q317 Index</v>
      </c>
      <c r="BF9" s="6" t="e">
        <f ca="1">_xll.BDH(BD9,"PX_LAST",BB9,BB9,"Dir=V","Dts=S","Sort=D","Quote=C","QtTyp=P","Days=T",CONCATENATE("Per=cM"),"DtFmt=D","UseDPDF=Y","cols=2;rows=1")</f>
        <v>#NAME?</v>
      </c>
      <c r="BG9">
        <v>0.17</v>
      </c>
      <c r="BH9">
        <v>0.33</v>
      </c>
      <c r="BI9">
        <v>1.1299999999999999</v>
      </c>
      <c r="BL9" s="7">
        <v>42580</v>
      </c>
      <c r="BM9" s="7" t="s">
        <v>40</v>
      </c>
      <c r="BN9" t="str">
        <f t="shared" si="2"/>
        <v>EC3MCZ Q317 Index</v>
      </c>
      <c r="BP9" s="6" t="e">
        <f ca="1">_xll.BDH(BN9,"PX_LAST",BL9,BL9,"Dir=V","Dts=S","Sort=D","Quote=C","QtTyp=P","Days=T",CONCATENATE("Per=cM"),"DtFmt=D","UseDPDF=Y","cols=2;rows=1")</f>
        <v>#NAME?</v>
      </c>
      <c r="BQ9">
        <v>0.33</v>
      </c>
      <c r="BS9" s="7">
        <v>42580</v>
      </c>
      <c r="BT9" s="7" t="s">
        <v>40</v>
      </c>
      <c r="BU9" t="str">
        <f t="shared" si="3"/>
        <v>BYXYCZ Q317 Index</v>
      </c>
      <c r="BW9" s="6" t="e">
        <f ca="1">_xll.BDH(BU9,"PX_LAST",BS9,BS9,"Dir=V","Dts=S","Sort=D","Quote=C","QtTyp=P","Days=T",CONCATENATE("Per=cM"),"DtFmt=D","UseDPDF=Y","cols=2;rows=1")</f>
        <v>#NAME?</v>
      </c>
      <c r="BX9">
        <v>1.1299999999999999</v>
      </c>
    </row>
    <row r="10" spans="1:76" x14ac:dyDescent="0.25">
      <c r="A10" s="7">
        <v>42705</v>
      </c>
      <c r="B10" s="7">
        <f t="shared" si="4"/>
        <v>42644</v>
      </c>
      <c r="C10" s="7">
        <f t="shared" si="5"/>
        <v>42370</v>
      </c>
      <c r="H10" s="7">
        <v>42704</v>
      </c>
      <c r="I10" s="7">
        <v>42705</v>
      </c>
      <c r="J10" s="7"/>
      <c r="K10" s="7">
        <v>42704</v>
      </c>
      <c r="L10" s="7">
        <f t="shared" si="6"/>
        <v>42735</v>
      </c>
      <c r="M10" s="7">
        <f t="shared" si="7"/>
        <v>42705</v>
      </c>
      <c r="N10" s="7"/>
      <c r="O10" s="7"/>
      <c r="P10" s="7">
        <f t="shared" si="8"/>
        <v>42705</v>
      </c>
      <c r="Q10" s="7">
        <v>42704</v>
      </c>
      <c r="R10">
        <v>0.05</v>
      </c>
      <c r="T10" s="7">
        <f t="shared" si="9"/>
        <v>42705</v>
      </c>
      <c r="U10" s="7">
        <v>42704</v>
      </c>
      <c r="V10">
        <v>0.45</v>
      </c>
      <c r="W10">
        <v>0.45</v>
      </c>
      <c r="Y10" s="7">
        <f t="shared" si="10"/>
        <v>42705</v>
      </c>
      <c r="Z10" s="7">
        <v>42704</v>
      </c>
      <c r="AA10">
        <v>27.048999999999999</v>
      </c>
      <c r="AC10" s="7">
        <f t="shared" si="11"/>
        <v>42705</v>
      </c>
      <c r="AD10" s="7">
        <v>42704</v>
      </c>
      <c r="AE10">
        <v>1.5</v>
      </c>
      <c r="AG10" s="7">
        <f t="shared" si="12"/>
        <v>42705</v>
      </c>
      <c r="AH10" s="7">
        <v>42704</v>
      </c>
      <c r="AI10">
        <v>-0.08</v>
      </c>
      <c r="AK10" s="7">
        <f t="shared" si="13"/>
        <v>42461</v>
      </c>
      <c r="AL10" s="7">
        <v>42460</v>
      </c>
      <c r="AM10">
        <v>3</v>
      </c>
      <c r="AO10" s="7">
        <f t="shared" si="14"/>
        <v>41640</v>
      </c>
      <c r="AP10" s="7">
        <v>41639</v>
      </c>
      <c r="AQ10">
        <v>48.8</v>
      </c>
      <c r="AS10" s="7">
        <f t="shared" si="15"/>
        <v>42675</v>
      </c>
      <c r="AT10" s="7">
        <v>42674</v>
      </c>
      <c r="AU10">
        <v>-0.4</v>
      </c>
      <c r="AW10" s="7">
        <v>42767</v>
      </c>
      <c r="AX10" s="6" t="e">
        <f ca="1">_xll.BDH(AY2,AY9,AY3,AY4,"Dir=V","Dts=S","Sort=D","Quote=C","QtTyp=P","Days=T",CONCATENATE("Per=c",AY5),"DtFmt=D","UseDPDF=Y",CONCATENATE("FX=",AY6),CONCATENATE("PCS=",AY7),"cols=2;rows=76")</f>
        <v>#NAME?</v>
      </c>
      <c r="AY10">
        <v>-1.8734999999999999</v>
      </c>
      <c r="BA10" s="7">
        <f t="shared" si="0"/>
        <v>42552</v>
      </c>
      <c r="BB10" s="7">
        <v>42551</v>
      </c>
      <c r="BC10" s="7" t="s">
        <v>41</v>
      </c>
      <c r="BD10" t="str">
        <f t="shared" si="1"/>
        <v>BY2YCZ Q217 Index</v>
      </c>
      <c r="BF10" s="6" t="e">
        <f ca="1">_xll.BDH(BD10,"PX_LAST",BB10,BB10,"Dir=V","Dts=S","Sort=D","Quote=C","QtTyp=P","Days=T",CONCATENATE("Per=cM"),"DtFmt=D","UseDPDF=Y","cols=2;rows=1")</f>
        <v>#NAME?</v>
      </c>
      <c r="BG10">
        <v>0.01</v>
      </c>
      <c r="BH10">
        <v>0.27</v>
      </c>
      <c r="BI10">
        <v>0.93</v>
      </c>
      <c r="BL10" s="7">
        <v>42551</v>
      </c>
      <c r="BM10" s="7" t="s">
        <v>41</v>
      </c>
      <c r="BN10" t="str">
        <f t="shared" si="2"/>
        <v>EC3MCZ Q217 Index</v>
      </c>
      <c r="BP10" s="6" t="e">
        <f ca="1">_xll.BDH(BN10,"PX_LAST",BL10,BL10,"Dir=V","Dts=S","Sort=D","Quote=C","QtTyp=P","Days=T",CONCATENATE("Per=cM"),"DtFmt=D","UseDPDF=Y","cols=2;rows=1")</f>
        <v>#NAME?</v>
      </c>
      <c r="BQ10">
        <v>0.27</v>
      </c>
      <c r="BS10" s="7">
        <v>42551</v>
      </c>
      <c r="BT10" s="7" t="s">
        <v>41</v>
      </c>
      <c r="BU10" t="str">
        <f t="shared" si="3"/>
        <v>BYXYCZ Q217 Index</v>
      </c>
      <c r="BW10" s="6" t="e">
        <f ca="1">_xll.BDH(BU10,"PX_LAST",BS10,BS10,"Dir=V","Dts=S","Sort=D","Quote=C","QtTyp=P","Days=T",CONCATENATE("Per=cM"),"DtFmt=D","UseDPDF=Y","cols=2;rows=1")</f>
        <v>#NAME?</v>
      </c>
      <c r="BX10">
        <v>0.93</v>
      </c>
    </row>
    <row r="11" spans="1:76" x14ac:dyDescent="0.25">
      <c r="A11" s="7">
        <v>42675</v>
      </c>
      <c r="B11" s="7">
        <f t="shared" si="4"/>
        <v>42644</v>
      </c>
      <c r="C11" s="7">
        <f t="shared" si="5"/>
        <v>42370</v>
      </c>
      <c r="H11" s="7">
        <v>42674</v>
      </c>
      <c r="I11" s="7">
        <v>42675</v>
      </c>
      <c r="J11" s="7"/>
      <c r="K11" s="7">
        <v>42674</v>
      </c>
      <c r="L11" s="7">
        <f t="shared" si="6"/>
        <v>42704</v>
      </c>
      <c r="M11" s="7">
        <f t="shared" si="7"/>
        <v>42675</v>
      </c>
      <c r="N11" s="7"/>
      <c r="O11" s="7"/>
      <c r="P11" s="7">
        <f t="shared" si="8"/>
        <v>42675</v>
      </c>
      <c r="Q11" s="7">
        <v>42674</v>
      </c>
      <c r="R11">
        <v>0.05</v>
      </c>
      <c r="T11" s="7">
        <f t="shared" si="9"/>
        <v>42675</v>
      </c>
      <c r="U11" s="7">
        <v>42674</v>
      </c>
      <c r="V11">
        <v>0.45</v>
      </c>
      <c r="W11">
        <v>0.45</v>
      </c>
      <c r="Y11" s="7">
        <f t="shared" si="10"/>
        <v>42675</v>
      </c>
      <c r="Z11" s="7">
        <v>42674</v>
      </c>
      <c r="AA11">
        <v>27.024000000000001</v>
      </c>
      <c r="AC11" s="7">
        <f t="shared" si="11"/>
        <v>42675</v>
      </c>
      <c r="AD11" s="7">
        <v>42674</v>
      </c>
      <c r="AE11">
        <v>0.8</v>
      </c>
      <c r="AG11" s="7">
        <f t="shared" si="12"/>
        <v>42675</v>
      </c>
      <c r="AH11" s="7">
        <v>42674</v>
      </c>
      <c r="AI11">
        <v>-6.9000000000000006E-2</v>
      </c>
      <c r="AK11" s="7">
        <f t="shared" si="13"/>
        <v>42370</v>
      </c>
      <c r="AL11" s="7">
        <v>42369</v>
      </c>
      <c r="AM11">
        <v>4</v>
      </c>
      <c r="AO11" s="7">
        <f t="shared" si="14"/>
        <v>41275</v>
      </c>
      <c r="AP11" s="7">
        <v>41274</v>
      </c>
      <c r="AQ11">
        <v>45.7</v>
      </c>
      <c r="AS11" s="7">
        <f t="shared" si="15"/>
        <v>42644</v>
      </c>
      <c r="AT11" s="7">
        <v>42643</v>
      </c>
      <c r="AU11">
        <v>-1.7</v>
      </c>
      <c r="AW11" s="7">
        <v>42736</v>
      </c>
      <c r="AX11" s="7">
        <v>42734</v>
      </c>
      <c r="AY11">
        <v>-1.8331</v>
      </c>
      <c r="BA11" s="7">
        <f t="shared" si="0"/>
        <v>42522</v>
      </c>
      <c r="BB11" s="7">
        <v>42521</v>
      </c>
      <c r="BC11" s="7" t="s">
        <v>41</v>
      </c>
      <c r="BD11" t="str">
        <f t="shared" si="1"/>
        <v>BY2YCZ Q217 Index</v>
      </c>
      <c r="BF11" s="6" t="e">
        <f ca="1">_xll.BDH(BD11,"PX_LAST",BB11,BB11,"Dir=V","Dts=S","Sort=D","Quote=C","QtTyp=P","Days=T",CONCATENATE("Per=cM"),"DtFmt=D","UseDPDF=Y","cols=2;rows=1")</f>
        <v>#NAME?</v>
      </c>
      <c r="BG11">
        <v>0.01</v>
      </c>
      <c r="BH11">
        <v>0.27</v>
      </c>
      <c r="BI11">
        <v>0.95</v>
      </c>
      <c r="BL11" s="7">
        <v>42521</v>
      </c>
      <c r="BM11" s="7" t="s">
        <v>41</v>
      </c>
      <c r="BN11" t="str">
        <f t="shared" si="2"/>
        <v>EC3MCZ Q217 Index</v>
      </c>
      <c r="BP11" s="6" t="e">
        <f ca="1">_xll.BDH(BN11,"PX_LAST",BL11,BL11,"Dir=V","Dts=S","Sort=D","Quote=C","QtTyp=P","Days=T",CONCATENATE("Per=cM"),"DtFmt=D","UseDPDF=Y","cols=2;rows=1")</f>
        <v>#NAME?</v>
      </c>
      <c r="BQ11">
        <v>0.27</v>
      </c>
      <c r="BS11" s="7">
        <v>42521</v>
      </c>
      <c r="BT11" s="7" t="s">
        <v>41</v>
      </c>
      <c r="BU11" t="str">
        <f t="shared" si="3"/>
        <v>BYXYCZ Q217 Index</v>
      </c>
      <c r="BW11" s="6" t="e">
        <f ca="1">_xll.BDH(BU11,"PX_LAST",BS11,BS11,"Dir=V","Dts=S","Sort=D","Quote=C","QtTyp=P","Days=T",CONCATENATE("Per=cM"),"DtFmt=D","UseDPDF=Y","cols=2;rows=1")</f>
        <v>#NAME?</v>
      </c>
      <c r="BX11">
        <v>0.95</v>
      </c>
    </row>
    <row r="12" spans="1:76" x14ac:dyDescent="0.25">
      <c r="A12" s="7">
        <v>42644</v>
      </c>
      <c r="B12" s="7">
        <f t="shared" si="4"/>
        <v>42644</v>
      </c>
      <c r="C12" s="7">
        <f t="shared" si="5"/>
        <v>42370</v>
      </c>
      <c r="H12" s="7">
        <v>42643</v>
      </c>
      <c r="I12" s="7">
        <v>42644</v>
      </c>
      <c r="J12" s="7"/>
      <c r="K12" s="7">
        <v>42643</v>
      </c>
      <c r="L12" s="7">
        <f t="shared" si="6"/>
        <v>42674</v>
      </c>
      <c r="M12" s="7">
        <f t="shared" si="7"/>
        <v>42644</v>
      </c>
      <c r="N12" s="7"/>
      <c r="O12" s="7"/>
      <c r="P12" s="7">
        <f t="shared" si="8"/>
        <v>42644</v>
      </c>
      <c r="Q12" s="7">
        <v>42643</v>
      </c>
      <c r="R12">
        <v>0.05</v>
      </c>
      <c r="T12" s="7">
        <f t="shared" si="9"/>
        <v>42644</v>
      </c>
      <c r="U12" s="7">
        <v>42643</v>
      </c>
      <c r="V12">
        <v>0.44</v>
      </c>
      <c r="W12">
        <v>0.44</v>
      </c>
      <c r="Y12" s="7">
        <f t="shared" si="10"/>
        <v>42644</v>
      </c>
      <c r="Z12" s="7">
        <v>42643</v>
      </c>
      <c r="AA12">
        <v>27.021999999999998</v>
      </c>
      <c r="AC12" s="7">
        <f t="shared" si="11"/>
        <v>42644</v>
      </c>
      <c r="AD12" s="7">
        <v>42643</v>
      </c>
      <c r="AE12">
        <v>0.5</v>
      </c>
      <c r="AG12" s="7">
        <f t="shared" si="12"/>
        <v>42644</v>
      </c>
      <c r="AH12" s="7">
        <v>42643</v>
      </c>
      <c r="AI12">
        <v>-6.4000000000000001E-2</v>
      </c>
      <c r="AK12" s="7">
        <f t="shared" si="13"/>
        <v>42278</v>
      </c>
      <c r="AL12" s="7">
        <v>42277</v>
      </c>
      <c r="AM12">
        <v>4.8</v>
      </c>
      <c r="AO12" s="7">
        <v>40909</v>
      </c>
      <c r="AP12" s="7">
        <v>40908</v>
      </c>
      <c r="AQ12">
        <v>41.2</v>
      </c>
      <c r="AS12" s="7">
        <f t="shared" si="15"/>
        <v>42614</v>
      </c>
      <c r="AT12" s="7">
        <v>42613</v>
      </c>
      <c r="AU12">
        <v>11.6</v>
      </c>
      <c r="AW12" s="7">
        <f>VLOOKUP(AX12,$K$8:$M$176,3,0)</f>
        <v>42705</v>
      </c>
      <c r="AX12" s="7">
        <v>42704</v>
      </c>
      <c r="AY12">
        <v>-1.8273000000000001</v>
      </c>
      <c r="BA12" s="7">
        <f t="shared" si="0"/>
        <v>42491</v>
      </c>
      <c r="BB12" s="7">
        <v>42489</v>
      </c>
      <c r="BC12" s="7" t="s">
        <v>41</v>
      </c>
      <c r="BD12" t="str">
        <f t="shared" si="1"/>
        <v>BY2YCZ Q217 Index</v>
      </c>
      <c r="BF12" s="6" t="e">
        <f ca="1">_xll.BDH(BD12,"PX_LAST",BB12,BB12,"Dir=V","Dts=S","Sort=D","Quote=C","QtTyp=P","Days=T",CONCATENATE("Per=cM"),"DtFmt=D","UseDPDF=Y","cols=2;rows=1")</f>
        <v>#NAME?</v>
      </c>
      <c r="BG12">
        <v>0.18</v>
      </c>
      <c r="BH12">
        <v>0.27</v>
      </c>
      <c r="BI12">
        <v>1.1599999999999999</v>
      </c>
      <c r="BL12" s="7">
        <v>42489</v>
      </c>
      <c r="BM12" s="7" t="s">
        <v>41</v>
      </c>
      <c r="BN12" t="str">
        <f t="shared" si="2"/>
        <v>EC3MCZ Q217 Index</v>
      </c>
      <c r="BP12" s="6" t="e">
        <f ca="1">_xll.BDH(BN12,"PX_LAST",BL12,BL12,"Dir=V","Dts=S","Sort=D","Quote=C","QtTyp=P","Days=T",CONCATENATE("Per=cM"),"DtFmt=D","UseDPDF=Y","cols=2;rows=1")</f>
        <v>#NAME?</v>
      </c>
      <c r="BQ12">
        <v>0.27</v>
      </c>
      <c r="BS12" s="7">
        <v>42489</v>
      </c>
      <c r="BT12" s="7" t="s">
        <v>41</v>
      </c>
      <c r="BU12" t="str">
        <f t="shared" si="3"/>
        <v>BYXYCZ Q217 Index</v>
      </c>
      <c r="BW12" s="6" t="e">
        <f ca="1">_xll.BDH(BU12,"PX_LAST",BS12,BS12,"Dir=V","Dts=S","Sort=D","Quote=C","QtTyp=P","Days=T",CONCATENATE("Per=cM"),"DtFmt=D","UseDPDF=Y","cols=2;rows=1")</f>
        <v>#NAME?</v>
      </c>
      <c r="BX12">
        <v>1.1599999999999999</v>
      </c>
    </row>
    <row r="13" spans="1:76" x14ac:dyDescent="0.25">
      <c r="A13" s="7">
        <v>42614</v>
      </c>
      <c r="B13" s="7">
        <f t="shared" si="4"/>
        <v>42552</v>
      </c>
      <c r="C13" s="7">
        <f t="shared" si="5"/>
        <v>42370</v>
      </c>
      <c r="H13" s="7">
        <v>42613</v>
      </c>
      <c r="I13" s="7">
        <v>42614</v>
      </c>
      <c r="J13" s="7"/>
      <c r="K13" s="7">
        <v>42613</v>
      </c>
      <c r="L13" s="7">
        <f t="shared" si="6"/>
        <v>42643</v>
      </c>
      <c r="M13" s="7">
        <f t="shared" si="7"/>
        <v>42614</v>
      </c>
      <c r="N13" s="7"/>
      <c r="O13" s="7"/>
      <c r="P13" s="7">
        <f t="shared" si="8"/>
        <v>42614</v>
      </c>
      <c r="Q13" s="7">
        <v>42613</v>
      </c>
      <c r="R13">
        <v>0.05</v>
      </c>
      <c r="T13" s="7">
        <f t="shared" si="9"/>
        <v>42614</v>
      </c>
      <c r="U13" s="7">
        <v>42613</v>
      </c>
      <c r="V13">
        <v>0.46</v>
      </c>
      <c r="W13">
        <v>0.46</v>
      </c>
      <c r="Y13" s="7">
        <f t="shared" si="10"/>
        <v>42614</v>
      </c>
      <c r="Z13" s="7">
        <v>42613</v>
      </c>
      <c r="AA13">
        <v>27.027000000000001</v>
      </c>
      <c r="AC13" s="7">
        <f t="shared" si="11"/>
        <v>42614</v>
      </c>
      <c r="AD13" s="7">
        <v>42613</v>
      </c>
      <c r="AE13">
        <v>0.6</v>
      </c>
      <c r="AG13" s="7">
        <f t="shared" si="12"/>
        <v>42614</v>
      </c>
      <c r="AH13" s="7">
        <v>42613</v>
      </c>
      <c r="AI13">
        <v>-5.1999999999999998E-2</v>
      </c>
      <c r="AK13" s="7">
        <f t="shared" si="13"/>
        <v>42186</v>
      </c>
      <c r="AL13" s="7">
        <v>42185</v>
      </c>
      <c r="AM13">
        <v>5</v>
      </c>
      <c r="AO13" s="7">
        <f t="shared" si="14"/>
        <v>40544</v>
      </c>
      <c r="AP13" s="7">
        <v>40543</v>
      </c>
      <c r="AQ13">
        <v>37.6</v>
      </c>
      <c r="AS13" s="7">
        <f t="shared" si="15"/>
        <v>42583</v>
      </c>
      <c r="AT13" s="7">
        <v>42582</v>
      </c>
      <c r="AU13">
        <v>-9.6</v>
      </c>
      <c r="AW13" s="7">
        <f>VLOOKUP(AX13,$K$8:$M$176,3,0)</f>
        <v>42675</v>
      </c>
      <c r="AX13" s="7">
        <v>42674</v>
      </c>
      <c r="AY13">
        <v>-1.9311</v>
      </c>
      <c r="BA13" s="7">
        <f t="shared" si="0"/>
        <v>42461</v>
      </c>
      <c r="BB13" s="7">
        <v>42460</v>
      </c>
      <c r="BC13" s="7" t="s">
        <v>42</v>
      </c>
      <c r="BD13" t="str">
        <f t="shared" si="1"/>
        <v>BY2YCZ Q117 Index</v>
      </c>
      <c r="BF13" s="6" t="e">
        <f ca="1">_xll.BDH(BD13,"PX_LAST",BB13,BB13,"Dir=V","Dts=S","Sort=D","Quote=C","QtTyp=P","Days=T",CONCATENATE("Per=cM"),"DtFmt=D","UseDPDF=Y","cols=2;rows=1")</f>
        <v>#NAME?</v>
      </c>
      <c r="BG13">
        <v>0.01</v>
      </c>
      <c r="BH13">
        <v>0.28000000000000003</v>
      </c>
      <c r="BI13">
        <v>1.05</v>
      </c>
      <c r="BL13" s="7">
        <v>42460</v>
      </c>
      <c r="BM13" s="7" t="s">
        <v>42</v>
      </c>
      <c r="BN13" t="str">
        <f t="shared" si="2"/>
        <v>EC3MCZ Q117 Index</v>
      </c>
      <c r="BP13" s="6" t="e">
        <f ca="1">_xll.BDH(BN13,"PX_LAST",BL13,BL13,"Dir=V","Dts=S","Sort=D","Quote=C","QtTyp=P","Days=T",CONCATENATE("Per=cM"),"DtFmt=D","UseDPDF=Y","cols=2;rows=1")</f>
        <v>#NAME?</v>
      </c>
      <c r="BQ13">
        <v>0.28000000000000003</v>
      </c>
      <c r="BS13" s="7">
        <v>42460</v>
      </c>
      <c r="BT13" s="7" t="s">
        <v>42</v>
      </c>
      <c r="BU13" t="str">
        <f t="shared" si="3"/>
        <v>BYXYCZ Q117 Index</v>
      </c>
      <c r="BW13" s="6" t="e">
        <f ca="1">_xll.BDH(BU13,"PX_LAST",BS13,BS13,"Dir=V","Dts=S","Sort=D","Quote=C","QtTyp=P","Days=T",CONCATENATE("Per=cM"),"DtFmt=D","UseDPDF=Y","cols=2;rows=1")</f>
        <v>#NAME?</v>
      </c>
      <c r="BX13">
        <v>1.05</v>
      </c>
    </row>
    <row r="14" spans="1:76" x14ac:dyDescent="0.25">
      <c r="A14" s="7">
        <v>42583</v>
      </c>
      <c r="B14" s="7">
        <f t="shared" si="4"/>
        <v>42552</v>
      </c>
      <c r="C14" s="7">
        <f t="shared" si="5"/>
        <v>42370</v>
      </c>
      <c r="H14" s="7">
        <v>42580</v>
      </c>
      <c r="I14" s="7">
        <v>42583</v>
      </c>
      <c r="J14" s="7"/>
      <c r="K14" s="7">
        <v>42582</v>
      </c>
      <c r="L14" s="7">
        <f t="shared" si="6"/>
        <v>42613</v>
      </c>
      <c r="M14" s="7">
        <f t="shared" si="7"/>
        <v>42583</v>
      </c>
      <c r="N14" s="7"/>
      <c r="O14" s="7"/>
      <c r="P14" s="7">
        <f t="shared" si="8"/>
        <v>42583</v>
      </c>
      <c r="Q14" s="7">
        <v>42580</v>
      </c>
      <c r="R14">
        <v>0.05</v>
      </c>
      <c r="T14" s="7">
        <f t="shared" si="9"/>
        <v>42583</v>
      </c>
      <c r="U14" s="7">
        <v>42580</v>
      </c>
      <c r="V14">
        <v>0.45</v>
      </c>
      <c r="W14">
        <v>0.45</v>
      </c>
      <c r="Y14" s="7">
        <f t="shared" si="10"/>
        <v>42583</v>
      </c>
      <c r="Z14" s="7">
        <v>42580</v>
      </c>
      <c r="AA14">
        <v>27.032</v>
      </c>
      <c r="AC14" s="7">
        <f t="shared" si="11"/>
        <v>42583</v>
      </c>
      <c r="AD14" s="7">
        <v>42582</v>
      </c>
      <c r="AE14">
        <v>0.5</v>
      </c>
      <c r="AG14" s="7">
        <f t="shared" si="12"/>
        <v>42583</v>
      </c>
      <c r="AH14" s="7">
        <v>42580</v>
      </c>
      <c r="AI14">
        <v>-4.9000000000000002E-2</v>
      </c>
      <c r="AK14" s="7">
        <f t="shared" si="13"/>
        <v>42095</v>
      </c>
      <c r="AL14" s="7">
        <v>42094</v>
      </c>
      <c r="AM14">
        <v>4.5999999999999996</v>
      </c>
      <c r="AO14" s="7">
        <f t="shared" si="14"/>
        <v>40179</v>
      </c>
      <c r="AP14" s="7">
        <v>40178</v>
      </c>
      <c r="AQ14">
        <v>34</v>
      </c>
      <c r="AS14" s="7">
        <f t="shared" si="15"/>
        <v>42552</v>
      </c>
      <c r="AT14" s="7">
        <v>42551</v>
      </c>
      <c r="AU14">
        <v>2.2999999999999998</v>
      </c>
      <c r="AW14" s="7">
        <f>VLOOKUP(AX14,$K$8:$M$176,3,0)</f>
        <v>42644</v>
      </c>
      <c r="AX14" s="7">
        <v>42643</v>
      </c>
      <c r="AY14">
        <v>-1.7006999999999999</v>
      </c>
      <c r="BA14" s="7">
        <f t="shared" si="0"/>
        <v>42430</v>
      </c>
      <c r="BB14" s="7">
        <v>42429</v>
      </c>
      <c r="BC14" s="7" t="s">
        <v>42</v>
      </c>
      <c r="BD14" t="str">
        <f t="shared" si="1"/>
        <v>BY2YCZ Q117 Index</v>
      </c>
      <c r="BF14" s="6" t="e">
        <f ca="1">_xll.BDH(BD14,"PX_LAST",BB14,BB14,"Dir=V","Dts=S","Sort=D","Quote=C","QtTyp=P","Days=T",CONCATENATE("Per=cM"),"DtFmt=D","UseDPDF=Y","cols=2;rows=1")</f>
        <v>#NAME?</v>
      </c>
      <c r="BG14">
        <v>0.01</v>
      </c>
      <c r="BH14">
        <v>0.28000000000000003</v>
      </c>
      <c r="BI14">
        <v>1.05</v>
      </c>
      <c r="BL14" s="7">
        <v>42429</v>
      </c>
      <c r="BM14" s="7" t="s">
        <v>42</v>
      </c>
      <c r="BN14" t="str">
        <f t="shared" si="2"/>
        <v>EC3MCZ Q117 Index</v>
      </c>
      <c r="BP14" s="6" t="e">
        <f ca="1">_xll.BDH(BN14,"PX_LAST",BL14,BL14,"Dir=V","Dts=S","Sort=D","Quote=C","QtTyp=P","Days=T",CONCATENATE("Per=cM"),"DtFmt=D","UseDPDF=Y","cols=2;rows=1")</f>
        <v>#NAME?</v>
      </c>
      <c r="BQ14">
        <v>0.28000000000000003</v>
      </c>
      <c r="BS14" s="7">
        <v>42429</v>
      </c>
      <c r="BT14" s="7" t="s">
        <v>42</v>
      </c>
      <c r="BU14" t="str">
        <f t="shared" si="3"/>
        <v>BYXYCZ Q117 Index</v>
      </c>
      <c r="BW14" s="6" t="e">
        <f ca="1">_xll.BDH(BU14,"PX_LAST",BS14,BS14,"Dir=V","Dts=S","Sort=D","Quote=C","QtTyp=P","Days=T",CONCATENATE("Per=cM"),"DtFmt=D","UseDPDF=Y","cols=2;rows=1")</f>
        <v>#NAME?</v>
      </c>
      <c r="BX14">
        <v>1.05</v>
      </c>
    </row>
    <row r="15" spans="1:76" x14ac:dyDescent="0.25">
      <c r="A15" s="7">
        <v>42552</v>
      </c>
      <c r="B15" s="7">
        <f t="shared" si="4"/>
        <v>42552</v>
      </c>
      <c r="C15" s="7">
        <f t="shared" si="5"/>
        <v>42370</v>
      </c>
      <c r="H15" s="7">
        <v>42551</v>
      </c>
      <c r="I15" s="7">
        <v>42552</v>
      </c>
      <c r="J15" s="7"/>
      <c r="K15" s="7">
        <v>42551</v>
      </c>
      <c r="L15" s="7">
        <f t="shared" si="6"/>
        <v>42582</v>
      </c>
      <c r="M15" s="7">
        <f t="shared" si="7"/>
        <v>42552</v>
      </c>
      <c r="N15" s="7"/>
      <c r="O15" s="7"/>
      <c r="P15" s="7">
        <f t="shared" si="8"/>
        <v>42552</v>
      </c>
      <c r="Q15" s="7">
        <v>42551</v>
      </c>
      <c r="R15">
        <v>0.05</v>
      </c>
      <c r="T15" s="7">
        <f t="shared" si="9"/>
        <v>42552</v>
      </c>
      <c r="U15" s="7">
        <v>42551</v>
      </c>
      <c r="V15">
        <v>0.45</v>
      </c>
      <c r="W15">
        <v>0.45</v>
      </c>
      <c r="Y15" s="7">
        <f t="shared" si="10"/>
        <v>42552</v>
      </c>
      <c r="Z15" s="7">
        <v>42551</v>
      </c>
      <c r="AA15">
        <v>27.077000000000002</v>
      </c>
      <c r="AC15" s="7">
        <f t="shared" si="11"/>
        <v>42552</v>
      </c>
      <c r="AD15" s="7">
        <v>42551</v>
      </c>
      <c r="AE15">
        <v>0.1</v>
      </c>
      <c r="AG15" s="7">
        <f t="shared" si="12"/>
        <v>42552</v>
      </c>
      <c r="AH15" s="7">
        <v>42551</v>
      </c>
      <c r="AI15">
        <v>-5.0999999999999997E-2</v>
      </c>
      <c r="AK15" s="7">
        <f t="shared" si="13"/>
        <v>42005</v>
      </c>
      <c r="AL15" s="7">
        <v>42004</v>
      </c>
      <c r="AM15">
        <v>3</v>
      </c>
      <c r="AO15" s="7">
        <f t="shared" si="14"/>
        <v>39814</v>
      </c>
      <c r="AP15" s="7">
        <v>39813</v>
      </c>
      <c r="AQ15">
        <v>26.8</v>
      </c>
      <c r="AS15" s="7">
        <f t="shared" si="15"/>
        <v>42522</v>
      </c>
      <c r="AT15" s="7">
        <v>42521</v>
      </c>
      <c r="AU15">
        <v>-0.2</v>
      </c>
      <c r="AW15" s="7">
        <f>VLOOKUP(AX15,$K$8:$M$176,3,0)</f>
        <v>42614</v>
      </c>
      <c r="AX15" s="7">
        <v>42613</v>
      </c>
      <c r="AY15">
        <v>-1.0348999999999999</v>
      </c>
      <c r="BA15" s="7">
        <f t="shared" si="0"/>
        <v>42401</v>
      </c>
      <c r="BB15" s="7">
        <v>42398</v>
      </c>
      <c r="BC15" s="7" t="s">
        <v>42</v>
      </c>
      <c r="BD15" t="str">
        <f t="shared" si="1"/>
        <v>BY2YCZ Q117 Index</v>
      </c>
      <c r="BF15" s="6" t="e">
        <f ca="1">_xll.BDH(BD15,"PX_LAST",BB15,BB15,"Dir=V","Dts=S","Sort=D","Quote=C","QtTyp=P","Days=T",CONCATENATE("Per=cM"),"DtFmt=D","UseDPDF=Y","cols=2;rows=1")</f>
        <v>#NAME?</v>
      </c>
      <c r="BG15">
        <v>0.1</v>
      </c>
      <c r="BH15">
        <v>0.36</v>
      </c>
      <c r="BI15">
        <v>1.17</v>
      </c>
      <c r="BL15" s="7">
        <v>42398</v>
      </c>
      <c r="BM15" s="7" t="s">
        <v>42</v>
      </c>
      <c r="BN15" t="str">
        <f t="shared" si="2"/>
        <v>EC3MCZ Q117 Index</v>
      </c>
      <c r="BP15" s="6" t="e">
        <f ca="1">_xll.BDH(BN15,"PX_LAST",BL15,BL15,"Dir=V","Dts=S","Sort=D","Quote=C","QtTyp=P","Days=T",CONCATENATE("Per=cM"),"DtFmt=D","UseDPDF=Y","cols=2;rows=1")</f>
        <v>#NAME?</v>
      </c>
      <c r="BQ15">
        <v>0.36</v>
      </c>
      <c r="BS15" s="7">
        <v>42398</v>
      </c>
      <c r="BT15" s="7" t="s">
        <v>42</v>
      </c>
      <c r="BU15" t="str">
        <f t="shared" si="3"/>
        <v>BYXYCZ Q117 Index</v>
      </c>
      <c r="BW15" s="6" t="e">
        <f ca="1">_xll.BDH(BU15,"PX_LAST",BS15,BS15,"Dir=V","Dts=S","Sort=D","Quote=C","QtTyp=P","Days=T",CONCATENATE("Per=cM"),"DtFmt=D","UseDPDF=Y","cols=2;rows=1")</f>
        <v>#NAME?</v>
      </c>
      <c r="BX15">
        <v>1.17</v>
      </c>
    </row>
    <row r="16" spans="1:76" x14ac:dyDescent="0.25">
      <c r="A16" s="7">
        <v>42522</v>
      </c>
      <c r="B16" s="7">
        <f t="shared" si="4"/>
        <v>42461</v>
      </c>
      <c r="C16" s="7">
        <f t="shared" si="5"/>
        <v>42370</v>
      </c>
      <c r="H16" s="7">
        <v>42521</v>
      </c>
      <c r="I16" s="7">
        <v>42522</v>
      </c>
      <c r="J16" s="7"/>
      <c r="K16" s="7">
        <v>42521</v>
      </c>
      <c r="L16" s="7">
        <f t="shared" si="6"/>
        <v>42551</v>
      </c>
      <c r="M16" s="7">
        <f t="shared" si="7"/>
        <v>42522</v>
      </c>
      <c r="N16" s="7"/>
      <c r="O16" s="7"/>
      <c r="P16" s="7">
        <f t="shared" si="8"/>
        <v>42522</v>
      </c>
      <c r="Q16" s="7">
        <v>42521</v>
      </c>
      <c r="R16">
        <v>0.05</v>
      </c>
      <c r="T16" s="7">
        <f t="shared" si="9"/>
        <v>42522</v>
      </c>
      <c r="U16" s="7">
        <v>42521</v>
      </c>
      <c r="V16">
        <v>0.45</v>
      </c>
      <c r="W16">
        <v>0.45</v>
      </c>
      <c r="Y16" s="7">
        <f t="shared" si="10"/>
        <v>42522</v>
      </c>
      <c r="Z16" s="7">
        <v>42521</v>
      </c>
      <c r="AA16">
        <v>27.021000000000001</v>
      </c>
      <c r="AC16" s="7">
        <f t="shared" si="11"/>
        <v>42522</v>
      </c>
      <c r="AD16" s="7">
        <v>42521</v>
      </c>
      <c r="AE16">
        <v>0.1</v>
      </c>
      <c r="AG16" s="7">
        <f t="shared" si="12"/>
        <v>42522</v>
      </c>
      <c r="AH16" s="7">
        <v>42521</v>
      </c>
      <c r="AI16">
        <v>-1.4999999999999999E-2</v>
      </c>
      <c r="AK16" s="7">
        <f t="shared" si="13"/>
        <v>41913</v>
      </c>
      <c r="AL16" s="7">
        <v>41912</v>
      </c>
      <c r="AM16">
        <v>3.4</v>
      </c>
      <c r="AO16" s="7">
        <f t="shared" si="14"/>
        <v>39448</v>
      </c>
      <c r="AP16" s="7">
        <v>39447</v>
      </c>
      <c r="AQ16">
        <v>26</v>
      </c>
      <c r="AS16" s="7">
        <f t="shared" si="15"/>
        <v>42491</v>
      </c>
      <c r="AT16" s="7">
        <v>42490</v>
      </c>
      <c r="AU16">
        <v>-1.3</v>
      </c>
      <c r="AW16" s="7">
        <v>42583</v>
      </c>
      <c r="AX16" s="7">
        <v>42580</v>
      </c>
      <c r="AY16">
        <v>-0.95660000000000001</v>
      </c>
      <c r="BA16" s="7">
        <f t="shared" si="0"/>
        <v>42370</v>
      </c>
      <c r="BB16" s="7">
        <v>42369</v>
      </c>
      <c r="BC16" s="7" t="s">
        <v>43</v>
      </c>
      <c r="BD16" t="str">
        <f t="shared" si="1"/>
        <v>BY2YCZ Q416 Index</v>
      </c>
      <c r="BF16" s="6" t="e">
        <f ca="1">_xll.BDH(BD16,"PX_LAST",BB16,BB16,"Dir=V","Dts=S","Sort=D","Quote=C","QtTyp=P","Days=T",CONCATENATE("Per=cM"),"DtFmt=D","UseDPDF=Y","cols=2;rows=1")</f>
        <v>#NAME?</v>
      </c>
      <c r="BG16">
        <v>0.02</v>
      </c>
      <c r="BH16">
        <v>0.33</v>
      </c>
      <c r="BI16">
        <v>1.18</v>
      </c>
      <c r="BL16" s="7">
        <v>42369</v>
      </c>
      <c r="BM16" s="7" t="s">
        <v>43</v>
      </c>
      <c r="BN16" t="str">
        <f t="shared" si="2"/>
        <v>EC3MCZ Q416 Index</v>
      </c>
      <c r="BP16" s="6" t="e">
        <f ca="1">_xll.BDH(BN16,"PX_LAST",BL16,BL16,"Dir=V","Dts=S","Sort=D","Quote=C","QtTyp=P","Days=T",CONCATENATE("Per=cM"),"DtFmt=D","UseDPDF=Y","cols=2;rows=1")</f>
        <v>#NAME?</v>
      </c>
      <c r="BQ16">
        <v>0.33</v>
      </c>
      <c r="BS16" s="7">
        <v>42369</v>
      </c>
      <c r="BT16" s="7" t="s">
        <v>43</v>
      </c>
      <c r="BU16" t="str">
        <f t="shared" si="3"/>
        <v>BYXYCZ Q416 Index</v>
      </c>
      <c r="BW16" s="6" t="e">
        <f ca="1">_xll.BDH(BU16,"PX_LAST",BS16,BS16,"Dir=V","Dts=S","Sort=D","Quote=C","QtTyp=P","Days=T",CONCATENATE("Per=cM"),"DtFmt=D","UseDPDF=Y","cols=2;rows=1")</f>
        <v>#NAME?</v>
      </c>
      <c r="BX16">
        <v>1.18</v>
      </c>
    </row>
    <row r="17" spans="1:76" x14ac:dyDescent="0.25">
      <c r="A17" s="7">
        <v>42491</v>
      </c>
      <c r="B17" s="7">
        <f t="shared" si="4"/>
        <v>42461</v>
      </c>
      <c r="C17" s="7">
        <f t="shared" si="5"/>
        <v>42370</v>
      </c>
      <c r="H17" s="7">
        <v>42489</v>
      </c>
      <c r="I17" s="7">
        <v>42491</v>
      </c>
      <c r="J17" s="7"/>
      <c r="K17" s="7">
        <v>42490</v>
      </c>
      <c r="L17" s="7">
        <f t="shared" si="6"/>
        <v>42521</v>
      </c>
      <c r="M17" s="7">
        <f t="shared" si="7"/>
        <v>42491</v>
      </c>
      <c r="N17" s="7"/>
      <c r="O17" s="7"/>
      <c r="P17" s="7">
        <f t="shared" si="8"/>
        <v>42491</v>
      </c>
      <c r="Q17" s="7">
        <v>42489</v>
      </c>
      <c r="R17">
        <v>0.05</v>
      </c>
      <c r="T17" s="7">
        <f t="shared" si="9"/>
        <v>42491</v>
      </c>
      <c r="U17" s="7">
        <v>42489</v>
      </c>
      <c r="V17">
        <v>0.45</v>
      </c>
      <c r="W17">
        <v>0.45</v>
      </c>
      <c r="Y17" s="7">
        <f t="shared" si="10"/>
        <v>42491</v>
      </c>
      <c r="Z17" s="7">
        <v>42489</v>
      </c>
      <c r="AA17">
        <v>27.047999999999998</v>
      </c>
      <c r="AC17" s="7">
        <f t="shared" si="11"/>
        <v>42491</v>
      </c>
      <c r="AD17" s="7">
        <v>42490</v>
      </c>
      <c r="AE17">
        <v>0.6</v>
      </c>
      <c r="AG17" s="7">
        <f t="shared" si="12"/>
        <v>42491</v>
      </c>
      <c r="AH17" s="7">
        <v>42489</v>
      </c>
      <c r="AI17">
        <v>-1.2E-2</v>
      </c>
      <c r="AK17" s="7">
        <f t="shared" si="13"/>
        <v>41821</v>
      </c>
      <c r="AL17" s="7">
        <v>41820</v>
      </c>
      <c r="AM17">
        <v>2.6</v>
      </c>
      <c r="AO17" s="7">
        <v>39083</v>
      </c>
      <c r="AP17" s="7">
        <v>39082</v>
      </c>
      <c r="AQ17">
        <v>27.5</v>
      </c>
      <c r="AS17" s="7">
        <f t="shared" si="15"/>
        <v>42461</v>
      </c>
      <c r="AT17" s="7">
        <v>42460</v>
      </c>
      <c r="AU17">
        <v>1.5</v>
      </c>
      <c r="AW17" s="7">
        <f>VLOOKUP(AX17,$K$8:$M$176,3,0)</f>
        <v>42552</v>
      </c>
      <c r="AX17" s="7">
        <v>42551</v>
      </c>
      <c r="AY17">
        <v>-0.87880000000000003</v>
      </c>
      <c r="BA17" s="7">
        <f t="shared" si="0"/>
        <v>42339</v>
      </c>
      <c r="BB17" s="7">
        <v>42338</v>
      </c>
      <c r="BC17" s="7" t="s">
        <v>43</v>
      </c>
      <c r="BD17" t="str">
        <f t="shared" si="1"/>
        <v>BY2YCZ Q416 Index</v>
      </c>
      <c r="BF17" s="6" t="e">
        <f ca="1">_xll.BDH(BD17,"PX_LAST",BB17,BB17,"Dir=V","Dts=S","Sort=D","Quote=C","QtTyp=P","Days=T",CONCATENATE("Per=cM"),"DtFmt=D","UseDPDF=Y","cols=2;rows=1")</f>
        <v>#NAME?</v>
      </c>
      <c r="BG17">
        <v>0.02</v>
      </c>
      <c r="BH17">
        <v>0.33</v>
      </c>
      <c r="BI17">
        <v>1.2</v>
      </c>
      <c r="BL17" s="7">
        <v>42338</v>
      </c>
      <c r="BM17" s="7" t="s">
        <v>43</v>
      </c>
      <c r="BN17" t="str">
        <f t="shared" si="2"/>
        <v>EC3MCZ Q416 Index</v>
      </c>
      <c r="BP17" s="6" t="e">
        <f ca="1">_xll.BDH(BN17,"PX_LAST",BL17,BL17,"Dir=V","Dts=S","Sort=D","Quote=C","QtTyp=P","Days=T",CONCATENATE("Per=cM"),"DtFmt=D","UseDPDF=Y","cols=2;rows=1")</f>
        <v>#NAME?</v>
      </c>
      <c r="BQ17">
        <v>0.33</v>
      </c>
      <c r="BS17" s="7">
        <v>42338</v>
      </c>
      <c r="BT17" s="7" t="s">
        <v>43</v>
      </c>
      <c r="BU17" t="str">
        <f t="shared" si="3"/>
        <v>BYXYCZ Q416 Index</v>
      </c>
      <c r="BW17" s="6" t="e">
        <f ca="1">_xll.BDH(BU17,"PX_LAST",BS17,BS17,"Dir=V","Dts=S","Sort=D","Quote=C","QtTyp=P","Days=T",CONCATENATE("Per=cM"),"DtFmt=D","UseDPDF=Y","cols=2;rows=1")</f>
        <v>#NAME?</v>
      </c>
      <c r="BX17">
        <v>1.2</v>
      </c>
    </row>
    <row r="18" spans="1:76" x14ac:dyDescent="0.25">
      <c r="A18" s="7">
        <v>42461</v>
      </c>
      <c r="B18" s="7">
        <f t="shared" si="4"/>
        <v>42461</v>
      </c>
      <c r="C18" s="7">
        <f t="shared" si="5"/>
        <v>42370</v>
      </c>
      <c r="H18" s="7">
        <v>42460</v>
      </c>
      <c r="I18" s="7">
        <v>42461</v>
      </c>
      <c r="J18" s="7"/>
      <c r="K18" s="7">
        <v>42460</v>
      </c>
      <c r="L18" s="7">
        <f t="shared" si="6"/>
        <v>42490</v>
      </c>
      <c r="M18" s="7">
        <f t="shared" si="7"/>
        <v>42461</v>
      </c>
      <c r="N18" s="7"/>
      <c r="O18" s="7"/>
      <c r="P18" s="7">
        <f t="shared" si="8"/>
        <v>42461</v>
      </c>
      <c r="Q18" s="7">
        <v>42460</v>
      </c>
      <c r="R18">
        <v>0.05</v>
      </c>
      <c r="T18" s="7">
        <f t="shared" si="9"/>
        <v>42461</v>
      </c>
      <c r="U18" s="7">
        <v>42460</v>
      </c>
      <c r="V18">
        <v>0.47</v>
      </c>
      <c r="W18">
        <v>0.47</v>
      </c>
      <c r="Y18" s="7">
        <f t="shared" si="10"/>
        <v>42461</v>
      </c>
      <c r="Z18" s="7">
        <v>42460</v>
      </c>
      <c r="AA18">
        <v>27.042000000000002</v>
      </c>
      <c r="AC18" s="7">
        <f t="shared" si="11"/>
        <v>42461</v>
      </c>
      <c r="AD18" s="7">
        <v>42460</v>
      </c>
      <c r="AE18">
        <v>0.3</v>
      </c>
      <c r="AG18" s="7">
        <f t="shared" si="12"/>
        <v>42461</v>
      </c>
      <c r="AH18" s="7">
        <v>42460</v>
      </c>
      <c r="AI18">
        <v>-5.0000000000000001E-3</v>
      </c>
      <c r="AK18" s="7">
        <f t="shared" si="13"/>
        <v>41730</v>
      </c>
      <c r="AL18" s="7">
        <v>41729</v>
      </c>
      <c r="AM18">
        <v>1.9</v>
      </c>
      <c r="AO18" s="7">
        <v>38718</v>
      </c>
      <c r="AP18" s="7">
        <v>38717</v>
      </c>
      <c r="AQ18">
        <v>25.9</v>
      </c>
      <c r="AS18" s="7">
        <f t="shared" si="15"/>
        <v>42430</v>
      </c>
      <c r="AT18" s="7">
        <v>42429</v>
      </c>
      <c r="AU18">
        <v>-0.9</v>
      </c>
      <c r="AW18" s="7">
        <f>VLOOKUP(AX18,$K$8:$M$176,3,0)</f>
        <v>42522</v>
      </c>
      <c r="AX18" s="7">
        <v>42521</v>
      </c>
      <c r="AY18">
        <v>-0.72929999999999995</v>
      </c>
      <c r="BA18" s="7">
        <f t="shared" si="0"/>
        <v>42309</v>
      </c>
      <c r="BB18" s="7">
        <v>42307</v>
      </c>
      <c r="BC18" s="7" t="s">
        <v>43</v>
      </c>
      <c r="BD18" t="str">
        <f t="shared" si="1"/>
        <v>BY2YCZ Q416 Index</v>
      </c>
      <c r="BF18" s="6" t="e">
        <f ca="1">_xll.BDH(BD18,"PX_LAST",BB18,BB18,"Dir=V","Dts=S","Sort=D","Quote=C","QtTyp=P","Days=T",CONCATENATE("Per=cM"),"DtFmt=D","UseDPDF=Y","cols=2;rows=1")</f>
        <v>#NAME?</v>
      </c>
      <c r="BG18">
        <v>0.43</v>
      </c>
      <c r="BH18">
        <v>0.35</v>
      </c>
      <c r="BI18">
        <v>1.63</v>
      </c>
      <c r="BL18" s="7">
        <v>42307</v>
      </c>
      <c r="BM18" s="7" t="s">
        <v>43</v>
      </c>
      <c r="BN18" t="str">
        <f t="shared" si="2"/>
        <v>EC3MCZ Q416 Index</v>
      </c>
      <c r="BP18" s="6" t="e">
        <f ca="1">_xll.BDH(BN18,"PX_LAST",BL18,BL18,"Dir=V","Dts=S","Sort=D","Quote=C","QtTyp=P","Days=T",CONCATENATE("Per=cM"),"DtFmt=D","UseDPDF=Y","cols=2;rows=1")</f>
        <v>#NAME?</v>
      </c>
      <c r="BQ18">
        <v>0.35</v>
      </c>
      <c r="BS18" s="7">
        <v>42307</v>
      </c>
      <c r="BT18" s="7" t="s">
        <v>43</v>
      </c>
      <c r="BU18" t="str">
        <f t="shared" si="3"/>
        <v>BYXYCZ Q416 Index</v>
      </c>
      <c r="BW18" s="6" t="e">
        <f ca="1">_xll.BDH(BU18,"PX_LAST",BS18,BS18,"Dir=V","Dts=S","Sort=D","Quote=C","QtTyp=P","Days=T",CONCATENATE("Per=cM"),"DtFmt=D","UseDPDF=Y","cols=2;rows=1")</f>
        <v>#NAME?</v>
      </c>
      <c r="BX18">
        <v>1.63</v>
      </c>
    </row>
    <row r="19" spans="1:76" x14ac:dyDescent="0.25">
      <c r="A19" s="7">
        <v>42430</v>
      </c>
      <c r="B19" s="7">
        <f t="shared" si="4"/>
        <v>42370</v>
      </c>
      <c r="C19" s="7">
        <f t="shared" si="5"/>
        <v>42370</v>
      </c>
      <c r="H19" s="7">
        <v>42429</v>
      </c>
      <c r="I19" s="7">
        <v>42430</v>
      </c>
      <c r="J19" s="7"/>
      <c r="K19" s="7">
        <v>42429</v>
      </c>
      <c r="L19" s="7">
        <f t="shared" si="6"/>
        <v>42460</v>
      </c>
      <c r="M19" s="7">
        <f t="shared" si="7"/>
        <v>42430</v>
      </c>
      <c r="N19" s="7"/>
      <c r="O19" s="7"/>
      <c r="P19" s="7">
        <f t="shared" si="8"/>
        <v>42430</v>
      </c>
      <c r="Q19" s="7">
        <v>42429</v>
      </c>
      <c r="R19">
        <v>0.05</v>
      </c>
      <c r="T19" s="7">
        <f t="shared" si="9"/>
        <v>42430</v>
      </c>
      <c r="U19" s="7">
        <v>42429</v>
      </c>
      <c r="V19">
        <v>0.45</v>
      </c>
      <c r="W19">
        <v>0.45</v>
      </c>
      <c r="Y19" s="7">
        <f t="shared" si="10"/>
        <v>42430</v>
      </c>
      <c r="Z19" s="7">
        <v>42429</v>
      </c>
      <c r="AA19">
        <v>27.067</v>
      </c>
      <c r="AC19" s="7">
        <f t="shared" si="11"/>
        <v>42430</v>
      </c>
      <c r="AD19" s="7">
        <v>42429</v>
      </c>
      <c r="AE19">
        <v>0.5</v>
      </c>
      <c r="AG19" s="7">
        <f t="shared" si="12"/>
        <v>42430</v>
      </c>
      <c r="AH19" s="7">
        <v>42429</v>
      </c>
      <c r="AI19">
        <v>-2.4E-2</v>
      </c>
      <c r="AK19" s="7">
        <f t="shared" si="13"/>
        <v>41640</v>
      </c>
      <c r="AL19" s="7">
        <v>41639</v>
      </c>
      <c r="AM19">
        <v>1.3</v>
      </c>
      <c r="AO19" s="7">
        <f t="shared" si="14"/>
        <v>38353</v>
      </c>
      <c r="AP19" s="7">
        <v>38352</v>
      </c>
      <c r="AQ19">
        <v>33.5</v>
      </c>
      <c r="AS19" s="7">
        <f t="shared" si="15"/>
        <v>42401</v>
      </c>
      <c r="AT19" s="7">
        <v>42400</v>
      </c>
      <c r="AU19">
        <v>3.4</v>
      </c>
      <c r="AW19" s="7">
        <v>42491</v>
      </c>
      <c r="AX19" s="7">
        <v>42489</v>
      </c>
      <c r="AY19">
        <v>-0.64480000000000004</v>
      </c>
      <c r="BA19" s="7">
        <f t="shared" si="0"/>
        <v>42278</v>
      </c>
      <c r="BB19" s="7">
        <v>42277</v>
      </c>
      <c r="BC19" s="7" t="s">
        <v>44</v>
      </c>
      <c r="BD19" t="str">
        <f t="shared" si="1"/>
        <v>BY2YCZ Q316 Index</v>
      </c>
      <c r="BF19" s="6" t="e">
        <f ca="1">_xll.BDH(BD19,"PX_LAST",BB19,BB19,"Dir=V","Dts=S","Sort=D","Quote=C","QtTyp=P","Days=T",CONCATENATE("Per=cM"),"DtFmt=D","UseDPDF=Y","cols=2;rows=1")</f>
        <v>#NAME?</v>
      </c>
      <c r="BG19">
        <v>0.31</v>
      </c>
      <c r="BH19">
        <v>0.34</v>
      </c>
      <c r="BI19">
        <v>1.46</v>
      </c>
      <c r="BL19" s="7">
        <v>42277</v>
      </c>
      <c r="BM19" s="7" t="s">
        <v>44</v>
      </c>
      <c r="BN19" t="str">
        <f t="shared" si="2"/>
        <v>EC3MCZ Q316 Index</v>
      </c>
      <c r="BP19" s="6" t="e">
        <f ca="1">_xll.BDH(BN19,"PX_LAST",BL19,BL19,"Dir=V","Dts=S","Sort=D","Quote=C","QtTyp=P","Days=T",CONCATENATE("Per=cM"),"DtFmt=D","UseDPDF=Y","cols=2;rows=1")</f>
        <v>#NAME?</v>
      </c>
      <c r="BQ19">
        <v>0.34</v>
      </c>
      <c r="BS19" s="7">
        <v>42277</v>
      </c>
      <c r="BT19" s="7" t="s">
        <v>44</v>
      </c>
      <c r="BU19" t="str">
        <f t="shared" si="3"/>
        <v>BYXYCZ Q316 Index</v>
      </c>
      <c r="BW19" s="6" t="e">
        <f ca="1">_xll.BDH(BU19,"PX_LAST",BS19,BS19,"Dir=V","Dts=S","Sort=D","Quote=C","QtTyp=P","Days=T",CONCATENATE("Per=cM"),"DtFmt=D","UseDPDF=Y","cols=2;rows=1")</f>
        <v>#NAME?</v>
      </c>
      <c r="BX19">
        <v>1.46</v>
      </c>
    </row>
    <row r="20" spans="1:76" x14ac:dyDescent="0.25">
      <c r="A20" s="7">
        <v>42401</v>
      </c>
      <c r="B20" s="7">
        <f t="shared" si="4"/>
        <v>42370</v>
      </c>
      <c r="C20" s="7">
        <f t="shared" si="5"/>
        <v>42370</v>
      </c>
      <c r="H20" s="7">
        <v>42398</v>
      </c>
      <c r="I20" s="7">
        <v>42401</v>
      </c>
      <c r="J20" s="7"/>
      <c r="K20" s="7">
        <v>42400</v>
      </c>
      <c r="L20" s="7">
        <f t="shared" si="6"/>
        <v>42429</v>
      </c>
      <c r="M20" s="7">
        <f t="shared" si="7"/>
        <v>42401</v>
      </c>
      <c r="N20" s="7"/>
      <c r="O20" s="7"/>
      <c r="P20" s="7">
        <f t="shared" si="8"/>
        <v>42401</v>
      </c>
      <c r="Q20" s="7">
        <v>42398</v>
      </c>
      <c r="R20">
        <v>0.05</v>
      </c>
      <c r="T20" s="7">
        <f t="shared" si="9"/>
        <v>42401</v>
      </c>
      <c r="U20" s="7">
        <v>42398</v>
      </c>
      <c r="V20">
        <v>0.46</v>
      </c>
      <c r="W20">
        <v>0.46</v>
      </c>
      <c r="Y20" s="7">
        <f t="shared" si="10"/>
        <v>42401</v>
      </c>
      <c r="Z20" s="7">
        <v>42398</v>
      </c>
      <c r="AA20">
        <v>27.021999999999998</v>
      </c>
      <c r="AC20" s="7">
        <f t="shared" si="11"/>
        <v>42401</v>
      </c>
      <c r="AD20" s="7">
        <v>42400</v>
      </c>
      <c r="AE20">
        <v>0.6</v>
      </c>
      <c r="AG20" s="7">
        <f t="shared" si="12"/>
        <v>42401</v>
      </c>
      <c r="AH20" s="7">
        <v>42398</v>
      </c>
      <c r="AI20">
        <v>1.4999999999999999E-2</v>
      </c>
      <c r="AK20" s="7">
        <f t="shared" si="13"/>
        <v>41548</v>
      </c>
      <c r="AL20" s="7">
        <v>41547</v>
      </c>
      <c r="AM20">
        <v>-0.3</v>
      </c>
      <c r="AO20" s="7">
        <f t="shared" si="14"/>
        <v>37987</v>
      </c>
      <c r="AP20" s="7">
        <v>37986</v>
      </c>
      <c r="AQ20">
        <v>29.7</v>
      </c>
      <c r="AS20" s="7">
        <f t="shared" si="15"/>
        <v>42370</v>
      </c>
      <c r="AT20" s="7">
        <v>42369</v>
      </c>
      <c r="AU20">
        <v>-0.9</v>
      </c>
      <c r="AW20" s="7">
        <f>VLOOKUP(AX20,$K$8:$M$176,3,0)</f>
        <v>42461</v>
      </c>
      <c r="AX20" s="7">
        <v>42460</v>
      </c>
      <c r="AY20">
        <v>-0.83460000000000001</v>
      </c>
      <c r="BA20" s="7">
        <f t="shared" si="0"/>
        <v>42248</v>
      </c>
      <c r="BB20" s="7">
        <v>42247</v>
      </c>
      <c r="BC20" s="7" t="s">
        <v>44</v>
      </c>
      <c r="BD20" t="str">
        <f t="shared" si="1"/>
        <v>BY2YCZ Q316 Index</v>
      </c>
      <c r="BF20" s="6" t="e">
        <f ca="1">_xll.BDH(BD20,"PX_LAST",BB20,BB20,"Dir=V","Dts=S","Sort=D","Quote=C","QtTyp=P","Days=T",CONCATENATE("Per=cM"),"DtFmt=D","UseDPDF=Y","cols=2;rows=1")</f>
        <v>#NAME?</v>
      </c>
      <c r="BG20">
        <v>0.31</v>
      </c>
      <c r="BH20">
        <v>0.33</v>
      </c>
      <c r="BI20">
        <v>1.48</v>
      </c>
      <c r="BL20" s="7">
        <v>42247</v>
      </c>
      <c r="BM20" s="7" t="s">
        <v>44</v>
      </c>
      <c r="BN20" t="str">
        <f t="shared" si="2"/>
        <v>EC3MCZ Q316 Index</v>
      </c>
      <c r="BP20" s="6" t="e">
        <f ca="1">_xll.BDH(BN20,"PX_LAST",BL20,BL20,"Dir=V","Dts=S","Sort=D","Quote=C","QtTyp=P","Days=T",CONCATENATE("Per=cM"),"DtFmt=D","UseDPDF=Y","cols=2;rows=1")</f>
        <v>#NAME?</v>
      </c>
      <c r="BQ20">
        <v>0.33</v>
      </c>
      <c r="BS20" s="7">
        <v>42247</v>
      </c>
      <c r="BT20" s="7" t="s">
        <v>44</v>
      </c>
      <c r="BU20" t="str">
        <f t="shared" si="3"/>
        <v>BYXYCZ Q316 Index</v>
      </c>
      <c r="BW20" s="6" t="e">
        <f ca="1">_xll.BDH(BU20,"PX_LAST",BS20,BS20,"Dir=V","Dts=S","Sort=D","Quote=C","QtTyp=P","Days=T",CONCATENATE("Per=cM"),"DtFmt=D","UseDPDF=Y","cols=2;rows=1")</f>
        <v>#NAME?</v>
      </c>
      <c r="BX20">
        <v>1.48</v>
      </c>
    </row>
    <row r="21" spans="1:76" x14ac:dyDescent="0.25">
      <c r="A21" s="7">
        <v>42370</v>
      </c>
      <c r="B21" s="7">
        <f t="shared" si="4"/>
        <v>42370</v>
      </c>
      <c r="C21" s="7">
        <f t="shared" si="5"/>
        <v>42370</v>
      </c>
      <c r="H21" s="7">
        <v>42369</v>
      </c>
      <c r="I21" s="7">
        <v>42370</v>
      </c>
      <c r="J21" s="7"/>
      <c r="K21" s="7">
        <v>42369</v>
      </c>
      <c r="L21" s="7">
        <f t="shared" si="6"/>
        <v>42400</v>
      </c>
      <c r="M21" s="7">
        <f t="shared" si="7"/>
        <v>42370</v>
      </c>
      <c r="N21" s="7"/>
      <c r="O21" s="7"/>
      <c r="P21" s="7">
        <f t="shared" si="8"/>
        <v>42370</v>
      </c>
      <c r="Q21" s="7">
        <v>42369</v>
      </c>
      <c r="R21">
        <v>0.05</v>
      </c>
      <c r="T21" s="7">
        <f t="shared" si="9"/>
        <v>42370</v>
      </c>
      <c r="U21" s="7">
        <v>42369</v>
      </c>
      <c r="V21">
        <v>0.46</v>
      </c>
      <c r="W21">
        <v>0.46</v>
      </c>
      <c r="Y21" s="7">
        <f t="shared" si="10"/>
        <v>42370</v>
      </c>
      <c r="Z21" s="7">
        <v>42369</v>
      </c>
      <c r="AA21">
        <v>27.021999999999998</v>
      </c>
      <c r="AC21" s="7">
        <f t="shared" si="11"/>
        <v>42370</v>
      </c>
      <c r="AD21" s="7">
        <v>42369</v>
      </c>
      <c r="AE21">
        <v>0.1</v>
      </c>
      <c r="AG21" s="7">
        <f t="shared" si="12"/>
        <v>42370</v>
      </c>
      <c r="AH21" s="7">
        <v>42369</v>
      </c>
      <c r="AI21">
        <v>0.06</v>
      </c>
      <c r="AK21" s="7">
        <f t="shared" si="13"/>
        <v>41456</v>
      </c>
      <c r="AL21" s="7">
        <v>41453</v>
      </c>
      <c r="AM21">
        <v>-1.1000000000000001</v>
      </c>
      <c r="AS21" s="7">
        <f t="shared" si="15"/>
        <v>42339</v>
      </c>
      <c r="AT21" s="7">
        <v>42338</v>
      </c>
      <c r="AU21">
        <v>-1.8</v>
      </c>
      <c r="AW21" s="7">
        <f>VLOOKUP(AX21,$K$8:$M$176,3,0)</f>
        <v>42430</v>
      </c>
      <c r="AX21" s="7">
        <v>42429</v>
      </c>
      <c r="AY21">
        <v>-0.93710000000000004</v>
      </c>
      <c r="BA21" s="7">
        <f t="shared" si="0"/>
        <v>42217</v>
      </c>
      <c r="BB21" s="7">
        <v>42216</v>
      </c>
      <c r="BC21" s="7" t="s">
        <v>44</v>
      </c>
      <c r="BD21" t="str">
        <f t="shared" si="1"/>
        <v>BY2YCZ Q316 Index</v>
      </c>
      <c r="BF21" s="6" t="e">
        <f ca="1">_xll.BDH(BD21,"PX_LAST",BB21,BB21,"Dir=V","Dts=S","Sort=D","Quote=C","QtTyp=P","Days=T",CONCATENATE("Per=cM"),"DtFmt=D","UseDPDF=Y","cols=2;rows=1")</f>
        <v>#NAME?</v>
      </c>
      <c r="BG21">
        <v>0.31</v>
      </c>
      <c r="BH21">
        <v>0.35</v>
      </c>
      <c r="BI21">
        <v>1.04</v>
      </c>
      <c r="BL21" s="7">
        <v>42216</v>
      </c>
      <c r="BM21" s="7" t="s">
        <v>44</v>
      </c>
      <c r="BN21" t="str">
        <f t="shared" si="2"/>
        <v>EC3MCZ Q316 Index</v>
      </c>
      <c r="BP21" s="6" t="e">
        <f ca="1">_xll.BDH(BN21,"PX_LAST",BL21,BL21,"Dir=V","Dts=S","Sort=D","Quote=C","QtTyp=P","Days=T",CONCATENATE("Per=cM"),"DtFmt=D","UseDPDF=Y","cols=2;rows=1")</f>
        <v>#NAME?</v>
      </c>
      <c r="BQ21">
        <v>0.35</v>
      </c>
      <c r="BS21" s="7">
        <v>42216</v>
      </c>
      <c r="BT21" s="7" t="s">
        <v>44</v>
      </c>
      <c r="BU21" t="str">
        <f t="shared" si="3"/>
        <v>BYXYCZ Q316 Index</v>
      </c>
      <c r="BW21" s="6" t="e">
        <f ca="1">_xll.BDH(BU21,"PX_LAST",BS21,BS21,"Dir=V","Dts=S","Sort=D","Quote=C","QtTyp=P","Days=T",CONCATENATE("Per=cM"),"DtFmt=D","UseDPDF=Y","cols=2;rows=1")</f>
        <v>#NAME?</v>
      </c>
      <c r="BX21">
        <v>1.04</v>
      </c>
    </row>
    <row r="22" spans="1:76" x14ac:dyDescent="0.25">
      <c r="A22" s="7">
        <v>42339</v>
      </c>
      <c r="B22" s="7">
        <f t="shared" si="4"/>
        <v>42278</v>
      </c>
      <c r="C22" s="7">
        <f t="shared" si="5"/>
        <v>42005</v>
      </c>
      <c r="H22" s="7">
        <v>42338</v>
      </c>
      <c r="I22" s="7">
        <v>42339</v>
      </c>
      <c r="J22" s="7"/>
      <c r="K22" s="7">
        <v>42338</v>
      </c>
      <c r="L22" s="7">
        <f t="shared" si="6"/>
        <v>42369</v>
      </c>
      <c r="M22" s="7">
        <f t="shared" si="7"/>
        <v>42339</v>
      </c>
      <c r="N22" s="7"/>
      <c r="O22" s="7"/>
      <c r="P22" s="7">
        <f t="shared" si="8"/>
        <v>42339</v>
      </c>
      <c r="Q22" s="7">
        <v>42338</v>
      </c>
      <c r="R22">
        <v>0.05</v>
      </c>
      <c r="T22" s="7">
        <f t="shared" si="9"/>
        <v>42339</v>
      </c>
      <c r="U22" s="7">
        <v>42338</v>
      </c>
      <c r="V22">
        <v>0.46</v>
      </c>
      <c r="W22">
        <v>0.46</v>
      </c>
      <c r="Y22" s="7">
        <f t="shared" si="10"/>
        <v>42339</v>
      </c>
      <c r="Z22" s="7">
        <v>42338</v>
      </c>
      <c r="AA22">
        <v>27.038</v>
      </c>
      <c r="AC22" s="7">
        <f t="shared" si="11"/>
        <v>42339</v>
      </c>
      <c r="AD22" s="7">
        <v>42338</v>
      </c>
      <c r="AE22">
        <v>0.1</v>
      </c>
      <c r="AG22" s="7">
        <f t="shared" si="12"/>
        <v>42339</v>
      </c>
      <c r="AH22" s="7">
        <v>42338</v>
      </c>
      <c r="AI22">
        <v>4.8000000000000001E-2</v>
      </c>
      <c r="AK22" s="7">
        <f t="shared" si="13"/>
        <v>41365</v>
      </c>
      <c r="AL22" s="7">
        <v>41362</v>
      </c>
      <c r="AM22">
        <v>-1.8</v>
      </c>
      <c r="AS22" s="7">
        <f t="shared" si="15"/>
        <v>42309</v>
      </c>
      <c r="AT22" s="7">
        <v>42308</v>
      </c>
      <c r="AU22">
        <v>1.5</v>
      </c>
      <c r="AW22" s="7">
        <v>42401</v>
      </c>
      <c r="AX22" s="7">
        <v>42398</v>
      </c>
      <c r="AY22">
        <v>-0.92120000000000002</v>
      </c>
      <c r="BA22" s="7">
        <f t="shared" si="0"/>
        <v>42186</v>
      </c>
      <c r="BB22" s="7">
        <v>42185</v>
      </c>
      <c r="BC22" s="7" t="s">
        <v>45</v>
      </c>
      <c r="BD22" t="str">
        <f t="shared" si="1"/>
        <v>BY2YCZ Q216 Index</v>
      </c>
      <c r="BF22" s="6" t="e">
        <f ca="1">_xll.BDH(BD22,"PX_LAST",BB22,BB22,"Dir=V","Dts=S","Sort=D","Quote=C","QtTyp=P","Days=T",CONCATENATE("Per=cM"),"DtFmt=D","UseDPDF=Y","cols=2;rows=1")</f>
        <v>#NAME?</v>
      </c>
      <c r="BG22">
        <v>0.23</v>
      </c>
      <c r="BH22">
        <v>0.32</v>
      </c>
      <c r="BI22">
        <v>0.94</v>
      </c>
      <c r="BL22" s="7">
        <v>42185</v>
      </c>
      <c r="BM22" s="7" t="s">
        <v>45</v>
      </c>
      <c r="BN22" t="str">
        <f t="shared" si="2"/>
        <v>EC3MCZ Q216 Index</v>
      </c>
      <c r="BP22" s="6" t="e">
        <f ca="1">_xll.BDH(BN22,"PX_LAST",BL22,BL22,"Dir=V","Dts=S","Sort=D","Quote=C","QtTyp=P","Days=T",CONCATENATE("Per=cM"),"DtFmt=D","UseDPDF=Y","cols=2;rows=1")</f>
        <v>#NAME?</v>
      </c>
      <c r="BQ22">
        <v>0.32</v>
      </c>
      <c r="BS22" s="7">
        <v>42185</v>
      </c>
      <c r="BT22" s="7" t="s">
        <v>45</v>
      </c>
      <c r="BU22" t="str">
        <f t="shared" si="3"/>
        <v>BYXYCZ Q216 Index</v>
      </c>
      <c r="BW22" s="6" t="e">
        <f ca="1">_xll.BDH(BU22,"PX_LAST",BS22,BS22,"Dir=V","Dts=S","Sort=D","Quote=C","QtTyp=P","Days=T",CONCATENATE("Per=cM"),"DtFmt=D","UseDPDF=Y","cols=2;rows=1")</f>
        <v>#NAME?</v>
      </c>
      <c r="BX22">
        <v>0.94</v>
      </c>
    </row>
    <row r="23" spans="1:76" x14ac:dyDescent="0.25">
      <c r="A23" s="7">
        <v>42309</v>
      </c>
      <c r="B23" s="7">
        <f t="shared" si="4"/>
        <v>42278</v>
      </c>
      <c r="C23" s="7">
        <f t="shared" si="5"/>
        <v>42005</v>
      </c>
      <c r="H23" s="7">
        <v>42307</v>
      </c>
      <c r="I23" s="7">
        <v>42309</v>
      </c>
      <c r="J23" s="7"/>
      <c r="K23" s="7">
        <v>42308</v>
      </c>
      <c r="L23" s="7">
        <f t="shared" si="6"/>
        <v>42338</v>
      </c>
      <c r="M23" s="7">
        <f t="shared" si="7"/>
        <v>42309</v>
      </c>
      <c r="N23" s="7"/>
      <c r="O23" s="7"/>
      <c r="P23" s="7">
        <f t="shared" si="8"/>
        <v>42309</v>
      </c>
      <c r="Q23" s="7">
        <v>42307</v>
      </c>
      <c r="R23">
        <v>0.05</v>
      </c>
      <c r="T23" s="7">
        <f t="shared" si="9"/>
        <v>42309</v>
      </c>
      <c r="U23" s="7">
        <v>42307</v>
      </c>
      <c r="V23">
        <v>0.46</v>
      </c>
      <c r="W23">
        <v>0.46</v>
      </c>
      <c r="Y23" s="7">
        <f t="shared" si="10"/>
        <v>42309</v>
      </c>
      <c r="Z23" s="7">
        <v>42307</v>
      </c>
      <c r="AA23">
        <v>27.091000000000001</v>
      </c>
      <c r="AC23" s="7">
        <f t="shared" si="11"/>
        <v>42309</v>
      </c>
      <c r="AD23" s="7">
        <v>42308</v>
      </c>
      <c r="AE23">
        <v>0.2</v>
      </c>
      <c r="AG23" s="7">
        <f t="shared" si="12"/>
        <v>42309</v>
      </c>
      <c r="AH23" s="7">
        <v>42307</v>
      </c>
      <c r="AI23">
        <v>0.107</v>
      </c>
      <c r="AK23" s="7">
        <f t="shared" si="13"/>
        <v>41275</v>
      </c>
      <c r="AL23" s="7">
        <v>41274</v>
      </c>
      <c r="AM23">
        <v>-1.4</v>
      </c>
      <c r="AS23" s="7">
        <f t="shared" si="15"/>
        <v>42278</v>
      </c>
      <c r="AT23" s="7">
        <v>42277</v>
      </c>
      <c r="AU23">
        <v>3.1</v>
      </c>
      <c r="AW23" s="7">
        <f>VLOOKUP(AX23,$K$8:$M$176,3,0)</f>
        <v>42370</v>
      </c>
      <c r="AX23" s="7">
        <v>42369</v>
      </c>
      <c r="AY23">
        <v>-1.0759000000000001</v>
      </c>
      <c r="BA23" s="7">
        <f t="shared" si="0"/>
        <v>42156</v>
      </c>
      <c r="BB23" s="7">
        <v>42153</v>
      </c>
      <c r="BC23" s="7" t="s">
        <v>45</v>
      </c>
      <c r="BD23" t="str">
        <f t="shared" si="1"/>
        <v>BY2YCZ Q216 Index</v>
      </c>
      <c r="BF23" s="6" t="e">
        <f ca="1">_xll.BDH(BD23,"PX_LAST",BB23,BB23,"Dir=V","Dts=S","Sort=D","Quote=C","QtTyp=P","Days=T",CONCATENATE("Per=cM"),"DtFmt=D","UseDPDF=Y","cols=2;rows=1")</f>
        <v>#NAME?</v>
      </c>
      <c r="BG23">
        <v>0.23</v>
      </c>
      <c r="BH23">
        <v>0.31</v>
      </c>
      <c r="BI23">
        <v>0.84</v>
      </c>
      <c r="BL23" s="7">
        <v>42153</v>
      </c>
      <c r="BM23" s="7" t="s">
        <v>45</v>
      </c>
      <c r="BN23" t="str">
        <f t="shared" si="2"/>
        <v>EC3MCZ Q216 Index</v>
      </c>
      <c r="BP23" s="6" t="e">
        <f ca="1">_xll.BDH(BN23,"PX_LAST",BL23,BL23,"Dir=V","Dts=S","Sort=D","Quote=C","QtTyp=P","Days=T",CONCATENATE("Per=cM"),"DtFmt=D","UseDPDF=Y","cols=2;rows=1")</f>
        <v>#NAME?</v>
      </c>
      <c r="BQ23">
        <v>0.31</v>
      </c>
      <c r="BS23" s="7">
        <v>42153</v>
      </c>
      <c r="BT23" s="7" t="s">
        <v>45</v>
      </c>
      <c r="BU23" t="str">
        <f t="shared" si="3"/>
        <v>BYXYCZ Q216 Index</v>
      </c>
      <c r="BW23" s="6" t="e">
        <f ca="1">_xll.BDH(BU23,"PX_LAST",BS23,BS23,"Dir=V","Dts=S","Sort=D","Quote=C","QtTyp=P","Days=T",CONCATENATE("Per=cM"),"DtFmt=D","UseDPDF=Y","cols=2;rows=1")</f>
        <v>#NAME?</v>
      </c>
      <c r="BX23">
        <v>0.84</v>
      </c>
    </row>
    <row r="24" spans="1:76" x14ac:dyDescent="0.25">
      <c r="A24" s="7">
        <v>42278</v>
      </c>
      <c r="B24" s="7">
        <f t="shared" si="4"/>
        <v>42278</v>
      </c>
      <c r="C24" s="7">
        <f t="shared" si="5"/>
        <v>42005</v>
      </c>
      <c r="H24" s="7">
        <v>42277</v>
      </c>
      <c r="I24" s="7">
        <v>42278</v>
      </c>
      <c r="J24" s="7"/>
      <c r="K24" s="7">
        <v>42277</v>
      </c>
      <c r="L24" s="7">
        <f t="shared" si="6"/>
        <v>42308</v>
      </c>
      <c r="M24" s="7">
        <f t="shared" si="7"/>
        <v>42278</v>
      </c>
      <c r="N24" s="7"/>
      <c r="O24" s="7"/>
      <c r="P24" s="7">
        <f t="shared" si="8"/>
        <v>42278</v>
      </c>
      <c r="Q24" s="7">
        <v>42277</v>
      </c>
      <c r="R24">
        <v>0.05</v>
      </c>
      <c r="T24" s="7">
        <f t="shared" si="9"/>
        <v>42278</v>
      </c>
      <c r="U24" s="7">
        <v>42277</v>
      </c>
      <c r="V24">
        <v>0.46</v>
      </c>
      <c r="W24">
        <v>0.46</v>
      </c>
      <c r="Y24" s="7">
        <f t="shared" si="10"/>
        <v>42278</v>
      </c>
      <c r="Z24" s="7">
        <v>42277</v>
      </c>
      <c r="AA24">
        <v>27.186</v>
      </c>
      <c r="AC24" s="7">
        <f t="shared" si="11"/>
        <v>42278</v>
      </c>
      <c r="AD24" s="7">
        <v>42277</v>
      </c>
      <c r="AE24">
        <v>0.4</v>
      </c>
      <c r="AG24" s="7">
        <f t="shared" si="12"/>
        <v>42278</v>
      </c>
      <c r="AH24" s="7">
        <v>42277</v>
      </c>
      <c r="AI24">
        <v>0.14199999999999999</v>
      </c>
      <c r="AK24" s="7">
        <f t="shared" si="13"/>
        <v>41183</v>
      </c>
      <c r="AL24" s="7">
        <v>41180</v>
      </c>
      <c r="AM24">
        <v>-0.9</v>
      </c>
      <c r="AS24" s="7">
        <f t="shared" si="15"/>
        <v>42248</v>
      </c>
      <c r="AT24" s="7">
        <v>42247</v>
      </c>
      <c r="AU24">
        <v>-4.2</v>
      </c>
      <c r="AW24" s="7">
        <f>VLOOKUP(AX24,$K$8:$M$176,3,0)</f>
        <v>42339</v>
      </c>
      <c r="AX24" s="7">
        <v>42338</v>
      </c>
      <c r="AY24">
        <v>-1.4927999999999999</v>
      </c>
      <c r="BA24" s="7">
        <f t="shared" si="0"/>
        <v>42125</v>
      </c>
      <c r="BB24" s="7">
        <v>42124</v>
      </c>
      <c r="BC24" s="7" t="s">
        <v>45</v>
      </c>
      <c r="BD24" t="str">
        <f t="shared" si="1"/>
        <v>BY2YCZ Q216 Index</v>
      </c>
      <c r="BF24" s="6" t="e">
        <f ca="1">_xll.BDH(BD24,"PX_LAST",BB24,BB24,"Dir=V","Dts=S","Sort=D","Quote=C","QtTyp=P","Days=T",CONCATENATE("Per=cM"),"DtFmt=D","UseDPDF=Y","cols=2;rows=1")</f>
        <v>#NAME?</v>
      </c>
      <c r="BG24">
        <v>0.27</v>
      </c>
      <c r="BH24">
        <v>0.35</v>
      </c>
      <c r="BI24">
        <v>0.85</v>
      </c>
      <c r="BL24" s="7">
        <v>42124</v>
      </c>
      <c r="BM24" s="7" t="s">
        <v>45</v>
      </c>
      <c r="BN24" t="str">
        <f t="shared" si="2"/>
        <v>EC3MCZ Q216 Index</v>
      </c>
      <c r="BP24" s="6" t="e">
        <f ca="1">_xll.BDH(BN24,"PX_LAST",BL24,BL24,"Dir=V","Dts=S","Sort=D","Quote=C","QtTyp=P","Days=T",CONCATENATE("Per=cM"),"DtFmt=D","UseDPDF=Y","cols=2;rows=1")</f>
        <v>#NAME?</v>
      </c>
      <c r="BQ24">
        <v>0.35</v>
      </c>
      <c r="BS24" s="7">
        <v>42124</v>
      </c>
      <c r="BT24" s="7" t="s">
        <v>45</v>
      </c>
      <c r="BU24" t="str">
        <f t="shared" si="3"/>
        <v>BYXYCZ Q216 Index</v>
      </c>
      <c r="BW24" s="6" t="e">
        <f ca="1">_xll.BDH(BU24,"PX_LAST",BS24,BS24,"Dir=V","Dts=S","Sort=D","Quote=C","QtTyp=P","Days=T",CONCATENATE("Per=cM"),"DtFmt=D","UseDPDF=Y","cols=2;rows=1")</f>
        <v>#NAME?</v>
      </c>
      <c r="BX24">
        <v>0.85</v>
      </c>
    </row>
    <row r="25" spans="1:76" x14ac:dyDescent="0.25">
      <c r="A25" s="7">
        <v>42248</v>
      </c>
      <c r="B25" s="7">
        <f t="shared" si="4"/>
        <v>42186</v>
      </c>
      <c r="C25" s="7">
        <f t="shared" si="5"/>
        <v>42005</v>
      </c>
      <c r="H25" s="7">
        <v>42247</v>
      </c>
      <c r="I25" s="7">
        <v>42248</v>
      </c>
      <c r="J25" s="7"/>
      <c r="K25" s="7">
        <v>42247</v>
      </c>
      <c r="L25" s="7">
        <f t="shared" si="6"/>
        <v>42277</v>
      </c>
      <c r="M25" s="7">
        <f t="shared" si="7"/>
        <v>42248</v>
      </c>
      <c r="N25" s="7"/>
      <c r="O25" s="7"/>
      <c r="P25" s="7">
        <f t="shared" si="8"/>
        <v>42248</v>
      </c>
      <c r="Q25" s="7">
        <v>42247</v>
      </c>
      <c r="R25">
        <v>0.05</v>
      </c>
      <c r="T25" s="7">
        <f t="shared" si="9"/>
        <v>42248</v>
      </c>
      <c r="U25" s="7">
        <v>42247</v>
      </c>
      <c r="V25">
        <v>0.47</v>
      </c>
      <c r="W25">
        <v>0.47</v>
      </c>
      <c r="Y25" s="7">
        <f t="shared" si="10"/>
        <v>42248</v>
      </c>
      <c r="Z25" s="7">
        <v>42247</v>
      </c>
      <c r="AA25">
        <v>27.042000000000002</v>
      </c>
      <c r="AC25" s="7">
        <f t="shared" si="11"/>
        <v>42248</v>
      </c>
      <c r="AD25" s="7">
        <v>42247</v>
      </c>
      <c r="AE25">
        <v>0.3</v>
      </c>
      <c r="AG25" s="7">
        <f t="shared" si="12"/>
        <v>42248</v>
      </c>
      <c r="AH25" s="7">
        <v>42247</v>
      </c>
      <c r="AI25">
        <v>0.16</v>
      </c>
      <c r="AK25" s="7">
        <f t="shared" si="13"/>
        <v>41091</v>
      </c>
      <c r="AL25" s="7">
        <v>41089</v>
      </c>
      <c r="AM25">
        <v>-0.6</v>
      </c>
      <c r="AS25" s="7">
        <f t="shared" si="15"/>
        <v>42217</v>
      </c>
      <c r="AT25" s="7">
        <v>42216</v>
      </c>
      <c r="AU25">
        <v>1.5</v>
      </c>
      <c r="AW25" s="7">
        <v>42309</v>
      </c>
      <c r="AX25" s="7">
        <v>42307</v>
      </c>
      <c r="AY25">
        <v>-1.0611999999999999</v>
      </c>
      <c r="BA25" s="7">
        <f t="shared" si="0"/>
        <v>42095</v>
      </c>
      <c r="BB25" s="7">
        <v>42094</v>
      </c>
      <c r="BC25" s="7" t="s">
        <v>46</v>
      </c>
      <c r="BD25" t="str">
        <f t="shared" si="1"/>
        <v>BY2YCZ Q116 Index</v>
      </c>
      <c r="BF25" s="6" t="e">
        <f ca="1">_xll.BDH(BD25,"PX_LAST",BB25,BB25,"Dir=V","Dts=S","Sort=D","Quote=C","QtTyp=P","Days=T",CONCATENATE("Per=cM"),"DtFmt=D","UseDPDF=Y","cols=2;rows=1")</f>
        <v>#NAME?</v>
      </c>
      <c r="BG25">
        <v>0.2</v>
      </c>
      <c r="BH25">
        <v>0.33</v>
      </c>
      <c r="BI25">
        <v>0.82</v>
      </c>
      <c r="BL25" s="7">
        <v>42094</v>
      </c>
      <c r="BM25" s="7" t="s">
        <v>46</v>
      </c>
      <c r="BN25" t="str">
        <f t="shared" si="2"/>
        <v>EC3MCZ Q116 Index</v>
      </c>
      <c r="BP25" s="6" t="e">
        <f ca="1">_xll.BDH(BN25,"PX_LAST",BL25,BL25,"Dir=V","Dts=S","Sort=D","Quote=C","QtTyp=P","Days=T",CONCATENATE("Per=cM"),"DtFmt=D","UseDPDF=Y","cols=2;rows=1")</f>
        <v>#NAME?</v>
      </c>
      <c r="BQ25">
        <v>0.33</v>
      </c>
      <c r="BS25" s="7">
        <v>42094</v>
      </c>
      <c r="BT25" s="7" t="s">
        <v>46</v>
      </c>
      <c r="BU25" t="str">
        <f t="shared" si="3"/>
        <v>BYXYCZ Q116 Index</v>
      </c>
      <c r="BW25" s="6" t="e">
        <f ca="1">_xll.BDH(BU25,"PX_LAST",BS25,BS25,"Dir=V","Dts=S","Sort=D","Quote=C","QtTyp=P","Days=T",CONCATENATE("Per=cM"),"DtFmt=D","UseDPDF=Y","cols=2;rows=1")</f>
        <v>#NAME?</v>
      </c>
      <c r="BX25">
        <v>0.82</v>
      </c>
    </row>
    <row r="26" spans="1:76" x14ac:dyDescent="0.25">
      <c r="A26" s="7">
        <v>42217</v>
      </c>
      <c r="B26" s="7">
        <f t="shared" si="4"/>
        <v>42186</v>
      </c>
      <c r="C26" s="7">
        <f t="shared" si="5"/>
        <v>42005</v>
      </c>
      <c r="H26" s="7">
        <v>42216</v>
      </c>
      <c r="I26" s="7">
        <v>42217</v>
      </c>
      <c r="J26" s="7"/>
      <c r="K26" s="7">
        <v>42216</v>
      </c>
      <c r="L26" s="7">
        <f t="shared" si="6"/>
        <v>42247</v>
      </c>
      <c r="M26" s="7">
        <f t="shared" si="7"/>
        <v>42217</v>
      </c>
      <c r="N26" s="7"/>
      <c r="O26" s="7"/>
      <c r="P26" s="7">
        <f t="shared" si="8"/>
        <v>42217</v>
      </c>
      <c r="Q26" s="7">
        <v>42216</v>
      </c>
      <c r="R26">
        <v>0.05</v>
      </c>
      <c r="T26" s="7">
        <f t="shared" si="9"/>
        <v>42217</v>
      </c>
      <c r="U26" s="7">
        <v>42216</v>
      </c>
      <c r="V26">
        <v>0.47</v>
      </c>
      <c r="W26">
        <v>0.47</v>
      </c>
      <c r="Y26" s="7">
        <f t="shared" si="10"/>
        <v>42217</v>
      </c>
      <c r="Z26" s="7">
        <v>42216</v>
      </c>
      <c r="AA26">
        <v>27.076000000000001</v>
      </c>
      <c r="AC26" s="7">
        <f t="shared" si="11"/>
        <v>42217</v>
      </c>
      <c r="AD26" s="7">
        <v>42216</v>
      </c>
      <c r="AE26">
        <v>0.5</v>
      </c>
      <c r="AG26" s="7">
        <f t="shared" si="12"/>
        <v>42217</v>
      </c>
      <c r="AH26" s="7">
        <v>42216</v>
      </c>
      <c r="AI26">
        <v>0.16700000000000001</v>
      </c>
      <c r="AK26" s="7">
        <f t="shared" si="13"/>
        <v>41000</v>
      </c>
      <c r="AL26" s="7">
        <v>40998</v>
      </c>
      <c r="AM26">
        <v>0.1</v>
      </c>
      <c r="AS26" s="7">
        <f t="shared" si="15"/>
        <v>42186</v>
      </c>
      <c r="AT26" s="7">
        <v>42185</v>
      </c>
      <c r="AU26">
        <v>-0.1</v>
      </c>
      <c r="AW26" s="7">
        <f>VLOOKUP(AX26,$K$8:$M$176,3,0)</f>
        <v>42278</v>
      </c>
      <c r="AX26" s="7">
        <v>42277</v>
      </c>
      <c r="AY26">
        <v>-1.0470999999999999</v>
      </c>
      <c r="BA26" s="7">
        <f t="shared" si="0"/>
        <v>42064</v>
      </c>
      <c r="BB26" s="7">
        <v>42062</v>
      </c>
      <c r="BC26" s="7" t="s">
        <v>46</v>
      </c>
      <c r="BD26" t="str">
        <f t="shared" si="1"/>
        <v>BY2YCZ Q116 Index</v>
      </c>
      <c r="BF26" s="6" t="e">
        <f ca="1">_xll.BDH(BD26,"PX_LAST",BB26,BB26,"Dir=V","Dts=S","Sort=D","Quote=C","QtTyp=P","Days=T",CONCATENATE("Per=cM"),"DtFmt=D","UseDPDF=Y","cols=2;rows=1")</f>
        <v>#NAME?</v>
      </c>
      <c r="BG26">
        <v>0.2</v>
      </c>
      <c r="BH26">
        <v>0.33</v>
      </c>
      <c r="BI26">
        <v>0.81</v>
      </c>
      <c r="BL26" s="7">
        <v>42062</v>
      </c>
      <c r="BM26" s="7" t="s">
        <v>46</v>
      </c>
      <c r="BN26" t="str">
        <f t="shared" si="2"/>
        <v>EC3MCZ Q116 Index</v>
      </c>
      <c r="BP26" s="6" t="e">
        <f ca="1">_xll.BDH(BN26,"PX_LAST",BL26,BL26,"Dir=V","Dts=S","Sort=D","Quote=C","QtTyp=P","Days=T",CONCATENATE("Per=cM"),"DtFmt=D","UseDPDF=Y","cols=2;rows=1")</f>
        <v>#NAME?</v>
      </c>
      <c r="BQ26">
        <v>0.33</v>
      </c>
      <c r="BS26" s="7">
        <v>42062</v>
      </c>
      <c r="BT26" s="7" t="s">
        <v>46</v>
      </c>
      <c r="BU26" t="str">
        <f t="shared" si="3"/>
        <v>BYXYCZ Q116 Index</v>
      </c>
      <c r="BW26" s="6" t="e">
        <f ca="1">_xll.BDH(BU26,"PX_LAST",BS26,BS26,"Dir=V","Dts=S","Sort=D","Quote=C","QtTyp=P","Days=T",CONCATENATE("Per=cM"),"DtFmt=D","UseDPDF=Y","cols=2;rows=1")</f>
        <v>#NAME?</v>
      </c>
      <c r="BX26">
        <v>0.81</v>
      </c>
    </row>
    <row r="27" spans="1:76" x14ac:dyDescent="0.25">
      <c r="A27" s="7">
        <v>42186</v>
      </c>
      <c r="B27" s="7">
        <f t="shared" si="4"/>
        <v>42186</v>
      </c>
      <c r="C27" s="7">
        <f t="shared" si="5"/>
        <v>42005</v>
      </c>
      <c r="H27" s="7">
        <v>42185</v>
      </c>
      <c r="I27" s="7">
        <v>42186</v>
      </c>
      <c r="J27" s="7"/>
      <c r="K27" s="7">
        <v>42185</v>
      </c>
      <c r="L27" s="7">
        <f t="shared" si="6"/>
        <v>42216</v>
      </c>
      <c r="M27" s="7">
        <f t="shared" si="7"/>
        <v>42186</v>
      </c>
      <c r="N27" s="7"/>
      <c r="O27" s="7"/>
      <c r="P27" s="7">
        <f t="shared" si="8"/>
        <v>42186</v>
      </c>
      <c r="Q27" s="7">
        <v>42185</v>
      </c>
      <c r="R27">
        <v>0.05</v>
      </c>
      <c r="T27" s="7">
        <f t="shared" si="9"/>
        <v>42186</v>
      </c>
      <c r="U27" s="7">
        <v>42185</v>
      </c>
      <c r="V27">
        <v>0.46</v>
      </c>
      <c r="W27">
        <v>0.46</v>
      </c>
      <c r="Y27" s="7">
        <f t="shared" si="10"/>
        <v>42186</v>
      </c>
      <c r="Z27" s="7">
        <v>42185</v>
      </c>
      <c r="AA27">
        <v>27.271000000000001</v>
      </c>
      <c r="AC27" s="7">
        <f t="shared" si="11"/>
        <v>42186</v>
      </c>
      <c r="AD27" s="7">
        <v>42185</v>
      </c>
      <c r="AE27">
        <v>0.8</v>
      </c>
      <c r="AG27" s="7">
        <f t="shared" si="12"/>
        <v>42186</v>
      </c>
      <c r="AH27" s="7">
        <v>42185</v>
      </c>
      <c r="AI27">
        <v>0.16400000000000001</v>
      </c>
      <c r="AK27" s="7">
        <f t="shared" si="13"/>
        <v>40909</v>
      </c>
      <c r="AL27" s="7">
        <v>40907</v>
      </c>
      <c r="AM27">
        <v>1.2</v>
      </c>
      <c r="AS27" s="7">
        <f t="shared" si="15"/>
        <v>42156</v>
      </c>
      <c r="AT27" s="7">
        <v>42155</v>
      </c>
      <c r="AU27">
        <v>-0.2</v>
      </c>
      <c r="AW27" s="7">
        <f>VLOOKUP(AX27,$K$8:$M$176,3,0)</f>
        <v>42248</v>
      </c>
      <c r="AX27" s="7">
        <v>42247</v>
      </c>
      <c r="AY27">
        <v>-0.5766</v>
      </c>
      <c r="BA27" s="7">
        <f t="shared" si="0"/>
        <v>42036</v>
      </c>
      <c r="BB27" s="7">
        <v>42034</v>
      </c>
      <c r="BC27" s="7" t="s">
        <v>46</v>
      </c>
      <c r="BD27" t="str">
        <f t="shared" si="1"/>
        <v>BY2YCZ Q116 Index</v>
      </c>
      <c r="BF27" s="6" t="e">
        <f ca="1">_xll.BDH(BD27,"PX_LAST",BB27,BB27,"Dir=V","Dts=S","Sort=D","Quote=C","QtTyp=P","Days=T",CONCATENATE("Per=cM"),"DtFmt=D","UseDPDF=Y","cols=2;rows=1")</f>
        <v>#NAME?</v>
      </c>
      <c r="BG27">
        <v>0.26</v>
      </c>
      <c r="BH27">
        <v>0.36</v>
      </c>
      <c r="BI27">
        <v>1.41</v>
      </c>
      <c r="BL27" s="7">
        <v>42034</v>
      </c>
      <c r="BM27" s="7" t="s">
        <v>46</v>
      </c>
      <c r="BN27" t="str">
        <f t="shared" si="2"/>
        <v>EC3MCZ Q116 Index</v>
      </c>
      <c r="BP27" s="6" t="e">
        <f ca="1">_xll.BDH(BN27,"PX_LAST",BL27,BL27,"Dir=V","Dts=S","Sort=D","Quote=C","QtTyp=P","Days=T",CONCATENATE("Per=cM"),"DtFmt=D","UseDPDF=Y","cols=2;rows=1")</f>
        <v>#NAME?</v>
      </c>
      <c r="BQ27">
        <v>0.36</v>
      </c>
      <c r="BS27" s="7">
        <v>42034</v>
      </c>
      <c r="BT27" s="7" t="s">
        <v>46</v>
      </c>
      <c r="BU27" t="str">
        <f t="shared" si="3"/>
        <v>BYXYCZ Q116 Index</v>
      </c>
      <c r="BW27" s="6" t="e">
        <f ca="1">_xll.BDH(BU27,"PX_LAST",BS27,BS27,"Dir=V","Dts=S","Sort=D","Quote=C","QtTyp=P","Days=T",CONCATENATE("Per=cM"),"DtFmt=D","UseDPDF=Y","cols=2;rows=1")</f>
        <v>#NAME?</v>
      </c>
      <c r="BX27">
        <v>1.41</v>
      </c>
    </row>
    <row r="28" spans="1:76" x14ac:dyDescent="0.25">
      <c r="A28" s="7">
        <v>42156</v>
      </c>
      <c r="B28" s="7">
        <f t="shared" si="4"/>
        <v>42095</v>
      </c>
      <c r="C28" s="7">
        <f t="shared" si="5"/>
        <v>42005</v>
      </c>
      <c r="H28" s="7">
        <v>42153</v>
      </c>
      <c r="I28" s="7">
        <v>42156</v>
      </c>
      <c r="J28" s="7"/>
      <c r="K28" s="7">
        <v>42155</v>
      </c>
      <c r="L28" s="7">
        <f t="shared" si="6"/>
        <v>42185</v>
      </c>
      <c r="M28" s="7">
        <f t="shared" si="7"/>
        <v>42156</v>
      </c>
      <c r="N28" s="7"/>
      <c r="O28" s="7"/>
      <c r="P28" s="7">
        <f t="shared" si="8"/>
        <v>42156</v>
      </c>
      <c r="Q28" s="7">
        <v>42153</v>
      </c>
      <c r="R28">
        <v>0.05</v>
      </c>
      <c r="T28" s="7">
        <f t="shared" si="9"/>
        <v>42156</v>
      </c>
      <c r="U28" s="7">
        <v>42153</v>
      </c>
      <c r="V28">
        <v>0.46</v>
      </c>
      <c r="W28">
        <v>0.46</v>
      </c>
      <c r="Y28" s="7">
        <f t="shared" si="10"/>
        <v>42156</v>
      </c>
      <c r="Z28" s="7">
        <v>42153</v>
      </c>
      <c r="AA28">
        <v>27.428999999999998</v>
      </c>
      <c r="AC28" s="7">
        <f t="shared" si="11"/>
        <v>42156</v>
      </c>
      <c r="AD28" s="7">
        <v>42155</v>
      </c>
      <c r="AE28">
        <v>0.7</v>
      </c>
      <c r="AG28" s="7">
        <f t="shared" si="12"/>
        <v>42156</v>
      </c>
      <c r="AH28" s="7">
        <v>42153</v>
      </c>
      <c r="AI28">
        <v>0.16</v>
      </c>
      <c r="AK28" s="7">
        <f t="shared" si="13"/>
        <v>40817</v>
      </c>
      <c r="AL28" s="7">
        <v>40816</v>
      </c>
      <c r="AM28">
        <v>1.4</v>
      </c>
      <c r="AS28" s="7">
        <f t="shared" si="15"/>
        <v>42125</v>
      </c>
      <c r="AT28" s="7">
        <v>42124</v>
      </c>
      <c r="AU28">
        <v>1.2</v>
      </c>
      <c r="AW28" s="7">
        <f>VLOOKUP(AX28,$K$8:$M$176,3,0)</f>
        <v>42217</v>
      </c>
      <c r="AX28" s="7">
        <v>42216</v>
      </c>
      <c r="AY28">
        <v>-0.54069999999999996</v>
      </c>
      <c r="BA28" s="7">
        <f t="shared" si="0"/>
        <v>42005</v>
      </c>
      <c r="BB28" s="7">
        <v>42004</v>
      </c>
      <c r="BC28" s="7" t="s">
        <v>47</v>
      </c>
      <c r="BD28" t="str">
        <f t="shared" si="1"/>
        <v>BY2YCZ Q415 Index</v>
      </c>
      <c r="BF28" s="6" t="e">
        <f ca="1">_xll.BDH(BD28,"PX_LAST",BB28,BB28,"Dir=V","Dts=S","Sort=D","Quote=C","QtTyp=P","Days=T",CONCATENATE("Per=cM"),"DtFmt=D","UseDPDF=Y","cols=2;rows=1")</f>
        <v>#NAME?</v>
      </c>
      <c r="BG28">
        <v>0.28000000000000003</v>
      </c>
      <c r="BH28">
        <v>0.36</v>
      </c>
      <c r="BI28">
        <v>1.29</v>
      </c>
      <c r="BL28" s="7">
        <v>42004</v>
      </c>
      <c r="BM28" s="7" t="s">
        <v>47</v>
      </c>
      <c r="BN28" t="str">
        <f t="shared" si="2"/>
        <v>EC3MCZ Q415 Index</v>
      </c>
      <c r="BP28" s="6" t="e">
        <f ca="1">_xll.BDH(BN28,"PX_LAST",BL28,BL28,"Dir=V","Dts=S","Sort=D","Quote=C","QtTyp=P","Days=T",CONCATENATE("Per=cM"),"DtFmt=D","UseDPDF=Y","cols=2;rows=1")</f>
        <v>#NAME?</v>
      </c>
      <c r="BQ28">
        <v>0.36</v>
      </c>
      <c r="BS28" s="7">
        <v>42004</v>
      </c>
      <c r="BT28" s="7" t="s">
        <v>47</v>
      </c>
      <c r="BU28" t="str">
        <f t="shared" si="3"/>
        <v>BYXYCZ Q415 Index</v>
      </c>
      <c r="BW28" s="6" t="e">
        <f ca="1">_xll.BDH(BU28,"PX_LAST",BS28,BS28,"Dir=V","Dts=S","Sort=D","Quote=C","QtTyp=P","Days=T",CONCATENATE("Per=cM"),"DtFmt=D","UseDPDF=Y","cols=2;rows=1")</f>
        <v>#NAME?</v>
      </c>
      <c r="BX28">
        <v>1.29</v>
      </c>
    </row>
    <row r="29" spans="1:76" x14ac:dyDescent="0.25">
      <c r="A29" s="7">
        <v>42125</v>
      </c>
      <c r="B29" s="7">
        <f t="shared" si="4"/>
        <v>42095</v>
      </c>
      <c r="C29" s="7">
        <f t="shared" si="5"/>
        <v>42005</v>
      </c>
      <c r="H29" s="7">
        <v>42124</v>
      </c>
      <c r="I29" s="7">
        <v>42125</v>
      </c>
      <c r="J29" s="7"/>
      <c r="K29" s="7">
        <v>42124</v>
      </c>
      <c r="L29" s="7">
        <f t="shared" si="6"/>
        <v>42155</v>
      </c>
      <c r="M29" s="7">
        <f t="shared" si="7"/>
        <v>42125</v>
      </c>
      <c r="N29" s="7"/>
      <c r="O29" s="7"/>
      <c r="P29" s="7">
        <f t="shared" si="8"/>
        <v>42125</v>
      </c>
      <c r="Q29" s="7">
        <v>42124</v>
      </c>
      <c r="R29">
        <v>0.05</v>
      </c>
      <c r="T29" s="7">
        <f t="shared" si="9"/>
        <v>42125</v>
      </c>
      <c r="U29" s="7">
        <v>42124</v>
      </c>
      <c r="V29">
        <v>0.46</v>
      </c>
      <c r="W29">
        <v>0.46</v>
      </c>
      <c r="Y29" s="7">
        <f t="shared" si="10"/>
        <v>42125</v>
      </c>
      <c r="Z29" s="7">
        <v>42124</v>
      </c>
      <c r="AA29">
        <v>27.457999999999998</v>
      </c>
      <c r="AC29" s="7">
        <f t="shared" si="11"/>
        <v>42125</v>
      </c>
      <c r="AD29" s="7">
        <v>42124</v>
      </c>
      <c r="AE29">
        <v>0.5</v>
      </c>
      <c r="AG29" s="7">
        <f t="shared" si="12"/>
        <v>42125</v>
      </c>
      <c r="AH29" s="7">
        <v>42124</v>
      </c>
      <c r="AI29">
        <v>0.17100000000000001</v>
      </c>
      <c r="AK29" s="7">
        <f t="shared" si="13"/>
        <v>40725</v>
      </c>
      <c r="AL29" s="7">
        <v>40724</v>
      </c>
      <c r="AM29">
        <v>2.2999999999999998</v>
      </c>
      <c r="AS29" s="7">
        <f t="shared" si="15"/>
        <v>42095</v>
      </c>
      <c r="AT29" s="7">
        <v>42094</v>
      </c>
      <c r="AU29">
        <v>-0.6</v>
      </c>
      <c r="AW29" s="7">
        <f>VLOOKUP(AX29,$K$8:$M$176,3,0)</f>
        <v>42186</v>
      </c>
      <c r="AX29" s="7">
        <v>42185</v>
      </c>
      <c r="AY29">
        <v>-0.45860000000000001</v>
      </c>
      <c r="BA29" s="7">
        <f t="shared" si="0"/>
        <v>41974</v>
      </c>
      <c r="BB29" s="7">
        <v>41971</v>
      </c>
      <c r="BC29" s="7" t="s">
        <v>47</v>
      </c>
      <c r="BD29" t="str">
        <f t="shared" si="1"/>
        <v>BY2YCZ Q415 Index</v>
      </c>
      <c r="BF29" s="6" t="e">
        <f ca="1">_xll.BDH(BD29,"PX_LAST",BB29,BB29,"Dir=V","Dts=S","Sort=D","Quote=C","QtTyp=P","Days=T",CONCATENATE("Per=cM"),"DtFmt=D","UseDPDF=Y","cols=2;rows=1")</f>
        <v>#NAME?</v>
      </c>
      <c r="BG29">
        <v>0.28000000000000003</v>
      </c>
      <c r="BH29">
        <v>0.36</v>
      </c>
      <c r="BI29">
        <v>1.31</v>
      </c>
      <c r="BL29" s="7">
        <v>41971</v>
      </c>
      <c r="BM29" s="7" t="s">
        <v>47</v>
      </c>
      <c r="BN29" t="str">
        <f t="shared" si="2"/>
        <v>EC3MCZ Q415 Index</v>
      </c>
      <c r="BP29" s="6" t="e">
        <f ca="1">_xll.BDH(BN29,"PX_LAST",BL29,BL29,"Dir=V","Dts=S","Sort=D","Quote=C","QtTyp=P","Days=T",CONCATENATE("Per=cM"),"DtFmt=D","UseDPDF=Y","cols=2;rows=1")</f>
        <v>#NAME?</v>
      </c>
      <c r="BQ29">
        <v>0.36</v>
      </c>
      <c r="BS29" s="7">
        <v>41971</v>
      </c>
      <c r="BT29" s="7" t="s">
        <v>47</v>
      </c>
      <c r="BU29" t="str">
        <f t="shared" si="3"/>
        <v>BYXYCZ Q415 Index</v>
      </c>
      <c r="BW29" s="6" t="e">
        <f ca="1">_xll.BDH(BU29,"PX_LAST",BS29,BS29,"Dir=V","Dts=S","Sort=D","Quote=C","QtTyp=P","Days=T",CONCATENATE("Per=cM"),"DtFmt=D","UseDPDF=Y","cols=2;rows=1")</f>
        <v>#NAME?</v>
      </c>
      <c r="BX29">
        <v>1.31</v>
      </c>
    </row>
    <row r="30" spans="1:76" x14ac:dyDescent="0.25">
      <c r="A30" s="7">
        <v>42095</v>
      </c>
      <c r="B30" s="7">
        <f t="shared" si="4"/>
        <v>42095</v>
      </c>
      <c r="C30" s="7">
        <f t="shared" si="5"/>
        <v>42005</v>
      </c>
      <c r="H30" s="7">
        <v>42094</v>
      </c>
      <c r="I30" s="7">
        <v>42095</v>
      </c>
      <c r="J30" s="7"/>
      <c r="K30" s="7">
        <v>42094</v>
      </c>
      <c r="L30" s="7">
        <f t="shared" si="6"/>
        <v>42124</v>
      </c>
      <c r="M30" s="7">
        <f t="shared" si="7"/>
        <v>42095</v>
      </c>
      <c r="N30" s="7"/>
      <c r="O30" s="7"/>
      <c r="P30" s="7">
        <f t="shared" si="8"/>
        <v>42095</v>
      </c>
      <c r="Q30" s="7">
        <v>42094</v>
      </c>
      <c r="R30">
        <v>0.05</v>
      </c>
      <c r="T30" s="7">
        <f t="shared" si="9"/>
        <v>42095</v>
      </c>
      <c r="U30" s="7">
        <v>42094</v>
      </c>
      <c r="V30">
        <v>0.46</v>
      </c>
      <c r="W30">
        <v>0.46</v>
      </c>
      <c r="Y30" s="7">
        <f t="shared" si="10"/>
        <v>42095</v>
      </c>
      <c r="Z30" s="7">
        <v>42094</v>
      </c>
      <c r="AA30">
        <v>27.559000000000001</v>
      </c>
      <c r="AC30" s="7">
        <f t="shared" si="11"/>
        <v>42095</v>
      </c>
      <c r="AD30" s="7">
        <v>42094</v>
      </c>
      <c r="AE30">
        <v>0.2</v>
      </c>
      <c r="AG30" s="7">
        <f t="shared" si="12"/>
        <v>42095</v>
      </c>
      <c r="AH30" s="7">
        <v>42094</v>
      </c>
      <c r="AI30">
        <v>0.19800000000000001</v>
      </c>
      <c r="AK30" s="7">
        <f t="shared" si="13"/>
        <v>40634</v>
      </c>
      <c r="AL30" s="7">
        <v>40633</v>
      </c>
      <c r="AM30">
        <v>3.2</v>
      </c>
      <c r="AS30" s="7">
        <f t="shared" si="15"/>
        <v>42064</v>
      </c>
      <c r="AT30" s="7">
        <v>42063</v>
      </c>
      <c r="AU30">
        <v>1.3</v>
      </c>
      <c r="AW30" s="7">
        <v>42156</v>
      </c>
      <c r="AX30" s="7">
        <v>42153</v>
      </c>
      <c r="AY30">
        <v>-0.30890000000000001</v>
      </c>
      <c r="BA30" s="7">
        <f t="shared" si="0"/>
        <v>41944</v>
      </c>
      <c r="BB30" s="7">
        <v>41943</v>
      </c>
      <c r="BC30" s="7" t="s">
        <v>47</v>
      </c>
      <c r="BD30" t="str">
        <f t="shared" si="1"/>
        <v>BY2YCZ Q415 Index</v>
      </c>
      <c r="BF30" s="6" t="e">
        <f ca="1">_xll.BDH(BD30,"PX_LAST",BB30,BB30,"Dir=V","Dts=S","Sort=D","Quote=C","QtTyp=P","Days=T",CONCATENATE("Per=cM"),"DtFmt=D","UseDPDF=Y","cols=2;rows=1")</f>
        <v>#NAME?</v>
      </c>
      <c r="BG30">
        <v>0.37</v>
      </c>
      <c r="BH30">
        <v>0.39</v>
      </c>
      <c r="BI30">
        <v>2.19</v>
      </c>
      <c r="BL30" s="7">
        <v>41943</v>
      </c>
      <c r="BM30" s="7" t="s">
        <v>47</v>
      </c>
      <c r="BN30" t="str">
        <f t="shared" si="2"/>
        <v>EC3MCZ Q415 Index</v>
      </c>
      <c r="BP30" s="6" t="e">
        <f ca="1">_xll.BDH(BN30,"PX_LAST",BL30,BL30,"Dir=V","Dts=S","Sort=D","Quote=C","QtTyp=P","Days=T",CONCATENATE("Per=cM"),"DtFmt=D","UseDPDF=Y","cols=2;rows=1")</f>
        <v>#NAME?</v>
      </c>
      <c r="BQ30">
        <v>0.39</v>
      </c>
      <c r="BS30" s="7">
        <v>41943</v>
      </c>
      <c r="BT30" s="7" t="s">
        <v>47</v>
      </c>
      <c r="BU30" t="str">
        <f t="shared" si="3"/>
        <v>BYXYCZ Q415 Index</v>
      </c>
      <c r="BW30" s="6" t="e">
        <f ca="1">_xll.BDH(BU30,"PX_LAST",BS30,BS30,"Dir=V","Dts=S","Sort=D","Quote=C","QtTyp=P","Days=T",CONCATENATE("Per=cM"),"DtFmt=D","UseDPDF=Y","cols=2;rows=1")</f>
        <v>#NAME?</v>
      </c>
      <c r="BX30">
        <v>2.19</v>
      </c>
    </row>
    <row r="31" spans="1:76" x14ac:dyDescent="0.25">
      <c r="A31" s="7">
        <v>42064</v>
      </c>
      <c r="B31" s="7">
        <f t="shared" si="4"/>
        <v>42005</v>
      </c>
      <c r="C31" s="7">
        <f t="shared" si="5"/>
        <v>42005</v>
      </c>
      <c r="H31" s="7">
        <v>42062</v>
      </c>
      <c r="I31" s="7">
        <v>42064</v>
      </c>
      <c r="J31" s="7"/>
      <c r="K31" s="7">
        <v>42063</v>
      </c>
      <c r="L31" s="7">
        <f t="shared" si="6"/>
        <v>42094</v>
      </c>
      <c r="M31" s="7">
        <f t="shared" si="7"/>
        <v>42064</v>
      </c>
      <c r="N31" s="7"/>
      <c r="O31" s="7"/>
      <c r="P31" s="7">
        <f t="shared" si="8"/>
        <v>42064</v>
      </c>
      <c r="Q31" s="7">
        <v>42062</v>
      </c>
      <c r="R31">
        <v>0.05</v>
      </c>
      <c r="T31" s="7">
        <f t="shared" si="9"/>
        <v>42064</v>
      </c>
      <c r="U31" s="7">
        <v>42062</v>
      </c>
      <c r="V31">
        <v>0.47</v>
      </c>
      <c r="W31">
        <v>0.47</v>
      </c>
      <c r="Y31" s="7">
        <f t="shared" si="10"/>
        <v>42064</v>
      </c>
      <c r="Z31" s="7">
        <v>42062</v>
      </c>
      <c r="AA31">
        <v>27.513000000000002</v>
      </c>
      <c r="AC31" s="7">
        <f t="shared" si="11"/>
        <v>42064</v>
      </c>
      <c r="AD31" s="7">
        <v>42063</v>
      </c>
      <c r="AE31">
        <v>0.1</v>
      </c>
      <c r="AG31" s="7">
        <f t="shared" si="12"/>
        <v>42064</v>
      </c>
      <c r="AH31" s="7">
        <v>42062</v>
      </c>
      <c r="AI31">
        <v>0.23300000000000001</v>
      </c>
      <c r="AK31" s="7">
        <f t="shared" si="13"/>
        <v>40544</v>
      </c>
      <c r="AL31" s="7">
        <v>40543</v>
      </c>
      <c r="AM31">
        <v>2.9</v>
      </c>
      <c r="AS31" s="7">
        <f t="shared" si="15"/>
        <v>42036</v>
      </c>
      <c r="AT31" s="7">
        <v>42035</v>
      </c>
      <c r="AU31">
        <v>-0.9</v>
      </c>
      <c r="AW31" s="7">
        <f>VLOOKUP(AX31,$K$8:$M$176,3,0)</f>
        <v>42125</v>
      </c>
      <c r="AX31" s="7">
        <v>42124</v>
      </c>
      <c r="AY31">
        <v>-0.495</v>
      </c>
      <c r="BA31" s="7">
        <f t="shared" si="0"/>
        <v>41913</v>
      </c>
      <c r="BB31" s="7">
        <v>41912</v>
      </c>
      <c r="BC31" s="7" t="s">
        <v>48</v>
      </c>
      <c r="BD31" t="str">
        <f t="shared" si="1"/>
        <v>BY2YCZ Q315 Index</v>
      </c>
      <c r="BF31" s="6" t="e">
        <f ca="1">_xll.BDH(BD31,"PX_LAST",BB31,BB31,"Dir=V","Dts=S","Sort=D","Quote=C","QtTyp=P","Days=T",CONCATENATE("Per=cM"),"DtFmt=D","UseDPDF=Y","cols=2;rows=1")</f>
        <v>#NAME?</v>
      </c>
      <c r="BG31">
        <v>0.33</v>
      </c>
      <c r="BH31">
        <v>0.38</v>
      </c>
      <c r="BI31">
        <v>2.04</v>
      </c>
      <c r="BL31" s="7">
        <v>41912</v>
      </c>
      <c r="BM31" s="7" t="s">
        <v>48</v>
      </c>
      <c r="BN31" t="str">
        <f t="shared" si="2"/>
        <v>EC3MCZ Q315 Index</v>
      </c>
      <c r="BP31" s="6" t="e">
        <f ca="1">_xll.BDH(BN31,"PX_LAST",BL31,BL31,"Dir=V","Dts=S","Sort=D","Quote=C","QtTyp=P","Days=T",CONCATENATE("Per=cM"),"DtFmt=D","UseDPDF=Y","cols=2;rows=1")</f>
        <v>#NAME?</v>
      </c>
      <c r="BQ31">
        <v>0.38</v>
      </c>
      <c r="BS31" s="7">
        <v>41912</v>
      </c>
      <c r="BT31" s="7" t="s">
        <v>48</v>
      </c>
      <c r="BU31" t="str">
        <f t="shared" si="3"/>
        <v>BYXYCZ Q315 Index</v>
      </c>
      <c r="BW31" s="6" t="e">
        <f ca="1">_xll.BDH(BU31,"PX_LAST",BS31,BS31,"Dir=V","Dts=S","Sort=D","Quote=C","QtTyp=P","Days=T",CONCATENATE("Per=cM"),"DtFmt=D","UseDPDF=Y","cols=2;rows=1")</f>
        <v>#NAME?</v>
      </c>
      <c r="BX31">
        <v>2.04</v>
      </c>
    </row>
    <row r="32" spans="1:76" x14ac:dyDescent="0.25">
      <c r="A32" s="7">
        <v>42036</v>
      </c>
      <c r="B32" s="7">
        <f t="shared" si="4"/>
        <v>42005</v>
      </c>
      <c r="C32" s="7">
        <f t="shared" si="5"/>
        <v>42005</v>
      </c>
      <c r="H32" s="7">
        <v>42034</v>
      </c>
      <c r="I32" s="7">
        <v>42036</v>
      </c>
      <c r="J32" s="7"/>
      <c r="K32" s="7">
        <v>42035</v>
      </c>
      <c r="L32" s="7">
        <f t="shared" si="6"/>
        <v>42063</v>
      </c>
      <c r="M32" s="7">
        <f t="shared" si="7"/>
        <v>42036</v>
      </c>
      <c r="N32" s="7"/>
      <c r="O32" s="7"/>
      <c r="P32" s="7">
        <f t="shared" si="8"/>
        <v>42036</v>
      </c>
      <c r="Q32" s="7">
        <v>42034</v>
      </c>
      <c r="R32">
        <v>0.05</v>
      </c>
      <c r="T32" s="7">
        <f t="shared" si="9"/>
        <v>42036</v>
      </c>
      <c r="U32" s="7">
        <v>42034</v>
      </c>
      <c r="V32">
        <v>0.47</v>
      </c>
      <c r="W32">
        <v>0.47</v>
      </c>
      <c r="Y32" s="7">
        <f t="shared" si="10"/>
        <v>42036</v>
      </c>
      <c r="Z32" s="7">
        <v>42034</v>
      </c>
      <c r="AA32">
        <v>27.751000000000001</v>
      </c>
      <c r="AC32" s="7">
        <f t="shared" si="11"/>
        <v>42036</v>
      </c>
      <c r="AD32" s="7">
        <v>42035</v>
      </c>
      <c r="AE32">
        <v>0.1</v>
      </c>
      <c r="AG32" s="7">
        <f t="shared" si="12"/>
        <v>42036</v>
      </c>
      <c r="AH32" s="7">
        <v>42034</v>
      </c>
      <c r="AI32">
        <v>0.27</v>
      </c>
      <c r="AK32" s="7">
        <f t="shared" si="13"/>
        <v>40452</v>
      </c>
      <c r="AL32" s="7">
        <v>40451</v>
      </c>
      <c r="AM32">
        <v>2.6</v>
      </c>
      <c r="AS32" s="7">
        <f t="shared" si="15"/>
        <v>42005</v>
      </c>
      <c r="AT32" s="7">
        <v>42004</v>
      </c>
      <c r="AU32">
        <v>2.2999999999999998</v>
      </c>
      <c r="AW32" s="7">
        <f>VLOOKUP(AX32,$K$8:$M$176,3,0)</f>
        <v>42095</v>
      </c>
      <c r="AX32" s="7">
        <v>42094</v>
      </c>
      <c r="AY32">
        <v>-0.63249999999999995</v>
      </c>
      <c r="BA32" s="7">
        <f t="shared" si="0"/>
        <v>41883</v>
      </c>
      <c r="BB32" s="7">
        <v>41880</v>
      </c>
      <c r="BC32" s="7" t="s">
        <v>48</v>
      </c>
      <c r="BD32" t="str">
        <f t="shared" si="1"/>
        <v>BY2YCZ Q315 Index</v>
      </c>
      <c r="BF32" s="6" t="e">
        <f ca="1">_xll.BDH(BD32,"PX_LAST",BB32,BB32,"Dir=V","Dts=S","Sort=D","Quote=C","QtTyp=P","Days=T",CONCATENATE("Per=cM"),"DtFmt=D","UseDPDF=Y","cols=2;rows=1")</f>
        <v>#NAME?</v>
      </c>
      <c r="BG32">
        <v>0.33</v>
      </c>
      <c r="BH32">
        <v>0.38</v>
      </c>
      <c r="BI32">
        <v>2.04</v>
      </c>
      <c r="BL32" s="7">
        <v>41880</v>
      </c>
      <c r="BM32" s="7" t="s">
        <v>48</v>
      </c>
      <c r="BN32" t="str">
        <f t="shared" si="2"/>
        <v>EC3MCZ Q315 Index</v>
      </c>
      <c r="BP32" s="6" t="e">
        <f ca="1">_xll.BDH(BN32,"PX_LAST",BL32,BL32,"Dir=V","Dts=S","Sort=D","Quote=C","QtTyp=P","Days=T",CONCATENATE("Per=cM"),"DtFmt=D","UseDPDF=Y","cols=2;rows=1")</f>
        <v>#NAME?</v>
      </c>
      <c r="BQ32">
        <v>0.38</v>
      </c>
      <c r="BS32" s="7">
        <v>41880</v>
      </c>
      <c r="BT32" s="7" t="s">
        <v>48</v>
      </c>
      <c r="BU32" t="str">
        <f t="shared" si="3"/>
        <v>BYXYCZ Q315 Index</v>
      </c>
      <c r="BW32" s="6" t="e">
        <f ca="1">_xll.BDH(BU32,"PX_LAST",BS32,BS32,"Dir=V","Dts=S","Sort=D","Quote=C","QtTyp=P","Days=T",CONCATENATE("Per=cM"),"DtFmt=D","UseDPDF=Y","cols=2;rows=1")</f>
        <v>#NAME?</v>
      </c>
      <c r="BX32">
        <v>2.04</v>
      </c>
    </row>
    <row r="33" spans="1:76" x14ac:dyDescent="0.25">
      <c r="A33" s="7">
        <v>42005</v>
      </c>
      <c r="B33" s="7">
        <f t="shared" si="4"/>
        <v>42005</v>
      </c>
      <c r="C33" s="7">
        <f t="shared" si="5"/>
        <v>42005</v>
      </c>
      <c r="H33" s="7">
        <v>42004</v>
      </c>
      <c r="I33" s="7">
        <v>42005</v>
      </c>
      <c r="J33" s="7"/>
      <c r="K33" s="7">
        <v>42004</v>
      </c>
      <c r="L33" s="7">
        <f t="shared" si="6"/>
        <v>42035</v>
      </c>
      <c r="M33" s="7">
        <f t="shared" si="7"/>
        <v>42005</v>
      </c>
      <c r="N33" s="7"/>
      <c r="O33" s="7"/>
      <c r="P33" s="7">
        <f t="shared" si="8"/>
        <v>42005</v>
      </c>
      <c r="Q33" s="7">
        <v>42004</v>
      </c>
      <c r="R33">
        <v>0.05</v>
      </c>
      <c r="T33" s="7">
        <f t="shared" si="9"/>
        <v>42005</v>
      </c>
      <c r="U33" s="7">
        <v>42004</v>
      </c>
      <c r="V33">
        <v>0.46</v>
      </c>
      <c r="W33">
        <v>0.46</v>
      </c>
      <c r="Y33" s="7">
        <f t="shared" si="10"/>
        <v>42005</v>
      </c>
      <c r="Z33" s="7">
        <v>42004</v>
      </c>
      <c r="AA33">
        <v>27.66</v>
      </c>
      <c r="AC33" s="7">
        <f t="shared" si="11"/>
        <v>42005</v>
      </c>
      <c r="AD33" s="7">
        <v>42004</v>
      </c>
      <c r="AE33">
        <v>0.1</v>
      </c>
      <c r="AG33" s="7">
        <f t="shared" si="12"/>
        <v>42005</v>
      </c>
      <c r="AH33" s="7">
        <v>42004</v>
      </c>
      <c r="AI33">
        <v>0.32500000000000001</v>
      </c>
      <c r="AK33" s="7">
        <f t="shared" si="13"/>
        <v>40360</v>
      </c>
      <c r="AL33" s="7">
        <v>40359</v>
      </c>
      <c r="AM33">
        <v>2.5</v>
      </c>
      <c r="AS33" s="7">
        <f t="shared" si="15"/>
        <v>41974</v>
      </c>
      <c r="AT33" s="7">
        <v>41973</v>
      </c>
      <c r="AU33">
        <v>1.4</v>
      </c>
      <c r="AW33" s="7">
        <v>42064</v>
      </c>
      <c r="AX33" s="7">
        <v>42062</v>
      </c>
      <c r="AY33">
        <v>-0.41389999999999999</v>
      </c>
      <c r="BA33" s="7">
        <f t="shared" si="0"/>
        <v>41852</v>
      </c>
      <c r="BB33" s="7">
        <v>41851</v>
      </c>
      <c r="BC33" s="7" t="s">
        <v>48</v>
      </c>
      <c r="BD33" t="str">
        <f t="shared" si="1"/>
        <v>BY2YCZ Q315 Index</v>
      </c>
      <c r="BF33" s="6" t="e">
        <f ca="1">_xll.BDH(BD33,"PX_LAST",BB33,BB33,"Dir=V","Dts=S","Sort=D","Quote=C","QtTyp=P","Days=T",CONCATENATE("Per=cM"),"DtFmt=D","UseDPDF=Y","cols=2;rows=1")</f>
        <v>#NAME?</v>
      </c>
      <c r="BG33">
        <v>1.02</v>
      </c>
      <c r="BH33">
        <v>0.54</v>
      </c>
      <c r="BI33">
        <v>2.4699999999999998</v>
      </c>
      <c r="BL33" s="7">
        <v>41851</v>
      </c>
      <c r="BM33" s="7" t="s">
        <v>48</v>
      </c>
      <c r="BN33" t="str">
        <f t="shared" si="2"/>
        <v>EC3MCZ Q315 Index</v>
      </c>
      <c r="BP33" s="6" t="e">
        <f ca="1">_xll.BDH(BN33,"PX_LAST",BL33,BL33,"Dir=V","Dts=S","Sort=D","Quote=C","QtTyp=P","Days=T",CONCATENATE("Per=cM"),"DtFmt=D","UseDPDF=Y","cols=2;rows=1")</f>
        <v>#NAME?</v>
      </c>
      <c r="BQ33">
        <v>0.54</v>
      </c>
      <c r="BS33" s="7">
        <v>41851</v>
      </c>
      <c r="BT33" s="7" t="s">
        <v>48</v>
      </c>
      <c r="BU33" t="str">
        <f t="shared" si="3"/>
        <v>BYXYCZ Q315 Index</v>
      </c>
      <c r="BW33" s="6" t="e">
        <f ca="1">_xll.BDH(BU33,"PX_LAST",BS33,BS33,"Dir=V","Dts=S","Sort=D","Quote=C","QtTyp=P","Days=T",CONCATENATE("Per=cM"),"DtFmt=D","UseDPDF=Y","cols=2;rows=1")</f>
        <v>#NAME?</v>
      </c>
      <c r="BX33">
        <v>2.4699999999999998</v>
      </c>
    </row>
    <row r="34" spans="1:76" x14ac:dyDescent="0.25">
      <c r="A34" s="7">
        <v>41974</v>
      </c>
      <c r="B34" s="7">
        <f t="shared" si="4"/>
        <v>41913</v>
      </c>
      <c r="C34" s="7">
        <f t="shared" si="5"/>
        <v>41640</v>
      </c>
      <c r="H34" s="7">
        <v>41971</v>
      </c>
      <c r="I34" s="7">
        <v>41974</v>
      </c>
      <c r="J34" s="7"/>
      <c r="K34" s="7">
        <v>41973</v>
      </c>
      <c r="L34" s="7">
        <f t="shared" si="6"/>
        <v>42004</v>
      </c>
      <c r="M34" s="7">
        <f t="shared" si="7"/>
        <v>41974</v>
      </c>
      <c r="N34" s="7"/>
      <c r="O34" s="7"/>
      <c r="P34" s="7">
        <f t="shared" si="8"/>
        <v>41974</v>
      </c>
      <c r="Q34" s="7">
        <v>41971</v>
      </c>
      <c r="R34">
        <v>0.05</v>
      </c>
      <c r="T34" s="7">
        <f t="shared" si="9"/>
        <v>41974</v>
      </c>
      <c r="U34" s="7">
        <v>41971</v>
      </c>
      <c r="V34">
        <v>0.46</v>
      </c>
      <c r="W34">
        <v>0.46</v>
      </c>
      <c r="Y34" s="7">
        <f t="shared" si="10"/>
        <v>41974</v>
      </c>
      <c r="Z34" s="7">
        <v>41971</v>
      </c>
      <c r="AA34">
        <v>27.63</v>
      </c>
      <c r="AC34" s="7">
        <f t="shared" si="11"/>
        <v>41974</v>
      </c>
      <c r="AD34" s="7">
        <v>41973</v>
      </c>
      <c r="AE34">
        <v>0.6</v>
      </c>
      <c r="AG34" s="7">
        <f t="shared" si="12"/>
        <v>41974</v>
      </c>
      <c r="AH34" s="7">
        <v>41971</v>
      </c>
      <c r="AI34">
        <v>0.33100000000000002</v>
      </c>
      <c r="AK34" s="7">
        <f t="shared" si="13"/>
        <v>40269</v>
      </c>
      <c r="AL34" s="7">
        <v>40268</v>
      </c>
      <c r="AM34">
        <v>0.6</v>
      </c>
      <c r="AS34" s="7">
        <f t="shared" si="15"/>
        <v>41944</v>
      </c>
      <c r="AT34" s="7">
        <v>41943</v>
      </c>
      <c r="AU34">
        <v>-1.1000000000000001</v>
      </c>
      <c r="AW34" s="7">
        <v>42036</v>
      </c>
      <c r="AX34" s="7">
        <v>42034</v>
      </c>
      <c r="AY34">
        <v>-0.3478</v>
      </c>
      <c r="BA34" s="7">
        <f t="shared" si="0"/>
        <v>41821</v>
      </c>
      <c r="BB34" s="7">
        <v>41820</v>
      </c>
      <c r="BC34" s="7" t="s">
        <v>49</v>
      </c>
      <c r="BD34" t="str">
        <f t="shared" si="1"/>
        <v>BY2YCZ Q215 Index</v>
      </c>
      <c r="BF34" s="6" t="e">
        <f ca="1">_xll.BDH(BD34,"PX_LAST",BB34,BB34,"Dir=V","Dts=S","Sort=D","Quote=C","QtTyp=P","Days=T",CONCATENATE("Per=cM"),"DtFmt=D","UseDPDF=Y","cols=2;rows=1")</f>
        <v>#NAME?</v>
      </c>
      <c r="BG34">
        <v>0.87</v>
      </c>
      <c r="BH34">
        <v>0.48</v>
      </c>
      <c r="BI34">
        <v>2.35</v>
      </c>
      <c r="BL34" s="7">
        <v>41820</v>
      </c>
      <c r="BM34" s="7" t="s">
        <v>49</v>
      </c>
      <c r="BN34" t="str">
        <f t="shared" si="2"/>
        <v>EC3MCZ Q215 Index</v>
      </c>
      <c r="BP34" s="6" t="e">
        <f ca="1">_xll.BDH(BN34,"PX_LAST",BL34,BL34,"Dir=V","Dts=S","Sort=D","Quote=C","QtTyp=P","Days=T",CONCATENATE("Per=cM"),"DtFmt=D","UseDPDF=Y","cols=2;rows=1")</f>
        <v>#NAME?</v>
      </c>
      <c r="BQ34">
        <v>0.48</v>
      </c>
      <c r="BS34" s="7">
        <v>41820</v>
      </c>
      <c r="BT34" s="7" t="s">
        <v>49</v>
      </c>
      <c r="BU34" t="str">
        <f t="shared" si="3"/>
        <v>BYXYCZ Q215 Index</v>
      </c>
      <c r="BW34" s="6" t="e">
        <f ca="1">_xll.BDH(BU34,"PX_LAST",BS34,BS34,"Dir=V","Dts=S","Sort=D","Quote=C","QtTyp=P","Days=T",CONCATENATE("Per=cM"),"DtFmt=D","UseDPDF=Y","cols=2;rows=1")</f>
        <v>#NAME?</v>
      </c>
      <c r="BX34">
        <v>2.35</v>
      </c>
    </row>
    <row r="35" spans="1:76" x14ac:dyDescent="0.25">
      <c r="A35" s="7">
        <v>41944</v>
      </c>
      <c r="B35" s="7">
        <f t="shared" si="4"/>
        <v>41913</v>
      </c>
      <c r="C35" s="7">
        <f t="shared" si="5"/>
        <v>41640</v>
      </c>
      <c r="H35" s="7">
        <v>41943</v>
      </c>
      <c r="I35" s="7">
        <v>41944</v>
      </c>
      <c r="J35" s="7"/>
      <c r="K35" s="7">
        <v>41943</v>
      </c>
      <c r="L35" s="7">
        <f t="shared" si="6"/>
        <v>41973</v>
      </c>
      <c r="M35" s="7">
        <f t="shared" si="7"/>
        <v>41944</v>
      </c>
      <c r="N35" s="7"/>
      <c r="O35" s="7"/>
      <c r="P35" s="7">
        <f t="shared" si="8"/>
        <v>41944</v>
      </c>
      <c r="Q35" s="7">
        <v>41943</v>
      </c>
      <c r="R35">
        <v>0.05</v>
      </c>
      <c r="T35" s="7">
        <f t="shared" si="9"/>
        <v>41944</v>
      </c>
      <c r="U35" s="7">
        <v>41943</v>
      </c>
      <c r="V35">
        <v>0.47</v>
      </c>
      <c r="W35">
        <v>0.47</v>
      </c>
      <c r="Y35" s="7">
        <f t="shared" si="10"/>
        <v>41944</v>
      </c>
      <c r="Z35" s="7">
        <v>41943</v>
      </c>
      <c r="AA35">
        <v>27.798999999999999</v>
      </c>
      <c r="AC35" s="7">
        <f t="shared" si="11"/>
        <v>41944</v>
      </c>
      <c r="AD35" s="7">
        <v>41943</v>
      </c>
      <c r="AE35">
        <v>0.7</v>
      </c>
      <c r="AG35" s="7">
        <f t="shared" si="12"/>
        <v>41944</v>
      </c>
      <c r="AH35" s="7">
        <v>41943</v>
      </c>
      <c r="AI35">
        <v>0.34</v>
      </c>
      <c r="AK35" s="7">
        <f t="shared" si="13"/>
        <v>40179</v>
      </c>
      <c r="AL35" s="7">
        <v>40178</v>
      </c>
      <c r="AM35">
        <v>-3.6</v>
      </c>
      <c r="AS35" s="7">
        <f t="shared" si="15"/>
        <v>41913</v>
      </c>
      <c r="AT35" s="7">
        <v>41912</v>
      </c>
      <c r="AU35">
        <v>7</v>
      </c>
      <c r="AW35" s="7">
        <f>VLOOKUP(AX35,$K$8:$M$176,3,0)</f>
        <v>42005</v>
      </c>
      <c r="AX35" s="7">
        <v>42004</v>
      </c>
      <c r="AY35">
        <v>-0.26579999999999998</v>
      </c>
      <c r="BA35" s="7">
        <f t="shared" si="0"/>
        <v>41791</v>
      </c>
      <c r="BB35" s="7">
        <v>41789</v>
      </c>
      <c r="BC35" s="7" t="s">
        <v>49</v>
      </c>
      <c r="BD35" t="str">
        <f t="shared" si="1"/>
        <v>BY2YCZ Q215 Index</v>
      </c>
      <c r="BF35" s="6" t="e">
        <f ca="1">_xll.BDH(BD35,"PX_LAST",BB35,BB35,"Dir=V","Dts=S","Sort=D","Quote=C","QtTyp=P","Days=T",CONCATENATE("Per=cM"),"DtFmt=D","UseDPDF=Y","cols=2;rows=1")</f>
        <v>#NAME?</v>
      </c>
      <c r="BG35">
        <v>0.86</v>
      </c>
      <c r="BH35">
        <v>0.48</v>
      </c>
      <c r="BI35">
        <v>2.35</v>
      </c>
      <c r="BL35" s="7">
        <v>41789</v>
      </c>
      <c r="BM35" s="7" t="s">
        <v>49</v>
      </c>
      <c r="BN35" t="str">
        <f t="shared" si="2"/>
        <v>EC3MCZ Q215 Index</v>
      </c>
      <c r="BP35" s="6" t="e">
        <f ca="1">_xll.BDH(BN35,"PX_LAST",BL35,BL35,"Dir=V","Dts=S","Sort=D","Quote=C","QtTyp=P","Days=T",CONCATENATE("Per=cM"),"DtFmt=D","UseDPDF=Y","cols=2;rows=1")</f>
        <v>#NAME?</v>
      </c>
      <c r="BQ35">
        <v>0.48</v>
      </c>
      <c r="BS35" s="7">
        <v>41789</v>
      </c>
      <c r="BT35" s="7" t="s">
        <v>49</v>
      </c>
      <c r="BU35" t="str">
        <f t="shared" si="3"/>
        <v>BYXYCZ Q215 Index</v>
      </c>
      <c r="BW35" s="6" t="e">
        <f ca="1">_xll.BDH(BU35,"PX_LAST",BS35,BS35,"Dir=V","Dts=S","Sort=D","Quote=C","QtTyp=P","Days=T",CONCATENATE("Per=cM"),"DtFmt=D","UseDPDF=Y","cols=2;rows=1")</f>
        <v>#NAME?</v>
      </c>
      <c r="BX35">
        <v>2.35</v>
      </c>
    </row>
    <row r="36" spans="1:76" x14ac:dyDescent="0.25">
      <c r="A36" s="7">
        <v>41913</v>
      </c>
      <c r="B36" s="7">
        <f t="shared" si="4"/>
        <v>41913</v>
      </c>
      <c r="C36" s="7">
        <f t="shared" si="5"/>
        <v>41640</v>
      </c>
      <c r="H36" s="7">
        <v>41912</v>
      </c>
      <c r="I36" s="7">
        <v>41913</v>
      </c>
      <c r="J36" s="7"/>
      <c r="K36" s="7">
        <v>41912</v>
      </c>
      <c r="L36" s="7">
        <f t="shared" si="6"/>
        <v>41943</v>
      </c>
      <c r="M36" s="7">
        <f t="shared" si="7"/>
        <v>41913</v>
      </c>
      <c r="N36" s="7"/>
      <c r="O36" s="7"/>
      <c r="P36" s="7">
        <f t="shared" si="8"/>
        <v>41913</v>
      </c>
      <c r="Q36" s="7">
        <v>41912</v>
      </c>
      <c r="R36">
        <v>0.05</v>
      </c>
      <c r="T36" s="7">
        <f t="shared" si="9"/>
        <v>41913</v>
      </c>
      <c r="U36" s="7">
        <v>41912</v>
      </c>
      <c r="V36">
        <v>0.47</v>
      </c>
      <c r="W36">
        <v>0.47</v>
      </c>
      <c r="Y36" s="7">
        <f t="shared" si="10"/>
        <v>41913</v>
      </c>
      <c r="Z36" s="7">
        <v>41912</v>
      </c>
      <c r="AA36">
        <v>27.498000000000001</v>
      </c>
      <c r="AC36" s="7">
        <f t="shared" si="11"/>
        <v>41913</v>
      </c>
      <c r="AD36" s="7">
        <v>41912</v>
      </c>
      <c r="AE36">
        <v>0.7</v>
      </c>
      <c r="AG36" s="7">
        <f t="shared" si="12"/>
        <v>41913</v>
      </c>
      <c r="AH36" s="7">
        <v>41912</v>
      </c>
      <c r="AI36">
        <v>0.33800000000000002</v>
      </c>
      <c r="AK36" s="7">
        <f t="shared" si="13"/>
        <v>40087</v>
      </c>
      <c r="AL36" s="7">
        <v>40086</v>
      </c>
      <c r="AM36">
        <v>-5.3</v>
      </c>
      <c r="AS36" s="7">
        <f t="shared" si="15"/>
        <v>41883</v>
      </c>
      <c r="AT36" s="7">
        <v>41882</v>
      </c>
      <c r="AU36">
        <v>-4.5</v>
      </c>
      <c r="AW36" s="7">
        <v>41974</v>
      </c>
      <c r="AX36" s="7">
        <v>41971</v>
      </c>
      <c r="AY36">
        <v>-0.23710000000000001</v>
      </c>
      <c r="BA36" s="7">
        <f t="shared" si="0"/>
        <v>41760</v>
      </c>
      <c r="BB36" s="7">
        <v>41759</v>
      </c>
      <c r="BC36" s="7" t="s">
        <v>49</v>
      </c>
      <c r="BD36" t="str">
        <f t="shared" si="1"/>
        <v>BY2YCZ Q215 Index</v>
      </c>
      <c r="BF36" s="6" t="e">
        <f ca="1">_xll.BDH(BD36,"PX_LAST",BB36,BB36,"Dir=V","Dts=S","Sort=D","Quote=C","QtTyp=P","Days=T",CONCATENATE("Per=cM"),"DtFmt=D","UseDPDF=Y","cols=2;rows=1")</f>
        <v>#NAME?</v>
      </c>
      <c r="BG36">
        <v>0.91</v>
      </c>
      <c r="BH36">
        <v>0.56000000000000005</v>
      </c>
      <c r="BI36">
        <v>2.84</v>
      </c>
      <c r="BL36" s="7">
        <v>41759</v>
      </c>
      <c r="BM36" s="7" t="s">
        <v>49</v>
      </c>
      <c r="BN36" t="str">
        <f t="shared" si="2"/>
        <v>EC3MCZ Q215 Index</v>
      </c>
      <c r="BP36" s="6" t="e">
        <f ca="1">_xll.BDH(BN36,"PX_LAST",BL36,BL36,"Dir=V","Dts=S","Sort=D","Quote=C","QtTyp=P","Days=T",CONCATENATE("Per=cM"),"DtFmt=D","UseDPDF=Y","cols=2;rows=1")</f>
        <v>#NAME?</v>
      </c>
      <c r="BQ36">
        <v>0.56000000000000005</v>
      </c>
      <c r="BS36" s="7">
        <v>41759</v>
      </c>
      <c r="BT36" s="7" t="s">
        <v>49</v>
      </c>
      <c r="BU36" t="str">
        <f t="shared" si="3"/>
        <v>BYXYCZ Q215 Index</v>
      </c>
      <c r="BW36" s="6" t="e">
        <f ca="1">_xll.BDH(BU36,"PX_LAST",BS36,BS36,"Dir=V","Dts=S","Sort=D","Quote=C","QtTyp=P","Days=T",CONCATENATE("Per=cM"),"DtFmt=D","UseDPDF=Y","cols=2;rows=1")</f>
        <v>#NAME?</v>
      </c>
      <c r="BX36">
        <v>2.84</v>
      </c>
    </row>
    <row r="37" spans="1:76" x14ac:dyDescent="0.25">
      <c r="A37" s="7">
        <v>41883</v>
      </c>
      <c r="B37" s="7">
        <f t="shared" si="4"/>
        <v>41821</v>
      </c>
      <c r="C37" s="7">
        <f t="shared" si="5"/>
        <v>41640</v>
      </c>
      <c r="H37" s="7">
        <v>41880</v>
      </c>
      <c r="I37" s="7">
        <v>41883</v>
      </c>
      <c r="J37" s="7"/>
      <c r="K37" s="7">
        <v>41882</v>
      </c>
      <c r="L37" s="7">
        <f t="shared" si="6"/>
        <v>41912</v>
      </c>
      <c r="M37" s="7">
        <f t="shared" si="7"/>
        <v>41883</v>
      </c>
      <c r="N37" s="7"/>
      <c r="O37" s="7"/>
      <c r="P37" s="7">
        <f t="shared" si="8"/>
        <v>41883</v>
      </c>
      <c r="Q37" s="7">
        <v>41880</v>
      </c>
      <c r="R37">
        <v>0.05</v>
      </c>
      <c r="T37" s="7">
        <f t="shared" si="9"/>
        <v>41883</v>
      </c>
      <c r="U37" s="7">
        <v>41880</v>
      </c>
      <c r="V37">
        <v>0.47</v>
      </c>
      <c r="W37">
        <v>0.47</v>
      </c>
      <c r="Y37" s="7">
        <f t="shared" si="10"/>
        <v>41883</v>
      </c>
      <c r="Z37" s="7">
        <v>41880</v>
      </c>
      <c r="AA37">
        <v>27.731000000000002</v>
      </c>
      <c r="AC37" s="7">
        <f t="shared" si="11"/>
        <v>41883</v>
      </c>
      <c r="AD37" s="7">
        <v>41882</v>
      </c>
      <c r="AE37">
        <v>0.6</v>
      </c>
      <c r="AG37" s="7">
        <f t="shared" si="12"/>
        <v>41883</v>
      </c>
      <c r="AH37" s="7">
        <v>41880</v>
      </c>
      <c r="AI37">
        <v>0.434</v>
      </c>
      <c r="AK37" s="7">
        <f t="shared" si="13"/>
        <v>39995</v>
      </c>
      <c r="AL37" s="7">
        <v>39994</v>
      </c>
      <c r="AM37">
        <v>-5.7</v>
      </c>
      <c r="AS37" s="7">
        <f t="shared" si="15"/>
        <v>41852</v>
      </c>
      <c r="AT37" s="7">
        <v>41851</v>
      </c>
      <c r="AU37">
        <v>0.2</v>
      </c>
      <c r="AW37" s="7">
        <f>VLOOKUP(AX37,$K$8:$M$176,3,0)</f>
        <v>41944</v>
      </c>
      <c r="AX37" s="7">
        <v>41943</v>
      </c>
      <c r="AY37">
        <v>-0.23150000000000001</v>
      </c>
      <c r="BA37" s="7">
        <f t="shared" si="0"/>
        <v>41730</v>
      </c>
      <c r="BB37" s="7">
        <v>41729</v>
      </c>
      <c r="BC37" s="7" t="s">
        <v>50</v>
      </c>
      <c r="BD37" t="str">
        <f t="shared" si="1"/>
        <v>BY2YCZ Q115 Index</v>
      </c>
      <c r="BF37" s="6" t="e">
        <f ca="1">_xll.BDH(BD37,"PX_LAST",BB37,BB37,"Dir=V","Dts=S","Sort=D","Quote=C","QtTyp=P","Days=T",CONCATENATE("Per=cM"),"DtFmt=D","UseDPDF=Y","cols=2;rows=1")</f>
        <v>#NAME?</v>
      </c>
      <c r="BG37">
        <v>0.73</v>
      </c>
      <c r="BH37">
        <v>0.47</v>
      </c>
      <c r="BI37">
        <v>2.74</v>
      </c>
      <c r="BL37" s="7">
        <v>41729</v>
      </c>
      <c r="BM37" s="7" t="s">
        <v>50</v>
      </c>
      <c r="BN37" t="str">
        <f t="shared" si="2"/>
        <v>EC3MCZ Q115 Index</v>
      </c>
      <c r="BP37" s="6" t="e">
        <f ca="1">_xll.BDH(BN37,"PX_LAST",BL37,BL37,"Dir=V","Dts=S","Sort=D","Quote=C","QtTyp=P","Days=T",CONCATENATE("Per=cM"),"DtFmt=D","UseDPDF=Y","cols=2;rows=1")</f>
        <v>#NAME?</v>
      </c>
      <c r="BQ37">
        <v>0.47</v>
      </c>
      <c r="BS37" s="7">
        <v>41729</v>
      </c>
      <c r="BT37" s="7" t="s">
        <v>50</v>
      </c>
      <c r="BU37" t="str">
        <f t="shared" si="3"/>
        <v>BYXYCZ Q115 Index</v>
      </c>
      <c r="BW37" s="6" t="e">
        <f ca="1">_xll.BDH(BU37,"PX_LAST",BS37,BS37,"Dir=V","Dts=S","Sort=D","Quote=C","QtTyp=P","Days=T",CONCATENATE("Per=cM"),"DtFmt=D","UseDPDF=Y","cols=2;rows=1")</f>
        <v>#NAME?</v>
      </c>
      <c r="BX37">
        <v>2.74</v>
      </c>
    </row>
    <row r="38" spans="1:76" x14ac:dyDescent="0.25">
      <c r="A38" s="7">
        <v>41852</v>
      </c>
      <c r="B38" s="7">
        <f t="shared" si="4"/>
        <v>41821</v>
      </c>
      <c r="C38" s="7">
        <f t="shared" si="5"/>
        <v>41640</v>
      </c>
      <c r="H38" s="7">
        <v>41851</v>
      </c>
      <c r="I38" s="7">
        <v>41852</v>
      </c>
      <c r="J38" s="7"/>
      <c r="K38" s="7">
        <v>41851</v>
      </c>
      <c r="L38" s="7">
        <f t="shared" si="6"/>
        <v>41882</v>
      </c>
      <c r="M38" s="7">
        <f t="shared" si="7"/>
        <v>41852</v>
      </c>
      <c r="N38" s="7"/>
      <c r="O38" s="7"/>
      <c r="P38" s="7">
        <f t="shared" si="8"/>
        <v>41852</v>
      </c>
      <c r="Q38" s="7">
        <v>41851</v>
      </c>
      <c r="R38">
        <v>0.05</v>
      </c>
      <c r="T38" s="7">
        <f t="shared" si="9"/>
        <v>41852</v>
      </c>
      <c r="U38" s="7">
        <v>41851</v>
      </c>
      <c r="V38">
        <v>0.47</v>
      </c>
      <c r="W38">
        <v>0.47</v>
      </c>
      <c r="Y38" s="7">
        <f t="shared" si="10"/>
        <v>41852</v>
      </c>
      <c r="Z38" s="7">
        <v>41851</v>
      </c>
      <c r="AA38">
        <v>27.673999999999999</v>
      </c>
      <c r="AC38" s="7">
        <f t="shared" si="11"/>
        <v>41852</v>
      </c>
      <c r="AD38" s="7">
        <v>41851</v>
      </c>
      <c r="AE38">
        <v>0.5</v>
      </c>
      <c r="AG38" s="7">
        <f t="shared" si="12"/>
        <v>41852</v>
      </c>
      <c r="AH38" s="7">
        <v>41851</v>
      </c>
      <c r="AI38">
        <v>0.48899999999999999</v>
      </c>
      <c r="AK38" s="7">
        <f t="shared" si="13"/>
        <v>39904</v>
      </c>
      <c r="AL38" s="7">
        <v>39903</v>
      </c>
      <c r="AM38">
        <v>-4.2</v>
      </c>
      <c r="AS38" s="7">
        <f t="shared" si="15"/>
        <v>41821</v>
      </c>
      <c r="AT38" s="7">
        <v>41820</v>
      </c>
      <c r="AU38">
        <v>-0.2</v>
      </c>
      <c r="AW38" s="7">
        <f>VLOOKUP(AX38,$K$8:$M$176,3,0)</f>
        <v>41913</v>
      </c>
      <c r="AX38" s="7">
        <v>41912</v>
      </c>
      <c r="AY38">
        <v>-0.25180000000000002</v>
      </c>
      <c r="BA38" s="7">
        <f t="shared" si="0"/>
        <v>41699</v>
      </c>
      <c r="BB38" s="7">
        <v>41698</v>
      </c>
      <c r="BC38" s="7" t="s">
        <v>50</v>
      </c>
      <c r="BD38" t="str">
        <f t="shared" si="1"/>
        <v>BY2YCZ Q115 Index</v>
      </c>
      <c r="BF38" s="6" t="e">
        <f ca="1">_xll.BDH(BD38,"PX_LAST",BB38,BB38,"Dir=V","Dts=S","Sort=D","Quote=C","QtTyp=P","Days=T",CONCATENATE("Per=cM"),"DtFmt=D","UseDPDF=Y","cols=2;rows=1")</f>
        <v>#NAME?</v>
      </c>
      <c r="BG38">
        <v>0.73</v>
      </c>
      <c r="BH38">
        <v>0.47</v>
      </c>
      <c r="BI38">
        <v>2.74</v>
      </c>
      <c r="BL38" s="7">
        <v>41698</v>
      </c>
      <c r="BM38" s="7" t="s">
        <v>50</v>
      </c>
      <c r="BN38" t="str">
        <f t="shared" si="2"/>
        <v>EC3MCZ Q115 Index</v>
      </c>
      <c r="BP38" s="6" t="e">
        <f ca="1">_xll.BDH(BN38,"PX_LAST",BL38,BL38,"Dir=V","Dts=S","Sort=D","Quote=C","QtTyp=P","Days=T",CONCATENATE("Per=cM"),"DtFmt=D","UseDPDF=Y","cols=2;rows=1")</f>
        <v>#NAME?</v>
      </c>
      <c r="BQ38">
        <v>0.47</v>
      </c>
      <c r="BS38" s="7">
        <v>41698</v>
      </c>
      <c r="BT38" s="7" t="s">
        <v>50</v>
      </c>
      <c r="BU38" t="str">
        <f t="shared" si="3"/>
        <v>BYXYCZ Q115 Index</v>
      </c>
      <c r="BW38" s="6" t="e">
        <f ca="1">_xll.BDH(BU38,"PX_LAST",BS38,BS38,"Dir=V","Dts=S","Sort=D","Quote=C","QtTyp=P","Days=T",CONCATENATE("Per=cM"),"DtFmt=D","UseDPDF=Y","cols=2;rows=1")</f>
        <v>#NAME?</v>
      </c>
      <c r="BX38">
        <v>2.74</v>
      </c>
    </row>
    <row r="39" spans="1:76" x14ac:dyDescent="0.25">
      <c r="A39" s="7">
        <v>41821</v>
      </c>
      <c r="B39" s="7">
        <f t="shared" si="4"/>
        <v>41821</v>
      </c>
      <c r="C39" s="7">
        <f t="shared" si="5"/>
        <v>41640</v>
      </c>
      <c r="H39" s="7">
        <v>41820</v>
      </c>
      <c r="I39" s="7">
        <v>41821</v>
      </c>
      <c r="J39" s="7"/>
      <c r="K39" s="7">
        <v>41820</v>
      </c>
      <c r="L39" s="7">
        <f t="shared" si="6"/>
        <v>41851</v>
      </c>
      <c r="M39" s="7">
        <f t="shared" si="7"/>
        <v>41821</v>
      </c>
      <c r="N39" s="7"/>
      <c r="O39" s="7"/>
      <c r="P39" s="7">
        <f t="shared" si="8"/>
        <v>41821</v>
      </c>
      <c r="Q39" s="7">
        <v>41820</v>
      </c>
      <c r="R39">
        <v>0.05</v>
      </c>
      <c r="T39" s="7">
        <f t="shared" si="9"/>
        <v>41821</v>
      </c>
      <c r="U39" s="7">
        <v>41820</v>
      </c>
      <c r="V39">
        <v>0.47</v>
      </c>
      <c r="W39">
        <v>0.47</v>
      </c>
      <c r="Y39" s="7">
        <f t="shared" si="10"/>
        <v>41821</v>
      </c>
      <c r="Z39" s="7">
        <v>41820</v>
      </c>
      <c r="AA39">
        <v>27.45</v>
      </c>
      <c r="AC39" s="7">
        <f t="shared" si="11"/>
        <v>41821</v>
      </c>
      <c r="AD39" s="7">
        <v>41820</v>
      </c>
      <c r="AE39">
        <v>0</v>
      </c>
      <c r="AG39" s="7">
        <f t="shared" si="12"/>
        <v>41821</v>
      </c>
      <c r="AH39" s="7">
        <v>41820</v>
      </c>
      <c r="AI39">
        <v>0.48799999999999999</v>
      </c>
      <c r="AK39" s="7">
        <f t="shared" si="13"/>
        <v>39814</v>
      </c>
      <c r="AL39" s="7">
        <v>39813</v>
      </c>
      <c r="AM39">
        <v>-0.2</v>
      </c>
      <c r="AS39" s="7">
        <f t="shared" si="15"/>
        <v>41791</v>
      </c>
      <c r="AT39" s="7">
        <v>41790</v>
      </c>
      <c r="AU39">
        <v>-0.9</v>
      </c>
      <c r="AW39" s="7">
        <v>41883</v>
      </c>
      <c r="AX39" s="7">
        <v>41880</v>
      </c>
      <c r="AY39">
        <v>-0.21010000000000001</v>
      </c>
      <c r="BA39" s="7">
        <f t="shared" si="0"/>
        <v>41671</v>
      </c>
      <c r="BB39" s="7">
        <v>41670</v>
      </c>
      <c r="BC39" s="7" t="s">
        <v>50</v>
      </c>
      <c r="BD39" t="str">
        <f t="shared" si="1"/>
        <v>BY2YCZ Q115 Index</v>
      </c>
      <c r="BF39" s="6" t="e">
        <f ca="1">_xll.BDH(BD39,"PX_LAST",BB39,BB39,"Dir=V","Dts=S","Sort=D","Quote=C","QtTyp=P","Days=T",CONCATENATE("Per=cM"),"DtFmt=D","UseDPDF=Y","cols=2;rows=1")</f>
        <v>#NAME?</v>
      </c>
      <c r="BG39">
        <v>1.02</v>
      </c>
      <c r="BH39">
        <v>0.48</v>
      </c>
      <c r="BI39">
        <v>2.7800000000000002</v>
      </c>
      <c r="BL39" s="7">
        <v>41670</v>
      </c>
      <c r="BM39" s="7" t="s">
        <v>50</v>
      </c>
      <c r="BN39" t="str">
        <f t="shared" si="2"/>
        <v>EC3MCZ Q115 Index</v>
      </c>
      <c r="BP39" s="6" t="e">
        <f ca="1">_xll.BDH(BN39,"PX_LAST",BL39,BL39,"Dir=V","Dts=S","Sort=D","Quote=C","QtTyp=P","Days=T",CONCATENATE("Per=cM"),"DtFmt=D","UseDPDF=Y","cols=2;rows=1")</f>
        <v>#NAME?</v>
      </c>
      <c r="BQ39">
        <v>0.48</v>
      </c>
      <c r="BS39" s="7">
        <v>41670</v>
      </c>
      <c r="BT39" s="7" t="s">
        <v>50</v>
      </c>
      <c r="BU39" t="str">
        <f t="shared" si="3"/>
        <v>BYXYCZ Q115 Index</v>
      </c>
      <c r="BW39" s="6" t="e">
        <f ca="1">_xll.BDH(BU39,"PX_LAST",BS39,BS39,"Dir=V","Dts=S","Sort=D","Quote=C","QtTyp=P","Days=T",CONCATENATE("Per=cM"),"DtFmt=D","UseDPDF=Y","cols=2;rows=1")</f>
        <v>#NAME?</v>
      </c>
      <c r="BX39">
        <v>2.7800000000000002</v>
      </c>
    </row>
    <row r="40" spans="1:76" x14ac:dyDescent="0.25">
      <c r="A40" s="7">
        <v>41791</v>
      </c>
      <c r="B40" s="7">
        <f t="shared" si="4"/>
        <v>41730</v>
      </c>
      <c r="C40" s="7">
        <f t="shared" si="5"/>
        <v>41640</v>
      </c>
      <c r="H40" s="7">
        <v>41789</v>
      </c>
      <c r="I40" s="7">
        <v>41791</v>
      </c>
      <c r="J40" s="7"/>
      <c r="K40" s="7">
        <v>41790</v>
      </c>
      <c r="L40" s="7">
        <f t="shared" si="6"/>
        <v>41820</v>
      </c>
      <c r="M40" s="7">
        <f t="shared" si="7"/>
        <v>41791</v>
      </c>
      <c r="N40" s="7"/>
      <c r="O40" s="7"/>
      <c r="P40" s="7">
        <f t="shared" si="8"/>
        <v>41791</v>
      </c>
      <c r="Q40" s="7">
        <v>41789</v>
      </c>
      <c r="R40">
        <v>0.05</v>
      </c>
      <c r="T40" s="7">
        <f t="shared" si="9"/>
        <v>41791</v>
      </c>
      <c r="U40" s="7">
        <v>41789</v>
      </c>
      <c r="V40">
        <v>0.47</v>
      </c>
      <c r="W40">
        <v>0.47</v>
      </c>
      <c r="Y40" s="7">
        <f t="shared" si="10"/>
        <v>41791</v>
      </c>
      <c r="Z40" s="7">
        <v>41789</v>
      </c>
      <c r="AA40">
        <v>27.483000000000001</v>
      </c>
      <c r="AC40" s="7">
        <f t="shared" si="11"/>
        <v>41791</v>
      </c>
      <c r="AD40" s="7">
        <v>41790</v>
      </c>
      <c r="AE40">
        <v>0.4</v>
      </c>
      <c r="AG40" s="7">
        <f t="shared" si="12"/>
        <v>41791</v>
      </c>
      <c r="AH40" s="7">
        <v>41789</v>
      </c>
      <c r="AI40">
        <v>0.57199999999999995</v>
      </c>
      <c r="AK40" s="7">
        <f t="shared" si="13"/>
        <v>39722</v>
      </c>
      <c r="AL40" s="7">
        <v>39721</v>
      </c>
      <c r="AM40">
        <v>2.6</v>
      </c>
      <c r="AS40" s="7">
        <f t="shared" si="15"/>
        <v>41760</v>
      </c>
      <c r="AT40" s="7">
        <v>41759</v>
      </c>
      <c r="AU40">
        <v>0.4</v>
      </c>
      <c r="AW40" s="7">
        <f>VLOOKUP(AX40,$K$8:$M$176,3,0)</f>
        <v>41852</v>
      </c>
      <c r="AX40" s="7">
        <v>41851</v>
      </c>
      <c r="AY40">
        <v>-0.22359999999999999</v>
      </c>
      <c r="BA40" s="7">
        <f t="shared" si="0"/>
        <v>41640</v>
      </c>
      <c r="BB40" s="7">
        <v>41639</v>
      </c>
      <c r="BC40" s="7" t="s">
        <v>51</v>
      </c>
      <c r="BD40" t="str">
        <f t="shared" si="1"/>
        <v>BY2YCZ Q414 Index</v>
      </c>
      <c r="BF40" s="6" t="e">
        <f ca="1">_xll.BDH(BD40,"PX_LAST",BB40,BB40,"Dir=V","Dts=S","Sort=D","Quote=C","QtTyp=P","Days=T",CONCATENATE("Per=cM"),"DtFmt=D","UseDPDF=Y","cols=2;rows=1")</f>
        <v>#NAME?</v>
      </c>
      <c r="BG40">
        <v>0.84</v>
      </c>
      <c r="BH40">
        <v>0.44</v>
      </c>
      <c r="BI40">
        <v>2.75</v>
      </c>
      <c r="BL40" s="7">
        <v>41639</v>
      </c>
      <c r="BM40" s="7" t="s">
        <v>51</v>
      </c>
      <c r="BN40" t="str">
        <f t="shared" si="2"/>
        <v>EC3MCZ Q414 Index</v>
      </c>
      <c r="BP40" s="6" t="e">
        <f ca="1">_xll.BDH(BN40,"PX_LAST",BL40,BL40,"Dir=V","Dts=S","Sort=D","Quote=C","QtTyp=P","Days=T",CONCATENATE("Per=cM"),"DtFmt=D","UseDPDF=Y","cols=2;rows=1")</f>
        <v>#NAME?</v>
      </c>
      <c r="BQ40">
        <v>0.44</v>
      </c>
      <c r="BS40" s="7">
        <v>41639</v>
      </c>
      <c r="BT40" s="7" t="s">
        <v>51</v>
      </c>
      <c r="BU40" t="str">
        <f t="shared" si="3"/>
        <v>BYXYCZ Q414 Index</v>
      </c>
      <c r="BW40" s="6" t="e">
        <f ca="1">_xll.BDH(BU40,"PX_LAST",BS40,BS40,"Dir=V","Dts=S","Sort=D","Quote=C","QtTyp=P","Days=T",CONCATENATE("Per=cM"),"DtFmt=D","UseDPDF=Y","cols=2;rows=1")</f>
        <v>#NAME?</v>
      </c>
      <c r="BX40">
        <v>2.75</v>
      </c>
    </row>
    <row r="41" spans="1:76" x14ac:dyDescent="0.25">
      <c r="A41" s="7">
        <v>41760</v>
      </c>
      <c r="B41" s="7">
        <f t="shared" si="4"/>
        <v>41730</v>
      </c>
      <c r="C41" s="7">
        <f t="shared" si="5"/>
        <v>41640</v>
      </c>
      <c r="H41" s="7">
        <v>41759</v>
      </c>
      <c r="I41" s="7">
        <v>41760</v>
      </c>
      <c r="J41" s="7"/>
      <c r="K41" s="7">
        <v>41759</v>
      </c>
      <c r="L41" s="7">
        <f t="shared" si="6"/>
        <v>41790</v>
      </c>
      <c r="M41" s="7">
        <f t="shared" si="7"/>
        <v>41760</v>
      </c>
      <c r="N41" s="7"/>
      <c r="O41" s="7"/>
      <c r="P41" s="7">
        <f t="shared" si="8"/>
        <v>41760</v>
      </c>
      <c r="Q41" s="7">
        <v>41759</v>
      </c>
      <c r="R41">
        <v>0.05</v>
      </c>
      <c r="T41" s="7">
        <f t="shared" si="9"/>
        <v>41760</v>
      </c>
      <c r="U41" s="7">
        <v>41759</v>
      </c>
      <c r="V41">
        <v>0.48</v>
      </c>
      <c r="W41">
        <v>0.48</v>
      </c>
      <c r="Y41" s="7">
        <f t="shared" si="10"/>
        <v>41760</v>
      </c>
      <c r="Z41" s="7">
        <v>41759</v>
      </c>
      <c r="AA41">
        <v>27.456</v>
      </c>
      <c r="AC41" s="7">
        <f t="shared" si="11"/>
        <v>41760</v>
      </c>
      <c r="AD41" s="7">
        <v>41759</v>
      </c>
      <c r="AE41">
        <v>0.1</v>
      </c>
      <c r="AG41" s="7">
        <f t="shared" si="12"/>
        <v>41760</v>
      </c>
      <c r="AH41" s="7">
        <v>41759</v>
      </c>
      <c r="AI41">
        <v>0.61399999999999999</v>
      </c>
      <c r="AK41" s="7">
        <f t="shared" si="13"/>
        <v>39630</v>
      </c>
      <c r="AL41" s="7">
        <v>39629</v>
      </c>
      <c r="AM41">
        <v>3.9</v>
      </c>
      <c r="AS41" s="7">
        <f t="shared" si="15"/>
        <v>41730</v>
      </c>
      <c r="AT41" s="7">
        <v>41729</v>
      </c>
      <c r="AU41">
        <v>0.5</v>
      </c>
      <c r="AW41" s="7">
        <f>VLOOKUP(AX41,$K$8:$M$176,3,0)</f>
        <v>41821</v>
      </c>
      <c r="AX41" s="7">
        <v>41820</v>
      </c>
      <c r="AY41">
        <v>-0.1865</v>
      </c>
      <c r="BA41" s="7">
        <f t="shared" si="0"/>
        <v>41609</v>
      </c>
      <c r="BB41" s="7">
        <v>41607</v>
      </c>
      <c r="BC41" s="7" t="s">
        <v>51</v>
      </c>
      <c r="BD41" t="str">
        <f t="shared" si="1"/>
        <v>BY2YCZ Q414 Index</v>
      </c>
      <c r="BF41" s="6" t="e">
        <f ca="1">_xll.BDH(BD41,"PX_LAST",BB41,BB41,"Dir=V","Dts=S","Sort=D","Quote=C","QtTyp=P","Days=T",CONCATENATE("Per=cM"),"DtFmt=D","UseDPDF=Y","cols=2;rows=1")</f>
        <v>#NAME?</v>
      </c>
      <c r="BG41">
        <v>0.84</v>
      </c>
      <c r="BH41">
        <v>0.44</v>
      </c>
      <c r="BI41">
        <v>2.75</v>
      </c>
      <c r="BL41" s="7">
        <v>41607</v>
      </c>
      <c r="BM41" s="7" t="s">
        <v>51</v>
      </c>
      <c r="BN41" t="str">
        <f t="shared" si="2"/>
        <v>EC3MCZ Q414 Index</v>
      </c>
      <c r="BP41" s="6" t="e">
        <f ca="1">_xll.BDH(BN41,"PX_LAST",BL41,BL41,"Dir=V","Dts=S","Sort=D","Quote=C","QtTyp=P","Days=T",CONCATENATE("Per=cM"),"DtFmt=D","UseDPDF=Y","cols=2;rows=1")</f>
        <v>#NAME?</v>
      </c>
      <c r="BQ41">
        <v>0.44</v>
      </c>
      <c r="BS41" s="7">
        <v>41607</v>
      </c>
      <c r="BT41" s="7" t="s">
        <v>51</v>
      </c>
      <c r="BU41" t="str">
        <f t="shared" si="3"/>
        <v>BYXYCZ Q414 Index</v>
      </c>
      <c r="BW41" s="6" t="e">
        <f ca="1">_xll.BDH(BU41,"PX_LAST",BS41,BS41,"Dir=V","Dts=S","Sort=D","Quote=C","QtTyp=P","Days=T",CONCATENATE("Per=cM"),"DtFmt=D","UseDPDF=Y","cols=2;rows=1")</f>
        <v>#NAME?</v>
      </c>
      <c r="BX41">
        <v>2.75</v>
      </c>
    </row>
    <row r="42" spans="1:76" x14ac:dyDescent="0.25">
      <c r="A42" s="7">
        <v>41730</v>
      </c>
      <c r="B42" s="7">
        <f t="shared" si="4"/>
        <v>41730</v>
      </c>
      <c r="C42" s="7">
        <f t="shared" si="5"/>
        <v>41640</v>
      </c>
      <c r="H42" s="7">
        <v>41729</v>
      </c>
      <c r="I42" s="7">
        <v>41730</v>
      </c>
      <c r="J42" s="7"/>
      <c r="K42" s="7">
        <v>41729</v>
      </c>
      <c r="L42" s="7">
        <f t="shared" si="6"/>
        <v>41759</v>
      </c>
      <c r="M42" s="7">
        <f t="shared" si="7"/>
        <v>41730</v>
      </c>
      <c r="N42" s="7"/>
      <c r="O42" s="7"/>
      <c r="P42" s="7">
        <f t="shared" si="8"/>
        <v>41730</v>
      </c>
      <c r="Q42" s="7">
        <v>41729</v>
      </c>
      <c r="R42">
        <v>0.05</v>
      </c>
      <c r="T42" s="7">
        <f t="shared" si="9"/>
        <v>41730</v>
      </c>
      <c r="U42" s="7">
        <v>41729</v>
      </c>
      <c r="V42">
        <v>0.48</v>
      </c>
      <c r="W42">
        <v>0.48</v>
      </c>
      <c r="Y42" s="7">
        <f t="shared" si="10"/>
        <v>41730</v>
      </c>
      <c r="Z42" s="7">
        <v>41729</v>
      </c>
      <c r="AA42">
        <v>27.45</v>
      </c>
      <c r="AC42" s="7">
        <f t="shared" si="11"/>
        <v>41730</v>
      </c>
      <c r="AD42" s="7">
        <v>41729</v>
      </c>
      <c r="AE42">
        <v>0.2</v>
      </c>
      <c r="AG42" s="7">
        <f t="shared" si="12"/>
        <v>41730</v>
      </c>
      <c r="AH42" s="7">
        <v>41729</v>
      </c>
      <c r="AI42">
        <v>0.59</v>
      </c>
      <c r="AK42" s="7">
        <f t="shared" si="13"/>
        <v>39539</v>
      </c>
      <c r="AL42" s="7">
        <v>39538</v>
      </c>
      <c r="AM42">
        <v>4</v>
      </c>
      <c r="AS42" s="7">
        <f t="shared" si="15"/>
        <v>41699</v>
      </c>
      <c r="AT42" s="7">
        <v>41698</v>
      </c>
      <c r="AU42">
        <v>1.6</v>
      </c>
      <c r="AW42" s="7">
        <v>41791</v>
      </c>
      <c r="AX42" s="7">
        <v>41789</v>
      </c>
      <c r="AY42">
        <v>-0.14050000000000001</v>
      </c>
      <c r="BA42" s="7">
        <f t="shared" si="0"/>
        <v>41579</v>
      </c>
      <c r="BB42" s="7">
        <v>41578</v>
      </c>
      <c r="BC42" s="7" t="s">
        <v>51</v>
      </c>
      <c r="BD42" t="str">
        <f t="shared" si="1"/>
        <v>BY2YCZ Q414 Index</v>
      </c>
      <c r="BF42" s="6" t="e">
        <f ca="1">_xll.BDH(BD42,"PX_LAST",BB42,BB42,"Dir=V","Dts=S","Sort=D","Quote=C","QtTyp=P","Days=T",CONCATENATE("Per=cM"),"DtFmt=D","UseDPDF=Y","cols=2;rows=1")</f>
        <v>#NAME?</v>
      </c>
      <c r="BG42">
        <v>0.99</v>
      </c>
      <c r="BH42">
        <v>0.55000000000000004</v>
      </c>
      <c r="BI42">
        <v>2.74</v>
      </c>
      <c r="BL42" s="7">
        <v>41578</v>
      </c>
      <c r="BM42" s="7" t="s">
        <v>51</v>
      </c>
      <c r="BN42" t="str">
        <f t="shared" si="2"/>
        <v>EC3MCZ Q414 Index</v>
      </c>
      <c r="BP42" s="6" t="e">
        <f ca="1">_xll.BDH(BN42,"PX_LAST",BL42,BL42,"Dir=V","Dts=S","Sort=D","Quote=C","QtTyp=P","Days=T",CONCATENATE("Per=cM"),"DtFmt=D","UseDPDF=Y","cols=2;rows=1")</f>
        <v>#NAME?</v>
      </c>
      <c r="BQ42">
        <v>0.55000000000000004</v>
      </c>
      <c r="BS42" s="7">
        <v>41578</v>
      </c>
      <c r="BT42" s="7" t="s">
        <v>51</v>
      </c>
      <c r="BU42" t="str">
        <f t="shared" si="3"/>
        <v>BYXYCZ Q414 Index</v>
      </c>
      <c r="BW42" s="6" t="e">
        <f ca="1">_xll.BDH(BU42,"PX_LAST",BS42,BS42,"Dir=V","Dts=S","Sort=D","Quote=C","QtTyp=P","Days=T",CONCATENATE("Per=cM"),"DtFmt=D","UseDPDF=Y","cols=2;rows=1")</f>
        <v>#NAME?</v>
      </c>
      <c r="BX42">
        <v>2.74</v>
      </c>
    </row>
    <row r="43" spans="1:76" x14ac:dyDescent="0.25">
      <c r="A43" s="7">
        <v>41699</v>
      </c>
      <c r="B43" s="7">
        <f t="shared" si="4"/>
        <v>41640</v>
      </c>
      <c r="C43" s="7">
        <f t="shared" si="5"/>
        <v>41640</v>
      </c>
      <c r="H43" s="7">
        <v>41698</v>
      </c>
      <c r="I43" s="7">
        <v>41699</v>
      </c>
      <c r="J43" s="7"/>
      <c r="K43" s="7">
        <v>41698</v>
      </c>
      <c r="L43" s="7">
        <f t="shared" si="6"/>
        <v>41729</v>
      </c>
      <c r="M43" s="7">
        <f t="shared" si="7"/>
        <v>41699</v>
      </c>
      <c r="N43" s="7"/>
      <c r="O43" s="7"/>
      <c r="P43" s="7">
        <f t="shared" si="8"/>
        <v>41699</v>
      </c>
      <c r="Q43" s="7">
        <v>41698</v>
      </c>
      <c r="R43">
        <v>0.05</v>
      </c>
      <c r="T43" s="7">
        <f t="shared" si="9"/>
        <v>41699</v>
      </c>
      <c r="U43" s="7">
        <v>41698</v>
      </c>
      <c r="V43">
        <v>0.48</v>
      </c>
      <c r="W43">
        <v>0.48</v>
      </c>
      <c r="Y43" s="7">
        <f t="shared" si="10"/>
        <v>41699</v>
      </c>
      <c r="Z43" s="7">
        <v>41698</v>
      </c>
      <c r="AA43">
        <v>27.327999999999999</v>
      </c>
      <c r="AC43" s="7">
        <f t="shared" si="11"/>
        <v>41699</v>
      </c>
      <c r="AD43" s="7">
        <v>41698</v>
      </c>
      <c r="AE43">
        <v>0.2</v>
      </c>
      <c r="AG43" s="7">
        <f t="shared" si="12"/>
        <v>41699</v>
      </c>
      <c r="AH43" s="7">
        <v>41698</v>
      </c>
      <c r="AI43">
        <v>0.54900000000000004</v>
      </c>
      <c r="AK43" s="7">
        <f t="shared" si="13"/>
        <v>39448</v>
      </c>
      <c r="AL43" s="7">
        <v>39447</v>
      </c>
      <c r="AM43">
        <v>5.2</v>
      </c>
      <c r="AS43" s="7">
        <f t="shared" si="15"/>
        <v>41671</v>
      </c>
      <c r="AT43" s="7">
        <v>41670</v>
      </c>
      <c r="AU43">
        <v>-1.1000000000000001</v>
      </c>
      <c r="AW43" s="7">
        <f>VLOOKUP(AX43,$K$8:$M$176,3,0)</f>
        <v>41760</v>
      </c>
      <c r="AX43" s="7">
        <v>41759</v>
      </c>
      <c r="AY43">
        <v>-5.3199999999999997E-2</v>
      </c>
      <c r="BA43" s="7">
        <f t="shared" si="0"/>
        <v>41548</v>
      </c>
      <c r="BB43" s="7">
        <v>41547</v>
      </c>
      <c r="BC43" s="7" t="s">
        <v>52</v>
      </c>
      <c r="BD43" t="str">
        <f t="shared" si="1"/>
        <v>BY2YCZ Q314 Index</v>
      </c>
      <c r="BF43" s="6" t="e">
        <f ca="1">_xll.BDH(BD43,"PX_LAST",BB43,BB43,"Dir=V","Dts=S","Sort=D","Quote=C","QtTyp=P","Days=T",CONCATENATE("Per=cM"),"DtFmt=D","UseDPDF=Y","cols=2;rows=1")</f>
        <v>#NAME?</v>
      </c>
      <c r="BG43">
        <v>0.79</v>
      </c>
      <c r="BH43">
        <v>0.49</v>
      </c>
      <c r="BI43">
        <v>2.73</v>
      </c>
      <c r="BL43" s="7">
        <v>41547</v>
      </c>
      <c r="BM43" s="7" t="s">
        <v>52</v>
      </c>
      <c r="BN43" t="str">
        <f t="shared" si="2"/>
        <v>EC3MCZ Q314 Index</v>
      </c>
      <c r="BP43" s="6" t="e">
        <f ca="1">_xll.BDH(BN43,"PX_LAST",BL43,BL43,"Dir=V","Dts=S","Sort=D","Quote=C","QtTyp=P","Days=T",CONCATENATE("Per=cM"),"DtFmt=D","UseDPDF=Y","cols=2;rows=1")</f>
        <v>#NAME?</v>
      </c>
      <c r="BQ43">
        <v>0.49</v>
      </c>
      <c r="BS43" s="7">
        <v>41547</v>
      </c>
      <c r="BT43" s="7" t="s">
        <v>52</v>
      </c>
      <c r="BU43" t="str">
        <f t="shared" si="3"/>
        <v>BYXYCZ Q314 Index</v>
      </c>
      <c r="BW43" s="6" t="e">
        <f ca="1">_xll.BDH(BU43,"PX_LAST",BS43,BS43,"Dir=V","Dts=S","Sort=D","Quote=C","QtTyp=P","Days=T",CONCATENATE("Per=cM"),"DtFmt=D","UseDPDF=Y","cols=2;rows=1")</f>
        <v>#NAME?</v>
      </c>
      <c r="BX43">
        <v>2.73</v>
      </c>
    </row>
    <row r="44" spans="1:76" x14ac:dyDescent="0.25">
      <c r="A44" s="7">
        <v>41671</v>
      </c>
      <c r="B44" s="7">
        <f t="shared" si="4"/>
        <v>41640</v>
      </c>
      <c r="C44" s="7">
        <f t="shared" si="5"/>
        <v>41640</v>
      </c>
      <c r="H44" s="7">
        <v>41670</v>
      </c>
      <c r="I44" s="7">
        <v>41671</v>
      </c>
      <c r="J44" s="7"/>
      <c r="K44" s="7">
        <v>41670</v>
      </c>
      <c r="L44" s="7">
        <f t="shared" si="6"/>
        <v>41698</v>
      </c>
      <c r="M44" s="7">
        <f t="shared" si="7"/>
        <v>41671</v>
      </c>
      <c r="N44" s="7"/>
      <c r="O44" s="7"/>
      <c r="P44" s="7">
        <f t="shared" si="8"/>
        <v>41671</v>
      </c>
      <c r="Q44" s="7">
        <v>41670</v>
      </c>
      <c r="R44">
        <v>0.05</v>
      </c>
      <c r="T44" s="7">
        <f t="shared" si="9"/>
        <v>41671</v>
      </c>
      <c r="U44" s="7">
        <v>41670</v>
      </c>
      <c r="V44">
        <v>0.5</v>
      </c>
      <c r="W44">
        <v>0.5</v>
      </c>
      <c r="Y44" s="7">
        <f t="shared" si="10"/>
        <v>41671</v>
      </c>
      <c r="Z44" s="7">
        <v>41670</v>
      </c>
      <c r="AA44">
        <v>27.533999999999999</v>
      </c>
      <c r="AC44" s="7">
        <f t="shared" si="11"/>
        <v>41671</v>
      </c>
      <c r="AD44" s="7">
        <v>41670</v>
      </c>
      <c r="AE44">
        <v>0.2</v>
      </c>
      <c r="AG44" s="7">
        <f t="shared" si="12"/>
        <v>41671</v>
      </c>
      <c r="AH44" s="7">
        <v>41670</v>
      </c>
      <c r="AI44">
        <v>0.55900000000000005</v>
      </c>
      <c r="AK44" s="7">
        <f t="shared" si="13"/>
        <v>39356</v>
      </c>
      <c r="AL44" s="7">
        <v>39353</v>
      </c>
      <c r="AM44">
        <v>5.3</v>
      </c>
      <c r="AS44" s="7">
        <f t="shared" si="15"/>
        <v>41640</v>
      </c>
      <c r="AT44" s="7">
        <v>41639</v>
      </c>
      <c r="AU44">
        <v>1.2</v>
      </c>
      <c r="AW44" s="7">
        <f>VLOOKUP(AX44,$K$8:$M$176,3,0)</f>
        <v>41730</v>
      </c>
      <c r="AX44" s="7">
        <v>41729</v>
      </c>
      <c r="AY44">
        <v>-5.4699999999999999E-2</v>
      </c>
      <c r="BA44" s="7">
        <f t="shared" si="0"/>
        <v>41518</v>
      </c>
      <c r="BB44" s="7">
        <v>41516</v>
      </c>
      <c r="BC44" s="7" t="s">
        <v>52</v>
      </c>
      <c r="BD44" t="str">
        <f t="shared" si="1"/>
        <v>BY2YCZ Q314 Index</v>
      </c>
      <c r="BF44" s="6" t="e">
        <f ca="1">_xll.BDH(BD44,"PX_LAST",BB44,BB44,"Dir=V","Dts=S","Sort=D","Quote=C","QtTyp=P","Days=T",CONCATENATE("Per=cM"),"DtFmt=D","UseDPDF=Y","cols=2;rows=1")</f>
        <v>#NAME?</v>
      </c>
      <c r="BG44">
        <v>0.79</v>
      </c>
      <c r="BH44">
        <v>0.49</v>
      </c>
      <c r="BI44">
        <v>2.73</v>
      </c>
      <c r="BL44" s="7">
        <v>41516</v>
      </c>
      <c r="BM44" s="7" t="s">
        <v>52</v>
      </c>
      <c r="BN44" t="str">
        <f t="shared" si="2"/>
        <v>EC3MCZ Q314 Index</v>
      </c>
      <c r="BP44" s="6" t="e">
        <f ca="1">_xll.BDH(BN44,"PX_LAST",BL44,BL44,"Dir=V","Dts=S","Sort=D","Quote=C","QtTyp=P","Days=T",CONCATENATE("Per=cM"),"DtFmt=D","UseDPDF=Y","cols=2;rows=1")</f>
        <v>#NAME?</v>
      </c>
      <c r="BQ44">
        <v>0.49</v>
      </c>
      <c r="BS44" s="7">
        <v>41516</v>
      </c>
      <c r="BT44" s="7" t="s">
        <v>52</v>
      </c>
      <c r="BU44" t="str">
        <f t="shared" si="3"/>
        <v>BYXYCZ Q314 Index</v>
      </c>
      <c r="BW44" s="6" t="e">
        <f ca="1">_xll.BDH(BU44,"PX_LAST",BS44,BS44,"Dir=V","Dts=S","Sort=D","Quote=C","QtTyp=P","Days=T",CONCATENATE("Per=cM"),"DtFmt=D","UseDPDF=Y","cols=2;rows=1")</f>
        <v>#NAME?</v>
      </c>
      <c r="BX44">
        <v>2.73</v>
      </c>
    </row>
    <row r="45" spans="1:76" x14ac:dyDescent="0.25">
      <c r="A45" s="7">
        <v>41640</v>
      </c>
      <c r="B45" s="7">
        <f t="shared" si="4"/>
        <v>41640</v>
      </c>
      <c r="C45" s="7">
        <f t="shared" si="5"/>
        <v>41640</v>
      </c>
      <c r="H45" s="7">
        <v>41639</v>
      </c>
      <c r="I45" s="7">
        <v>41640</v>
      </c>
      <c r="J45" s="7"/>
      <c r="K45" s="7">
        <v>41639</v>
      </c>
      <c r="L45" s="7">
        <f t="shared" si="6"/>
        <v>41670</v>
      </c>
      <c r="M45" s="7">
        <f t="shared" si="7"/>
        <v>41640</v>
      </c>
      <c r="N45" s="7"/>
      <c r="O45" s="7"/>
      <c r="P45" s="7">
        <f t="shared" si="8"/>
        <v>41640</v>
      </c>
      <c r="Q45" s="7">
        <v>41639</v>
      </c>
      <c r="R45">
        <v>0.05</v>
      </c>
      <c r="T45" s="7">
        <f t="shared" si="9"/>
        <v>41640</v>
      </c>
      <c r="U45" s="7">
        <v>41639</v>
      </c>
      <c r="V45">
        <v>0.56000000000000005</v>
      </c>
      <c r="W45">
        <v>0.56000000000000005</v>
      </c>
      <c r="Y45" s="7">
        <f t="shared" si="10"/>
        <v>41640</v>
      </c>
      <c r="Z45" s="7">
        <v>41639</v>
      </c>
      <c r="AA45">
        <v>27.337</v>
      </c>
      <c r="AC45" s="7">
        <f t="shared" si="11"/>
        <v>41640</v>
      </c>
      <c r="AD45" s="7">
        <v>41639</v>
      </c>
      <c r="AE45">
        <v>1.4</v>
      </c>
      <c r="AG45" s="7">
        <f t="shared" si="12"/>
        <v>41640</v>
      </c>
      <c r="AH45" s="7">
        <v>41639</v>
      </c>
      <c r="AI45">
        <v>0.55600000000000005</v>
      </c>
      <c r="AK45" s="7">
        <f t="shared" si="13"/>
        <v>39264</v>
      </c>
      <c r="AL45" s="7">
        <v>39262</v>
      </c>
      <c r="AM45">
        <v>5.3</v>
      </c>
      <c r="AS45" s="7">
        <f t="shared" si="15"/>
        <v>41609</v>
      </c>
      <c r="AT45" s="7">
        <v>41608</v>
      </c>
      <c r="AU45">
        <v>0</v>
      </c>
      <c r="AW45" s="7">
        <f>VLOOKUP(AX45,$K$8:$M$176,3,0)</f>
        <v>41699</v>
      </c>
      <c r="AX45" s="7">
        <v>41698</v>
      </c>
      <c r="AY45">
        <v>-8.7300000000000003E-2</v>
      </c>
      <c r="BA45" s="7">
        <f t="shared" si="0"/>
        <v>41487</v>
      </c>
      <c r="BB45" s="7">
        <v>41486</v>
      </c>
      <c r="BC45" s="7" t="s">
        <v>52</v>
      </c>
      <c r="BD45" t="str">
        <f t="shared" si="1"/>
        <v>BY2YCZ Q314 Index</v>
      </c>
      <c r="BF45" s="6" t="e">
        <f ca="1">_xll.BDH(BD45,"PX_LAST",BB45,BB45,"Dir=V","Dts=S","Sort=D","Quote=C","QtTyp=P","Days=T",CONCATENATE("Per=cM"),"DtFmt=D","UseDPDF=Y","cols=2;rows=1")</f>
        <v>#NAME?</v>
      </c>
      <c r="BG45">
        <v>0.87</v>
      </c>
      <c r="BH45">
        <v>0.59</v>
      </c>
      <c r="BI45">
        <v>2.44</v>
      </c>
      <c r="BL45" s="7">
        <v>41486</v>
      </c>
      <c r="BM45" s="7" t="s">
        <v>52</v>
      </c>
      <c r="BN45" t="str">
        <f t="shared" si="2"/>
        <v>EC3MCZ Q314 Index</v>
      </c>
      <c r="BP45" s="6" t="e">
        <f ca="1">_xll.BDH(BN45,"PX_LAST",BL45,BL45,"Dir=V","Dts=S","Sort=D","Quote=C","QtTyp=P","Days=T",CONCATENATE("Per=cM"),"DtFmt=D","UseDPDF=Y","cols=2;rows=1")</f>
        <v>#NAME?</v>
      </c>
      <c r="BQ45">
        <v>0.59</v>
      </c>
      <c r="BS45" s="7">
        <v>41486</v>
      </c>
      <c r="BT45" s="7" t="s">
        <v>52</v>
      </c>
      <c r="BU45" t="str">
        <f t="shared" si="3"/>
        <v>BYXYCZ Q314 Index</v>
      </c>
      <c r="BW45" s="6" t="e">
        <f ca="1">_xll.BDH(BU45,"PX_LAST",BS45,BS45,"Dir=V","Dts=S","Sort=D","Quote=C","QtTyp=P","Days=T",CONCATENATE("Per=cM"),"DtFmt=D","UseDPDF=Y","cols=2;rows=1")</f>
        <v>#NAME?</v>
      </c>
      <c r="BX45">
        <v>2.44</v>
      </c>
    </row>
    <row r="46" spans="1:76" x14ac:dyDescent="0.25">
      <c r="A46" s="7">
        <v>41609</v>
      </c>
      <c r="B46" s="7">
        <f t="shared" si="4"/>
        <v>41548</v>
      </c>
      <c r="C46" s="7">
        <f t="shared" si="5"/>
        <v>41275</v>
      </c>
      <c r="H46" s="7">
        <v>41607</v>
      </c>
      <c r="I46" s="7">
        <v>41609</v>
      </c>
      <c r="J46" s="7"/>
      <c r="K46" s="7">
        <v>41608</v>
      </c>
      <c r="L46" s="7">
        <f t="shared" si="6"/>
        <v>41639</v>
      </c>
      <c r="M46" s="7">
        <f t="shared" si="7"/>
        <v>41609</v>
      </c>
      <c r="N46" s="7"/>
      <c r="O46" s="7"/>
      <c r="P46" s="7">
        <f t="shared" si="8"/>
        <v>41609</v>
      </c>
      <c r="Q46" s="7">
        <v>41607</v>
      </c>
      <c r="R46">
        <v>0.05</v>
      </c>
      <c r="T46" s="7">
        <f t="shared" si="9"/>
        <v>41609</v>
      </c>
      <c r="U46" s="7">
        <v>41607</v>
      </c>
      <c r="V46">
        <v>0.57999999999999996</v>
      </c>
      <c r="W46">
        <v>0.57999999999999996</v>
      </c>
      <c r="Y46" s="7">
        <f t="shared" si="10"/>
        <v>41609</v>
      </c>
      <c r="Z46" s="7">
        <v>41607</v>
      </c>
      <c r="AA46">
        <v>27.367999999999999</v>
      </c>
      <c r="AC46" s="7">
        <f t="shared" si="11"/>
        <v>41609</v>
      </c>
      <c r="AD46" s="7">
        <v>41608</v>
      </c>
      <c r="AE46">
        <v>1.1000000000000001</v>
      </c>
      <c r="AG46" s="7">
        <f t="shared" si="12"/>
        <v>41609</v>
      </c>
      <c r="AH46" s="7">
        <v>41607</v>
      </c>
      <c r="AI46">
        <v>0.501</v>
      </c>
      <c r="AK46" s="7">
        <f t="shared" si="13"/>
        <v>39173</v>
      </c>
      <c r="AL46" s="7">
        <v>39171</v>
      </c>
      <c r="AM46">
        <v>6.2</v>
      </c>
      <c r="AS46" s="7">
        <f t="shared" si="15"/>
        <v>41579</v>
      </c>
      <c r="AT46" s="7">
        <v>41578</v>
      </c>
      <c r="AU46">
        <v>2.1</v>
      </c>
      <c r="AW46" s="7">
        <f>VLOOKUP(AX46,$K$8:$M$176,3,0)</f>
        <v>41671</v>
      </c>
      <c r="AX46" s="7">
        <v>41670</v>
      </c>
      <c r="AY46">
        <v>-0.1075</v>
      </c>
      <c r="BA46" s="7">
        <f t="shared" si="0"/>
        <v>41456</v>
      </c>
      <c r="BB46" s="7">
        <v>41453</v>
      </c>
      <c r="BC46" s="7" t="s">
        <v>53</v>
      </c>
      <c r="BD46" t="str">
        <f t="shared" si="1"/>
        <v>BY2YCZ Q214 Index</v>
      </c>
      <c r="BF46" s="6" t="e">
        <f ca="1">_xll.BDH(BD46,"PX_LAST",BB46,BB46,"Dir=V","Dts=S","Sort=D","Quote=C","QtTyp=P","Days=T",CONCATENATE("Per=cM"),"DtFmt=D","UseDPDF=Y","cols=2;rows=1")</f>
        <v>#NAME?</v>
      </c>
      <c r="BG46">
        <v>0.74</v>
      </c>
      <c r="BH46">
        <v>0.49</v>
      </c>
      <c r="BI46">
        <v>2.2999999999999998</v>
      </c>
      <c r="BL46" s="7">
        <v>41453</v>
      </c>
      <c r="BM46" s="7" t="s">
        <v>53</v>
      </c>
      <c r="BN46" t="str">
        <f t="shared" si="2"/>
        <v>EC3MCZ Q214 Index</v>
      </c>
      <c r="BP46" s="6" t="e">
        <f ca="1">_xll.BDH(BN46,"PX_LAST",BL46,BL46,"Dir=V","Dts=S","Sort=D","Quote=C","QtTyp=P","Days=T",CONCATENATE("Per=cM"),"DtFmt=D","UseDPDF=Y","cols=2;rows=1")</f>
        <v>#NAME?</v>
      </c>
      <c r="BQ46">
        <v>0.49</v>
      </c>
      <c r="BS46" s="7">
        <v>41453</v>
      </c>
      <c r="BT46" s="7" t="s">
        <v>53</v>
      </c>
      <c r="BU46" t="str">
        <f t="shared" si="3"/>
        <v>BYXYCZ Q214 Index</v>
      </c>
      <c r="BW46" s="6" t="e">
        <f ca="1">_xll.BDH(BU46,"PX_LAST",BS46,BS46,"Dir=V","Dts=S","Sort=D","Quote=C","QtTyp=P","Days=T",CONCATENATE("Per=cM"),"DtFmt=D","UseDPDF=Y","cols=2;rows=1")</f>
        <v>#NAME?</v>
      </c>
      <c r="BX46">
        <v>2.2999999999999998</v>
      </c>
    </row>
    <row r="47" spans="1:76" x14ac:dyDescent="0.25">
      <c r="A47" s="7">
        <v>41579</v>
      </c>
      <c r="B47" s="7">
        <f t="shared" si="4"/>
        <v>41548</v>
      </c>
      <c r="C47" s="7">
        <f t="shared" si="5"/>
        <v>41275</v>
      </c>
      <c r="H47" s="7">
        <v>41578</v>
      </c>
      <c r="I47" s="7">
        <v>41579</v>
      </c>
      <c r="J47" s="7"/>
      <c r="K47" s="7">
        <v>41578</v>
      </c>
      <c r="L47" s="7">
        <f t="shared" si="6"/>
        <v>41608</v>
      </c>
      <c r="M47" s="7">
        <f t="shared" si="7"/>
        <v>41579</v>
      </c>
      <c r="N47" s="7"/>
      <c r="O47" s="7"/>
      <c r="P47" s="7">
        <f t="shared" si="8"/>
        <v>41579</v>
      </c>
      <c r="Q47" s="7">
        <v>41578</v>
      </c>
      <c r="R47">
        <v>0.05</v>
      </c>
      <c r="T47" s="7">
        <f t="shared" si="9"/>
        <v>41579</v>
      </c>
      <c r="U47" s="7">
        <v>41578</v>
      </c>
      <c r="V47">
        <v>0.69</v>
      </c>
      <c r="W47">
        <v>0.69</v>
      </c>
      <c r="Y47" s="7">
        <f t="shared" si="10"/>
        <v>41579</v>
      </c>
      <c r="Z47" s="7">
        <v>41578</v>
      </c>
      <c r="AA47">
        <v>25.794</v>
      </c>
      <c r="AC47" s="7">
        <f t="shared" si="11"/>
        <v>41579</v>
      </c>
      <c r="AD47" s="7">
        <v>41578</v>
      </c>
      <c r="AE47">
        <v>0.9</v>
      </c>
      <c r="AG47" s="7">
        <f t="shared" si="12"/>
        <v>41579</v>
      </c>
      <c r="AH47" s="7">
        <v>41578</v>
      </c>
      <c r="AI47">
        <v>0.54800000000000004</v>
      </c>
      <c r="AK47" s="7">
        <f t="shared" si="13"/>
        <v>39083</v>
      </c>
      <c r="AL47" s="7">
        <v>39080</v>
      </c>
      <c r="AM47">
        <v>7.1</v>
      </c>
      <c r="AS47" s="7">
        <f t="shared" si="15"/>
        <v>41548</v>
      </c>
      <c r="AT47" s="7">
        <v>41547</v>
      </c>
      <c r="AU47">
        <v>-2.6</v>
      </c>
      <c r="AW47" s="7">
        <f>VLOOKUP(AX47,$K$8:$M$176,3,0)</f>
        <v>41640</v>
      </c>
      <c r="AX47" s="7">
        <v>41639</v>
      </c>
      <c r="AY47">
        <v>-0.1123</v>
      </c>
      <c r="BA47" s="7">
        <f t="shared" si="0"/>
        <v>41426</v>
      </c>
      <c r="BB47" s="7">
        <v>41425</v>
      </c>
      <c r="BC47" s="7" t="s">
        <v>53</v>
      </c>
      <c r="BD47" t="str">
        <f t="shared" si="1"/>
        <v>BY2YCZ Q214 Index</v>
      </c>
      <c r="BF47" s="6" t="e">
        <f ca="1">_xll.BDH(BD47,"PX_LAST",BB47,BB47,"Dir=V","Dts=S","Sort=D","Quote=C","QtTyp=P","Days=T",CONCATENATE("Per=cM"),"DtFmt=D","UseDPDF=Y","cols=2;rows=1")</f>
        <v>#NAME?</v>
      </c>
      <c r="BG47">
        <v>0.74</v>
      </c>
      <c r="BH47">
        <v>0.49</v>
      </c>
      <c r="BI47">
        <v>2.2999999999999998</v>
      </c>
      <c r="BL47" s="7">
        <v>41425</v>
      </c>
      <c r="BM47" s="7" t="s">
        <v>53</v>
      </c>
      <c r="BN47" t="str">
        <f t="shared" si="2"/>
        <v>EC3MCZ Q214 Index</v>
      </c>
      <c r="BP47" s="6" t="e">
        <f ca="1">_xll.BDH(BN47,"PX_LAST",BL47,BL47,"Dir=V","Dts=S","Sort=D","Quote=C","QtTyp=P","Days=T",CONCATENATE("Per=cM"),"DtFmt=D","UseDPDF=Y","cols=2;rows=1")</f>
        <v>#NAME?</v>
      </c>
      <c r="BQ47">
        <v>0.49</v>
      </c>
      <c r="BS47" s="7">
        <v>41425</v>
      </c>
      <c r="BT47" s="7" t="s">
        <v>53</v>
      </c>
      <c r="BU47" t="str">
        <f t="shared" si="3"/>
        <v>BYXYCZ Q214 Index</v>
      </c>
      <c r="BW47" s="6" t="e">
        <f ca="1">_xll.BDH(BU47,"PX_LAST",BS47,BS47,"Dir=V","Dts=S","Sort=D","Quote=C","QtTyp=P","Days=T",CONCATENATE("Per=cM"),"DtFmt=D","UseDPDF=Y","cols=2;rows=1")</f>
        <v>#NAME?</v>
      </c>
      <c r="BX47">
        <v>2.2999999999999998</v>
      </c>
    </row>
    <row r="48" spans="1:76" x14ac:dyDescent="0.25">
      <c r="A48" s="7">
        <v>41548</v>
      </c>
      <c r="B48" s="7">
        <f t="shared" si="4"/>
        <v>41548</v>
      </c>
      <c r="C48" s="7">
        <f t="shared" si="5"/>
        <v>41275</v>
      </c>
      <c r="H48" s="7">
        <v>41547</v>
      </c>
      <c r="I48" s="7">
        <v>41548</v>
      </c>
      <c r="J48" s="7"/>
      <c r="K48" s="7">
        <v>41547</v>
      </c>
      <c r="L48" s="7">
        <f t="shared" si="6"/>
        <v>41578</v>
      </c>
      <c r="M48" s="7">
        <f t="shared" si="7"/>
        <v>41548</v>
      </c>
      <c r="N48" s="7"/>
      <c r="O48" s="7"/>
      <c r="P48" s="7">
        <f t="shared" si="8"/>
        <v>41548</v>
      </c>
      <c r="Q48" s="7">
        <v>41547</v>
      </c>
      <c r="R48">
        <v>0.05</v>
      </c>
      <c r="T48" s="7">
        <f t="shared" si="9"/>
        <v>41548</v>
      </c>
      <c r="U48" s="7">
        <v>41547</v>
      </c>
      <c r="V48">
        <v>0.7</v>
      </c>
      <c r="W48">
        <v>0.7</v>
      </c>
      <c r="Y48" s="7">
        <f t="shared" si="10"/>
        <v>41548</v>
      </c>
      <c r="Z48" s="7">
        <v>41547</v>
      </c>
      <c r="AA48">
        <v>25.686</v>
      </c>
      <c r="AC48" s="7">
        <f t="shared" si="11"/>
        <v>41548</v>
      </c>
      <c r="AD48" s="7">
        <v>41547</v>
      </c>
      <c r="AE48">
        <v>1</v>
      </c>
      <c r="AG48" s="7">
        <f t="shared" si="12"/>
        <v>41548</v>
      </c>
      <c r="AH48" s="7">
        <v>41547</v>
      </c>
      <c r="AI48">
        <v>0.53900000000000003</v>
      </c>
      <c r="AK48" s="7">
        <f t="shared" si="13"/>
        <v>38991</v>
      </c>
      <c r="AL48" s="7">
        <v>38989</v>
      </c>
      <c r="AM48">
        <v>7.2</v>
      </c>
      <c r="AS48" s="7">
        <f t="shared" si="15"/>
        <v>41518</v>
      </c>
      <c r="AT48" s="7">
        <v>41517</v>
      </c>
      <c r="AU48">
        <v>4.3</v>
      </c>
      <c r="AW48" s="7">
        <v>41609</v>
      </c>
      <c r="AX48" s="7">
        <v>41607</v>
      </c>
      <c r="AY48">
        <v>-0.2026</v>
      </c>
      <c r="BA48" s="7">
        <f t="shared" si="0"/>
        <v>41395</v>
      </c>
      <c r="BB48" s="7">
        <v>41394</v>
      </c>
      <c r="BC48" s="7" t="s">
        <v>53</v>
      </c>
      <c r="BD48" t="str">
        <f t="shared" si="1"/>
        <v>BY2YCZ Q214 Index</v>
      </c>
      <c r="BF48" s="6" t="e">
        <f ca="1">_xll.BDH(BD48,"PX_LAST",BB48,BB48,"Dir=V","Dts=S","Sort=D","Quote=C","QtTyp=P","Days=T",CONCATENATE("Per=cM"),"DtFmt=D","UseDPDF=Y","cols=2;rows=1")</f>
        <v>#NAME?</v>
      </c>
      <c r="BG48">
        <v>0.74</v>
      </c>
      <c r="BH48">
        <v>0.49</v>
      </c>
      <c r="BI48">
        <v>2.2999999999999998</v>
      </c>
      <c r="BL48" s="7">
        <v>41394</v>
      </c>
      <c r="BM48" s="7" t="s">
        <v>53</v>
      </c>
      <c r="BN48" t="str">
        <f t="shared" si="2"/>
        <v>EC3MCZ Q214 Index</v>
      </c>
      <c r="BP48" s="6" t="e">
        <f ca="1">_xll.BDH(BN48,"PX_LAST",BL48,BL48,"Dir=V","Dts=S","Sort=D","Quote=C","QtTyp=P","Days=T",CONCATENATE("Per=cM"),"DtFmt=D","UseDPDF=Y","cols=2;rows=1")</f>
        <v>#NAME?</v>
      </c>
      <c r="BQ48">
        <v>0.49</v>
      </c>
      <c r="BS48" s="7">
        <v>41394</v>
      </c>
      <c r="BT48" s="7" t="s">
        <v>53</v>
      </c>
      <c r="BU48" t="str">
        <f t="shared" si="3"/>
        <v>BYXYCZ Q214 Index</v>
      </c>
      <c r="BW48" s="6" t="e">
        <f ca="1">_xll.BDH(BU48,"PX_LAST",BS48,BS48,"Dir=V","Dts=S","Sort=D","Quote=C","QtTyp=P","Days=T",CONCATENATE("Per=cM"),"DtFmt=D","UseDPDF=Y","cols=2;rows=1")</f>
        <v>#NAME?</v>
      </c>
      <c r="BX48">
        <v>2.2999999999999998</v>
      </c>
    </row>
    <row r="49" spans="1:76" x14ac:dyDescent="0.25">
      <c r="A49" s="7">
        <v>41518</v>
      </c>
      <c r="B49" s="7">
        <f t="shared" si="4"/>
        <v>41456</v>
      </c>
      <c r="C49" s="7">
        <f t="shared" si="5"/>
        <v>41275</v>
      </c>
      <c r="H49" s="7">
        <v>41516</v>
      </c>
      <c r="I49" s="7">
        <v>41518</v>
      </c>
      <c r="J49" s="7"/>
      <c r="K49" s="7">
        <v>41517</v>
      </c>
      <c r="L49" s="7">
        <f t="shared" si="6"/>
        <v>41547</v>
      </c>
      <c r="M49" s="7">
        <f t="shared" si="7"/>
        <v>41518</v>
      </c>
      <c r="N49" s="7"/>
      <c r="O49" s="7"/>
      <c r="P49" s="7">
        <f t="shared" si="8"/>
        <v>41518</v>
      </c>
      <c r="Q49" s="7">
        <v>41516</v>
      </c>
      <c r="R49">
        <v>0.05</v>
      </c>
      <c r="T49" s="7">
        <f t="shared" si="9"/>
        <v>41518</v>
      </c>
      <c r="U49" s="7">
        <v>41516</v>
      </c>
      <c r="V49">
        <v>0.7</v>
      </c>
      <c r="W49">
        <v>0.7</v>
      </c>
      <c r="Y49" s="7">
        <f t="shared" si="10"/>
        <v>41518</v>
      </c>
      <c r="Z49" s="7">
        <v>41516</v>
      </c>
      <c r="AA49">
        <v>25.745000000000001</v>
      </c>
      <c r="AC49" s="7">
        <f t="shared" si="11"/>
        <v>41518</v>
      </c>
      <c r="AD49" s="7">
        <v>41517</v>
      </c>
      <c r="AE49">
        <v>1.3</v>
      </c>
      <c r="AG49" s="7">
        <f t="shared" si="12"/>
        <v>41518</v>
      </c>
      <c r="AH49" s="7">
        <v>41516</v>
      </c>
      <c r="AI49">
        <v>0.54500000000000004</v>
      </c>
      <c r="AK49" s="7">
        <f t="shared" si="13"/>
        <v>38899</v>
      </c>
      <c r="AL49" s="7">
        <v>38898</v>
      </c>
      <c r="AM49">
        <v>7.3</v>
      </c>
      <c r="AS49" s="7">
        <f t="shared" si="15"/>
        <v>41487</v>
      </c>
      <c r="AT49" s="7">
        <v>41486</v>
      </c>
      <c r="AU49">
        <v>0.6</v>
      </c>
      <c r="AW49" s="7">
        <f>VLOOKUP(AX49,$K$8:$M$176,3,0)</f>
        <v>41579</v>
      </c>
      <c r="AX49" s="7">
        <v>41578</v>
      </c>
      <c r="AY49">
        <v>1.41E-2</v>
      </c>
      <c r="BA49" s="7">
        <f t="shared" si="0"/>
        <v>41365</v>
      </c>
      <c r="BB49" s="7">
        <v>41362</v>
      </c>
      <c r="BC49" s="7" t="s">
        <v>54</v>
      </c>
      <c r="BD49" t="str">
        <f t="shared" si="1"/>
        <v>BY2YCZ Q114 Index</v>
      </c>
      <c r="BF49" s="6" t="e">
        <f ca="1">_xll.BDH(BD49,"PX_LAST",BB49,BB49,"Dir=V","Dts=S","Sort=D","Quote=C","QtTyp=P","Days=T",CONCATENATE("Per=cM"),"DtFmt=D","UseDPDF=Y","cols=2;rows=1")</f>
        <v>#NAME?</v>
      </c>
      <c r="BG49">
        <v>0.76</v>
      </c>
      <c r="BH49">
        <v>0.53</v>
      </c>
      <c r="BI49">
        <v>2.64</v>
      </c>
      <c r="BL49" s="7">
        <v>41362</v>
      </c>
      <c r="BM49" s="7" t="s">
        <v>54</v>
      </c>
      <c r="BN49" t="str">
        <f t="shared" si="2"/>
        <v>EC3MCZ Q114 Index</v>
      </c>
      <c r="BP49" s="6" t="e">
        <f ca="1">_xll.BDH(BN49,"PX_LAST",BL49,BL49,"Dir=V","Dts=S","Sort=D","Quote=C","QtTyp=P","Days=T",CONCATENATE("Per=cM"),"DtFmt=D","UseDPDF=Y","cols=2;rows=1")</f>
        <v>#NAME?</v>
      </c>
      <c r="BQ49">
        <v>0.53</v>
      </c>
      <c r="BS49" s="7">
        <v>41362</v>
      </c>
      <c r="BT49" s="7" t="s">
        <v>54</v>
      </c>
      <c r="BU49" t="str">
        <f t="shared" si="3"/>
        <v>BYXYCZ Q114 Index</v>
      </c>
      <c r="BW49" s="6" t="e">
        <f ca="1">_xll.BDH(BU49,"PX_LAST",BS49,BS49,"Dir=V","Dts=S","Sort=D","Quote=C","QtTyp=P","Days=T",CONCATENATE("Per=cM"),"DtFmt=D","UseDPDF=Y","cols=2;rows=1")</f>
        <v>#NAME?</v>
      </c>
      <c r="BX49">
        <v>2.64</v>
      </c>
    </row>
    <row r="50" spans="1:76" x14ac:dyDescent="0.25">
      <c r="A50" s="7">
        <v>41487</v>
      </c>
      <c r="B50" s="7">
        <f t="shared" si="4"/>
        <v>41456</v>
      </c>
      <c r="C50" s="7">
        <f t="shared" si="5"/>
        <v>41275</v>
      </c>
      <c r="H50" s="7">
        <v>41486</v>
      </c>
      <c r="I50" s="7">
        <v>41487</v>
      </c>
      <c r="J50" s="7"/>
      <c r="K50" s="7">
        <v>41486</v>
      </c>
      <c r="L50" s="7">
        <f t="shared" si="6"/>
        <v>41517</v>
      </c>
      <c r="M50" s="7">
        <f t="shared" si="7"/>
        <v>41487</v>
      </c>
      <c r="N50" s="7"/>
      <c r="O50" s="7"/>
      <c r="P50" s="7">
        <f t="shared" si="8"/>
        <v>41487</v>
      </c>
      <c r="Q50" s="7">
        <v>41486</v>
      </c>
      <c r="R50">
        <v>0.05</v>
      </c>
      <c r="T50" s="7">
        <f t="shared" si="9"/>
        <v>41487</v>
      </c>
      <c r="U50" s="7">
        <v>41486</v>
      </c>
      <c r="V50">
        <v>0.7</v>
      </c>
      <c r="W50">
        <v>0.7</v>
      </c>
      <c r="Y50" s="7">
        <f t="shared" si="10"/>
        <v>41487</v>
      </c>
      <c r="Z50" s="7">
        <v>41486</v>
      </c>
      <c r="AA50">
        <v>25.937000000000001</v>
      </c>
      <c r="AC50" s="7">
        <f t="shared" si="11"/>
        <v>41487</v>
      </c>
      <c r="AD50" s="7">
        <v>41486</v>
      </c>
      <c r="AE50">
        <v>1.4</v>
      </c>
      <c r="AG50" s="7">
        <f t="shared" si="12"/>
        <v>41487</v>
      </c>
      <c r="AH50" s="7">
        <v>41486</v>
      </c>
      <c r="AI50">
        <v>0.53600000000000003</v>
      </c>
      <c r="AK50" s="7">
        <f t="shared" si="13"/>
        <v>38808</v>
      </c>
      <c r="AL50" s="7">
        <v>38807</v>
      </c>
      <c r="AM50">
        <v>6.8</v>
      </c>
      <c r="AS50" s="7">
        <f t="shared" si="15"/>
        <v>41456</v>
      </c>
      <c r="AT50" s="7">
        <v>41455</v>
      </c>
      <c r="AU50">
        <v>-1.1000000000000001</v>
      </c>
      <c r="AW50" s="7">
        <f>VLOOKUP(AX50,$K$8:$M$176,3,0)</f>
        <v>41548</v>
      </c>
      <c r="AX50" s="7">
        <v>41547</v>
      </c>
      <c r="AY50">
        <v>1.2E-2</v>
      </c>
      <c r="BA50" s="7">
        <f t="shared" si="0"/>
        <v>41334</v>
      </c>
      <c r="BB50" s="7">
        <v>41333</v>
      </c>
      <c r="BC50" s="7" t="s">
        <v>54</v>
      </c>
      <c r="BD50" t="str">
        <f t="shared" si="1"/>
        <v>BY2YCZ Q114 Index</v>
      </c>
      <c r="BF50" s="6" t="e">
        <f ca="1">_xll.BDH(BD50,"PX_LAST",BB50,BB50,"Dir=V","Dts=S","Sort=D","Quote=C","QtTyp=P","Days=T",CONCATENATE("Per=cM"),"DtFmt=D","UseDPDF=Y","cols=2;rows=1")</f>
        <v>#NAME?</v>
      </c>
      <c r="BG50">
        <v>0.76</v>
      </c>
      <c r="BH50">
        <v>0.53</v>
      </c>
      <c r="BI50">
        <v>2.64</v>
      </c>
      <c r="BL50" s="7">
        <v>41333</v>
      </c>
      <c r="BM50" s="7" t="s">
        <v>54</v>
      </c>
      <c r="BN50" t="str">
        <f t="shared" si="2"/>
        <v>EC3MCZ Q114 Index</v>
      </c>
      <c r="BP50" s="6" t="e">
        <f ca="1">_xll.BDH(BN50,"PX_LAST",BL50,BL50,"Dir=V","Dts=S","Sort=D","Quote=C","QtTyp=P","Days=T",CONCATENATE("Per=cM"),"DtFmt=D","UseDPDF=Y","cols=2;rows=1")</f>
        <v>#NAME?</v>
      </c>
      <c r="BQ50">
        <v>0.53</v>
      </c>
      <c r="BS50" s="7">
        <v>41333</v>
      </c>
      <c r="BT50" s="7" t="s">
        <v>54</v>
      </c>
      <c r="BU50" t="str">
        <f t="shared" si="3"/>
        <v>BYXYCZ Q114 Index</v>
      </c>
      <c r="BW50" s="6" t="e">
        <f ca="1">_xll.BDH(BU50,"PX_LAST",BS50,BS50,"Dir=V","Dts=S","Sort=D","Quote=C","QtTyp=P","Days=T",CONCATENATE("Per=cM"),"DtFmt=D","UseDPDF=Y","cols=2;rows=1")</f>
        <v>#NAME?</v>
      </c>
      <c r="BX50">
        <v>2.64</v>
      </c>
    </row>
    <row r="51" spans="1:76" x14ac:dyDescent="0.25">
      <c r="A51" s="7">
        <v>41456</v>
      </c>
      <c r="B51" s="7">
        <f t="shared" si="4"/>
        <v>41456</v>
      </c>
      <c r="C51" s="7">
        <f t="shared" si="5"/>
        <v>41275</v>
      </c>
      <c r="H51" s="7">
        <v>41453</v>
      </c>
      <c r="I51" s="7">
        <v>41456</v>
      </c>
      <c r="J51" s="7"/>
      <c r="K51" s="7">
        <v>41455</v>
      </c>
      <c r="L51" s="7">
        <f t="shared" si="6"/>
        <v>41486</v>
      </c>
      <c r="M51" s="7">
        <f t="shared" si="7"/>
        <v>41456</v>
      </c>
      <c r="N51" s="7"/>
      <c r="O51" s="7"/>
      <c r="P51" s="7">
        <f t="shared" si="8"/>
        <v>41456</v>
      </c>
      <c r="Q51" s="7">
        <v>41453</v>
      </c>
      <c r="R51">
        <v>0.05</v>
      </c>
      <c r="T51" s="7">
        <f t="shared" si="9"/>
        <v>41456</v>
      </c>
      <c r="U51" s="7">
        <v>41453</v>
      </c>
      <c r="V51">
        <v>0.71</v>
      </c>
      <c r="W51">
        <v>0.71</v>
      </c>
      <c r="Y51" s="7">
        <f t="shared" si="10"/>
        <v>41456</v>
      </c>
      <c r="Z51" s="7">
        <v>41453</v>
      </c>
      <c r="AA51">
        <v>26.006</v>
      </c>
      <c r="AC51" s="7">
        <f t="shared" si="11"/>
        <v>41456</v>
      </c>
      <c r="AD51" s="7">
        <v>41455</v>
      </c>
      <c r="AE51">
        <v>1.6</v>
      </c>
      <c r="AG51" s="7">
        <f t="shared" si="12"/>
        <v>41456</v>
      </c>
      <c r="AH51" s="7">
        <v>41453</v>
      </c>
      <c r="AI51">
        <v>0.52700000000000002</v>
      </c>
      <c r="AK51" s="7">
        <f t="shared" si="13"/>
        <v>38718</v>
      </c>
      <c r="AL51" s="7">
        <v>38716</v>
      </c>
      <c r="AM51">
        <v>6.1</v>
      </c>
      <c r="AS51" s="7">
        <f t="shared" si="15"/>
        <v>41426</v>
      </c>
      <c r="AT51" s="7">
        <v>41425</v>
      </c>
      <c r="AU51">
        <v>2</v>
      </c>
      <c r="AW51" s="7">
        <v>41518</v>
      </c>
      <c r="AX51" s="7">
        <v>41516</v>
      </c>
      <c r="AY51">
        <v>5.4199999999999998E-2</v>
      </c>
      <c r="BA51" s="7">
        <f t="shared" si="0"/>
        <v>41306</v>
      </c>
      <c r="BB51" s="7">
        <v>41305</v>
      </c>
      <c r="BC51" s="7" t="s">
        <v>54</v>
      </c>
      <c r="BD51" t="str">
        <f t="shared" si="1"/>
        <v>BY2YCZ Q114 Index</v>
      </c>
      <c r="BF51" s="6" t="e">
        <f ca="1">_xll.BDH(BD51,"PX_LAST",BB51,BB51,"Dir=V","Dts=S","Sort=D","Quote=C","QtTyp=P","Days=T",CONCATENATE("Per=cM"),"DtFmt=D","UseDPDF=Y","cols=2;rows=1")</f>
        <v>#NAME?</v>
      </c>
      <c r="BG51">
        <v>0.76</v>
      </c>
      <c r="BH51">
        <v>0.52</v>
      </c>
      <c r="BI51">
        <v>2.65</v>
      </c>
      <c r="BL51" s="7">
        <v>41305</v>
      </c>
      <c r="BM51" s="7" t="s">
        <v>54</v>
      </c>
      <c r="BN51" t="str">
        <f t="shared" si="2"/>
        <v>EC3MCZ Q114 Index</v>
      </c>
      <c r="BP51" s="6" t="e">
        <f ca="1">_xll.BDH(BN51,"PX_LAST",BL51,BL51,"Dir=V","Dts=S","Sort=D","Quote=C","QtTyp=P","Days=T",CONCATENATE("Per=cM"),"DtFmt=D","UseDPDF=Y","cols=2;rows=1")</f>
        <v>#NAME?</v>
      </c>
      <c r="BQ51">
        <v>0.52</v>
      </c>
      <c r="BS51" s="7">
        <v>41305</v>
      </c>
      <c r="BT51" s="7" t="s">
        <v>54</v>
      </c>
      <c r="BU51" t="str">
        <f t="shared" si="3"/>
        <v>BYXYCZ Q114 Index</v>
      </c>
      <c r="BW51" s="6" t="e">
        <f ca="1">_xll.BDH(BU51,"PX_LAST",BS51,BS51,"Dir=V","Dts=S","Sort=D","Quote=C","QtTyp=P","Days=T",CONCATENATE("Per=cM"),"DtFmt=D","UseDPDF=Y","cols=2;rows=1")</f>
        <v>#NAME?</v>
      </c>
      <c r="BX51">
        <v>2.65</v>
      </c>
    </row>
    <row r="52" spans="1:76" x14ac:dyDescent="0.25">
      <c r="A52" s="7">
        <v>41426</v>
      </c>
      <c r="B52" s="7">
        <f t="shared" si="4"/>
        <v>41365</v>
      </c>
      <c r="C52" s="7">
        <f t="shared" si="5"/>
        <v>41275</v>
      </c>
      <c r="H52" s="7">
        <v>41425</v>
      </c>
      <c r="I52" s="7">
        <v>41426</v>
      </c>
      <c r="J52" s="7"/>
      <c r="K52" s="7">
        <v>41425</v>
      </c>
      <c r="L52" s="7">
        <f t="shared" si="6"/>
        <v>41455</v>
      </c>
      <c r="M52" s="7">
        <f t="shared" si="7"/>
        <v>41426</v>
      </c>
      <c r="N52" s="7"/>
      <c r="O52" s="7"/>
      <c r="P52" s="7">
        <f t="shared" si="8"/>
        <v>41426</v>
      </c>
      <c r="Q52" s="7">
        <v>41425</v>
      </c>
      <c r="R52">
        <v>0.05</v>
      </c>
      <c r="T52" s="7">
        <f t="shared" si="9"/>
        <v>41426</v>
      </c>
      <c r="U52" s="7">
        <v>41425</v>
      </c>
      <c r="V52">
        <v>0.71</v>
      </c>
      <c r="W52">
        <v>0.71</v>
      </c>
      <c r="Y52" s="7">
        <f t="shared" si="10"/>
        <v>41426</v>
      </c>
      <c r="Z52" s="7">
        <v>41425</v>
      </c>
      <c r="AA52">
        <v>25.727</v>
      </c>
      <c r="AC52" s="7">
        <f t="shared" si="11"/>
        <v>41426</v>
      </c>
      <c r="AD52" s="7">
        <v>41425</v>
      </c>
      <c r="AE52">
        <v>1.3</v>
      </c>
      <c r="AG52" s="7">
        <f t="shared" si="12"/>
        <v>41426</v>
      </c>
      <c r="AH52" s="7">
        <v>41425</v>
      </c>
      <c r="AI52">
        <v>0.47799999999999998</v>
      </c>
      <c r="AK52" s="7">
        <f t="shared" si="13"/>
        <v>38626</v>
      </c>
      <c r="AL52" s="7">
        <v>38625</v>
      </c>
      <c r="AM52">
        <v>6.5</v>
      </c>
      <c r="AS52" s="7">
        <f t="shared" si="15"/>
        <v>41395</v>
      </c>
      <c r="AT52" s="7">
        <v>41394</v>
      </c>
      <c r="AU52">
        <v>-0.4</v>
      </c>
      <c r="AW52" s="7">
        <f>VLOOKUP(AX52,$K$8:$M$176,3,0)</f>
        <v>41487</v>
      </c>
      <c r="AX52" s="7">
        <v>41486</v>
      </c>
      <c r="AY52">
        <v>1.54E-2</v>
      </c>
      <c r="BA52" s="7">
        <f t="shared" si="0"/>
        <v>41275</v>
      </c>
      <c r="BB52" s="7">
        <v>41274</v>
      </c>
      <c r="BC52" s="7" t="s">
        <v>55</v>
      </c>
      <c r="BD52" t="str">
        <f t="shared" si="1"/>
        <v>BY2YCZ Q413 Index</v>
      </c>
      <c r="BF52" s="6" t="e">
        <f ca="1">_xll.BDH(BD52,"PX_LAST",BB52,BB52,"Dir=V","Dts=S","Sort=D","Quote=C","QtTyp=P","Days=T",CONCATENATE("Per=cM"),"DtFmt=D","UseDPDF=Y","cols=2;rows=1")</f>
        <v>#NAME?</v>
      </c>
      <c r="BG52">
        <v>0.96</v>
      </c>
      <c r="BH52">
        <v>0.6</v>
      </c>
      <c r="BI52">
        <v>2.65</v>
      </c>
      <c r="BL52" s="7">
        <v>41274</v>
      </c>
      <c r="BM52" s="7" t="s">
        <v>55</v>
      </c>
      <c r="BN52" t="str">
        <f t="shared" si="2"/>
        <v>EC3MCZ Q413 Index</v>
      </c>
      <c r="BP52" s="6" t="e">
        <f ca="1">_xll.BDH(BN52,"PX_LAST",BL52,BL52,"Dir=V","Dts=S","Sort=D","Quote=C","QtTyp=P","Days=T",CONCATENATE("Per=cM"),"DtFmt=D","UseDPDF=Y","cols=2;rows=1")</f>
        <v>#NAME?</v>
      </c>
      <c r="BQ52">
        <v>0.6</v>
      </c>
      <c r="BS52" s="7">
        <v>41274</v>
      </c>
      <c r="BT52" s="7" t="s">
        <v>55</v>
      </c>
      <c r="BU52" t="str">
        <f t="shared" si="3"/>
        <v>BYXYCZ Q413 Index</v>
      </c>
      <c r="BW52" s="6" t="e">
        <f ca="1">_xll.BDH(BU52,"PX_LAST",BS52,BS52,"Dir=V","Dts=S","Sort=D","Quote=C","QtTyp=P","Days=T",CONCATENATE("Per=cM"),"DtFmt=D","UseDPDF=Y","cols=2;rows=1")</f>
        <v>#NAME?</v>
      </c>
      <c r="BX52">
        <v>2.65</v>
      </c>
    </row>
    <row r="53" spans="1:76" x14ac:dyDescent="0.25">
      <c r="A53" s="7">
        <v>41395</v>
      </c>
      <c r="B53" s="7">
        <f t="shared" si="4"/>
        <v>41365</v>
      </c>
      <c r="C53" s="7">
        <f t="shared" si="5"/>
        <v>41275</v>
      </c>
      <c r="H53" s="7">
        <v>41394</v>
      </c>
      <c r="I53" s="7">
        <v>41395</v>
      </c>
      <c r="J53" s="7"/>
      <c r="K53" s="7">
        <v>41394</v>
      </c>
      <c r="L53" s="7">
        <f t="shared" si="6"/>
        <v>41425</v>
      </c>
      <c r="M53" s="7">
        <f t="shared" si="7"/>
        <v>41395</v>
      </c>
      <c r="N53" s="7"/>
      <c r="O53" s="7"/>
      <c r="P53" s="7">
        <f t="shared" si="8"/>
        <v>41395</v>
      </c>
      <c r="Q53" s="7">
        <v>41394</v>
      </c>
      <c r="R53">
        <v>0.05</v>
      </c>
      <c r="T53" s="7">
        <f t="shared" si="9"/>
        <v>41395</v>
      </c>
      <c r="U53" s="7">
        <v>41394</v>
      </c>
      <c r="V53">
        <v>0.69</v>
      </c>
      <c r="W53">
        <v>0.69</v>
      </c>
      <c r="Y53" s="7">
        <f t="shared" si="10"/>
        <v>41395</v>
      </c>
      <c r="Z53" s="7">
        <v>41394</v>
      </c>
      <c r="AA53">
        <v>25.803999999999998</v>
      </c>
      <c r="AC53" s="7">
        <f t="shared" si="11"/>
        <v>41395</v>
      </c>
      <c r="AD53" s="7">
        <v>41394</v>
      </c>
      <c r="AE53">
        <v>1.7</v>
      </c>
      <c r="AG53" s="7">
        <f t="shared" si="12"/>
        <v>41395</v>
      </c>
      <c r="AH53" s="7">
        <v>41394</v>
      </c>
      <c r="AI53">
        <v>0.51</v>
      </c>
      <c r="AK53" s="7">
        <f t="shared" si="13"/>
        <v>38534</v>
      </c>
      <c r="AL53" s="7">
        <v>38533</v>
      </c>
      <c r="AM53">
        <v>7</v>
      </c>
      <c r="AS53" s="7">
        <f t="shared" si="15"/>
        <v>41365</v>
      </c>
      <c r="AT53" s="7">
        <v>41364</v>
      </c>
      <c r="AU53">
        <v>-0.6</v>
      </c>
      <c r="AW53" s="7">
        <v>41456</v>
      </c>
      <c r="AX53" s="7">
        <v>41453</v>
      </c>
      <c r="AY53">
        <v>4.3499999999999997E-2</v>
      </c>
      <c r="BA53" s="7">
        <f t="shared" si="0"/>
        <v>41244</v>
      </c>
      <c r="BB53" s="7">
        <v>41243</v>
      </c>
      <c r="BC53" s="7" t="s">
        <v>55</v>
      </c>
      <c r="BD53" t="str">
        <f t="shared" si="1"/>
        <v>BY2YCZ Q413 Index</v>
      </c>
      <c r="BF53" s="6" t="e">
        <f ca="1">_xll.BDH(BD53,"PX_LAST",BB53,BB53,"Dir=V","Dts=S","Sort=D","Quote=C","QtTyp=P","Days=T",CONCATENATE("Per=cM"),"DtFmt=D","UseDPDF=Y","cols=2;rows=1")</f>
        <v>#NAME?</v>
      </c>
      <c r="BG53">
        <v>0.96</v>
      </c>
      <c r="BH53">
        <v>0.59</v>
      </c>
      <c r="BI53">
        <v>2.68</v>
      </c>
      <c r="BL53" s="7">
        <v>41243</v>
      </c>
      <c r="BM53" s="7" t="s">
        <v>55</v>
      </c>
      <c r="BN53" t="str">
        <f t="shared" si="2"/>
        <v>EC3MCZ Q413 Index</v>
      </c>
      <c r="BP53" s="6" t="e">
        <f ca="1">_xll.BDH(BN53,"PX_LAST",BL53,BL53,"Dir=V","Dts=S","Sort=D","Quote=C","QtTyp=P","Days=T",CONCATENATE("Per=cM"),"DtFmt=D","UseDPDF=Y","cols=2;rows=1")</f>
        <v>#NAME?</v>
      </c>
      <c r="BQ53">
        <v>0.59</v>
      </c>
      <c r="BS53" s="7">
        <v>41243</v>
      </c>
      <c r="BT53" s="7" t="s">
        <v>55</v>
      </c>
      <c r="BU53" t="str">
        <f t="shared" si="3"/>
        <v>BYXYCZ Q413 Index</v>
      </c>
      <c r="BW53" s="6" t="e">
        <f ca="1">_xll.BDH(BU53,"PX_LAST",BS53,BS53,"Dir=V","Dts=S","Sort=D","Quote=C","QtTyp=P","Days=T",CONCATENATE("Per=cM"),"DtFmt=D","UseDPDF=Y","cols=2;rows=1")</f>
        <v>#NAME?</v>
      </c>
      <c r="BX53">
        <v>2.68</v>
      </c>
    </row>
    <row r="54" spans="1:76" x14ac:dyDescent="0.25">
      <c r="A54" s="7">
        <v>41365</v>
      </c>
      <c r="B54" s="7">
        <f t="shared" si="4"/>
        <v>41365</v>
      </c>
      <c r="C54" s="7">
        <f t="shared" si="5"/>
        <v>41275</v>
      </c>
      <c r="H54" s="7">
        <v>41362</v>
      </c>
      <c r="I54" s="7">
        <v>41365</v>
      </c>
      <c r="J54" s="7"/>
      <c r="K54" s="7">
        <v>41364</v>
      </c>
      <c r="L54" s="7">
        <f t="shared" si="6"/>
        <v>41394</v>
      </c>
      <c r="M54" s="7">
        <f t="shared" si="7"/>
        <v>41365</v>
      </c>
      <c r="N54" s="7"/>
      <c r="O54" s="7"/>
      <c r="P54" s="7">
        <f t="shared" si="8"/>
        <v>41365</v>
      </c>
      <c r="Q54" s="7">
        <v>41362</v>
      </c>
      <c r="R54">
        <v>0.05</v>
      </c>
      <c r="T54" s="7">
        <f t="shared" si="9"/>
        <v>41365</v>
      </c>
      <c r="U54" s="7">
        <v>41362</v>
      </c>
      <c r="V54">
        <v>0.69</v>
      </c>
      <c r="W54">
        <v>0.69</v>
      </c>
      <c r="Y54" s="7">
        <f t="shared" si="10"/>
        <v>41365</v>
      </c>
      <c r="Z54" s="7">
        <v>41362</v>
      </c>
      <c r="AA54">
        <v>25.738</v>
      </c>
      <c r="AC54" s="7">
        <f t="shared" si="11"/>
        <v>41365</v>
      </c>
      <c r="AD54" s="7">
        <v>41364</v>
      </c>
      <c r="AE54">
        <v>1.7</v>
      </c>
      <c r="AG54" s="7">
        <f t="shared" si="12"/>
        <v>41365</v>
      </c>
      <c r="AH54" s="7">
        <v>41362</v>
      </c>
      <c r="AI54">
        <v>0.54700000000000004</v>
      </c>
      <c r="AK54" s="7">
        <f t="shared" si="13"/>
        <v>38443</v>
      </c>
      <c r="AL54" s="7">
        <v>38442</v>
      </c>
      <c r="AM54">
        <v>6.5</v>
      </c>
      <c r="AS54" s="7">
        <f t="shared" si="15"/>
        <v>41334</v>
      </c>
      <c r="AT54" s="7">
        <v>41333</v>
      </c>
      <c r="AU54">
        <v>1.2</v>
      </c>
      <c r="AW54" s="7">
        <f>VLOOKUP(AX54,$K$8:$M$176,3,0)</f>
        <v>41426</v>
      </c>
      <c r="AX54" s="7">
        <v>41425</v>
      </c>
      <c r="AY54">
        <v>6.8999999999999999E-3</v>
      </c>
      <c r="BA54" s="7">
        <f t="shared" si="0"/>
        <v>41214</v>
      </c>
      <c r="BB54" s="7">
        <v>41213</v>
      </c>
      <c r="BC54" s="7" t="s">
        <v>55</v>
      </c>
      <c r="BD54" t="str">
        <f t="shared" si="1"/>
        <v>BY2YCZ Q413 Index</v>
      </c>
      <c r="BF54" s="6" t="e">
        <f ca="1">_xll.BDH(BD54,"PX_LAST",BB54,BB54,"Dir=V","Dts=S","Sort=D","Quote=C","QtTyp=P","Days=T",CONCATENATE("Per=cM"),"DtFmt=D","UseDPDF=Y","cols=2;rows=1")</f>
        <v>#NAME?</v>
      </c>
      <c r="BG54">
        <v>0.96</v>
      </c>
      <c r="BH54">
        <v>0.6</v>
      </c>
      <c r="BI54">
        <v>2.85</v>
      </c>
      <c r="BL54" s="7">
        <v>41213</v>
      </c>
      <c r="BM54" s="7" t="s">
        <v>55</v>
      </c>
      <c r="BN54" t="str">
        <f t="shared" si="2"/>
        <v>EC3MCZ Q413 Index</v>
      </c>
      <c r="BP54" s="6" t="e">
        <f ca="1">_xll.BDH(BN54,"PX_LAST",BL54,BL54,"Dir=V","Dts=S","Sort=D","Quote=C","QtTyp=P","Days=T",CONCATENATE("Per=cM"),"DtFmt=D","UseDPDF=Y","cols=2;rows=1")</f>
        <v>#NAME?</v>
      </c>
      <c r="BQ54">
        <v>0.6</v>
      </c>
      <c r="BS54" s="7">
        <v>41213</v>
      </c>
      <c r="BT54" s="7" t="s">
        <v>55</v>
      </c>
      <c r="BU54" t="str">
        <f t="shared" si="3"/>
        <v>BYXYCZ Q413 Index</v>
      </c>
      <c r="BW54" s="6" t="e">
        <f ca="1">_xll.BDH(BU54,"PX_LAST",BS54,BS54,"Dir=V","Dts=S","Sort=D","Quote=C","QtTyp=P","Days=T",CONCATENATE("Per=cM"),"DtFmt=D","UseDPDF=Y","cols=2;rows=1")</f>
        <v>#NAME?</v>
      </c>
      <c r="BX54">
        <v>2.85</v>
      </c>
    </row>
    <row r="55" spans="1:76" x14ac:dyDescent="0.25">
      <c r="A55" s="7">
        <v>41334</v>
      </c>
      <c r="B55" s="7">
        <f t="shared" si="4"/>
        <v>41275</v>
      </c>
      <c r="C55" s="7">
        <f t="shared" si="5"/>
        <v>41275</v>
      </c>
      <c r="H55" s="7">
        <v>41333</v>
      </c>
      <c r="I55" s="7">
        <v>41334</v>
      </c>
      <c r="J55" s="7"/>
      <c r="K55" s="7">
        <v>41333</v>
      </c>
      <c r="L55" s="7">
        <f t="shared" si="6"/>
        <v>41364</v>
      </c>
      <c r="M55" s="7">
        <f t="shared" si="7"/>
        <v>41334</v>
      </c>
      <c r="N55" s="7"/>
      <c r="O55" s="7"/>
      <c r="P55" s="7">
        <f t="shared" si="8"/>
        <v>41334</v>
      </c>
      <c r="Q55" s="7">
        <v>41333</v>
      </c>
      <c r="R55">
        <v>0.05</v>
      </c>
      <c r="T55" s="7">
        <f t="shared" si="9"/>
        <v>41334</v>
      </c>
      <c r="U55" s="7">
        <v>41333</v>
      </c>
      <c r="V55">
        <v>0.8</v>
      </c>
      <c r="W55">
        <v>0.8</v>
      </c>
      <c r="Y55" s="7">
        <f t="shared" si="10"/>
        <v>41334</v>
      </c>
      <c r="Z55" s="7">
        <v>41333</v>
      </c>
      <c r="AA55">
        <v>25.661999999999999</v>
      </c>
      <c r="AC55" s="7">
        <f t="shared" si="11"/>
        <v>41334</v>
      </c>
      <c r="AD55" s="7">
        <v>41333</v>
      </c>
      <c r="AE55">
        <v>1.7</v>
      </c>
      <c r="AG55" s="7">
        <f t="shared" si="12"/>
        <v>41334</v>
      </c>
      <c r="AH55" s="7">
        <v>41333</v>
      </c>
      <c r="AI55">
        <v>0.55700000000000005</v>
      </c>
      <c r="AK55" s="7">
        <f t="shared" si="13"/>
        <v>38353</v>
      </c>
      <c r="AL55" s="7">
        <v>38352</v>
      </c>
      <c r="AM55">
        <v>5.9</v>
      </c>
      <c r="AS55" s="7">
        <f t="shared" si="15"/>
        <v>41306</v>
      </c>
      <c r="AT55" s="7">
        <v>41305</v>
      </c>
      <c r="AU55">
        <v>-0.6</v>
      </c>
      <c r="AW55" s="7">
        <f>VLOOKUP(AX55,$K$8:$M$176,3,0)</f>
        <v>41395</v>
      </c>
      <c r="AX55" s="7">
        <v>41394</v>
      </c>
      <c r="AY55">
        <v>-5.9200000000000003E-2</v>
      </c>
      <c r="BA55" s="7">
        <f t="shared" si="0"/>
        <v>41183</v>
      </c>
      <c r="BB55" s="7">
        <v>41180</v>
      </c>
      <c r="BC55" s="7" t="s">
        <v>56</v>
      </c>
      <c r="BD55" t="str">
        <f t="shared" si="1"/>
        <v>BY2YCZ Q313 Index</v>
      </c>
      <c r="BF55" s="6" t="e">
        <f ca="1">_xll.BDH(BD55,"PX_LAST",BB55,BB55,"Dir=V","Dts=S","Sort=D","Quote=C","QtTyp=P","Days=T",CONCATENATE("Per=cM"),"DtFmt=D","UseDPDF=Y","cols=2;rows=1")</f>
        <v>#NAME?</v>
      </c>
      <c r="BG55">
        <v>2.16</v>
      </c>
      <c r="BH55">
        <v>1.01</v>
      </c>
      <c r="BI55">
        <v>2.94</v>
      </c>
      <c r="BL55" s="7">
        <v>41180</v>
      </c>
      <c r="BM55" s="7" t="s">
        <v>56</v>
      </c>
      <c r="BN55" t="str">
        <f t="shared" si="2"/>
        <v>EC3MCZ Q313 Index</v>
      </c>
      <c r="BP55" s="6" t="e">
        <f ca="1">_xll.BDH(BN55,"PX_LAST",BL55,BL55,"Dir=V","Dts=S","Sort=D","Quote=C","QtTyp=P","Days=T",CONCATENATE("Per=cM"),"DtFmt=D","UseDPDF=Y","cols=2;rows=1")</f>
        <v>#NAME?</v>
      </c>
      <c r="BQ55">
        <v>1.01</v>
      </c>
      <c r="BS55" s="7">
        <v>41180</v>
      </c>
      <c r="BT55" s="7" t="s">
        <v>56</v>
      </c>
      <c r="BU55" t="str">
        <f t="shared" si="3"/>
        <v>BYXYCZ Q313 Index</v>
      </c>
      <c r="BW55" s="6" t="e">
        <f ca="1">_xll.BDH(BU55,"PX_LAST",BS55,BS55,"Dir=V","Dts=S","Sort=D","Quote=C","QtTyp=P","Days=T",CONCATENATE("Per=cM"),"DtFmt=D","UseDPDF=Y","cols=2;rows=1")</f>
        <v>#NAME?</v>
      </c>
      <c r="BX55">
        <v>2.94</v>
      </c>
    </row>
    <row r="56" spans="1:76" x14ac:dyDescent="0.25">
      <c r="A56" s="7">
        <v>41306</v>
      </c>
      <c r="B56" s="7">
        <f t="shared" si="4"/>
        <v>41275</v>
      </c>
      <c r="C56" s="7">
        <f t="shared" si="5"/>
        <v>41275</v>
      </c>
      <c r="H56" s="7">
        <v>41305</v>
      </c>
      <c r="I56" s="7">
        <v>41306</v>
      </c>
      <c r="J56" s="7"/>
      <c r="K56" s="7">
        <v>41305</v>
      </c>
      <c r="L56" s="7">
        <f t="shared" si="6"/>
        <v>41333</v>
      </c>
      <c r="M56" s="7">
        <f t="shared" si="7"/>
        <v>41306</v>
      </c>
      <c r="N56" s="7"/>
      <c r="O56" s="7"/>
      <c r="P56" s="7">
        <f t="shared" si="8"/>
        <v>41306</v>
      </c>
      <c r="Q56" s="7">
        <v>41305</v>
      </c>
      <c r="R56">
        <v>0.05</v>
      </c>
      <c r="T56" s="7">
        <f t="shared" si="9"/>
        <v>41306</v>
      </c>
      <c r="U56" s="7">
        <v>41305</v>
      </c>
      <c r="V56">
        <v>0.87</v>
      </c>
      <c r="W56">
        <v>0.87</v>
      </c>
      <c r="Y56" s="7">
        <f t="shared" si="10"/>
        <v>41306</v>
      </c>
      <c r="Z56" s="7">
        <v>41305</v>
      </c>
      <c r="AA56">
        <v>25.672000000000001</v>
      </c>
      <c r="AC56" s="7">
        <f t="shared" si="11"/>
        <v>41306</v>
      </c>
      <c r="AD56" s="7">
        <v>41305</v>
      </c>
      <c r="AE56">
        <v>1.9</v>
      </c>
      <c r="AG56" s="7">
        <f t="shared" si="12"/>
        <v>41306</v>
      </c>
      <c r="AH56" s="7">
        <v>41305</v>
      </c>
      <c r="AI56">
        <v>0.62</v>
      </c>
      <c r="AK56" s="7">
        <f t="shared" si="13"/>
        <v>38261</v>
      </c>
      <c r="AL56" s="7">
        <v>38260</v>
      </c>
      <c r="AM56">
        <v>4.9000000000000004</v>
      </c>
      <c r="AS56" s="7">
        <f t="shared" si="15"/>
        <v>41275</v>
      </c>
      <c r="AT56" s="7">
        <v>41274</v>
      </c>
      <c r="AU56">
        <v>1.7</v>
      </c>
      <c r="AW56" s="7">
        <v>41365</v>
      </c>
      <c r="AX56" s="7">
        <v>41362</v>
      </c>
      <c r="AY56">
        <v>-4.4400000000000002E-2</v>
      </c>
      <c r="BA56" s="7">
        <f t="shared" si="0"/>
        <v>41153</v>
      </c>
      <c r="BB56" s="7">
        <v>41152</v>
      </c>
      <c r="BC56" s="7" t="s">
        <v>56</v>
      </c>
      <c r="BD56" t="str">
        <f t="shared" si="1"/>
        <v>BY2YCZ Q313 Index</v>
      </c>
      <c r="BF56" s="6" t="e">
        <f ca="1">_xll.BDH(BD56,"PX_LAST",BB56,BB56,"Dir=V","Dts=S","Sort=D","Quote=C","QtTyp=P","Days=T",CONCATENATE("Per=cM"),"DtFmt=D","UseDPDF=Y","cols=2;rows=1")</f>
        <v>#NAME?</v>
      </c>
      <c r="BG56">
        <v>2.16</v>
      </c>
      <c r="BH56">
        <v>1.04</v>
      </c>
      <c r="BI56">
        <v>2.96</v>
      </c>
      <c r="BL56" s="7">
        <v>41152</v>
      </c>
      <c r="BM56" s="7" t="s">
        <v>56</v>
      </c>
      <c r="BN56" t="str">
        <f t="shared" si="2"/>
        <v>EC3MCZ Q313 Index</v>
      </c>
      <c r="BP56" s="6" t="e">
        <f ca="1">_xll.BDH(BN56,"PX_LAST",BL56,BL56,"Dir=V","Dts=S","Sort=D","Quote=C","QtTyp=P","Days=T",CONCATENATE("Per=cM"),"DtFmt=D","UseDPDF=Y","cols=2;rows=1")</f>
        <v>#NAME?</v>
      </c>
      <c r="BQ56">
        <v>1.04</v>
      </c>
      <c r="BS56" s="7">
        <v>41152</v>
      </c>
      <c r="BT56" s="7" t="s">
        <v>56</v>
      </c>
      <c r="BU56" t="str">
        <f t="shared" si="3"/>
        <v>BYXYCZ Q313 Index</v>
      </c>
      <c r="BW56" s="6" t="e">
        <f ca="1">_xll.BDH(BU56,"PX_LAST",BS56,BS56,"Dir=V","Dts=S","Sort=D","Quote=C","QtTyp=P","Days=T",CONCATENATE("Per=cM"),"DtFmt=D","UseDPDF=Y","cols=2;rows=1")</f>
        <v>#NAME?</v>
      </c>
      <c r="BX56">
        <v>2.96</v>
      </c>
    </row>
    <row r="57" spans="1:76" x14ac:dyDescent="0.25">
      <c r="A57" s="7">
        <v>41275</v>
      </c>
      <c r="B57" s="7">
        <f t="shared" si="4"/>
        <v>41275</v>
      </c>
      <c r="C57" s="7">
        <f t="shared" si="5"/>
        <v>41275</v>
      </c>
      <c r="H57" s="7">
        <v>41274</v>
      </c>
      <c r="I57" s="7">
        <v>41275</v>
      </c>
      <c r="J57" s="7"/>
      <c r="K57" s="7">
        <v>41274</v>
      </c>
      <c r="L57" s="7">
        <f t="shared" si="6"/>
        <v>41305</v>
      </c>
      <c r="M57" s="7">
        <f t="shared" si="7"/>
        <v>41275</v>
      </c>
      <c r="N57" s="7"/>
      <c r="O57" s="7"/>
      <c r="P57" s="7">
        <f t="shared" si="8"/>
        <v>41275</v>
      </c>
      <c r="Q57" s="7">
        <v>41274</v>
      </c>
      <c r="R57">
        <v>0.05</v>
      </c>
      <c r="T57" s="7">
        <f t="shared" si="9"/>
        <v>41275</v>
      </c>
      <c r="U57" s="7">
        <v>41274</v>
      </c>
      <c r="V57">
        <v>0.86</v>
      </c>
      <c r="W57">
        <v>0.86</v>
      </c>
      <c r="Y57" s="7">
        <f t="shared" si="10"/>
        <v>41275</v>
      </c>
      <c r="Z57" s="7">
        <v>41274</v>
      </c>
      <c r="AA57">
        <v>25.096</v>
      </c>
      <c r="AC57" s="7">
        <f t="shared" si="11"/>
        <v>41275</v>
      </c>
      <c r="AD57" s="7">
        <v>41274</v>
      </c>
      <c r="AE57">
        <v>2.4</v>
      </c>
      <c r="AG57" s="7">
        <f t="shared" si="12"/>
        <v>41275</v>
      </c>
      <c r="AH57" s="7">
        <v>41274</v>
      </c>
      <c r="AI57">
        <v>0.54200000000000004</v>
      </c>
      <c r="AK57" s="7">
        <f t="shared" si="13"/>
        <v>38169</v>
      </c>
      <c r="AL57" s="7">
        <v>38168</v>
      </c>
      <c r="AM57">
        <v>4.2</v>
      </c>
      <c r="AS57" s="7">
        <f t="shared" si="15"/>
        <v>41244</v>
      </c>
      <c r="AT57" s="7">
        <v>41243</v>
      </c>
      <c r="AU57">
        <v>-0.8</v>
      </c>
      <c r="AW57" s="7">
        <f>VLOOKUP(AX57,$K$8:$M$176,3,0)</f>
        <v>41334</v>
      </c>
      <c r="AX57" s="7">
        <v>41333</v>
      </c>
      <c r="AY57">
        <v>-1.54E-2</v>
      </c>
      <c r="BA57" s="7">
        <f t="shared" si="0"/>
        <v>41122</v>
      </c>
      <c r="BB57" s="7">
        <v>41121</v>
      </c>
      <c r="BC57" s="7" t="s">
        <v>56</v>
      </c>
      <c r="BD57" t="str">
        <f t="shared" si="1"/>
        <v>BY2YCZ Q313 Index</v>
      </c>
      <c r="BF57" s="6" t="e">
        <f ca="1">_xll.BDH(BD57,"PX_LAST",BB57,BB57,"Dir=V","Dts=S","Sort=D","Quote=C","QtTyp=P","Days=T",CONCATENATE("Per=cM"),"DtFmt=D","UseDPDF=Y","cols=2;rows=1")</f>
        <v>#NAME?</v>
      </c>
      <c r="BG57">
        <v>2.16</v>
      </c>
      <c r="BH57">
        <v>1.04</v>
      </c>
      <c r="BI57">
        <v>2.96</v>
      </c>
      <c r="BL57" s="7">
        <v>41121</v>
      </c>
      <c r="BM57" s="7" t="s">
        <v>56</v>
      </c>
      <c r="BN57" t="str">
        <f t="shared" si="2"/>
        <v>EC3MCZ Q313 Index</v>
      </c>
      <c r="BP57" s="6" t="e">
        <f ca="1">_xll.BDH(BN57,"PX_LAST",BL57,BL57,"Dir=V","Dts=S","Sort=D","Quote=C","QtTyp=P","Days=T",CONCATENATE("Per=cM"),"DtFmt=D","UseDPDF=Y","cols=2;rows=1")</f>
        <v>#NAME?</v>
      </c>
      <c r="BQ57">
        <v>1.04</v>
      </c>
      <c r="BS57" s="7">
        <v>41121</v>
      </c>
      <c r="BT57" s="7" t="s">
        <v>56</v>
      </c>
      <c r="BU57" t="str">
        <f t="shared" si="3"/>
        <v>BYXYCZ Q313 Index</v>
      </c>
      <c r="BW57" s="6" t="e">
        <f ca="1">_xll.BDH(BU57,"PX_LAST",BS57,BS57,"Dir=V","Dts=S","Sort=D","Quote=C","QtTyp=P","Days=T",CONCATENATE("Per=cM"),"DtFmt=D","UseDPDF=Y","cols=2;rows=1")</f>
        <v>#NAME?</v>
      </c>
      <c r="BX57">
        <v>2.96</v>
      </c>
    </row>
    <row r="58" spans="1:76" x14ac:dyDescent="0.25">
      <c r="A58" s="7">
        <v>41244</v>
      </c>
      <c r="B58" s="7">
        <f t="shared" si="4"/>
        <v>41183</v>
      </c>
      <c r="C58" s="7">
        <f t="shared" si="5"/>
        <v>40909</v>
      </c>
      <c r="H58" s="7">
        <v>41243</v>
      </c>
      <c r="I58" s="7">
        <v>41244</v>
      </c>
      <c r="J58" s="7"/>
      <c r="K58" s="7">
        <v>41243</v>
      </c>
      <c r="L58" s="7">
        <f t="shared" si="6"/>
        <v>41274</v>
      </c>
      <c r="M58" s="7">
        <f t="shared" si="7"/>
        <v>41244</v>
      </c>
      <c r="N58" s="7"/>
      <c r="O58" s="7"/>
      <c r="P58" s="7">
        <f t="shared" si="8"/>
        <v>41244</v>
      </c>
      <c r="Q58" s="7">
        <v>41243</v>
      </c>
      <c r="R58">
        <v>0.05</v>
      </c>
      <c r="T58" s="7">
        <f t="shared" si="9"/>
        <v>41244</v>
      </c>
      <c r="U58" s="7">
        <v>41243</v>
      </c>
      <c r="V58">
        <v>0.88</v>
      </c>
      <c r="W58">
        <v>0.88</v>
      </c>
      <c r="Y58" s="7">
        <f t="shared" si="10"/>
        <v>41244</v>
      </c>
      <c r="Z58" s="7">
        <v>41243</v>
      </c>
      <c r="AA58">
        <v>25.25</v>
      </c>
      <c r="AC58" s="7">
        <f t="shared" si="11"/>
        <v>41244</v>
      </c>
      <c r="AD58" s="7">
        <v>41243</v>
      </c>
      <c r="AE58">
        <v>2.7</v>
      </c>
      <c r="AG58" s="7">
        <f t="shared" si="12"/>
        <v>41244</v>
      </c>
      <c r="AH58" s="7">
        <v>41243</v>
      </c>
      <c r="AI58">
        <v>0.57399999999999995</v>
      </c>
      <c r="AK58" s="7">
        <f t="shared" si="13"/>
        <v>38078</v>
      </c>
      <c r="AL58" s="7">
        <v>38077</v>
      </c>
      <c r="AM58">
        <v>4.0999999999999996</v>
      </c>
      <c r="AS58" s="7">
        <f t="shared" si="15"/>
        <v>41214</v>
      </c>
      <c r="AT58" s="7">
        <v>41213</v>
      </c>
      <c r="AU58">
        <v>-1.6</v>
      </c>
      <c r="AW58" s="7">
        <f>VLOOKUP(AX58,$K$8:$M$176,3,0)</f>
        <v>41306</v>
      </c>
      <c r="AX58" s="7">
        <v>41305</v>
      </c>
      <c r="AY58">
        <v>-1.0800000000000001E-2</v>
      </c>
      <c r="BA58" s="7">
        <f t="shared" si="0"/>
        <v>41091</v>
      </c>
      <c r="BB58" s="7">
        <v>41089</v>
      </c>
      <c r="BC58" s="7" t="s">
        <v>57</v>
      </c>
      <c r="BD58" t="str">
        <f t="shared" si="1"/>
        <v>BY2YCZ Q213 Index</v>
      </c>
      <c r="BF58" s="6" t="e">
        <f ca="1">_xll.BDH(BD58,"PX_LAST",BB58,BB58,"Dir=V","Dts=S","Sort=D","Quote=C","QtTyp=P","Days=T",CONCATENATE("Per=cM"),"DtFmt=D","UseDPDF=Y","cols=2;rows=1")</f>
        <v>#NAME?</v>
      </c>
      <c r="BG58">
        <v>2.0499999999999998</v>
      </c>
      <c r="BI58">
        <v>3.54</v>
      </c>
      <c r="BL58" s="7">
        <v>41089</v>
      </c>
      <c r="BM58" s="7" t="s">
        <v>57</v>
      </c>
      <c r="BN58" t="str">
        <f t="shared" si="2"/>
        <v>EC3MCZ Q213 Index</v>
      </c>
      <c r="BP58" s="6" t="e">
        <f ca="1">_xll.BDH(BN58,"PX_LAST",BL58,BL58,"Dir=V","Dts=S","Sort=D","Quote=C","QtTyp=P","Days=T",CONCATENATE("Per=cM"),"DtFmt=D","UseDPDF=Y")</f>
        <v>#NAME?</v>
      </c>
      <c r="BS58" s="7">
        <v>41089</v>
      </c>
      <c r="BT58" s="7" t="s">
        <v>57</v>
      </c>
      <c r="BU58" t="str">
        <f t="shared" si="3"/>
        <v>BYXYCZ Q213 Index</v>
      </c>
      <c r="BW58" s="6" t="e">
        <f ca="1">_xll.BDH(BU58,"PX_LAST",BS58,BS58,"Dir=V","Dts=S","Sort=D","Quote=C","QtTyp=P","Days=T",CONCATENATE("Per=cM"),"DtFmt=D","UseDPDF=Y","cols=2;rows=1")</f>
        <v>#NAME?</v>
      </c>
      <c r="BX58">
        <v>3.54</v>
      </c>
    </row>
    <row r="59" spans="1:76" x14ac:dyDescent="0.25">
      <c r="A59" s="7">
        <v>41214</v>
      </c>
      <c r="B59" s="7">
        <f t="shared" si="4"/>
        <v>41183</v>
      </c>
      <c r="C59" s="7">
        <f t="shared" si="5"/>
        <v>40909</v>
      </c>
      <c r="H59" s="7">
        <v>41213</v>
      </c>
      <c r="I59" s="7">
        <v>41214</v>
      </c>
      <c r="J59" s="7"/>
      <c r="K59" s="7">
        <v>41213</v>
      </c>
      <c r="L59" s="7">
        <f t="shared" si="6"/>
        <v>41243</v>
      </c>
      <c r="M59" s="7">
        <f t="shared" si="7"/>
        <v>41214</v>
      </c>
      <c r="N59" s="7"/>
      <c r="O59" s="7"/>
      <c r="P59" s="7">
        <f t="shared" si="8"/>
        <v>41214</v>
      </c>
      <c r="Q59" s="7">
        <v>41213</v>
      </c>
      <c r="R59">
        <v>0.25</v>
      </c>
      <c r="T59" s="7">
        <f t="shared" si="9"/>
        <v>41214</v>
      </c>
      <c r="U59" s="7">
        <v>41213</v>
      </c>
      <c r="V59">
        <v>1.08</v>
      </c>
      <c r="W59">
        <v>1.08</v>
      </c>
      <c r="Y59" s="7">
        <f t="shared" si="10"/>
        <v>41214</v>
      </c>
      <c r="Z59" s="7">
        <v>41213</v>
      </c>
      <c r="AA59">
        <v>25.09</v>
      </c>
      <c r="AC59" s="7">
        <f t="shared" si="11"/>
        <v>41214</v>
      </c>
      <c r="AD59" s="7">
        <v>41213</v>
      </c>
      <c r="AE59">
        <v>3.4</v>
      </c>
      <c r="AG59" s="7">
        <f t="shared" si="12"/>
        <v>41214</v>
      </c>
      <c r="AH59" s="7">
        <v>41213</v>
      </c>
      <c r="AI59">
        <v>0.61799999999999999</v>
      </c>
      <c r="AK59" s="7">
        <f t="shared" si="13"/>
        <v>37987</v>
      </c>
      <c r="AL59" s="7">
        <v>37986</v>
      </c>
      <c r="AM59">
        <v>4</v>
      </c>
      <c r="AS59" s="7">
        <f t="shared" si="15"/>
        <v>41183</v>
      </c>
      <c r="AT59" s="7">
        <v>41182</v>
      </c>
      <c r="AU59">
        <v>-0.1</v>
      </c>
      <c r="AW59" s="7">
        <f>VLOOKUP(AX59,$K$8:$M$176,3,0)</f>
        <v>41275</v>
      </c>
      <c r="AX59" s="7">
        <v>41274</v>
      </c>
      <c r="AY59">
        <v>-0.124</v>
      </c>
      <c r="BA59" s="7">
        <f t="shared" si="0"/>
        <v>41061</v>
      </c>
      <c r="BB59" s="7">
        <v>41060</v>
      </c>
      <c r="BC59" s="7" t="s">
        <v>57</v>
      </c>
      <c r="BD59" t="str">
        <f t="shared" si="1"/>
        <v>BY2YCZ Q213 Index</v>
      </c>
      <c r="BF59" s="6" t="e">
        <f ca="1">_xll.BDH(BD59,"PX_LAST",BB59,BB59,"Dir=V","Dts=S","Sort=D","Quote=C","QtTyp=P","Days=T",CONCATENATE("Per=cM"),"DtFmt=D","UseDPDF=Y","cols=2;rows=1")</f>
        <v>#NAME?</v>
      </c>
      <c r="BG59">
        <v>2.0499999999999998</v>
      </c>
      <c r="BI59">
        <v>3.56</v>
      </c>
      <c r="BL59" s="7">
        <v>41060</v>
      </c>
      <c r="BM59" s="7" t="s">
        <v>57</v>
      </c>
      <c r="BN59" t="str">
        <f t="shared" si="2"/>
        <v>EC3MCZ Q213 Index</v>
      </c>
      <c r="BP59" s="6" t="e">
        <f ca="1">_xll.BDH(BN59,"PX_LAST",BL59,BL59,"Dir=V","Dts=S","Sort=D","Quote=C","QtTyp=P","Days=T",CONCATENATE("Per=cM"),"DtFmt=D","UseDPDF=Y")</f>
        <v>#NAME?</v>
      </c>
      <c r="BS59" s="7">
        <v>41060</v>
      </c>
      <c r="BT59" s="7" t="s">
        <v>57</v>
      </c>
      <c r="BU59" t="str">
        <f t="shared" si="3"/>
        <v>BYXYCZ Q213 Index</v>
      </c>
      <c r="BW59" s="6" t="e">
        <f ca="1">_xll.BDH(BU59,"PX_LAST",BS59,BS59,"Dir=V","Dts=S","Sort=D","Quote=C","QtTyp=P","Days=T",CONCATENATE("Per=cM"),"DtFmt=D","UseDPDF=Y","cols=2;rows=1")</f>
        <v>#NAME?</v>
      </c>
      <c r="BX59">
        <v>3.56</v>
      </c>
    </row>
    <row r="60" spans="1:76" x14ac:dyDescent="0.25">
      <c r="A60" s="7">
        <v>41183</v>
      </c>
      <c r="B60" s="7">
        <f t="shared" si="4"/>
        <v>41183</v>
      </c>
      <c r="C60" s="7">
        <f t="shared" si="5"/>
        <v>40909</v>
      </c>
      <c r="H60" s="7">
        <v>41180</v>
      </c>
      <c r="I60" s="7">
        <v>41183</v>
      </c>
      <c r="J60" s="7"/>
      <c r="K60" s="7">
        <v>41182</v>
      </c>
      <c r="L60" s="7">
        <f t="shared" si="6"/>
        <v>41213</v>
      </c>
      <c r="M60" s="7">
        <f t="shared" si="7"/>
        <v>41183</v>
      </c>
      <c r="N60" s="7"/>
      <c r="O60" s="7"/>
      <c r="P60" s="7">
        <f t="shared" si="8"/>
        <v>41183</v>
      </c>
      <c r="Q60" s="7">
        <v>41180</v>
      </c>
      <c r="R60">
        <v>0.5</v>
      </c>
      <c r="T60" s="7">
        <f t="shared" si="9"/>
        <v>41183</v>
      </c>
      <c r="U60" s="7">
        <v>41180</v>
      </c>
      <c r="V60">
        <v>1.24</v>
      </c>
      <c r="W60">
        <v>1.24</v>
      </c>
      <c r="Y60" s="7">
        <f t="shared" si="10"/>
        <v>41183</v>
      </c>
      <c r="Z60" s="7">
        <v>41180</v>
      </c>
      <c r="AA60">
        <v>25.134</v>
      </c>
      <c r="AC60" s="7">
        <f t="shared" si="11"/>
        <v>41183</v>
      </c>
      <c r="AD60" s="7">
        <v>41182</v>
      </c>
      <c r="AE60">
        <v>3.4</v>
      </c>
      <c r="AG60" s="7">
        <f t="shared" si="12"/>
        <v>41183</v>
      </c>
      <c r="AH60" s="7">
        <v>41180</v>
      </c>
      <c r="AI60">
        <v>0.68400000000000005</v>
      </c>
      <c r="AK60" s="7">
        <f t="shared" si="13"/>
        <v>37895</v>
      </c>
      <c r="AL60" s="7">
        <v>37894</v>
      </c>
      <c r="AM60">
        <v>4</v>
      </c>
      <c r="AS60" s="7">
        <f t="shared" si="15"/>
        <v>41153</v>
      </c>
      <c r="AT60" s="7">
        <v>41152</v>
      </c>
      <c r="AU60">
        <v>-3</v>
      </c>
      <c r="AW60" s="7">
        <f>VLOOKUP(AX60,$K$8:$M$176,3,0)</f>
        <v>41244</v>
      </c>
      <c r="AX60" s="7">
        <v>41243</v>
      </c>
      <c r="AY60">
        <v>-2.1600000000000001E-2</v>
      </c>
      <c r="BA60" s="7">
        <f t="shared" si="0"/>
        <v>41030</v>
      </c>
      <c r="BB60" s="7">
        <v>41029</v>
      </c>
      <c r="BC60" s="7" t="s">
        <v>57</v>
      </c>
      <c r="BD60" t="str">
        <f t="shared" si="1"/>
        <v>BY2YCZ Q213 Index</v>
      </c>
      <c r="BF60" s="6" t="e">
        <f ca="1">_xll.BDH(BD60,"PX_LAST",BB60,BB60,"Dir=V","Dts=S","Sort=D","Quote=C","QtTyp=P","Days=T",CONCATENATE("Per=cM"),"DtFmt=D","UseDPDF=Y","cols=2;rows=1")</f>
        <v>#NAME?</v>
      </c>
      <c r="BG60">
        <v>2.0499999999999998</v>
      </c>
      <c r="BI60">
        <v>3.65</v>
      </c>
      <c r="BL60" s="7">
        <v>41029</v>
      </c>
      <c r="BM60" s="7" t="s">
        <v>57</v>
      </c>
      <c r="BN60" t="str">
        <f t="shared" si="2"/>
        <v>EC3MCZ Q213 Index</v>
      </c>
      <c r="BP60" s="6" t="e">
        <f ca="1">_xll.BDH(BN60,"PX_LAST",BL60,BL60,"Dir=V","Dts=S","Sort=D","Quote=C","QtTyp=P","Days=T",CONCATENATE("Per=cM"),"DtFmt=D","UseDPDF=Y","cols=2;rows=1")</f>
        <v>#NAME?</v>
      </c>
      <c r="BQ60">
        <v>1.34</v>
      </c>
      <c r="BS60" s="7">
        <v>41029</v>
      </c>
      <c r="BT60" s="7" t="s">
        <v>57</v>
      </c>
      <c r="BU60" t="str">
        <f t="shared" si="3"/>
        <v>BYXYCZ Q213 Index</v>
      </c>
      <c r="BW60" s="6" t="e">
        <f ca="1">_xll.BDH(BU60,"PX_LAST",BS60,BS60,"Dir=V","Dts=S","Sort=D","Quote=C","QtTyp=P","Days=T",CONCATENATE("Per=cM"),"DtFmt=D","UseDPDF=Y","cols=2;rows=1")</f>
        <v>#NAME?</v>
      </c>
      <c r="BX60">
        <v>3.65</v>
      </c>
    </row>
    <row r="61" spans="1:76" x14ac:dyDescent="0.25">
      <c r="A61" s="7">
        <v>41153</v>
      </c>
      <c r="B61" s="7">
        <f t="shared" si="4"/>
        <v>41091</v>
      </c>
      <c r="C61" s="7">
        <f t="shared" si="5"/>
        <v>40909</v>
      </c>
      <c r="H61" s="7">
        <v>41152</v>
      </c>
      <c r="I61" s="7">
        <v>41153</v>
      </c>
      <c r="J61" s="7"/>
      <c r="K61" s="7">
        <v>41152</v>
      </c>
      <c r="L61" s="7">
        <f t="shared" si="6"/>
        <v>41182</v>
      </c>
      <c r="M61" s="7">
        <f t="shared" si="7"/>
        <v>41153</v>
      </c>
      <c r="N61" s="7"/>
      <c r="O61" s="7"/>
      <c r="P61" s="7">
        <f t="shared" si="8"/>
        <v>41153</v>
      </c>
      <c r="Q61" s="7">
        <v>41152</v>
      </c>
      <c r="R61">
        <v>0.5</v>
      </c>
      <c r="T61" s="7">
        <f t="shared" si="9"/>
        <v>41153</v>
      </c>
      <c r="U61" s="7">
        <v>41152</v>
      </c>
      <c r="V61">
        <v>1.32</v>
      </c>
      <c r="W61">
        <v>1.32</v>
      </c>
      <c r="Y61" s="7">
        <f t="shared" si="10"/>
        <v>41153</v>
      </c>
      <c r="Z61" s="7">
        <v>41152</v>
      </c>
      <c r="AA61">
        <v>24.853999999999999</v>
      </c>
      <c r="AC61" s="7">
        <f t="shared" si="11"/>
        <v>41153</v>
      </c>
      <c r="AD61" s="7">
        <v>41152</v>
      </c>
      <c r="AE61">
        <v>3.3</v>
      </c>
      <c r="AG61" s="7">
        <f t="shared" si="12"/>
        <v>41153</v>
      </c>
      <c r="AH61" s="7">
        <v>41152</v>
      </c>
      <c r="AI61">
        <v>0.80500000000000005</v>
      </c>
      <c r="AK61" s="7">
        <f t="shared" si="13"/>
        <v>37803</v>
      </c>
      <c r="AL61" s="7">
        <v>37802</v>
      </c>
      <c r="AM61">
        <v>3.5</v>
      </c>
      <c r="AS61" s="7">
        <f t="shared" si="15"/>
        <v>41122</v>
      </c>
      <c r="AT61" s="7">
        <v>41121</v>
      </c>
      <c r="AU61">
        <v>0.7</v>
      </c>
      <c r="AW61" s="7">
        <f>VLOOKUP(AX61,$K$8:$M$176,3,0)</f>
        <v>41214</v>
      </c>
      <c r="AX61" s="7">
        <v>41213</v>
      </c>
      <c r="AY61">
        <v>0.15390000000000001</v>
      </c>
      <c r="BA61" s="7">
        <f t="shared" si="0"/>
        <v>41000</v>
      </c>
      <c r="BB61" s="7">
        <v>40998</v>
      </c>
      <c r="BC61" s="7" t="s">
        <v>58</v>
      </c>
      <c r="BD61" t="str">
        <f t="shared" si="1"/>
        <v>BY2YCZ Q113 Index</v>
      </c>
      <c r="BF61" s="6" t="e">
        <f ca="1">_xll.BDH(BD61,"PX_LAST",BB61,BB61,"Dir=V","Dts=S","Sort=D","Quote=C","QtTyp=P","Days=T",CONCATENATE("Per=cM"),"DtFmt=D","UseDPDF=Y","cols=2;rows=1")</f>
        <v>#NAME?</v>
      </c>
      <c r="BG61">
        <v>1.9300000000000002</v>
      </c>
      <c r="BI61">
        <v>1.9</v>
      </c>
      <c r="BL61" s="7">
        <v>40998</v>
      </c>
      <c r="BM61" s="7" t="s">
        <v>58</v>
      </c>
      <c r="BN61" t="str">
        <f t="shared" si="2"/>
        <v>EC3MCZ Q113 Index</v>
      </c>
      <c r="BP61" s="6" t="e">
        <f ca="1">_xll.BDH(BN61,"PX_LAST",BL61,BL61,"Dir=V","Dts=S","Sort=D","Quote=C","QtTyp=P","Days=T",CONCATENATE("Per=cM"),"DtFmt=D","UseDPDF=Y")</f>
        <v>#NAME?</v>
      </c>
      <c r="BS61" s="7">
        <v>40998</v>
      </c>
      <c r="BT61" s="7" t="s">
        <v>58</v>
      </c>
      <c r="BU61" t="str">
        <f t="shared" si="3"/>
        <v>BYXYCZ Q113 Index</v>
      </c>
      <c r="BW61" s="6" t="e">
        <f ca="1">_xll.BDH(BU61,"PX_LAST",BS61,BS61,"Dir=V","Dts=S","Sort=D","Quote=C","QtTyp=P","Days=T",CONCATENATE("Per=cM"),"DtFmt=D","UseDPDF=Y","cols=2;rows=1")</f>
        <v>#NAME?</v>
      </c>
      <c r="BX61">
        <v>1.9</v>
      </c>
    </row>
    <row r="62" spans="1:76" x14ac:dyDescent="0.25">
      <c r="A62" s="7">
        <v>41122</v>
      </c>
      <c r="B62" s="7">
        <f t="shared" si="4"/>
        <v>41091</v>
      </c>
      <c r="C62" s="7">
        <f t="shared" si="5"/>
        <v>40909</v>
      </c>
      <c r="H62" s="7">
        <v>41121</v>
      </c>
      <c r="I62" s="7">
        <v>41122</v>
      </c>
      <c r="J62" s="7"/>
      <c r="K62" s="7">
        <v>41121</v>
      </c>
      <c r="L62" s="7">
        <f t="shared" si="6"/>
        <v>41152</v>
      </c>
      <c r="M62" s="7">
        <f t="shared" si="7"/>
        <v>41122</v>
      </c>
      <c r="N62" s="7"/>
      <c r="O62" s="7"/>
      <c r="P62" s="7">
        <f t="shared" si="8"/>
        <v>41122</v>
      </c>
      <c r="Q62" s="7">
        <v>41121</v>
      </c>
      <c r="R62">
        <v>0.5</v>
      </c>
      <c r="T62" s="7">
        <f t="shared" si="9"/>
        <v>41122</v>
      </c>
      <c r="U62" s="7">
        <v>41121</v>
      </c>
      <c r="V62">
        <v>1.5</v>
      </c>
      <c r="W62">
        <v>1.5</v>
      </c>
      <c r="Y62" s="7">
        <f t="shared" si="10"/>
        <v>41122</v>
      </c>
      <c r="Z62" s="7">
        <v>41121</v>
      </c>
      <c r="AA62">
        <v>25.327000000000002</v>
      </c>
      <c r="AC62" s="7">
        <f t="shared" si="11"/>
        <v>41122</v>
      </c>
      <c r="AD62" s="7">
        <v>41121</v>
      </c>
      <c r="AE62">
        <v>3.1</v>
      </c>
      <c r="AG62" s="7">
        <f t="shared" si="12"/>
        <v>41122</v>
      </c>
      <c r="AH62" s="7">
        <v>41121</v>
      </c>
      <c r="AI62">
        <v>0.94599999999999995</v>
      </c>
      <c r="AK62" s="7">
        <f t="shared" si="13"/>
        <v>37712</v>
      </c>
      <c r="AL62" s="7">
        <v>37711</v>
      </c>
      <c r="AM62">
        <v>2.9</v>
      </c>
      <c r="AS62" s="7">
        <f t="shared" si="15"/>
        <v>41091</v>
      </c>
      <c r="AT62" s="7">
        <v>41090</v>
      </c>
      <c r="AU62">
        <v>-0.8</v>
      </c>
      <c r="AW62" s="7">
        <v>41183</v>
      </c>
      <c r="AX62" s="7">
        <v>41180</v>
      </c>
      <c r="AY62">
        <v>3.5299999999999998E-2</v>
      </c>
      <c r="BA62" s="7">
        <f t="shared" si="0"/>
        <v>40969</v>
      </c>
      <c r="BB62" s="7">
        <v>40968</v>
      </c>
      <c r="BC62" s="7" t="s">
        <v>58</v>
      </c>
      <c r="BD62" t="str">
        <f t="shared" si="1"/>
        <v>BY2YCZ Q113 Index</v>
      </c>
      <c r="BF62" s="6" t="e">
        <f ca="1">_xll.BDH(BD62,"PX_LAST",BB62,BB62,"Dir=V","Dts=S","Sort=D","Quote=C","QtTyp=P","Days=T",CONCATENATE("Per=cM"),"DtFmt=D","UseDPDF=Y","cols=2;rows=1")</f>
        <v>#NAME?</v>
      </c>
      <c r="BG62">
        <v>1.9300000000000002</v>
      </c>
      <c r="BI62">
        <v>1.62</v>
      </c>
      <c r="BL62" s="7">
        <v>40968</v>
      </c>
      <c r="BM62" s="7" t="s">
        <v>58</v>
      </c>
      <c r="BN62" t="str">
        <f t="shared" si="2"/>
        <v>EC3MCZ Q113 Index</v>
      </c>
      <c r="BP62" s="6" t="e">
        <f ca="1">_xll.BDH(BN62,"PX_LAST",BL62,BL62,"Dir=V","Dts=S","Sort=D","Quote=C","QtTyp=P","Days=T",CONCATENATE("Per=cM"),"DtFmt=D","UseDPDF=Y")</f>
        <v>#NAME?</v>
      </c>
      <c r="BS62" s="7">
        <v>40968</v>
      </c>
      <c r="BT62" s="7" t="s">
        <v>58</v>
      </c>
      <c r="BU62" t="str">
        <f t="shared" si="3"/>
        <v>BYXYCZ Q113 Index</v>
      </c>
      <c r="BW62" s="6" t="e">
        <f ca="1">_xll.BDH(BU62,"PX_LAST",BS62,BS62,"Dir=V","Dts=S","Sort=D","Quote=C","QtTyp=P","Days=T",CONCATENATE("Per=cM"),"DtFmt=D","UseDPDF=Y","cols=2;rows=1")</f>
        <v>#NAME?</v>
      </c>
      <c r="BX62">
        <v>1.62</v>
      </c>
    </row>
    <row r="63" spans="1:76" x14ac:dyDescent="0.25">
      <c r="A63" s="7">
        <v>41091</v>
      </c>
      <c r="B63" s="7">
        <f t="shared" si="4"/>
        <v>41091</v>
      </c>
      <c r="C63" s="7">
        <f t="shared" si="5"/>
        <v>40909</v>
      </c>
      <c r="H63" s="7">
        <v>41089</v>
      </c>
      <c r="I63" s="7">
        <v>41091</v>
      </c>
      <c r="J63" s="7"/>
      <c r="K63" s="7">
        <v>41090</v>
      </c>
      <c r="L63" s="7">
        <f t="shared" si="6"/>
        <v>41121</v>
      </c>
      <c r="M63" s="7">
        <f t="shared" si="7"/>
        <v>41091</v>
      </c>
      <c r="N63" s="7"/>
      <c r="O63" s="7"/>
      <c r="P63" s="7">
        <f t="shared" si="8"/>
        <v>41091</v>
      </c>
      <c r="Q63" s="7">
        <v>41089</v>
      </c>
      <c r="R63">
        <v>0.5</v>
      </c>
      <c r="T63" s="7">
        <f t="shared" si="9"/>
        <v>41091</v>
      </c>
      <c r="U63" s="7">
        <v>41089</v>
      </c>
      <c r="V63">
        <v>1.45</v>
      </c>
      <c r="W63">
        <v>1.45</v>
      </c>
      <c r="Y63" s="7">
        <f t="shared" si="10"/>
        <v>41091</v>
      </c>
      <c r="Z63" s="7">
        <v>41089</v>
      </c>
      <c r="AA63">
        <v>25.523</v>
      </c>
      <c r="AC63" s="7">
        <f t="shared" si="11"/>
        <v>41091</v>
      </c>
      <c r="AD63" s="7">
        <v>41090</v>
      </c>
      <c r="AE63">
        <v>3.5</v>
      </c>
      <c r="AG63" s="7">
        <f t="shared" si="12"/>
        <v>41091</v>
      </c>
      <c r="AH63" s="7">
        <v>41089</v>
      </c>
      <c r="AI63">
        <v>1.2130000000000001</v>
      </c>
      <c r="AK63" s="7" t="e">
        <f t="shared" si="13"/>
        <v>#N/A</v>
      </c>
      <c r="AL63" s="7">
        <v>37621</v>
      </c>
      <c r="AM63">
        <v>1.9</v>
      </c>
      <c r="AS63" s="7">
        <f t="shared" si="15"/>
        <v>41061</v>
      </c>
      <c r="AT63" s="7">
        <v>41060</v>
      </c>
      <c r="AU63">
        <v>0.3</v>
      </c>
      <c r="AW63" s="7">
        <f>VLOOKUP(AX63,$K$8:$M$176,3,0)</f>
        <v>41153</v>
      </c>
      <c r="AX63" s="7">
        <v>41152</v>
      </c>
      <c r="AY63">
        <v>6.08E-2</v>
      </c>
      <c r="BA63" s="7">
        <f t="shared" si="0"/>
        <v>40940</v>
      </c>
      <c r="BB63" s="7">
        <v>40939</v>
      </c>
      <c r="BC63" s="7" t="s">
        <v>58</v>
      </c>
      <c r="BD63" t="str">
        <f t="shared" si="1"/>
        <v>BY2YCZ Q113 Index</v>
      </c>
      <c r="BF63" s="6" t="e">
        <f ca="1">_xll.BDH(BD63,"PX_LAST",BB63,BB63,"Dir=V","Dts=S","Sort=D","Quote=C","QtTyp=P","Days=T",CONCATENATE("Per=cM"),"DtFmt=D","UseDPDF=Y","cols=2;rows=1")</f>
        <v>#NAME?</v>
      </c>
      <c r="BG63">
        <v>1.9300000000000002</v>
      </c>
      <c r="BI63">
        <v>1.53</v>
      </c>
      <c r="BL63" s="7">
        <v>40939</v>
      </c>
      <c r="BM63" s="7" t="s">
        <v>58</v>
      </c>
      <c r="BN63" t="str">
        <f t="shared" si="2"/>
        <v>EC3MCZ Q113 Index</v>
      </c>
      <c r="BP63" s="6" t="e">
        <f ca="1">_xll.BDH(BN63,"PX_LAST",BL63,BL63,"Dir=V","Dts=S","Sort=D","Quote=C","QtTyp=P","Days=T",CONCATENATE("Per=cM"),"DtFmt=D","UseDPDF=Y","cols=2;rows=1")</f>
        <v>#NAME?</v>
      </c>
      <c r="BQ63">
        <v>1.53</v>
      </c>
      <c r="BS63" s="7">
        <v>40939</v>
      </c>
      <c r="BT63" s="7" t="s">
        <v>58</v>
      </c>
      <c r="BU63" t="str">
        <f t="shared" si="3"/>
        <v>BYXYCZ Q113 Index</v>
      </c>
      <c r="BW63" s="6" t="e">
        <f ca="1">_xll.BDH(BU63,"PX_LAST",BS63,BS63,"Dir=V","Dts=S","Sort=D","Quote=C","QtTyp=P","Days=T",CONCATENATE("Per=cM"),"DtFmt=D","UseDPDF=Y","cols=2;rows=1")</f>
        <v>#NAME?</v>
      </c>
      <c r="BX63">
        <v>1.53</v>
      </c>
    </row>
    <row r="64" spans="1:76" x14ac:dyDescent="0.25">
      <c r="A64" s="7">
        <v>41061</v>
      </c>
      <c r="B64" s="7">
        <f t="shared" si="4"/>
        <v>41000</v>
      </c>
      <c r="C64" s="7">
        <f t="shared" si="5"/>
        <v>40909</v>
      </c>
      <c r="H64" s="7">
        <v>41060</v>
      </c>
      <c r="I64" s="7">
        <v>41061</v>
      </c>
      <c r="J64" s="7"/>
      <c r="K64" s="7">
        <v>41060</v>
      </c>
      <c r="L64" s="7">
        <f t="shared" si="6"/>
        <v>41090</v>
      </c>
      <c r="M64" s="7">
        <f t="shared" si="7"/>
        <v>41061</v>
      </c>
      <c r="N64" s="7"/>
      <c r="O64" s="7"/>
      <c r="P64" s="7">
        <f t="shared" si="8"/>
        <v>41061</v>
      </c>
      <c r="Q64" s="7">
        <v>41060</v>
      </c>
      <c r="R64">
        <v>0.75</v>
      </c>
      <c r="T64" s="7">
        <f t="shared" si="9"/>
        <v>41061</v>
      </c>
      <c r="U64" s="7">
        <v>41060</v>
      </c>
      <c r="V64">
        <v>1.73</v>
      </c>
      <c r="W64">
        <v>1.73</v>
      </c>
      <c r="Y64" s="7">
        <f t="shared" si="10"/>
        <v>41061</v>
      </c>
      <c r="Z64" s="7">
        <v>41060</v>
      </c>
      <c r="AA64">
        <v>25.722000000000001</v>
      </c>
      <c r="AC64" s="7">
        <f t="shared" si="11"/>
        <v>41061</v>
      </c>
      <c r="AD64" s="7">
        <v>41060</v>
      </c>
      <c r="AE64">
        <v>3.2</v>
      </c>
      <c r="AG64" s="7">
        <f t="shared" si="12"/>
        <v>41061</v>
      </c>
      <c r="AH64" s="7">
        <v>41060</v>
      </c>
      <c r="AI64">
        <v>1.232</v>
      </c>
      <c r="AK64" s="7" t="e">
        <f t="shared" si="13"/>
        <v>#N/A</v>
      </c>
      <c r="AL64" s="7">
        <v>37529</v>
      </c>
      <c r="AM64">
        <v>1.6</v>
      </c>
      <c r="AS64" s="7">
        <f t="shared" si="15"/>
        <v>41030</v>
      </c>
      <c r="AT64" s="7">
        <v>41029</v>
      </c>
      <c r="AU64">
        <v>0.4</v>
      </c>
      <c r="AW64" s="7">
        <f>VLOOKUP(AX64,$K$8:$M$176,3,0)</f>
        <v>41122</v>
      </c>
      <c r="AX64" s="7">
        <v>41121</v>
      </c>
      <c r="AY64">
        <v>0.26050000000000001</v>
      </c>
      <c r="BA64" s="7">
        <f t="shared" si="0"/>
        <v>40909</v>
      </c>
      <c r="BB64" s="7">
        <v>40907</v>
      </c>
      <c r="BC64" s="7" t="s">
        <v>59</v>
      </c>
      <c r="BD64" t="str">
        <f t="shared" si="1"/>
        <v>BY2YCZ Q412 Index</v>
      </c>
      <c r="BF64" s="6" t="e">
        <f ca="1">_xll.BDH(BD64,"PX_LAST",BB64,BB64,"Dir=V","Dts=S","Sort=D","Quote=C","QtTyp=P","Days=T",CONCATENATE("Per=cM"),"DtFmt=D","UseDPDF=Y","cols=2;rows=1")</f>
        <v>#NAME?</v>
      </c>
      <c r="BG64">
        <v>2.0499999999999998</v>
      </c>
      <c r="BI64">
        <v>3.48</v>
      </c>
      <c r="BL64" s="7">
        <v>40907</v>
      </c>
      <c r="BM64" s="7" t="s">
        <v>59</v>
      </c>
      <c r="BN64" t="str">
        <f t="shared" si="2"/>
        <v>EC3MCZ Q412 Index</v>
      </c>
      <c r="BP64" s="6" t="e">
        <f ca="1">_xll.BDH(BN64,"PX_LAST",BL64,BL64,"Dir=V","Dts=S","Sort=D","Quote=C","QtTyp=P","Days=T",CONCATENATE("Per=cM"),"DtFmt=D","UseDPDF=Y")</f>
        <v>#NAME?</v>
      </c>
      <c r="BS64" s="7">
        <v>40907</v>
      </c>
      <c r="BT64" s="7" t="s">
        <v>59</v>
      </c>
      <c r="BU64" t="str">
        <f t="shared" si="3"/>
        <v>BYXYCZ Q412 Index</v>
      </c>
      <c r="BW64" s="6" t="e">
        <f ca="1">_xll.BDH(BU64,"PX_LAST",BS64,BS64,"Dir=V","Dts=S","Sort=D","Quote=C","QtTyp=P","Days=T",CONCATENATE("Per=cM"),"DtFmt=D","UseDPDF=Y","cols=2;rows=1")</f>
        <v>#NAME?</v>
      </c>
      <c r="BX64">
        <v>3.48</v>
      </c>
    </row>
    <row r="65" spans="1:76" x14ac:dyDescent="0.25">
      <c r="A65" s="7">
        <v>41030</v>
      </c>
      <c r="B65" s="7">
        <f t="shared" si="4"/>
        <v>41000</v>
      </c>
      <c r="C65" s="7">
        <f t="shared" si="5"/>
        <v>40909</v>
      </c>
      <c r="H65" s="7">
        <v>41029</v>
      </c>
      <c r="I65" s="7">
        <v>41030</v>
      </c>
      <c r="J65" s="7"/>
      <c r="K65" s="7">
        <v>41029</v>
      </c>
      <c r="L65" s="7">
        <f t="shared" si="6"/>
        <v>41060</v>
      </c>
      <c r="M65" s="7">
        <f t="shared" si="7"/>
        <v>41030</v>
      </c>
      <c r="N65" s="7"/>
      <c r="O65" s="7"/>
      <c r="P65" s="7">
        <f t="shared" si="8"/>
        <v>41030</v>
      </c>
      <c r="Q65" s="7">
        <v>41029</v>
      </c>
      <c r="R65">
        <v>0.75</v>
      </c>
      <c r="T65" s="7">
        <f t="shared" si="9"/>
        <v>41030</v>
      </c>
      <c r="U65" s="7">
        <v>41029</v>
      </c>
      <c r="V65">
        <v>1.75</v>
      </c>
      <c r="W65">
        <v>1.75</v>
      </c>
      <c r="Y65" s="7">
        <f t="shared" si="10"/>
        <v>41030</v>
      </c>
      <c r="Z65" s="7">
        <v>41029</v>
      </c>
      <c r="AA65">
        <v>24.934000000000001</v>
      </c>
      <c r="AC65" s="7">
        <f t="shared" si="11"/>
        <v>41030</v>
      </c>
      <c r="AD65" s="7">
        <v>41029</v>
      </c>
      <c r="AE65">
        <v>3.5</v>
      </c>
      <c r="AG65" s="7">
        <f t="shared" si="12"/>
        <v>41030</v>
      </c>
      <c r="AH65" s="7">
        <v>41029</v>
      </c>
      <c r="AI65">
        <v>1.3109999999999999</v>
      </c>
      <c r="AK65" s="7" t="e">
        <f t="shared" si="13"/>
        <v>#N/A</v>
      </c>
      <c r="AL65" s="7">
        <v>37435</v>
      </c>
      <c r="AM65">
        <v>1.2</v>
      </c>
      <c r="AS65" s="7">
        <f t="shared" si="15"/>
        <v>41000</v>
      </c>
      <c r="AT65" s="7">
        <v>40999</v>
      </c>
      <c r="AU65">
        <v>0</v>
      </c>
      <c r="AW65" s="7">
        <v>41091</v>
      </c>
      <c r="AX65" s="7">
        <v>41089</v>
      </c>
      <c r="AY65">
        <v>0.25380000000000003</v>
      </c>
      <c r="BA65" s="7">
        <f t="shared" si="0"/>
        <v>40878</v>
      </c>
      <c r="BB65" s="7">
        <v>40877</v>
      </c>
      <c r="BC65" s="7" t="s">
        <v>59</v>
      </c>
      <c r="BD65" t="str">
        <f t="shared" si="1"/>
        <v>BY2YCZ Q412 Index</v>
      </c>
      <c r="BF65" s="6" t="e">
        <f ca="1">_xll.BDH(BD65,"PX_LAST",BB65,BB65,"Dir=V","Dts=S","Sort=D","Quote=C","QtTyp=P","Days=T",CONCATENATE("Per=cM"),"DtFmt=D","UseDPDF=Y","cols=2;rows=1")</f>
        <v>#NAME?</v>
      </c>
      <c r="BG65">
        <v>2.0499999999999998</v>
      </c>
      <c r="BI65">
        <v>3.49</v>
      </c>
      <c r="BL65" s="7">
        <v>40877</v>
      </c>
      <c r="BM65" s="7" t="s">
        <v>59</v>
      </c>
      <c r="BN65" t="str">
        <f t="shared" si="2"/>
        <v>EC3MCZ Q412 Index</v>
      </c>
      <c r="BP65" s="6" t="e">
        <f ca="1">_xll.BDH(BN65,"PX_LAST",BL65,BL65,"Dir=V","Dts=S","Sort=D","Quote=C","QtTyp=P","Days=T",CONCATENATE("Per=cM"),"DtFmt=D","UseDPDF=Y")</f>
        <v>#NAME?</v>
      </c>
      <c r="BS65" s="7">
        <v>40877</v>
      </c>
      <c r="BT65" s="7" t="s">
        <v>59</v>
      </c>
      <c r="BU65" t="str">
        <f t="shared" si="3"/>
        <v>BYXYCZ Q412 Index</v>
      </c>
      <c r="BW65" s="6" t="e">
        <f ca="1">_xll.BDH(BU65,"PX_LAST",BS65,BS65,"Dir=V","Dts=S","Sort=D","Quote=C","QtTyp=P","Days=T",CONCATENATE("Per=cM"),"DtFmt=D","UseDPDF=Y","cols=2;rows=1")</f>
        <v>#NAME?</v>
      </c>
      <c r="BX65">
        <v>3.49</v>
      </c>
    </row>
    <row r="66" spans="1:76" x14ac:dyDescent="0.25">
      <c r="A66" s="7">
        <v>41000</v>
      </c>
      <c r="B66" s="7">
        <f t="shared" si="4"/>
        <v>41000</v>
      </c>
      <c r="C66" s="7">
        <f t="shared" si="5"/>
        <v>40909</v>
      </c>
      <c r="H66" s="7">
        <v>40998</v>
      </c>
      <c r="I66" s="7">
        <v>41000</v>
      </c>
      <c r="J66" s="7"/>
      <c r="K66" s="7">
        <v>40999</v>
      </c>
      <c r="L66" s="7">
        <f t="shared" si="6"/>
        <v>41029</v>
      </c>
      <c r="M66" s="7">
        <f t="shared" si="7"/>
        <v>41000</v>
      </c>
      <c r="N66" s="7"/>
      <c r="O66" s="7"/>
      <c r="P66" s="7">
        <f t="shared" si="8"/>
        <v>41000</v>
      </c>
      <c r="Q66" s="7">
        <v>40998</v>
      </c>
      <c r="R66">
        <v>0.75</v>
      </c>
      <c r="T66" s="7">
        <f t="shared" si="9"/>
        <v>41000</v>
      </c>
      <c r="U66" s="7">
        <v>40998</v>
      </c>
      <c r="V66">
        <v>1.75</v>
      </c>
      <c r="W66">
        <v>1.75</v>
      </c>
      <c r="Y66" s="7">
        <f t="shared" si="10"/>
        <v>41000</v>
      </c>
      <c r="Z66" s="7">
        <v>40998</v>
      </c>
      <c r="AA66">
        <v>24.802</v>
      </c>
      <c r="AC66" s="7">
        <f t="shared" si="11"/>
        <v>41000</v>
      </c>
      <c r="AD66" s="7">
        <v>40999</v>
      </c>
      <c r="AE66">
        <v>3.8</v>
      </c>
      <c r="AG66" s="7">
        <f t="shared" si="12"/>
        <v>41000</v>
      </c>
      <c r="AH66" s="7">
        <v>40998</v>
      </c>
      <c r="AI66">
        <v>1.4159999999999999</v>
      </c>
      <c r="AK66" s="7" t="e">
        <f t="shared" si="13"/>
        <v>#N/A</v>
      </c>
      <c r="AL66" s="7">
        <v>37344</v>
      </c>
      <c r="AM66">
        <v>1.6</v>
      </c>
      <c r="AS66" s="7">
        <f t="shared" si="15"/>
        <v>40969</v>
      </c>
      <c r="AT66" s="7">
        <v>40968</v>
      </c>
      <c r="AU66">
        <v>-0.7</v>
      </c>
      <c r="AW66" s="7">
        <f>VLOOKUP(AX66,$K$8:$M$176,3,0)</f>
        <v>41061</v>
      </c>
      <c r="AX66" s="7">
        <v>41060</v>
      </c>
      <c r="AY66">
        <v>0.11650000000000001</v>
      </c>
      <c r="BA66" s="7">
        <f t="shared" si="0"/>
        <v>40848</v>
      </c>
      <c r="BB66" s="7">
        <v>40847</v>
      </c>
      <c r="BC66" s="7" t="s">
        <v>59</v>
      </c>
      <c r="BD66" t="str">
        <f t="shared" si="1"/>
        <v>BY2YCZ Q412 Index</v>
      </c>
      <c r="BF66" s="6" t="e">
        <f ca="1">_xll.BDH(BD66,"PX_LAST",BB66,BB66,"Dir=V","Dts=S","Sort=D","Quote=C","QtTyp=P","Days=T",CONCATENATE("Per=cM"),"DtFmt=D","UseDPDF=Y","cols=2;rows=1")</f>
        <v>#NAME?</v>
      </c>
      <c r="BG66">
        <v>2.0499999999999998</v>
      </c>
      <c r="BI66">
        <v>3.54</v>
      </c>
      <c r="BL66" s="7">
        <v>40847</v>
      </c>
      <c r="BM66" s="7" t="s">
        <v>59</v>
      </c>
      <c r="BN66" t="str">
        <f t="shared" si="2"/>
        <v>EC3MCZ Q412 Index</v>
      </c>
      <c r="BP66" s="6" t="e">
        <f ca="1">_xll.BDH(BN66,"PX_LAST",BL66,BL66,"Dir=V","Dts=S","Sort=D","Quote=C","QtTyp=P","Days=T",CONCATENATE("Per=cM"),"DtFmt=D","UseDPDF=Y")</f>
        <v>#NAME?</v>
      </c>
      <c r="BS66" s="7">
        <v>40847</v>
      </c>
      <c r="BT66" s="7" t="s">
        <v>59</v>
      </c>
      <c r="BU66" t="str">
        <f t="shared" si="3"/>
        <v>BYXYCZ Q412 Index</v>
      </c>
      <c r="BW66" s="6" t="e">
        <f ca="1">_xll.BDH(BU66,"PX_LAST",BS66,BS66,"Dir=V","Dts=S","Sort=D","Quote=C","QtTyp=P","Days=T",CONCATENATE("Per=cM"),"DtFmt=D","UseDPDF=Y","cols=2;rows=1")</f>
        <v>#NAME?</v>
      </c>
      <c r="BX66">
        <v>3.54</v>
      </c>
    </row>
    <row r="67" spans="1:76" x14ac:dyDescent="0.25">
      <c r="A67" s="7">
        <v>40969</v>
      </c>
      <c r="B67" s="7">
        <f t="shared" si="4"/>
        <v>40909</v>
      </c>
      <c r="C67" s="7">
        <f t="shared" si="5"/>
        <v>40909</v>
      </c>
      <c r="H67" s="7">
        <v>40968</v>
      </c>
      <c r="I67" s="7">
        <v>40969</v>
      </c>
      <c r="J67" s="7"/>
      <c r="K67" s="7">
        <v>40968</v>
      </c>
      <c r="L67" s="7">
        <f t="shared" si="6"/>
        <v>40999</v>
      </c>
      <c r="M67" s="7">
        <f t="shared" si="7"/>
        <v>40969</v>
      </c>
      <c r="N67" s="7"/>
      <c r="O67" s="7"/>
      <c r="P67" s="7">
        <f t="shared" si="8"/>
        <v>40969</v>
      </c>
      <c r="Q67" s="7">
        <v>40968</v>
      </c>
      <c r="R67">
        <v>0.75</v>
      </c>
      <c r="T67" s="7">
        <f t="shared" si="9"/>
        <v>40969</v>
      </c>
      <c r="U67" s="7">
        <v>40968</v>
      </c>
      <c r="V67">
        <v>1.73</v>
      </c>
      <c r="W67">
        <v>1.73</v>
      </c>
      <c r="Y67" s="7">
        <f t="shared" si="10"/>
        <v>40969</v>
      </c>
      <c r="Z67" s="7">
        <v>40968</v>
      </c>
      <c r="AA67">
        <v>24.899000000000001</v>
      </c>
      <c r="AC67" s="7">
        <f t="shared" si="11"/>
        <v>40969</v>
      </c>
      <c r="AD67" s="7">
        <v>40968</v>
      </c>
      <c r="AE67">
        <v>3.7</v>
      </c>
      <c r="AG67" s="7">
        <f t="shared" si="12"/>
        <v>40969</v>
      </c>
      <c r="AH67" s="7">
        <v>40968</v>
      </c>
      <c r="AI67">
        <v>1.6139999999999999</v>
      </c>
      <c r="AK67" s="7" t="e">
        <f t="shared" si="13"/>
        <v>#N/A</v>
      </c>
      <c r="AL67" s="7">
        <v>37256</v>
      </c>
      <c r="AM67">
        <v>2.2999999999999998</v>
      </c>
      <c r="AS67" s="7">
        <f t="shared" si="15"/>
        <v>40940</v>
      </c>
      <c r="AT67" s="7">
        <v>40939</v>
      </c>
      <c r="AU67">
        <v>-0.5</v>
      </c>
      <c r="AW67" s="7">
        <f>VLOOKUP(AX67,$K$8:$M$176,3,0)</f>
        <v>41030</v>
      </c>
      <c r="AX67" s="7">
        <v>41029</v>
      </c>
      <c r="AY67">
        <v>0.50219999999999998</v>
      </c>
      <c r="BA67" s="7">
        <f t="shared" ref="BA67:BA78" si="16">VLOOKUP(BB67,$H$8:$I$176,2,0)</f>
        <v>40817</v>
      </c>
      <c r="BB67" s="7">
        <v>40816</v>
      </c>
      <c r="BC67" s="7" t="s">
        <v>60</v>
      </c>
      <c r="BD67" t="str">
        <f t="shared" si="1"/>
        <v>BY2YCZ Q312 Index</v>
      </c>
      <c r="BF67" s="6" t="e">
        <f ca="1">_xll.BDH(BD67,"PX_LAST",BB67,BB67,"Dir=V","Dts=S","Sort=D","Quote=C","QtTyp=P","Days=T",CONCATENATE("Per=cM"),"DtFmt=D","UseDPDF=Y","cols=2;rows=1")</f>
        <v>#NAME?</v>
      </c>
      <c r="BG67">
        <v>2.82</v>
      </c>
      <c r="BI67">
        <v>4.04</v>
      </c>
      <c r="BL67" s="7">
        <v>40816</v>
      </c>
      <c r="BM67" s="7" t="s">
        <v>60</v>
      </c>
      <c r="BN67" t="str">
        <f t="shared" si="2"/>
        <v>EC3MCZ Q312 Index</v>
      </c>
      <c r="BP67" s="6" t="e">
        <f ca="1">_xll.BDH(BN67,"PX_LAST",BL67,BL67,"Dir=V","Dts=S","Sort=D","Quote=C","QtTyp=P","Days=T",CONCATENATE("Per=cM"),"DtFmt=D","UseDPDF=Y")</f>
        <v>#NAME?</v>
      </c>
      <c r="BS67" s="7">
        <v>40816</v>
      </c>
      <c r="BT67" s="7" t="s">
        <v>60</v>
      </c>
      <c r="BU67" t="str">
        <f t="shared" si="3"/>
        <v>BYXYCZ Q312 Index</v>
      </c>
      <c r="BW67" s="6" t="e">
        <f ca="1">_xll.BDH(BU67,"PX_LAST",BS67,BS67,"Dir=V","Dts=S","Sort=D","Quote=C","QtTyp=P","Days=T",CONCATENATE("Per=cM"),"DtFmt=D","UseDPDF=Y","cols=2;rows=1")</f>
        <v>#NAME?</v>
      </c>
      <c r="BX67">
        <v>4.04</v>
      </c>
    </row>
    <row r="68" spans="1:76" x14ac:dyDescent="0.25">
      <c r="A68" s="7">
        <v>40940</v>
      </c>
      <c r="B68" s="7">
        <f t="shared" si="4"/>
        <v>40909</v>
      </c>
      <c r="C68" s="7">
        <f t="shared" si="5"/>
        <v>40909</v>
      </c>
      <c r="H68" s="7">
        <v>40939</v>
      </c>
      <c r="I68" s="7">
        <v>40940</v>
      </c>
      <c r="J68" s="7"/>
      <c r="K68" s="7">
        <v>40939</v>
      </c>
      <c r="L68" s="7">
        <f t="shared" si="6"/>
        <v>40968</v>
      </c>
      <c r="M68" s="7">
        <f t="shared" si="7"/>
        <v>40940</v>
      </c>
      <c r="N68" s="7"/>
      <c r="O68" s="7"/>
      <c r="P68" s="7">
        <f t="shared" si="8"/>
        <v>40940</v>
      </c>
      <c r="Q68" s="7">
        <v>40939</v>
      </c>
      <c r="R68">
        <v>0.75</v>
      </c>
      <c r="T68" s="7">
        <f t="shared" si="9"/>
        <v>40940</v>
      </c>
      <c r="U68" s="7">
        <v>40939</v>
      </c>
      <c r="V68">
        <v>1.7</v>
      </c>
      <c r="W68">
        <v>1.7</v>
      </c>
      <c r="Y68" s="7">
        <f t="shared" si="10"/>
        <v>40940</v>
      </c>
      <c r="Z68" s="7">
        <v>40939</v>
      </c>
      <c r="AA68">
        <v>25.323</v>
      </c>
      <c r="AC68" s="7">
        <f t="shared" si="11"/>
        <v>40940</v>
      </c>
      <c r="AD68" s="7">
        <v>40939</v>
      </c>
      <c r="AE68">
        <v>3.5</v>
      </c>
      <c r="AG68" s="7">
        <f t="shared" si="12"/>
        <v>40940</v>
      </c>
      <c r="AH68" s="7">
        <v>40939</v>
      </c>
      <c r="AI68">
        <v>1.754</v>
      </c>
      <c r="AK68" s="7" t="e">
        <f t="shared" si="13"/>
        <v>#N/A</v>
      </c>
      <c r="AL68" s="7">
        <v>37162</v>
      </c>
      <c r="AM68">
        <v>2.4</v>
      </c>
      <c r="AS68" s="7">
        <f t="shared" si="15"/>
        <v>40909</v>
      </c>
      <c r="AT68" s="7">
        <v>40908</v>
      </c>
      <c r="AU68">
        <v>-0.8</v>
      </c>
      <c r="AW68" s="7">
        <v>41000</v>
      </c>
      <c r="AX68" s="7">
        <v>40998</v>
      </c>
      <c r="AY68">
        <v>0.55869999999999997</v>
      </c>
      <c r="BA68" s="7">
        <f t="shared" si="16"/>
        <v>40787</v>
      </c>
      <c r="BB68" s="7">
        <v>40786</v>
      </c>
      <c r="BC68" s="7" t="s">
        <v>60</v>
      </c>
      <c r="BD68" t="str">
        <f t="shared" ref="BD68:BD78" si="17">CONCATENATE("BY2YCZ ",BC68," Index")</f>
        <v>BY2YCZ Q312 Index</v>
      </c>
      <c r="BF68" s="6" t="e">
        <f ca="1">_xll.BDH(BD68,"PX_LAST",BB68,BB68,"Dir=V","Dts=S","Sort=D","Quote=C","QtTyp=P","Days=T",CONCATENATE("Per=cM"),"DtFmt=D","UseDPDF=Y","cols=2;rows=1")</f>
        <v>#NAME?</v>
      </c>
      <c r="BG68">
        <v>2.82</v>
      </c>
      <c r="BI68">
        <v>4.3099999999999996</v>
      </c>
      <c r="BL68" s="7">
        <v>40786</v>
      </c>
      <c r="BM68" s="7" t="s">
        <v>60</v>
      </c>
      <c r="BN68" t="str">
        <f t="shared" ref="BN68:BN78" si="18">CONCATENATE("EC3MCZ ",BM68," Index")</f>
        <v>EC3MCZ Q312 Index</v>
      </c>
      <c r="BP68" s="6" t="e">
        <f ca="1">_xll.BDH(BN68,"PX_LAST",BL68,BL68,"Dir=V","Dts=S","Sort=D","Quote=C","QtTyp=P","Days=T",CONCATENATE("Per=cM"),"DtFmt=D","UseDPDF=Y")</f>
        <v>#NAME?</v>
      </c>
      <c r="BS68" s="7">
        <v>40786</v>
      </c>
      <c r="BT68" s="7" t="s">
        <v>60</v>
      </c>
      <c r="BU68" t="str">
        <f t="shared" ref="BU68:BU78" si="19">CONCATENATE("BYXYCZ ",BT68," Index")</f>
        <v>BYXYCZ Q312 Index</v>
      </c>
      <c r="BW68" s="6" t="e">
        <f ca="1">_xll.BDH(BU68,"PX_LAST",BS68,BS68,"Dir=V","Dts=S","Sort=D","Quote=C","QtTyp=P","Days=T",CONCATENATE("Per=cM"),"DtFmt=D","UseDPDF=Y","cols=2;rows=1")</f>
        <v>#NAME?</v>
      </c>
      <c r="BX68">
        <v>4.3099999999999996</v>
      </c>
    </row>
    <row r="69" spans="1:76" x14ac:dyDescent="0.25">
      <c r="A69" s="7">
        <v>40909</v>
      </c>
      <c r="B69" s="7">
        <f t="shared" si="4"/>
        <v>40909</v>
      </c>
      <c r="C69" s="7">
        <f t="shared" si="5"/>
        <v>40909</v>
      </c>
      <c r="H69" s="7">
        <v>40907</v>
      </c>
      <c r="I69" s="7">
        <v>40909</v>
      </c>
      <c r="J69" s="7"/>
      <c r="K69" s="7">
        <v>40908</v>
      </c>
      <c r="L69" s="7">
        <f t="shared" si="6"/>
        <v>40939</v>
      </c>
      <c r="M69" s="7">
        <f t="shared" si="7"/>
        <v>40909</v>
      </c>
      <c r="N69" s="7"/>
      <c r="O69" s="7"/>
      <c r="P69" s="7">
        <f t="shared" si="8"/>
        <v>40909</v>
      </c>
      <c r="Q69" s="7">
        <v>40907</v>
      </c>
      <c r="R69">
        <v>0.75</v>
      </c>
      <c r="T69" s="7">
        <f t="shared" si="9"/>
        <v>40909</v>
      </c>
      <c r="U69" s="7">
        <v>40907</v>
      </c>
      <c r="V69">
        <v>1.71</v>
      </c>
      <c r="W69">
        <v>1.71</v>
      </c>
      <c r="Y69" s="7">
        <f t="shared" si="10"/>
        <v>40909</v>
      </c>
      <c r="Z69" s="7">
        <v>40907</v>
      </c>
      <c r="AA69">
        <v>25.585000000000001</v>
      </c>
      <c r="AC69" s="7">
        <f t="shared" si="11"/>
        <v>40909</v>
      </c>
      <c r="AD69" s="7">
        <v>40908</v>
      </c>
      <c r="AE69">
        <v>2.4</v>
      </c>
      <c r="AG69" s="7">
        <f t="shared" si="12"/>
        <v>40909</v>
      </c>
      <c r="AH69" s="7">
        <v>40907</v>
      </c>
      <c r="AI69">
        <v>1.9470000000000001</v>
      </c>
      <c r="AK69" s="7" t="e">
        <f t="shared" si="13"/>
        <v>#N/A</v>
      </c>
      <c r="AL69" s="7">
        <v>37071</v>
      </c>
      <c r="AM69">
        <v>3.3</v>
      </c>
      <c r="AS69" s="7">
        <f t="shared" si="15"/>
        <v>40878</v>
      </c>
      <c r="AT69" s="7">
        <v>40877</v>
      </c>
      <c r="AU69">
        <v>2.6</v>
      </c>
      <c r="AW69" s="7">
        <f>VLOOKUP(AX69,$K$8:$M$176,3,0)</f>
        <v>40969</v>
      </c>
      <c r="AX69" s="7">
        <v>40968</v>
      </c>
      <c r="AY69">
        <v>0.40039999999999998</v>
      </c>
      <c r="BA69" s="7">
        <f t="shared" si="16"/>
        <v>40756</v>
      </c>
      <c r="BB69" s="7">
        <v>40753</v>
      </c>
      <c r="BC69" s="7" t="s">
        <v>60</v>
      </c>
      <c r="BD69" t="str">
        <f t="shared" si="17"/>
        <v>BY2YCZ Q312 Index</v>
      </c>
      <c r="BF69" s="6" t="e">
        <f ca="1">_xll.BDH(BD69,"PX_LAST",BB69,BB69,"Dir=V","Dts=S","Sort=D","Quote=C","QtTyp=P","Days=T",CONCATENATE("Per=cM"),"DtFmt=D","UseDPDF=Y","cols=2;rows=1")</f>
        <v>#NAME?</v>
      </c>
      <c r="BG69">
        <v>2.82</v>
      </c>
      <c r="BI69">
        <v>4.3099999999999996</v>
      </c>
      <c r="BL69" s="7">
        <v>40753</v>
      </c>
      <c r="BM69" s="7" t="s">
        <v>60</v>
      </c>
      <c r="BN69" t="str">
        <f t="shared" si="18"/>
        <v>EC3MCZ Q312 Index</v>
      </c>
      <c r="BP69" s="6" t="e">
        <f ca="1">_xll.BDH(BN69,"PX_LAST",BL69,BL69,"Dir=V","Dts=S","Sort=D","Quote=C","QtTyp=P","Days=T",CONCATENATE("Per=cM"),"DtFmt=D","UseDPDF=Y","cols=2;rows=1")</f>
        <v>#NAME?</v>
      </c>
      <c r="BQ69">
        <v>1.95</v>
      </c>
      <c r="BS69" s="7">
        <v>40753</v>
      </c>
      <c r="BT69" s="7" t="s">
        <v>60</v>
      </c>
      <c r="BU69" t="str">
        <f t="shared" si="19"/>
        <v>BYXYCZ Q312 Index</v>
      </c>
      <c r="BW69" s="6" t="e">
        <f ca="1">_xll.BDH(BU69,"PX_LAST",BS69,BS69,"Dir=V","Dts=S","Sort=D","Quote=C","QtTyp=P","Days=T",CONCATENATE("Per=cM"),"DtFmt=D","UseDPDF=Y","cols=2;rows=1")</f>
        <v>#NAME?</v>
      </c>
      <c r="BX69">
        <v>4.3099999999999996</v>
      </c>
    </row>
    <row r="70" spans="1:76" x14ac:dyDescent="0.25">
      <c r="A70" s="7">
        <v>40878</v>
      </c>
      <c r="B70" s="7">
        <f t="shared" si="4"/>
        <v>40817</v>
      </c>
      <c r="C70" s="7">
        <f t="shared" si="5"/>
        <v>40544</v>
      </c>
      <c r="H70" s="7">
        <v>40877</v>
      </c>
      <c r="I70" s="7">
        <v>40878</v>
      </c>
      <c r="J70" s="7"/>
      <c r="K70" s="7">
        <v>40877</v>
      </c>
      <c r="L70" s="7">
        <f t="shared" si="6"/>
        <v>40908</v>
      </c>
      <c r="M70" s="7">
        <f t="shared" si="7"/>
        <v>40878</v>
      </c>
      <c r="N70" s="7"/>
      <c r="O70" s="7"/>
      <c r="P70" s="7">
        <f t="shared" si="8"/>
        <v>40878</v>
      </c>
      <c r="Q70" s="7">
        <v>40877</v>
      </c>
      <c r="R70">
        <v>0.75</v>
      </c>
      <c r="T70" s="7">
        <f t="shared" si="9"/>
        <v>40878</v>
      </c>
      <c r="U70" s="7">
        <v>40877</v>
      </c>
      <c r="V70">
        <v>1.6800000000000002</v>
      </c>
      <c r="W70">
        <v>1.6800000000000002</v>
      </c>
      <c r="Y70" s="7">
        <f t="shared" si="10"/>
        <v>40878</v>
      </c>
      <c r="Z70" s="7">
        <v>40877</v>
      </c>
      <c r="AA70">
        <v>25.341999999999999</v>
      </c>
      <c r="AC70" s="7">
        <f t="shared" si="11"/>
        <v>40878</v>
      </c>
      <c r="AD70" s="7">
        <v>40877</v>
      </c>
      <c r="AE70">
        <v>2.5</v>
      </c>
      <c r="AG70" s="7">
        <f t="shared" si="12"/>
        <v>40878</v>
      </c>
      <c r="AH70" s="7">
        <v>40877</v>
      </c>
      <c r="AI70">
        <v>2.0350000000000001</v>
      </c>
      <c r="AK70" s="7" t="e">
        <f t="shared" si="13"/>
        <v>#N/A</v>
      </c>
      <c r="AL70" s="7">
        <v>36980</v>
      </c>
      <c r="AM70">
        <v>4.3</v>
      </c>
      <c r="AS70" s="7">
        <f t="shared" si="15"/>
        <v>40848</v>
      </c>
      <c r="AT70" s="7">
        <v>40847</v>
      </c>
      <c r="AU70">
        <v>1.1000000000000001</v>
      </c>
      <c r="AW70" s="7">
        <f>VLOOKUP(AX70,$K$8:$M$176,3,0)</f>
        <v>40940</v>
      </c>
      <c r="AX70" s="7">
        <v>40939</v>
      </c>
      <c r="AY70">
        <v>0.31490000000000001</v>
      </c>
      <c r="BA70" s="7">
        <f t="shared" si="16"/>
        <v>40725</v>
      </c>
      <c r="BB70" s="7">
        <v>40724</v>
      </c>
      <c r="BC70" s="7" t="s">
        <v>61</v>
      </c>
      <c r="BD70" t="str">
        <f t="shared" si="17"/>
        <v>BY2YCZ Q212 Index</v>
      </c>
      <c r="BF70" s="6" t="e">
        <f ca="1">_xll.BDH(BD70,"PX_LAST",BB70,BB70,"Dir=V","Dts=S","Sort=D","Quote=C","QtTyp=P","Days=T",CONCATENATE("Per=cM"),"DtFmt=D","UseDPDF=Y","cols=2;rows=1")</f>
        <v>#NAME?</v>
      </c>
      <c r="BG70">
        <v>2.79</v>
      </c>
      <c r="BI70">
        <v>4.21</v>
      </c>
      <c r="BL70" s="7">
        <v>40724</v>
      </c>
      <c r="BM70" s="7" t="s">
        <v>61</v>
      </c>
      <c r="BN70" t="str">
        <f t="shared" si="18"/>
        <v>EC3MCZ Q212 Index</v>
      </c>
      <c r="BP70" s="6" t="e">
        <f ca="1">_xll.BDH(BN70,"PX_LAST",BL70,BL70,"Dir=V","Dts=S","Sort=D","Quote=C","QtTyp=P","Days=T",CONCATENATE("Per=cM"),"DtFmt=D","UseDPDF=Y")</f>
        <v>#NAME?</v>
      </c>
      <c r="BS70" s="7">
        <v>40724</v>
      </c>
      <c r="BT70" s="7" t="s">
        <v>61</v>
      </c>
      <c r="BU70" t="str">
        <f t="shared" si="19"/>
        <v>BYXYCZ Q212 Index</v>
      </c>
      <c r="BW70" s="6" t="e">
        <f ca="1">_xll.BDH(BU70,"PX_LAST",BS70,BS70,"Dir=V","Dts=S","Sort=D","Quote=C","QtTyp=P","Days=T",CONCATENATE("Per=cM"),"DtFmt=D","UseDPDF=Y","cols=2;rows=1")</f>
        <v>#NAME?</v>
      </c>
      <c r="BX70">
        <v>4.21</v>
      </c>
    </row>
    <row r="71" spans="1:76" x14ac:dyDescent="0.25">
      <c r="A71" s="7">
        <v>40848</v>
      </c>
      <c r="B71" s="7">
        <f t="shared" si="4"/>
        <v>40817</v>
      </c>
      <c r="C71" s="7">
        <f t="shared" si="5"/>
        <v>40544</v>
      </c>
      <c r="H71" s="7">
        <v>40847</v>
      </c>
      <c r="I71" s="7">
        <v>40848</v>
      </c>
      <c r="J71" s="7"/>
      <c r="K71" s="7">
        <v>40847</v>
      </c>
      <c r="L71" s="7">
        <f t="shared" si="6"/>
        <v>40877</v>
      </c>
      <c r="M71" s="7">
        <f t="shared" si="7"/>
        <v>40848</v>
      </c>
      <c r="N71" s="7"/>
      <c r="O71" s="7"/>
      <c r="P71" s="7">
        <f t="shared" si="8"/>
        <v>40848</v>
      </c>
      <c r="Q71" s="7">
        <v>40847</v>
      </c>
      <c r="R71">
        <v>0.75</v>
      </c>
      <c r="T71" s="7">
        <f t="shared" si="9"/>
        <v>40848</v>
      </c>
      <c r="U71" s="7">
        <v>40847</v>
      </c>
      <c r="V71">
        <v>1.74</v>
      </c>
      <c r="W71">
        <v>1.74</v>
      </c>
      <c r="Y71" s="7">
        <f t="shared" si="10"/>
        <v>40848</v>
      </c>
      <c r="Z71" s="7">
        <v>40847</v>
      </c>
      <c r="AA71">
        <v>24.88</v>
      </c>
      <c r="AC71" s="7">
        <f t="shared" si="11"/>
        <v>40848</v>
      </c>
      <c r="AD71" s="7">
        <v>40847</v>
      </c>
      <c r="AE71">
        <v>2.2999999999999998</v>
      </c>
      <c r="AG71" s="7">
        <f t="shared" si="12"/>
        <v>40848</v>
      </c>
      <c r="AH71" s="7">
        <v>40847</v>
      </c>
      <c r="AI71">
        <v>2.121</v>
      </c>
      <c r="AK71" s="7" t="e">
        <f t="shared" si="13"/>
        <v>#N/A</v>
      </c>
      <c r="AL71" s="7">
        <v>36889</v>
      </c>
      <c r="AM71">
        <v>4.8</v>
      </c>
      <c r="AS71" s="7">
        <f t="shared" si="15"/>
        <v>40817</v>
      </c>
      <c r="AT71" s="7">
        <v>40816</v>
      </c>
      <c r="AU71">
        <v>-0.4</v>
      </c>
      <c r="AW71" s="7">
        <v>40909</v>
      </c>
      <c r="AX71" s="7">
        <v>40907</v>
      </c>
      <c r="AY71">
        <v>-0.13739999999999999</v>
      </c>
      <c r="BA71" s="7">
        <f t="shared" si="16"/>
        <v>40695</v>
      </c>
      <c r="BB71" s="7">
        <v>40694</v>
      </c>
      <c r="BC71" s="7" t="s">
        <v>61</v>
      </c>
      <c r="BD71" t="str">
        <f t="shared" si="17"/>
        <v>BY2YCZ Q212 Index</v>
      </c>
      <c r="BF71" s="6" t="e">
        <f ca="1">_xll.BDH(BD71,"PX_LAST",BB71,BB71,"Dir=V","Dts=S","Sort=D","Quote=C","QtTyp=P","Days=T",CONCATENATE("Per=cM"),"DtFmt=D","UseDPDF=Y","cols=2;rows=1")</f>
        <v>#NAME?</v>
      </c>
      <c r="BG71">
        <v>2.79</v>
      </c>
      <c r="BI71">
        <v>4.21</v>
      </c>
      <c r="BL71" s="7">
        <v>40694</v>
      </c>
      <c r="BM71" s="7" t="s">
        <v>61</v>
      </c>
      <c r="BN71" t="str">
        <f t="shared" si="18"/>
        <v>EC3MCZ Q212 Index</v>
      </c>
      <c r="BP71" s="6" t="e">
        <f ca="1">_xll.BDH(BN71,"PX_LAST",BL71,BL71,"Dir=V","Dts=S","Sort=D","Quote=C","QtTyp=P","Days=T",CONCATENATE("Per=cM"),"DtFmt=D","UseDPDF=Y")</f>
        <v>#NAME?</v>
      </c>
      <c r="BS71" s="7">
        <v>40694</v>
      </c>
      <c r="BT71" s="7" t="s">
        <v>61</v>
      </c>
      <c r="BU71" t="str">
        <f t="shared" si="19"/>
        <v>BYXYCZ Q212 Index</v>
      </c>
      <c r="BW71" s="6" t="e">
        <f ca="1">_xll.BDH(BU71,"PX_LAST",BS71,BS71,"Dir=V","Dts=S","Sort=D","Quote=C","QtTyp=P","Days=T",CONCATENATE("Per=cM"),"DtFmt=D","UseDPDF=Y","cols=2;rows=1")</f>
        <v>#NAME?</v>
      </c>
      <c r="BX71">
        <v>4.21</v>
      </c>
    </row>
    <row r="72" spans="1:76" x14ac:dyDescent="0.25">
      <c r="A72" s="7">
        <v>40817</v>
      </c>
      <c r="B72" s="7">
        <f t="shared" si="4"/>
        <v>40817</v>
      </c>
      <c r="C72" s="7">
        <f t="shared" si="5"/>
        <v>40544</v>
      </c>
      <c r="H72" s="7">
        <v>40816</v>
      </c>
      <c r="I72" s="7">
        <v>40817</v>
      </c>
      <c r="J72" s="7"/>
      <c r="K72" s="7">
        <v>40816</v>
      </c>
      <c r="L72" s="7">
        <f t="shared" si="6"/>
        <v>40847</v>
      </c>
      <c r="M72" s="7">
        <f t="shared" si="7"/>
        <v>40817</v>
      </c>
      <c r="N72" s="7"/>
      <c r="O72" s="7"/>
      <c r="P72" s="7">
        <f t="shared" si="8"/>
        <v>40817</v>
      </c>
      <c r="Q72" s="7">
        <v>40816</v>
      </c>
      <c r="R72">
        <v>0.75</v>
      </c>
      <c r="T72" s="7">
        <f t="shared" si="9"/>
        <v>40817</v>
      </c>
      <c r="U72" s="7">
        <v>40816</v>
      </c>
      <c r="V72">
        <v>1.65</v>
      </c>
      <c r="W72">
        <v>1.65</v>
      </c>
      <c r="Y72" s="7">
        <f t="shared" si="10"/>
        <v>40817</v>
      </c>
      <c r="Z72" s="7">
        <v>40816</v>
      </c>
      <c r="AA72">
        <v>24.684000000000001</v>
      </c>
      <c r="AC72" s="7">
        <f t="shared" si="11"/>
        <v>40817</v>
      </c>
      <c r="AD72" s="7">
        <v>40816</v>
      </c>
      <c r="AE72">
        <v>1.8</v>
      </c>
      <c r="AG72" s="7">
        <f t="shared" si="12"/>
        <v>40817</v>
      </c>
      <c r="AH72" s="7">
        <v>40816</v>
      </c>
      <c r="AI72">
        <v>2.0840000000000001</v>
      </c>
      <c r="AK72" s="7" t="e">
        <f t="shared" si="13"/>
        <v>#N/A</v>
      </c>
      <c r="AL72" s="7">
        <v>36798</v>
      </c>
      <c r="AM72">
        <v>5.0999999999999996</v>
      </c>
      <c r="AS72" s="7">
        <f t="shared" si="15"/>
        <v>40787</v>
      </c>
      <c r="AT72" s="7">
        <v>40786</v>
      </c>
      <c r="AU72">
        <v>0.7</v>
      </c>
      <c r="AW72" s="7">
        <f>VLOOKUP(AX72,$K$8:$M$176,3,0)</f>
        <v>40878</v>
      </c>
      <c r="AX72" s="7">
        <v>40877</v>
      </c>
      <c r="AY72">
        <v>-0.20569999999999999</v>
      </c>
      <c r="BA72" s="7">
        <f t="shared" si="16"/>
        <v>40664</v>
      </c>
      <c r="BB72" s="7">
        <v>40662</v>
      </c>
      <c r="BC72" s="7" t="s">
        <v>61</v>
      </c>
      <c r="BD72" t="str">
        <f t="shared" si="17"/>
        <v>BY2YCZ Q212 Index</v>
      </c>
      <c r="BF72" s="6" t="e">
        <f ca="1">_xll.BDH(BD72,"PX_LAST",BB72,BB72,"Dir=V","Dts=S","Sort=D","Quote=C","QtTyp=P","Days=T",CONCATENATE("Per=cM"),"DtFmt=D","UseDPDF=Y","cols=2;rows=1")</f>
        <v>#NAME?</v>
      </c>
      <c r="BG72">
        <v>2.79</v>
      </c>
      <c r="BI72">
        <v>4.21</v>
      </c>
      <c r="BL72" s="7">
        <v>40662</v>
      </c>
      <c r="BM72" s="7" t="s">
        <v>61</v>
      </c>
      <c r="BN72" t="str">
        <f t="shared" si="18"/>
        <v>EC3MCZ Q212 Index</v>
      </c>
      <c r="BP72" s="6" t="e">
        <f ca="1">_xll.BDH(BN72,"PX_LAST",BL72,BL72,"Dir=V","Dts=S","Sort=D","Quote=C","QtTyp=P","Days=T",CONCATENATE("Per=cM"),"DtFmt=D","UseDPDF=Y","cols=2;rows=1")</f>
        <v>#NAME?</v>
      </c>
      <c r="BQ72">
        <v>2.06</v>
      </c>
      <c r="BS72" s="7">
        <v>40662</v>
      </c>
      <c r="BT72" s="7" t="s">
        <v>61</v>
      </c>
      <c r="BU72" t="str">
        <f t="shared" si="19"/>
        <v>BYXYCZ Q212 Index</v>
      </c>
      <c r="BW72" s="6" t="e">
        <f ca="1">_xll.BDH(BU72,"PX_LAST",BS72,BS72,"Dir=V","Dts=S","Sort=D","Quote=C","QtTyp=P","Days=T",CONCATENATE("Per=cM"),"DtFmt=D","UseDPDF=Y","cols=2;rows=1")</f>
        <v>#NAME?</v>
      </c>
      <c r="BX72">
        <v>4.21</v>
      </c>
    </row>
    <row r="73" spans="1:76" x14ac:dyDescent="0.25">
      <c r="A73" s="7">
        <v>40787</v>
      </c>
      <c r="B73" s="7">
        <f t="shared" ref="B73:B136" si="20">DATE(YEAR(A73),VLOOKUP(INT((MONTH(A73)+2)/3),$A$1:$B$4,2,0),1)</f>
        <v>40725</v>
      </c>
      <c r="C73" s="7">
        <f t="shared" ref="C73:C136" si="21">DATE(YEAR(A73),1,1)</f>
        <v>40544</v>
      </c>
      <c r="H73" s="7">
        <v>40786</v>
      </c>
      <c r="I73" s="7">
        <v>40787</v>
      </c>
      <c r="J73" s="7"/>
      <c r="K73" s="7">
        <v>40786</v>
      </c>
      <c r="L73" s="7">
        <f t="shared" ref="L73:L136" si="22">EOMONTH(K73,(DAY(K73)&gt;15)+0)</f>
        <v>40816</v>
      </c>
      <c r="M73" s="7">
        <f t="shared" ref="M73:M136" si="23">DATE(YEAR(L73),MONTH(L73),1)</f>
        <v>40787</v>
      </c>
      <c r="N73" s="7"/>
      <c r="O73" s="7"/>
      <c r="P73" s="7">
        <f t="shared" ref="P73:P136" si="24">VLOOKUP(Q73,$H$8:$I$176,2,0)</f>
        <v>40787</v>
      </c>
      <c r="Q73" s="7">
        <v>40786</v>
      </c>
      <c r="R73">
        <v>0.75</v>
      </c>
      <c r="T73" s="7">
        <f t="shared" ref="T73:T136" si="25">VLOOKUP(U73,$H$8:$I$176,2,0)</f>
        <v>40787</v>
      </c>
      <c r="U73" s="7">
        <v>40786</v>
      </c>
      <c r="V73">
        <v>1.65</v>
      </c>
      <c r="W73">
        <v>1.65</v>
      </c>
      <c r="Y73" s="7">
        <f t="shared" ref="Y73:Y136" si="26">VLOOKUP(Z73,$H$8:$I$176,2,0)</f>
        <v>40787</v>
      </c>
      <c r="Z73" s="7">
        <v>40786</v>
      </c>
      <c r="AA73">
        <v>24.125</v>
      </c>
      <c r="AC73" s="7">
        <f t="shared" ref="AC73:AC136" si="27">VLOOKUP(AD73,$K$8:$M$176,3,0)</f>
        <v>40787</v>
      </c>
      <c r="AD73" s="7">
        <v>40786</v>
      </c>
      <c r="AE73">
        <v>1.7</v>
      </c>
      <c r="AG73" s="7">
        <f t="shared" ref="AG73:AG136" si="28">VLOOKUP(AH73,$H$8:$I$176,2,0)</f>
        <v>40787</v>
      </c>
      <c r="AH73" s="7">
        <v>40786</v>
      </c>
      <c r="AI73">
        <v>2.089</v>
      </c>
      <c r="AK73" s="7" t="e">
        <f t="shared" ref="AK73:AK86" si="29">VLOOKUP(AL73,$H$8:$I$176,2,0)</f>
        <v>#N/A</v>
      </c>
      <c r="AL73" s="7">
        <v>36707</v>
      </c>
      <c r="AM73">
        <v>4.9000000000000004</v>
      </c>
      <c r="AS73" s="7">
        <f t="shared" ref="AS73:AS136" si="30">VLOOKUP(AT73,$K$8:$M$176,3,0)</f>
        <v>40756</v>
      </c>
      <c r="AT73" s="7">
        <v>40755</v>
      </c>
      <c r="AU73">
        <v>-1.4</v>
      </c>
      <c r="AW73" s="7">
        <f>VLOOKUP(AX73,$K$8:$M$176,3,0)</f>
        <v>40848</v>
      </c>
      <c r="AX73" s="7">
        <v>40847</v>
      </c>
      <c r="AY73">
        <v>-4.9799999999999997E-2</v>
      </c>
      <c r="BA73" s="7">
        <f t="shared" si="16"/>
        <v>40634</v>
      </c>
      <c r="BB73" s="7">
        <v>40633</v>
      </c>
      <c r="BC73" s="7" t="s">
        <v>62</v>
      </c>
      <c r="BD73" t="str">
        <f t="shared" si="17"/>
        <v>BY2YCZ Q112 Index</v>
      </c>
      <c r="BF73" s="6" t="e">
        <f ca="1">_xll.BDH(BD73,"PX_LAST",BB73,BB73,"Dir=V","Dts=S","Sort=D","Quote=C","QtTyp=P","Days=T",CONCATENATE("Per=cM"),"DtFmt=D","UseDPDF=Y","cols=2;rows=1")</f>
        <v>#NAME?</v>
      </c>
      <c r="BG73">
        <v>2.7199999999999998</v>
      </c>
      <c r="BI73">
        <v>3.36</v>
      </c>
      <c r="BL73" s="7">
        <v>40633</v>
      </c>
      <c r="BM73" s="7" t="s">
        <v>62</v>
      </c>
      <c r="BN73" t="str">
        <f t="shared" si="18"/>
        <v>EC3MCZ Q112 Index</v>
      </c>
      <c r="BP73" s="6" t="e">
        <f ca="1">_xll.BDH(BN73,"PX_LAST",BL73,BL73,"Dir=V","Dts=S","Sort=D","Quote=C","QtTyp=P","Days=T",CONCATENATE("Per=cM"),"DtFmt=D","UseDPDF=Y")</f>
        <v>#NAME?</v>
      </c>
      <c r="BS73" s="7">
        <v>40633</v>
      </c>
      <c r="BT73" s="7" t="s">
        <v>62</v>
      </c>
      <c r="BU73" t="str">
        <f t="shared" si="19"/>
        <v>BYXYCZ Q112 Index</v>
      </c>
      <c r="BW73" s="6" t="e">
        <f ca="1">_xll.BDH(BU73,"PX_LAST",BS73,BS73,"Dir=V","Dts=S","Sort=D","Quote=C","QtTyp=P","Days=T",CONCATENATE("Per=cM"),"DtFmt=D","UseDPDF=Y","cols=2;rows=1")</f>
        <v>#NAME?</v>
      </c>
      <c r="BX73">
        <v>3.36</v>
      </c>
    </row>
    <row r="74" spans="1:76" x14ac:dyDescent="0.25">
      <c r="A74" s="7">
        <v>40756</v>
      </c>
      <c r="B74" s="7">
        <f t="shared" si="20"/>
        <v>40725</v>
      </c>
      <c r="C74" s="7">
        <f t="shared" si="21"/>
        <v>40544</v>
      </c>
      <c r="H74" s="7">
        <v>40753</v>
      </c>
      <c r="I74" s="7">
        <v>40756</v>
      </c>
      <c r="J74" s="7"/>
      <c r="K74" s="7">
        <v>40755</v>
      </c>
      <c r="L74" s="7">
        <f t="shared" si="22"/>
        <v>40786</v>
      </c>
      <c r="M74" s="7">
        <f t="shared" si="23"/>
        <v>40756</v>
      </c>
      <c r="N74" s="7"/>
      <c r="O74" s="7"/>
      <c r="P74" s="7">
        <f t="shared" si="24"/>
        <v>40756</v>
      </c>
      <c r="Q74" s="7">
        <v>40753</v>
      </c>
      <c r="R74">
        <v>0.75</v>
      </c>
      <c r="T74" s="7">
        <f t="shared" si="25"/>
        <v>40756</v>
      </c>
      <c r="U74" s="7">
        <v>40753</v>
      </c>
      <c r="V74">
        <v>1.7</v>
      </c>
      <c r="W74">
        <v>1.7</v>
      </c>
      <c r="Y74" s="7">
        <f t="shared" si="26"/>
        <v>40756</v>
      </c>
      <c r="Z74" s="7">
        <v>40753</v>
      </c>
      <c r="AA74">
        <v>24.175000000000001</v>
      </c>
      <c r="AC74" s="7">
        <f t="shared" si="27"/>
        <v>40756</v>
      </c>
      <c r="AD74" s="7">
        <v>40755</v>
      </c>
      <c r="AE74">
        <v>1.7</v>
      </c>
      <c r="AG74" s="7">
        <f t="shared" si="28"/>
        <v>40756</v>
      </c>
      <c r="AH74" s="7">
        <v>40753</v>
      </c>
      <c r="AI74">
        <v>2.1779999999999999</v>
      </c>
      <c r="AK74" s="7" t="e">
        <f t="shared" si="29"/>
        <v>#N/A</v>
      </c>
      <c r="AL74" s="7">
        <v>36616</v>
      </c>
      <c r="AM74">
        <v>3.8</v>
      </c>
      <c r="AS74" s="7">
        <f t="shared" si="30"/>
        <v>40725</v>
      </c>
      <c r="AT74" s="7">
        <v>40724</v>
      </c>
      <c r="AU74">
        <v>-1.1000000000000001</v>
      </c>
      <c r="AW74" s="7">
        <f>VLOOKUP(AX74,$K$8:$M$176,3,0)</f>
        <v>40817</v>
      </c>
      <c r="AX74" s="7">
        <v>40816</v>
      </c>
      <c r="AY74">
        <v>-0.11650000000000001</v>
      </c>
      <c r="BA74" s="7">
        <f t="shared" si="16"/>
        <v>40603</v>
      </c>
      <c r="BB74" s="7">
        <v>40602</v>
      </c>
      <c r="BC74" s="7" t="s">
        <v>62</v>
      </c>
      <c r="BD74" t="str">
        <f t="shared" si="17"/>
        <v>BY2YCZ Q112 Index</v>
      </c>
      <c r="BF74" s="6" t="e">
        <f ca="1">_xll.BDH(BD74,"PX_LAST",BB74,BB74,"Dir=V","Dts=S","Sort=D","Quote=C","QtTyp=P","Days=T",CONCATENATE("Per=cM"),"DtFmt=D","UseDPDF=Y","cols=2;rows=1")</f>
        <v>#NAME?</v>
      </c>
      <c r="BG74">
        <v>2.7199999999999998</v>
      </c>
      <c r="BI74">
        <v>3.1</v>
      </c>
      <c r="BL74" s="7">
        <v>40602</v>
      </c>
      <c r="BM74" s="7" t="s">
        <v>62</v>
      </c>
      <c r="BN74" t="str">
        <f t="shared" si="18"/>
        <v>EC3MCZ Q112 Index</v>
      </c>
      <c r="BP74" s="6" t="e">
        <f ca="1">_xll.BDH(BN74,"PX_LAST",BL74,BL74,"Dir=V","Dts=S","Sort=D","Quote=C","QtTyp=P","Days=T",CONCATENATE("Per=cM"),"DtFmt=D","UseDPDF=Y")</f>
        <v>#NAME?</v>
      </c>
      <c r="BS74" s="7">
        <v>40602</v>
      </c>
      <c r="BT74" s="7" t="s">
        <v>62</v>
      </c>
      <c r="BU74" t="str">
        <f t="shared" si="19"/>
        <v>BYXYCZ Q112 Index</v>
      </c>
      <c r="BW74" s="6" t="e">
        <f ca="1">_xll.BDH(BU74,"PX_LAST",BS74,BS74,"Dir=V","Dts=S","Sort=D","Quote=C","QtTyp=P","Days=T",CONCATENATE("Per=cM"),"DtFmt=D","UseDPDF=Y","cols=2;rows=1")</f>
        <v>#NAME?</v>
      </c>
      <c r="BX74">
        <v>3.1</v>
      </c>
    </row>
    <row r="75" spans="1:76" x14ac:dyDescent="0.25">
      <c r="A75" s="7">
        <v>40725</v>
      </c>
      <c r="B75" s="7">
        <f t="shared" si="20"/>
        <v>40725</v>
      </c>
      <c r="C75" s="7">
        <f t="shared" si="21"/>
        <v>40544</v>
      </c>
      <c r="H75" s="7">
        <v>40724</v>
      </c>
      <c r="I75" s="7">
        <v>40725</v>
      </c>
      <c r="J75" s="7"/>
      <c r="K75" s="7">
        <v>40724</v>
      </c>
      <c r="L75" s="7">
        <f t="shared" si="22"/>
        <v>40755</v>
      </c>
      <c r="M75" s="7">
        <f t="shared" si="23"/>
        <v>40725</v>
      </c>
      <c r="N75" s="7"/>
      <c r="O75" s="7"/>
      <c r="P75" s="7">
        <f t="shared" si="24"/>
        <v>40725</v>
      </c>
      <c r="Q75" s="7">
        <v>40724</v>
      </c>
      <c r="R75">
        <v>0.75</v>
      </c>
      <c r="T75" s="7">
        <f t="shared" si="25"/>
        <v>40725</v>
      </c>
      <c r="U75" s="7">
        <v>40724</v>
      </c>
      <c r="V75">
        <v>1.65</v>
      </c>
      <c r="W75">
        <v>1.65</v>
      </c>
      <c r="Y75" s="7">
        <f t="shared" si="26"/>
        <v>40725</v>
      </c>
      <c r="Z75" s="7">
        <v>40724</v>
      </c>
      <c r="AA75">
        <v>24.347999999999999</v>
      </c>
      <c r="AC75" s="7">
        <f t="shared" si="27"/>
        <v>40725</v>
      </c>
      <c r="AD75" s="7">
        <v>40724</v>
      </c>
      <c r="AE75">
        <v>1.8</v>
      </c>
      <c r="AG75" s="7">
        <f t="shared" si="28"/>
        <v>40725</v>
      </c>
      <c r="AH75" s="7">
        <v>40724</v>
      </c>
      <c r="AI75">
        <v>2.1619999999999999</v>
      </c>
      <c r="AK75" s="7" t="e">
        <f t="shared" si="29"/>
        <v>#N/A</v>
      </c>
      <c r="AL75" s="7">
        <v>36525</v>
      </c>
      <c r="AM75">
        <v>2.5</v>
      </c>
      <c r="AS75" s="7">
        <f t="shared" si="30"/>
        <v>40695</v>
      </c>
      <c r="AT75" s="7">
        <v>40694</v>
      </c>
      <c r="AU75">
        <v>2.2999999999999998</v>
      </c>
      <c r="AW75" s="7">
        <f>VLOOKUP(AX75,$K$8:$M$176,3,0)</f>
        <v>40787</v>
      </c>
      <c r="AX75" s="7">
        <v>40786</v>
      </c>
      <c r="AY75">
        <v>0.20480000000000001</v>
      </c>
      <c r="BA75" s="7">
        <f t="shared" si="16"/>
        <v>40575</v>
      </c>
      <c r="BB75" s="7">
        <v>40574</v>
      </c>
      <c r="BC75" s="7" t="s">
        <v>62</v>
      </c>
      <c r="BD75" t="str">
        <f t="shared" si="17"/>
        <v>BY2YCZ Q112 Index</v>
      </c>
      <c r="BF75" s="6" t="e">
        <f ca="1">_xll.BDH(BD75,"PX_LAST",BB75,BB75,"Dir=V","Dts=S","Sort=D","Quote=C","QtTyp=P","Days=T",CONCATENATE("Per=cM"),"DtFmt=D","UseDPDF=Y","cols=2;rows=1")</f>
        <v>#NAME?</v>
      </c>
      <c r="BG75">
        <v>2.59</v>
      </c>
      <c r="BI75">
        <v>3.98</v>
      </c>
      <c r="BL75" s="7">
        <v>40574</v>
      </c>
      <c r="BM75" s="7" t="s">
        <v>62</v>
      </c>
      <c r="BN75" t="str">
        <f t="shared" si="18"/>
        <v>EC3MCZ Q112 Index</v>
      </c>
      <c r="BP75" s="6" t="e">
        <f ca="1">_xll.BDH(BN75,"PX_LAST",BL75,BL75,"Dir=V","Dts=S","Sort=D","Quote=C","QtTyp=P","Days=T",CONCATENATE("Per=cM"),"DtFmt=D","UseDPDF=Y")</f>
        <v>#NAME?</v>
      </c>
      <c r="BS75" s="7">
        <v>40574</v>
      </c>
      <c r="BT75" s="7" t="s">
        <v>62</v>
      </c>
      <c r="BU75" t="str">
        <f t="shared" si="19"/>
        <v>BYXYCZ Q112 Index</v>
      </c>
      <c r="BW75" s="6" t="e">
        <f ca="1">_xll.BDH(BU75,"PX_LAST",BS75,BS75,"Dir=V","Dts=S","Sort=D","Quote=C","QtTyp=P","Days=T",CONCATENATE("Per=cM"),"DtFmt=D","UseDPDF=Y","cols=2;rows=1")</f>
        <v>#NAME?</v>
      </c>
      <c r="BX75">
        <v>3.98</v>
      </c>
    </row>
    <row r="76" spans="1:76" x14ac:dyDescent="0.25">
      <c r="A76" s="7">
        <v>40695</v>
      </c>
      <c r="B76" s="7">
        <f t="shared" si="20"/>
        <v>40634</v>
      </c>
      <c r="C76" s="7">
        <f t="shared" si="21"/>
        <v>40544</v>
      </c>
      <c r="H76" s="7">
        <v>40694</v>
      </c>
      <c r="I76" s="7">
        <v>40695</v>
      </c>
      <c r="J76" s="7"/>
      <c r="K76" s="7">
        <v>40694</v>
      </c>
      <c r="L76" s="7">
        <f t="shared" si="22"/>
        <v>40724</v>
      </c>
      <c r="M76" s="7">
        <f t="shared" si="23"/>
        <v>40695</v>
      </c>
      <c r="N76" s="7"/>
      <c r="O76" s="7"/>
      <c r="P76" s="7">
        <f t="shared" si="24"/>
        <v>40695</v>
      </c>
      <c r="Q76" s="7">
        <v>40694</v>
      </c>
      <c r="R76">
        <v>0.75</v>
      </c>
      <c r="T76" s="7">
        <f t="shared" si="25"/>
        <v>40695</v>
      </c>
      <c r="U76" s="7">
        <v>40694</v>
      </c>
      <c r="V76">
        <v>1.8199999999999998</v>
      </c>
      <c r="W76">
        <v>1.8199999999999998</v>
      </c>
      <c r="Y76" s="7">
        <f t="shared" si="26"/>
        <v>40695</v>
      </c>
      <c r="Z76" s="7">
        <v>40694</v>
      </c>
      <c r="AA76">
        <v>24.556999999999999</v>
      </c>
      <c r="AC76" s="7">
        <f t="shared" si="27"/>
        <v>40695</v>
      </c>
      <c r="AD76" s="7">
        <v>40694</v>
      </c>
      <c r="AE76">
        <v>2</v>
      </c>
      <c r="AG76" s="7">
        <f t="shared" si="28"/>
        <v>40695</v>
      </c>
      <c r="AH76" s="7">
        <v>40694</v>
      </c>
      <c r="AI76">
        <v>2.1379999999999999</v>
      </c>
      <c r="AK76" s="7" t="e">
        <f t="shared" si="29"/>
        <v>#N/A</v>
      </c>
      <c r="AL76" s="7">
        <v>36433</v>
      </c>
      <c r="AM76">
        <v>1.7</v>
      </c>
      <c r="AS76" s="7">
        <f t="shared" si="30"/>
        <v>40664</v>
      </c>
      <c r="AT76" s="7">
        <v>40663</v>
      </c>
      <c r="AU76">
        <v>0.7</v>
      </c>
      <c r="AW76" s="7">
        <v>40756</v>
      </c>
      <c r="AX76" s="7">
        <v>40753</v>
      </c>
      <c r="AY76">
        <v>0.64329999999999998</v>
      </c>
      <c r="BA76" s="7">
        <f t="shared" si="16"/>
        <v>40544</v>
      </c>
      <c r="BB76" s="7">
        <v>40543</v>
      </c>
      <c r="BC76" s="7" t="s">
        <v>39</v>
      </c>
      <c r="BD76" t="str">
        <f t="shared" si="17"/>
        <v>BY2YCZ Q417 Index</v>
      </c>
      <c r="BF76" s="6" t="e">
        <f ca="1">_xll.BDH(BD76,"PX_LAST",BB76,BB76,"Dir=V","Dts=S","Sort=D","Quote=C","QtTyp=P","Days=T",CONCATENATE("Per=cM"),"DtFmt=D","UseDPDF=Y")</f>
        <v>#NAME?</v>
      </c>
      <c r="BL76" s="7">
        <v>40543</v>
      </c>
      <c r="BM76" s="7" t="s">
        <v>39</v>
      </c>
      <c r="BN76" t="str">
        <f t="shared" si="18"/>
        <v>EC3MCZ Q417 Index</v>
      </c>
      <c r="BP76" s="6" t="e">
        <f ca="1">_xll.BDH(BN76,"PX_LAST",BL76,BL76,"Dir=V","Dts=S","Sort=D","Quote=C","QtTyp=P","Days=T",CONCATENATE("Per=cM"),"DtFmt=D","UseDPDF=Y")</f>
        <v>#NAME?</v>
      </c>
      <c r="BS76" s="7">
        <v>40543</v>
      </c>
      <c r="BT76" s="7" t="s">
        <v>39</v>
      </c>
      <c r="BU76" t="str">
        <f t="shared" si="19"/>
        <v>BYXYCZ Q417 Index</v>
      </c>
      <c r="BW76" s="6" t="e">
        <f ca="1">_xll.BDH(BU76,"PX_LAST",BS76,BS76,"Dir=V","Dts=S","Sort=D","Quote=C","QtTyp=P","Days=T",CONCATENATE("Per=cM"),"DtFmt=D","UseDPDF=Y")</f>
        <v>#NAME?</v>
      </c>
    </row>
    <row r="77" spans="1:76" x14ac:dyDescent="0.25">
      <c r="A77" s="7">
        <v>40664</v>
      </c>
      <c r="B77" s="7">
        <f t="shared" si="20"/>
        <v>40634</v>
      </c>
      <c r="C77" s="7">
        <f t="shared" si="21"/>
        <v>40544</v>
      </c>
      <c r="H77" s="7">
        <v>40662</v>
      </c>
      <c r="I77" s="7">
        <v>40664</v>
      </c>
      <c r="J77" s="7"/>
      <c r="K77" s="7">
        <v>40663</v>
      </c>
      <c r="L77" s="7">
        <f t="shared" si="22"/>
        <v>40694</v>
      </c>
      <c r="M77" s="7">
        <f t="shared" si="23"/>
        <v>40664</v>
      </c>
      <c r="N77" s="7"/>
      <c r="O77" s="7"/>
      <c r="P77" s="7">
        <f t="shared" si="24"/>
        <v>40664</v>
      </c>
      <c r="Q77" s="7">
        <v>40662</v>
      </c>
      <c r="R77">
        <v>0.75</v>
      </c>
      <c r="T77" s="7">
        <f t="shared" si="25"/>
        <v>40664</v>
      </c>
      <c r="U77" s="7">
        <v>40662</v>
      </c>
      <c r="V77">
        <v>1.78</v>
      </c>
      <c r="W77">
        <v>1.78</v>
      </c>
      <c r="Y77" s="7">
        <f t="shared" si="26"/>
        <v>40664</v>
      </c>
      <c r="Z77" s="7">
        <v>40662</v>
      </c>
      <c r="AA77">
        <v>24.181000000000001</v>
      </c>
      <c r="AC77" s="7">
        <f t="shared" si="27"/>
        <v>40664</v>
      </c>
      <c r="AD77" s="7">
        <v>40663</v>
      </c>
      <c r="AE77">
        <v>1.6</v>
      </c>
      <c r="AG77" s="7">
        <f t="shared" si="28"/>
        <v>40664</v>
      </c>
      <c r="AH77" s="7">
        <v>40662</v>
      </c>
      <c r="AI77">
        <v>2.1320000000000001</v>
      </c>
      <c r="AK77" s="7" t="e">
        <f t="shared" si="29"/>
        <v>#N/A</v>
      </c>
      <c r="AL77" s="7">
        <v>36341</v>
      </c>
      <c r="AM77">
        <v>0.6</v>
      </c>
      <c r="AS77" s="7">
        <f t="shared" si="30"/>
        <v>40634</v>
      </c>
      <c r="AT77" s="7">
        <v>40633</v>
      </c>
      <c r="AU77">
        <v>-1.4</v>
      </c>
      <c r="AW77" s="7">
        <f>VLOOKUP(AX77,$K$8:$M$176,3,0)</f>
        <v>40725</v>
      </c>
      <c r="AX77" s="7">
        <v>40724</v>
      </c>
      <c r="AY77">
        <v>0.78469999999999995</v>
      </c>
      <c r="BA77" s="7">
        <f t="shared" si="16"/>
        <v>40513</v>
      </c>
      <c r="BB77" s="7">
        <v>40512</v>
      </c>
      <c r="BC77" s="7" t="s">
        <v>39</v>
      </c>
      <c r="BD77" t="str">
        <f t="shared" si="17"/>
        <v>BY2YCZ Q417 Index</v>
      </c>
      <c r="BF77" s="6" t="e">
        <f ca="1">_xll.BDH(BD77,"PX_LAST",BB77,BB77,"Dir=V","Dts=S","Sort=D","Quote=C","QtTyp=P","Days=T",CONCATENATE("Per=cM"),"DtFmt=D","UseDPDF=Y")</f>
        <v>#NAME?</v>
      </c>
      <c r="BL77" s="7">
        <v>40512</v>
      </c>
      <c r="BM77" s="7" t="s">
        <v>39</v>
      </c>
      <c r="BN77" t="str">
        <f t="shared" si="18"/>
        <v>EC3MCZ Q417 Index</v>
      </c>
      <c r="BP77" s="6" t="e">
        <f ca="1">_xll.BDH(BN77,"PX_LAST",BL77,BL77,"Dir=V","Dts=S","Sort=D","Quote=C","QtTyp=P","Days=T",CONCATENATE("Per=cM"),"DtFmt=D","UseDPDF=Y")</f>
        <v>#NAME?</v>
      </c>
      <c r="BS77" s="7">
        <v>40512</v>
      </c>
      <c r="BT77" s="7" t="s">
        <v>39</v>
      </c>
      <c r="BU77" t="str">
        <f t="shared" si="19"/>
        <v>BYXYCZ Q417 Index</v>
      </c>
      <c r="BW77" s="6" t="e">
        <f ca="1">_xll.BDH(BU77,"PX_LAST",BS77,BS77,"Dir=V","Dts=S","Sort=D","Quote=C","QtTyp=P","Days=T",CONCATENATE("Per=cM"),"DtFmt=D","UseDPDF=Y")</f>
        <v>#NAME?</v>
      </c>
    </row>
    <row r="78" spans="1:76" x14ac:dyDescent="0.25">
      <c r="A78" s="7">
        <v>40634</v>
      </c>
      <c r="B78" s="7">
        <f t="shared" si="20"/>
        <v>40634</v>
      </c>
      <c r="C78" s="7">
        <f t="shared" si="21"/>
        <v>40544</v>
      </c>
      <c r="H78" s="7">
        <v>40633</v>
      </c>
      <c r="I78" s="7">
        <v>40634</v>
      </c>
      <c r="J78" s="7"/>
      <c r="K78" s="7">
        <v>40633</v>
      </c>
      <c r="L78" s="7">
        <f t="shared" si="22"/>
        <v>40663</v>
      </c>
      <c r="M78" s="7">
        <f t="shared" si="23"/>
        <v>40634</v>
      </c>
      <c r="N78" s="7"/>
      <c r="O78" s="7"/>
      <c r="P78" s="7">
        <f t="shared" si="24"/>
        <v>40634</v>
      </c>
      <c r="Q78" s="7">
        <v>40633</v>
      </c>
      <c r="R78">
        <v>0.75</v>
      </c>
      <c r="T78" s="7">
        <f t="shared" si="25"/>
        <v>40634</v>
      </c>
      <c r="U78" s="7">
        <v>40633</v>
      </c>
      <c r="V78">
        <v>1.85</v>
      </c>
      <c r="W78">
        <v>1.85</v>
      </c>
      <c r="Y78" s="7">
        <f t="shared" si="26"/>
        <v>40634</v>
      </c>
      <c r="Z78" s="7">
        <v>40633</v>
      </c>
      <c r="AA78">
        <v>24.535</v>
      </c>
      <c r="AC78" s="7">
        <f t="shared" si="27"/>
        <v>40634</v>
      </c>
      <c r="AD78" s="7">
        <v>40633</v>
      </c>
      <c r="AE78">
        <v>1.7</v>
      </c>
      <c r="AG78" s="7">
        <f t="shared" si="28"/>
        <v>40634</v>
      </c>
      <c r="AH78" s="7">
        <v>40633</v>
      </c>
      <c r="AI78">
        <v>1.996</v>
      </c>
      <c r="AK78" s="7" t="e">
        <f t="shared" si="29"/>
        <v>#N/A</v>
      </c>
      <c r="AL78" s="7">
        <v>36250</v>
      </c>
      <c r="AM78">
        <v>0.2</v>
      </c>
      <c r="AS78" s="7">
        <f t="shared" si="30"/>
        <v>40603</v>
      </c>
      <c r="AT78" s="7">
        <v>40602</v>
      </c>
      <c r="AU78">
        <v>-1.1000000000000001</v>
      </c>
      <c r="AW78" s="7">
        <f>VLOOKUP(AX78,$K$8:$M$176,3,0)</f>
        <v>40695</v>
      </c>
      <c r="AX78" s="7">
        <v>40694</v>
      </c>
      <c r="AY78">
        <v>0.84840000000000004</v>
      </c>
      <c r="BA78" s="7">
        <f t="shared" si="16"/>
        <v>40483</v>
      </c>
      <c r="BB78" s="7">
        <v>40480</v>
      </c>
      <c r="BC78" s="7" t="s">
        <v>39</v>
      </c>
      <c r="BD78" t="str">
        <f t="shared" si="17"/>
        <v>BY2YCZ Q417 Index</v>
      </c>
      <c r="BF78" s="6" t="e">
        <f ca="1">_xll.BDH(BD78,"PX_LAST",BB78,BB78,"Dir=V","Dts=S","Sort=D","Quote=C","QtTyp=P","Days=T",CONCATENATE("Per=cM"),"DtFmt=D","UseDPDF=Y")</f>
        <v>#NAME?</v>
      </c>
      <c r="BL78" s="7">
        <v>40480</v>
      </c>
      <c r="BM78" s="7" t="s">
        <v>39</v>
      </c>
      <c r="BN78" t="str">
        <f t="shared" si="18"/>
        <v>EC3MCZ Q417 Index</v>
      </c>
      <c r="BP78" s="6" t="e">
        <f ca="1">_xll.BDH(BN78,"PX_LAST",BL78,BL78,"Dir=V","Dts=S","Sort=D","Quote=C","QtTyp=P","Days=T",CONCATENATE("Per=cM"),"DtFmt=D","UseDPDF=Y")</f>
        <v>#NAME?</v>
      </c>
      <c r="BS78" s="7">
        <v>40480</v>
      </c>
      <c r="BT78" s="7" t="s">
        <v>39</v>
      </c>
      <c r="BU78" t="str">
        <f t="shared" si="19"/>
        <v>BYXYCZ Q417 Index</v>
      </c>
      <c r="BW78" s="6" t="e">
        <f ca="1">_xll.BDH(BU78,"PX_LAST",BS78,BS78,"Dir=V","Dts=S","Sort=D","Quote=C","QtTyp=P","Days=T",CONCATENATE("Per=cM"),"DtFmt=D","UseDPDF=Y")</f>
        <v>#NAME?</v>
      </c>
    </row>
    <row r="79" spans="1:76" x14ac:dyDescent="0.25">
      <c r="A79" s="7">
        <v>40603</v>
      </c>
      <c r="B79" s="7">
        <f t="shared" si="20"/>
        <v>40544</v>
      </c>
      <c r="C79" s="7">
        <f t="shared" si="21"/>
        <v>40544</v>
      </c>
      <c r="H79" s="7">
        <v>40602</v>
      </c>
      <c r="I79" s="7">
        <v>40603</v>
      </c>
      <c r="J79" s="7"/>
      <c r="K79" s="7">
        <v>40602</v>
      </c>
      <c r="L79" s="7">
        <f t="shared" si="22"/>
        <v>40633</v>
      </c>
      <c r="M79" s="7">
        <f t="shared" si="23"/>
        <v>40603</v>
      </c>
      <c r="N79" s="7"/>
      <c r="O79" s="7"/>
      <c r="P79" s="7">
        <f t="shared" si="24"/>
        <v>40603</v>
      </c>
      <c r="Q79" s="7">
        <v>40602</v>
      </c>
      <c r="R79">
        <v>0.75</v>
      </c>
      <c r="T79" s="7">
        <f t="shared" si="25"/>
        <v>40603</v>
      </c>
      <c r="U79" s="7">
        <v>40602</v>
      </c>
      <c r="V79">
        <v>1.8199999999999998</v>
      </c>
      <c r="W79">
        <v>1.8199999999999998</v>
      </c>
      <c r="Y79" s="7">
        <f t="shared" si="26"/>
        <v>40603</v>
      </c>
      <c r="Z79" s="7">
        <v>40602</v>
      </c>
      <c r="AA79">
        <v>24.358000000000001</v>
      </c>
      <c r="AC79" s="7">
        <f t="shared" si="27"/>
        <v>40603</v>
      </c>
      <c r="AD79" s="7">
        <v>40602</v>
      </c>
      <c r="AE79">
        <v>1.8</v>
      </c>
      <c r="AG79" s="7">
        <f t="shared" si="28"/>
        <v>40603</v>
      </c>
      <c r="AH79" s="7">
        <v>40602</v>
      </c>
      <c r="AI79">
        <v>1.7669999999999999</v>
      </c>
      <c r="AK79" s="7" t="e">
        <f t="shared" si="29"/>
        <v>#N/A</v>
      </c>
      <c r="AL79" s="7">
        <v>36160</v>
      </c>
      <c r="AM79">
        <v>0.5</v>
      </c>
      <c r="AS79" s="7">
        <f t="shared" si="30"/>
        <v>40575</v>
      </c>
      <c r="AT79" s="7">
        <v>40574</v>
      </c>
      <c r="AU79">
        <v>3.9</v>
      </c>
      <c r="AW79" s="7">
        <v>40664</v>
      </c>
      <c r="AX79" s="7">
        <v>40662</v>
      </c>
      <c r="AY79">
        <v>0.98709999999999998</v>
      </c>
    </row>
    <row r="80" spans="1:76" x14ac:dyDescent="0.25">
      <c r="A80" s="7">
        <v>40575</v>
      </c>
      <c r="B80" s="7">
        <f t="shared" si="20"/>
        <v>40544</v>
      </c>
      <c r="C80" s="7">
        <f t="shared" si="21"/>
        <v>40544</v>
      </c>
      <c r="H80" s="7">
        <v>40574</v>
      </c>
      <c r="I80" s="7">
        <v>40575</v>
      </c>
      <c r="J80" s="7"/>
      <c r="K80" s="7">
        <v>40574</v>
      </c>
      <c r="L80" s="7">
        <f t="shared" si="22"/>
        <v>40602</v>
      </c>
      <c r="M80" s="7">
        <f t="shared" si="23"/>
        <v>40575</v>
      </c>
      <c r="N80" s="7"/>
      <c r="O80" s="7"/>
      <c r="P80" s="7">
        <f t="shared" si="24"/>
        <v>40575</v>
      </c>
      <c r="Q80" s="7">
        <v>40574</v>
      </c>
      <c r="R80">
        <v>0.75</v>
      </c>
      <c r="T80" s="7">
        <f t="shared" si="25"/>
        <v>40575</v>
      </c>
      <c r="U80" s="7">
        <v>40574</v>
      </c>
      <c r="V80">
        <v>1.8</v>
      </c>
      <c r="W80">
        <v>1.8</v>
      </c>
      <c r="Y80" s="7">
        <f t="shared" si="26"/>
        <v>40575</v>
      </c>
      <c r="Z80" s="7">
        <v>40574</v>
      </c>
      <c r="AA80">
        <v>24.190999999999999</v>
      </c>
      <c r="AC80" s="7">
        <f t="shared" si="27"/>
        <v>40575</v>
      </c>
      <c r="AD80" s="7">
        <v>40574</v>
      </c>
      <c r="AE80">
        <v>1.7</v>
      </c>
      <c r="AG80" s="7">
        <f t="shared" si="28"/>
        <v>40575</v>
      </c>
      <c r="AH80" s="7">
        <v>40574</v>
      </c>
      <c r="AI80">
        <v>1.6440000000000001</v>
      </c>
      <c r="AK80" s="7" t="e">
        <f t="shared" si="29"/>
        <v>#N/A</v>
      </c>
      <c r="AL80" s="7">
        <v>36068</v>
      </c>
      <c r="AM80">
        <v>0.1</v>
      </c>
      <c r="AS80" s="7">
        <f t="shared" si="30"/>
        <v>40544</v>
      </c>
      <c r="AT80" s="7">
        <v>40543</v>
      </c>
      <c r="AU80">
        <v>-1.3</v>
      </c>
      <c r="AW80" s="7">
        <f>VLOOKUP(AX80,$K$8:$M$176,3,0)</f>
        <v>40634</v>
      </c>
      <c r="AX80" s="7">
        <v>40633</v>
      </c>
      <c r="AY80">
        <v>1.0298</v>
      </c>
    </row>
    <row r="81" spans="1:51" x14ac:dyDescent="0.25">
      <c r="A81" s="7">
        <v>40544</v>
      </c>
      <c r="B81" s="7">
        <f t="shared" si="20"/>
        <v>40544</v>
      </c>
      <c r="C81" s="7">
        <f t="shared" si="21"/>
        <v>40544</v>
      </c>
      <c r="H81" s="7">
        <v>40543</v>
      </c>
      <c r="I81" s="7">
        <v>40544</v>
      </c>
      <c r="J81" s="7"/>
      <c r="K81" s="7">
        <v>40543</v>
      </c>
      <c r="L81" s="7">
        <f t="shared" si="22"/>
        <v>40574</v>
      </c>
      <c r="M81" s="7">
        <f t="shared" si="23"/>
        <v>40544</v>
      </c>
      <c r="N81" s="7"/>
      <c r="O81" s="7"/>
      <c r="P81" s="7">
        <f t="shared" si="24"/>
        <v>40544</v>
      </c>
      <c r="Q81" s="7">
        <v>40543</v>
      </c>
      <c r="R81">
        <v>0.75</v>
      </c>
      <c r="T81" s="7">
        <f t="shared" si="25"/>
        <v>40544</v>
      </c>
      <c r="U81" s="7">
        <v>40543</v>
      </c>
      <c r="V81">
        <v>1.85</v>
      </c>
      <c r="W81">
        <v>1.85</v>
      </c>
      <c r="Y81" s="7">
        <f t="shared" si="26"/>
        <v>40544</v>
      </c>
      <c r="Z81" s="7">
        <v>40543</v>
      </c>
      <c r="AA81">
        <v>25.016999999999999</v>
      </c>
      <c r="AC81" s="7">
        <f t="shared" si="27"/>
        <v>40544</v>
      </c>
      <c r="AD81" s="7">
        <v>40543</v>
      </c>
      <c r="AE81">
        <v>2.2999999999999998</v>
      </c>
      <c r="AG81" s="7">
        <f t="shared" si="28"/>
        <v>40544</v>
      </c>
      <c r="AH81" s="7">
        <v>40543</v>
      </c>
      <c r="AI81">
        <v>1.5070000000000001</v>
      </c>
      <c r="AK81" s="7" t="e">
        <f t="shared" si="29"/>
        <v>#N/A</v>
      </c>
      <c r="AL81" s="7">
        <v>35976</v>
      </c>
      <c r="AM81">
        <v>-0.5</v>
      </c>
      <c r="AS81" s="7">
        <f t="shared" si="30"/>
        <v>40513</v>
      </c>
      <c r="AT81" s="7">
        <v>40512</v>
      </c>
      <c r="AU81">
        <v>-0.5</v>
      </c>
      <c r="AW81" s="7">
        <f>VLOOKUP(AX81,$K$8:$M$176,3,0)</f>
        <v>40603</v>
      </c>
      <c r="AX81" s="7">
        <v>40602</v>
      </c>
      <c r="AY81">
        <v>0.98080000000000001</v>
      </c>
    </row>
    <row r="82" spans="1:51" x14ac:dyDescent="0.25">
      <c r="A82" s="7">
        <v>40513</v>
      </c>
      <c r="B82" s="7">
        <f t="shared" si="20"/>
        <v>40452</v>
      </c>
      <c r="C82" s="7">
        <f t="shared" si="21"/>
        <v>40179</v>
      </c>
      <c r="H82" s="7">
        <v>40512</v>
      </c>
      <c r="I82" s="7">
        <v>40513</v>
      </c>
      <c r="J82" s="7"/>
      <c r="K82" s="7">
        <v>40512</v>
      </c>
      <c r="L82" s="7">
        <f t="shared" si="22"/>
        <v>40543</v>
      </c>
      <c r="M82" s="7">
        <f t="shared" si="23"/>
        <v>40513</v>
      </c>
      <c r="N82" s="7"/>
      <c r="O82" s="7"/>
      <c r="P82" s="7">
        <f t="shared" si="24"/>
        <v>40513</v>
      </c>
      <c r="Q82" s="7">
        <v>40512</v>
      </c>
      <c r="R82">
        <v>0.75</v>
      </c>
      <c r="T82" s="7">
        <f t="shared" si="25"/>
        <v>40513</v>
      </c>
      <c r="U82" s="7">
        <v>40512</v>
      </c>
      <c r="V82">
        <v>1.75</v>
      </c>
      <c r="W82">
        <v>1.75</v>
      </c>
      <c r="Y82" s="7">
        <f t="shared" si="26"/>
        <v>40513</v>
      </c>
      <c r="Z82" s="7">
        <v>40512</v>
      </c>
      <c r="AA82">
        <v>24.954000000000001</v>
      </c>
      <c r="AC82" s="7">
        <f t="shared" si="27"/>
        <v>40513</v>
      </c>
      <c r="AD82" s="7">
        <v>40512</v>
      </c>
      <c r="AE82">
        <v>2</v>
      </c>
      <c r="AG82" s="7">
        <f t="shared" si="28"/>
        <v>40513</v>
      </c>
      <c r="AH82" s="7">
        <v>40512</v>
      </c>
      <c r="AI82">
        <v>1.53</v>
      </c>
      <c r="AK82" s="7" t="e">
        <f t="shared" si="29"/>
        <v>#N/A</v>
      </c>
      <c r="AL82" s="7">
        <v>35885</v>
      </c>
      <c r="AM82">
        <v>-1.2</v>
      </c>
      <c r="AS82" s="7">
        <f t="shared" si="30"/>
        <v>40483</v>
      </c>
      <c r="AT82" s="7">
        <v>40482</v>
      </c>
      <c r="AU82">
        <v>0.6</v>
      </c>
      <c r="AW82" s="7">
        <f>VLOOKUP(AX82,$K$8:$M$176,3,0)</f>
        <v>40575</v>
      </c>
      <c r="AX82" s="7">
        <v>40574</v>
      </c>
      <c r="AY82">
        <v>0.94579999999999997</v>
      </c>
    </row>
    <row r="83" spans="1:51" x14ac:dyDescent="0.25">
      <c r="A83" s="7">
        <v>40483</v>
      </c>
      <c r="B83" s="7">
        <f t="shared" si="20"/>
        <v>40452</v>
      </c>
      <c r="C83" s="7">
        <f t="shared" si="21"/>
        <v>40179</v>
      </c>
      <c r="H83" s="7">
        <v>40480</v>
      </c>
      <c r="I83" s="7">
        <v>40483</v>
      </c>
      <c r="J83" s="7"/>
      <c r="K83" s="7">
        <v>40482</v>
      </c>
      <c r="L83" s="7">
        <f t="shared" si="22"/>
        <v>40512</v>
      </c>
      <c r="M83" s="7">
        <f t="shared" si="23"/>
        <v>40483</v>
      </c>
      <c r="N83" s="7"/>
      <c r="O83" s="7"/>
      <c r="P83" s="7">
        <f t="shared" si="24"/>
        <v>40483</v>
      </c>
      <c r="Q83" s="7">
        <v>40480</v>
      </c>
      <c r="R83">
        <v>0.75</v>
      </c>
      <c r="T83" s="7">
        <f t="shared" si="25"/>
        <v>40483</v>
      </c>
      <c r="U83" s="7">
        <v>40480</v>
      </c>
      <c r="V83">
        <v>1.78</v>
      </c>
      <c r="W83">
        <v>1.78</v>
      </c>
      <c r="Y83" s="7">
        <f t="shared" si="26"/>
        <v>40483</v>
      </c>
      <c r="Z83" s="7">
        <v>40480</v>
      </c>
      <c r="AA83">
        <v>24.620999999999999</v>
      </c>
      <c r="AC83" s="7">
        <f t="shared" si="27"/>
        <v>40483</v>
      </c>
      <c r="AD83" s="7">
        <v>40482</v>
      </c>
      <c r="AE83">
        <v>2</v>
      </c>
      <c r="AG83" s="7">
        <f t="shared" si="28"/>
        <v>40483</v>
      </c>
      <c r="AH83" s="7">
        <v>40480</v>
      </c>
      <c r="AI83">
        <v>1.54</v>
      </c>
      <c r="AK83" s="7" t="e">
        <f t="shared" si="29"/>
        <v>#N/A</v>
      </c>
      <c r="AL83" s="7">
        <v>35795</v>
      </c>
      <c r="AM83">
        <v>-1.6</v>
      </c>
      <c r="AS83" s="7">
        <f t="shared" si="30"/>
        <v>40452</v>
      </c>
      <c r="AT83" s="7">
        <v>40451</v>
      </c>
      <c r="AU83">
        <v>1.3</v>
      </c>
      <c r="AW83" s="7">
        <f>VLOOKUP(AX83,$K$8:$M$176,3,0)</f>
        <v>40544</v>
      </c>
      <c r="AX83" s="7">
        <v>40543</v>
      </c>
      <c r="AY83">
        <v>0.71689999999999998</v>
      </c>
    </row>
    <row r="84" spans="1:51" x14ac:dyDescent="0.25">
      <c r="A84" s="7">
        <v>40452</v>
      </c>
      <c r="B84" s="7">
        <f t="shared" si="20"/>
        <v>40452</v>
      </c>
      <c r="C84" s="7">
        <f t="shared" si="21"/>
        <v>40179</v>
      </c>
      <c r="H84" s="7">
        <v>40451</v>
      </c>
      <c r="I84" s="7">
        <v>40452</v>
      </c>
      <c r="J84" s="7"/>
      <c r="K84" s="7">
        <v>40451</v>
      </c>
      <c r="L84" s="7">
        <f t="shared" si="22"/>
        <v>40482</v>
      </c>
      <c r="M84" s="7">
        <f t="shared" si="23"/>
        <v>40452</v>
      </c>
      <c r="N84" s="7"/>
      <c r="O84" s="7"/>
      <c r="P84" s="7">
        <f t="shared" si="24"/>
        <v>40452</v>
      </c>
      <c r="Q84" s="7">
        <v>40451</v>
      </c>
      <c r="R84">
        <v>0.75</v>
      </c>
      <c r="T84" s="7">
        <f t="shared" si="25"/>
        <v>40452</v>
      </c>
      <c r="U84" s="7">
        <v>40451</v>
      </c>
      <c r="V84">
        <v>1.8</v>
      </c>
      <c r="W84">
        <v>1.8</v>
      </c>
      <c r="Y84" s="7">
        <f t="shared" si="26"/>
        <v>40452</v>
      </c>
      <c r="Z84" s="7">
        <v>40451</v>
      </c>
      <c r="AA84">
        <v>24.6</v>
      </c>
      <c r="AC84" s="7">
        <f t="shared" si="27"/>
        <v>40452</v>
      </c>
      <c r="AD84" s="7">
        <v>40451</v>
      </c>
      <c r="AE84">
        <v>2</v>
      </c>
      <c r="AG84" s="7">
        <f t="shared" si="28"/>
        <v>40452</v>
      </c>
      <c r="AH84" s="7">
        <v>40451</v>
      </c>
      <c r="AI84">
        <v>1.4330000000000001</v>
      </c>
      <c r="AK84" s="7" t="e">
        <f t="shared" si="29"/>
        <v>#N/A</v>
      </c>
      <c r="AL84" s="7">
        <v>35703</v>
      </c>
      <c r="AM84">
        <v>-1.5</v>
      </c>
      <c r="AS84" s="7">
        <f t="shared" si="30"/>
        <v>40422</v>
      </c>
      <c r="AT84" s="7">
        <v>40421</v>
      </c>
      <c r="AU84">
        <v>2.1</v>
      </c>
      <c r="AW84" s="7">
        <f>VLOOKUP(AX84,$K$8:$M$176,3,0)</f>
        <v>40513</v>
      </c>
      <c r="AX84" s="7">
        <v>40512</v>
      </c>
      <c r="AY84">
        <v>0.83579999999999999</v>
      </c>
    </row>
    <row r="85" spans="1:51" x14ac:dyDescent="0.25">
      <c r="A85" s="7">
        <v>40422</v>
      </c>
      <c r="B85" s="7">
        <f t="shared" si="20"/>
        <v>40360</v>
      </c>
      <c r="C85" s="7">
        <f t="shared" si="21"/>
        <v>40179</v>
      </c>
      <c r="H85" s="7">
        <v>40421</v>
      </c>
      <c r="I85" s="7">
        <v>40422</v>
      </c>
      <c r="J85" s="7"/>
      <c r="K85" s="7">
        <v>40421</v>
      </c>
      <c r="L85" s="7">
        <f t="shared" si="22"/>
        <v>40451</v>
      </c>
      <c r="M85" s="7">
        <f t="shared" si="23"/>
        <v>40422</v>
      </c>
      <c r="N85" s="7"/>
      <c r="O85" s="7"/>
      <c r="P85" s="7">
        <f t="shared" si="24"/>
        <v>40422</v>
      </c>
      <c r="Q85" s="7">
        <v>40421</v>
      </c>
      <c r="R85">
        <v>0.75</v>
      </c>
      <c r="T85" s="7">
        <f t="shared" si="25"/>
        <v>40422</v>
      </c>
      <c r="U85" s="7">
        <v>40421</v>
      </c>
      <c r="V85">
        <v>1.8</v>
      </c>
      <c r="W85">
        <v>1.8</v>
      </c>
      <c r="Y85" s="7">
        <f t="shared" si="26"/>
        <v>40422</v>
      </c>
      <c r="Z85" s="7">
        <v>40421</v>
      </c>
      <c r="AA85">
        <v>24.765000000000001</v>
      </c>
      <c r="AC85" s="7">
        <f t="shared" si="27"/>
        <v>40422</v>
      </c>
      <c r="AD85" s="7">
        <v>40421</v>
      </c>
      <c r="AE85">
        <v>1.9</v>
      </c>
      <c r="AG85" s="7">
        <f t="shared" si="28"/>
        <v>40422</v>
      </c>
      <c r="AH85" s="7">
        <v>40421</v>
      </c>
      <c r="AI85">
        <v>1.4139999999999999</v>
      </c>
      <c r="AK85" s="7" t="e">
        <f t="shared" si="29"/>
        <v>#N/A</v>
      </c>
      <c r="AL85" s="7">
        <v>35611</v>
      </c>
      <c r="AM85">
        <v>-0.4</v>
      </c>
      <c r="AS85" s="7">
        <f t="shared" si="30"/>
        <v>40391</v>
      </c>
      <c r="AT85" s="7">
        <v>40390</v>
      </c>
      <c r="AU85">
        <v>1.6</v>
      </c>
      <c r="AW85" s="7">
        <v>40483</v>
      </c>
      <c r="AX85" s="7">
        <v>40480</v>
      </c>
      <c r="AY85">
        <v>1.0225</v>
      </c>
    </row>
    <row r="86" spans="1:51" x14ac:dyDescent="0.25">
      <c r="A86" s="7">
        <v>40391</v>
      </c>
      <c r="B86" s="7">
        <f t="shared" si="20"/>
        <v>40360</v>
      </c>
      <c r="C86" s="7">
        <f t="shared" si="21"/>
        <v>40179</v>
      </c>
      <c r="H86" s="7">
        <v>40389</v>
      </c>
      <c r="I86" s="7">
        <v>40391</v>
      </c>
      <c r="J86" s="7"/>
      <c r="K86" s="7">
        <v>40390</v>
      </c>
      <c r="L86" s="7">
        <f t="shared" si="22"/>
        <v>40421</v>
      </c>
      <c r="M86" s="7">
        <f t="shared" si="23"/>
        <v>40391</v>
      </c>
      <c r="N86" s="7"/>
      <c r="O86" s="7"/>
      <c r="P86" s="7">
        <f t="shared" si="24"/>
        <v>40391</v>
      </c>
      <c r="Q86" s="7">
        <v>40389</v>
      </c>
      <c r="R86">
        <v>0.75</v>
      </c>
      <c r="T86" s="7">
        <f t="shared" si="25"/>
        <v>40391</v>
      </c>
      <c r="U86" s="7">
        <v>40389</v>
      </c>
      <c r="V86">
        <v>1.75</v>
      </c>
      <c r="W86">
        <v>1.75</v>
      </c>
      <c r="Y86" s="7">
        <f t="shared" si="26"/>
        <v>40391</v>
      </c>
      <c r="Z86" s="7">
        <v>40389</v>
      </c>
      <c r="AA86">
        <v>24.782</v>
      </c>
      <c r="AC86" s="7">
        <f t="shared" si="27"/>
        <v>40391</v>
      </c>
      <c r="AD86" s="7">
        <v>40390</v>
      </c>
      <c r="AE86">
        <v>1.9</v>
      </c>
      <c r="AG86" s="7">
        <f t="shared" si="28"/>
        <v>40391</v>
      </c>
      <c r="AH86" s="7">
        <v>40389</v>
      </c>
      <c r="AI86">
        <v>1.417</v>
      </c>
      <c r="AK86" s="7" t="e">
        <f t="shared" si="29"/>
        <v>#N/A</v>
      </c>
      <c r="AL86" s="7">
        <v>35520</v>
      </c>
      <c r="AM86">
        <v>0.7</v>
      </c>
      <c r="AS86" s="7">
        <f t="shared" si="30"/>
        <v>40360</v>
      </c>
      <c r="AT86" s="7">
        <v>40359</v>
      </c>
      <c r="AU86">
        <v>2.2999999999999998</v>
      </c>
    </row>
    <row r="87" spans="1:51" x14ac:dyDescent="0.25">
      <c r="A87" s="7">
        <v>40360</v>
      </c>
      <c r="B87" s="7">
        <f t="shared" si="20"/>
        <v>40360</v>
      </c>
      <c r="C87" s="7">
        <f t="shared" si="21"/>
        <v>40179</v>
      </c>
      <c r="H87" s="7">
        <v>40359</v>
      </c>
      <c r="I87" s="7">
        <v>40360</v>
      </c>
      <c r="J87" s="7"/>
      <c r="K87" s="7">
        <v>40359</v>
      </c>
      <c r="L87" s="7">
        <f t="shared" si="22"/>
        <v>40390</v>
      </c>
      <c r="M87" s="7">
        <f t="shared" si="23"/>
        <v>40360</v>
      </c>
      <c r="N87" s="7"/>
      <c r="O87" s="7"/>
      <c r="P87" s="7">
        <f t="shared" si="24"/>
        <v>40360</v>
      </c>
      <c r="Q87" s="7">
        <v>40359</v>
      </c>
      <c r="R87">
        <v>0.75</v>
      </c>
      <c r="T87" s="7">
        <f t="shared" si="25"/>
        <v>40360</v>
      </c>
      <c r="U87" s="7">
        <v>40359</v>
      </c>
      <c r="V87">
        <v>1.77</v>
      </c>
      <c r="W87">
        <v>1.77</v>
      </c>
      <c r="Y87" s="7">
        <f t="shared" si="26"/>
        <v>40360</v>
      </c>
      <c r="Z87" s="7">
        <v>40359</v>
      </c>
      <c r="AA87">
        <v>25.704999999999998</v>
      </c>
      <c r="AC87" s="7">
        <f t="shared" si="27"/>
        <v>40360</v>
      </c>
      <c r="AD87" s="7">
        <v>40359</v>
      </c>
      <c r="AE87">
        <v>1.2</v>
      </c>
      <c r="AG87" s="7">
        <f t="shared" si="28"/>
        <v>40360</v>
      </c>
      <c r="AH87" s="7">
        <v>40359</v>
      </c>
      <c r="AI87">
        <v>1.306</v>
      </c>
      <c r="AS87" s="7">
        <f t="shared" si="30"/>
        <v>40330</v>
      </c>
      <c r="AT87" s="7">
        <v>40329</v>
      </c>
      <c r="AU87">
        <v>-2</v>
      </c>
    </row>
    <row r="88" spans="1:51" x14ac:dyDescent="0.25">
      <c r="A88" s="7">
        <v>40330</v>
      </c>
      <c r="B88" s="7">
        <f t="shared" si="20"/>
        <v>40269</v>
      </c>
      <c r="C88" s="7">
        <f t="shared" si="21"/>
        <v>40179</v>
      </c>
      <c r="H88" s="7">
        <v>40329</v>
      </c>
      <c r="I88" s="7">
        <v>40330</v>
      </c>
      <c r="J88" s="7"/>
      <c r="K88" s="7">
        <v>40329</v>
      </c>
      <c r="L88" s="7">
        <f t="shared" si="22"/>
        <v>40359</v>
      </c>
      <c r="M88" s="7">
        <f t="shared" si="23"/>
        <v>40330</v>
      </c>
      <c r="N88" s="7"/>
      <c r="O88" s="7"/>
      <c r="P88" s="7">
        <f t="shared" si="24"/>
        <v>40330</v>
      </c>
      <c r="Q88" s="7">
        <v>40329</v>
      </c>
      <c r="R88">
        <v>0.75</v>
      </c>
      <c r="T88" s="7">
        <f t="shared" si="25"/>
        <v>40330</v>
      </c>
      <c r="U88" s="7">
        <v>40329</v>
      </c>
      <c r="V88">
        <v>1.8</v>
      </c>
      <c r="W88">
        <v>1.8</v>
      </c>
      <c r="Y88" s="7">
        <f t="shared" si="26"/>
        <v>40330</v>
      </c>
      <c r="Z88" s="7">
        <v>40329</v>
      </c>
      <c r="AA88">
        <v>25.521999999999998</v>
      </c>
      <c r="AC88" s="7">
        <f t="shared" si="27"/>
        <v>40330</v>
      </c>
      <c r="AD88" s="7">
        <v>40329</v>
      </c>
      <c r="AE88">
        <v>1.2</v>
      </c>
      <c r="AG88" s="7">
        <f t="shared" si="28"/>
        <v>40330</v>
      </c>
      <c r="AH88" s="7">
        <v>40329</v>
      </c>
      <c r="AI88">
        <v>1.26</v>
      </c>
      <c r="AS88" s="7">
        <f t="shared" si="30"/>
        <v>40299</v>
      </c>
      <c r="AT88" s="7">
        <v>40298</v>
      </c>
      <c r="AU88">
        <v>1.2</v>
      </c>
    </row>
    <row r="89" spans="1:51" x14ac:dyDescent="0.25">
      <c r="A89" s="7">
        <v>40299</v>
      </c>
      <c r="B89" s="7">
        <f t="shared" si="20"/>
        <v>40269</v>
      </c>
      <c r="C89" s="7">
        <f t="shared" si="21"/>
        <v>40179</v>
      </c>
      <c r="H89" s="7">
        <v>40298</v>
      </c>
      <c r="I89" s="7">
        <v>40299</v>
      </c>
      <c r="J89" s="7"/>
      <c r="K89" s="7">
        <v>40298</v>
      </c>
      <c r="L89" s="7">
        <f t="shared" si="22"/>
        <v>40329</v>
      </c>
      <c r="M89" s="7">
        <f t="shared" si="23"/>
        <v>40299</v>
      </c>
      <c r="N89" s="7"/>
      <c r="O89" s="7"/>
      <c r="P89" s="7">
        <f t="shared" si="24"/>
        <v>40299</v>
      </c>
      <c r="Q89" s="7">
        <v>40298</v>
      </c>
      <c r="R89">
        <v>1</v>
      </c>
      <c r="T89" s="7">
        <f t="shared" si="25"/>
        <v>40299</v>
      </c>
      <c r="U89" s="7">
        <v>40298</v>
      </c>
      <c r="V89">
        <v>1.8</v>
      </c>
      <c r="W89">
        <v>1.8</v>
      </c>
      <c r="Y89" s="7">
        <f t="shared" si="26"/>
        <v>40299</v>
      </c>
      <c r="Z89" s="7">
        <v>40298</v>
      </c>
      <c r="AA89">
        <v>25.622</v>
      </c>
      <c r="AC89" s="7">
        <f t="shared" si="27"/>
        <v>40299</v>
      </c>
      <c r="AD89" s="7">
        <v>40298</v>
      </c>
      <c r="AE89">
        <v>1.1000000000000001</v>
      </c>
      <c r="AG89" s="7">
        <f t="shared" si="28"/>
        <v>40299</v>
      </c>
      <c r="AH89" s="7">
        <v>40298</v>
      </c>
      <c r="AI89">
        <v>1.236</v>
      </c>
      <c r="AS89" s="7">
        <f t="shared" si="30"/>
        <v>40269</v>
      </c>
      <c r="AT89" s="7">
        <v>40268</v>
      </c>
      <c r="AU89">
        <v>2.5</v>
      </c>
    </row>
    <row r="90" spans="1:51" x14ac:dyDescent="0.25">
      <c r="A90" s="7">
        <v>40269</v>
      </c>
      <c r="B90" s="7">
        <f t="shared" si="20"/>
        <v>40269</v>
      </c>
      <c r="C90" s="7">
        <f t="shared" si="21"/>
        <v>40179</v>
      </c>
      <c r="H90" s="7">
        <v>40268</v>
      </c>
      <c r="I90" s="7">
        <v>40269</v>
      </c>
      <c r="J90" s="7"/>
      <c r="K90" s="7">
        <v>40268</v>
      </c>
      <c r="L90" s="7">
        <f t="shared" si="22"/>
        <v>40298</v>
      </c>
      <c r="M90" s="7">
        <f t="shared" si="23"/>
        <v>40269</v>
      </c>
      <c r="N90" s="7"/>
      <c r="O90" s="7"/>
      <c r="P90" s="7">
        <f t="shared" si="24"/>
        <v>40269</v>
      </c>
      <c r="Q90" s="7">
        <v>40268</v>
      </c>
      <c r="R90">
        <v>1</v>
      </c>
      <c r="T90" s="7">
        <f t="shared" si="25"/>
        <v>40269</v>
      </c>
      <c r="U90" s="7">
        <v>40268</v>
      </c>
      <c r="V90">
        <v>1.87</v>
      </c>
      <c r="W90">
        <v>1.87</v>
      </c>
      <c r="Y90" s="7">
        <f t="shared" si="26"/>
        <v>40269</v>
      </c>
      <c r="Z90" s="7">
        <v>40268</v>
      </c>
      <c r="AA90">
        <v>25.402000000000001</v>
      </c>
      <c r="AC90" s="7">
        <f t="shared" si="27"/>
        <v>40269</v>
      </c>
      <c r="AD90" s="7">
        <v>40268</v>
      </c>
      <c r="AE90">
        <v>0.7</v>
      </c>
      <c r="AG90" s="7">
        <f t="shared" si="28"/>
        <v>40269</v>
      </c>
      <c r="AH90" s="7">
        <v>40268</v>
      </c>
      <c r="AI90">
        <v>1.212</v>
      </c>
      <c r="AS90" s="7">
        <f t="shared" si="30"/>
        <v>40238</v>
      </c>
      <c r="AT90" s="7">
        <v>40237</v>
      </c>
      <c r="AU90">
        <v>-0.8</v>
      </c>
    </row>
    <row r="91" spans="1:51" x14ac:dyDescent="0.25">
      <c r="A91" s="7">
        <v>40238</v>
      </c>
      <c r="B91" s="7">
        <f t="shared" si="20"/>
        <v>40179</v>
      </c>
      <c r="C91" s="7">
        <f t="shared" si="21"/>
        <v>40179</v>
      </c>
      <c r="H91" s="7">
        <v>40235</v>
      </c>
      <c r="I91" s="7">
        <v>40238</v>
      </c>
      <c r="J91" s="7"/>
      <c r="K91" s="7">
        <v>40237</v>
      </c>
      <c r="L91" s="7">
        <f t="shared" si="22"/>
        <v>40268</v>
      </c>
      <c r="M91" s="7">
        <f t="shared" si="23"/>
        <v>40238</v>
      </c>
      <c r="N91" s="7"/>
      <c r="O91" s="7"/>
      <c r="P91" s="7">
        <f t="shared" si="24"/>
        <v>40238</v>
      </c>
      <c r="Q91" s="7">
        <v>40235</v>
      </c>
      <c r="R91">
        <v>1</v>
      </c>
      <c r="T91" s="7">
        <f t="shared" si="25"/>
        <v>40238</v>
      </c>
      <c r="U91" s="7">
        <v>40235</v>
      </c>
      <c r="V91">
        <v>1.94</v>
      </c>
      <c r="W91">
        <v>1.94</v>
      </c>
      <c r="Y91" s="7">
        <f t="shared" si="26"/>
        <v>40238</v>
      </c>
      <c r="Z91" s="7">
        <v>40235</v>
      </c>
      <c r="AA91">
        <v>25.928000000000001</v>
      </c>
      <c r="AC91" s="7">
        <f t="shared" si="27"/>
        <v>40238</v>
      </c>
      <c r="AD91" s="7">
        <v>40237</v>
      </c>
      <c r="AE91">
        <v>0.6</v>
      </c>
      <c r="AG91" s="7">
        <f t="shared" si="28"/>
        <v>40238</v>
      </c>
      <c r="AH91" s="7">
        <v>40235</v>
      </c>
      <c r="AI91">
        <v>1.2150000000000001</v>
      </c>
      <c r="AS91" s="7">
        <f t="shared" si="30"/>
        <v>40210</v>
      </c>
      <c r="AT91" s="7">
        <v>40209</v>
      </c>
      <c r="AU91">
        <v>-0.1</v>
      </c>
    </row>
    <row r="92" spans="1:51" x14ac:dyDescent="0.25">
      <c r="A92" s="7">
        <v>40210</v>
      </c>
      <c r="B92" s="7">
        <f t="shared" si="20"/>
        <v>40179</v>
      </c>
      <c r="C92" s="7">
        <f t="shared" si="21"/>
        <v>40179</v>
      </c>
      <c r="H92" s="7">
        <v>40207</v>
      </c>
      <c r="I92" s="7">
        <v>40210</v>
      </c>
      <c r="J92" s="7"/>
      <c r="K92" s="7">
        <v>40209</v>
      </c>
      <c r="L92" s="7">
        <f t="shared" si="22"/>
        <v>40237</v>
      </c>
      <c r="M92" s="7">
        <f t="shared" si="23"/>
        <v>40210</v>
      </c>
      <c r="N92" s="7"/>
      <c r="O92" s="7"/>
      <c r="P92" s="7">
        <f t="shared" si="24"/>
        <v>40210</v>
      </c>
      <c r="Q92" s="7">
        <v>40207</v>
      </c>
      <c r="R92">
        <v>1</v>
      </c>
      <c r="T92" s="7">
        <f t="shared" si="25"/>
        <v>40210</v>
      </c>
      <c r="U92" s="7">
        <v>40207</v>
      </c>
      <c r="V92">
        <v>2.02</v>
      </c>
      <c r="W92">
        <v>2.02</v>
      </c>
      <c r="Y92" s="7">
        <f t="shared" si="26"/>
        <v>40210</v>
      </c>
      <c r="Z92" s="7">
        <v>40207</v>
      </c>
      <c r="AA92">
        <v>26.236000000000001</v>
      </c>
      <c r="AC92" s="7">
        <f t="shared" si="27"/>
        <v>40210</v>
      </c>
      <c r="AD92" s="7">
        <v>40209</v>
      </c>
      <c r="AE92">
        <v>0.7</v>
      </c>
      <c r="AG92" s="7">
        <f t="shared" si="28"/>
        <v>40210</v>
      </c>
      <c r="AH92" s="7">
        <v>40207</v>
      </c>
      <c r="AI92">
        <v>1.2250000000000001</v>
      </c>
      <c r="AS92" s="7">
        <f t="shared" si="30"/>
        <v>40179</v>
      </c>
      <c r="AT92" s="7">
        <v>40178</v>
      </c>
      <c r="AU92">
        <v>2.5</v>
      </c>
    </row>
    <row r="93" spans="1:51" x14ac:dyDescent="0.25">
      <c r="A93" s="7">
        <v>40179</v>
      </c>
      <c r="B93" s="7">
        <f t="shared" si="20"/>
        <v>40179</v>
      </c>
      <c r="C93" s="7">
        <f t="shared" si="21"/>
        <v>40179</v>
      </c>
      <c r="H93" s="7">
        <v>40178</v>
      </c>
      <c r="I93" s="7">
        <v>40179</v>
      </c>
      <c r="J93" s="7"/>
      <c r="K93" s="7">
        <v>40178</v>
      </c>
      <c r="L93" s="7">
        <f t="shared" si="22"/>
        <v>40209</v>
      </c>
      <c r="M93" s="7">
        <f t="shared" si="23"/>
        <v>40179</v>
      </c>
      <c r="N93" s="7"/>
      <c r="O93" s="7"/>
      <c r="P93" s="7">
        <f t="shared" si="24"/>
        <v>40179</v>
      </c>
      <c r="Q93" s="7">
        <v>40178</v>
      </c>
      <c r="R93">
        <v>1</v>
      </c>
      <c r="T93" s="7">
        <f t="shared" si="25"/>
        <v>40179</v>
      </c>
      <c r="U93" s="7">
        <v>40178</v>
      </c>
      <c r="V93">
        <v>2.2000000000000002</v>
      </c>
      <c r="W93">
        <v>2.2000000000000002</v>
      </c>
      <c r="Y93" s="7">
        <f t="shared" si="26"/>
        <v>40179</v>
      </c>
      <c r="Z93" s="7">
        <v>40178</v>
      </c>
      <c r="AA93">
        <v>26.439</v>
      </c>
      <c r="AC93" s="7">
        <f t="shared" si="27"/>
        <v>40179</v>
      </c>
      <c r="AD93" s="7">
        <v>40178</v>
      </c>
      <c r="AE93">
        <v>1</v>
      </c>
      <c r="AG93" s="7">
        <f t="shared" si="28"/>
        <v>40179</v>
      </c>
      <c r="AH93" s="7">
        <v>40178</v>
      </c>
      <c r="AI93">
        <v>1.248</v>
      </c>
      <c r="AS93" s="7">
        <f t="shared" si="30"/>
        <v>40148</v>
      </c>
      <c r="AT93" s="7">
        <v>40147</v>
      </c>
      <c r="AU93">
        <v>-1.4</v>
      </c>
    </row>
    <row r="94" spans="1:51" x14ac:dyDescent="0.25">
      <c r="A94" s="7">
        <v>40148</v>
      </c>
      <c r="B94" s="7">
        <f t="shared" si="20"/>
        <v>40087</v>
      </c>
      <c r="C94" s="7">
        <f t="shared" si="21"/>
        <v>39814</v>
      </c>
      <c r="H94" s="7">
        <v>40147</v>
      </c>
      <c r="I94" s="7">
        <v>40148</v>
      </c>
      <c r="J94" s="7"/>
      <c r="K94" s="7">
        <v>40147</v>
      </c>
      <c r="L94" s="7">
        <f t="shared" si="22"/>
        <v>40178</v>
      </c>
      <c r="M94" s="7">
        <f t="shared" si="23"/>
        <v>40148</v>
      </c>
      <c r="N94" s="7"/>
      <c r="O94" s="7"/>
      <c r="P94" s="7">
        <f t="shared" si="24"/>
        <v>40148</v>
      </c>
      <c r="Q94" s="7">
        <v>40147</v>
      </c>
      <c r="R94">
        <v>1.25</v>
      </c>
      <c r="T94" s="7">
        <f t="shared" si="25"/>
        <v>40148</v>
      </c>
      <c r="U94" s="7">
        <v>40147</v>
      </c>
      <c r="V94">
        <v>2.2800000000000002</v>
      </c>
      <c r="W94">
        <v>2.2800000000000002</v>
      </c>
      <c r="Y94" s="7">
        <f t="shared" si="26"/>
        <v>40148</v>
      </c>
      <c r="Z94" s="7">
        <v>40147</v>
      </c>
      <c r="AA94">
        <v>26.149000000000001</v>
      </c>
      <c r="AC94" s="7">
        <f t="shared" si="27"/>
        <v>40148</v>
      </c>
      <c r="AD94" s="7">
        <v>40147</v>
      </c>
      <c r="AE94">
        <v>0.5</v>
      </c>
      <c r="AG94" s="7">
        <f t="shared" si="28"/>
        <v>40148</v>
      </c>
      <c r="AH94" s="7">
        <v>40147</v>
      </c>
      <c r="AI94">
        <v>1.234</v>
      </c>
      <c r="AS94" s="7">
        <f t="shared" si="30"/>
        <v>40118</v>
      </c>
      <c r="AT94" s="7">
        <v>40117</v>
      </c>
      <c r="AU94">
        <v>1.7</v>
      </c>
    </row>
    <row r="95" spans="1:51" x14ac:dyDescent="0.25">
      <c r="A95" s="7">
        <v>40118</v>
      </c>
      <c r="B95" s="7">
        <f t="shared" si="20"/>
        <v>40087</v>
      </c>
      <c r="C95" s="7">
        <f t="shared" si="21"/>
        <v>39814</v>
      </c>
      <c r="H95" s="7">
        <v>40116</v>
      </c>
      <c r="I95" s="7">
        <v>40118</v>
      </c>
      <c r="J95" s="7"/>
      <c r="K95" s="7">
        <v>40117</v>
      </c>
      <c r="L95" s="7">
        <f t="shared" si="22"/>
        <v>40147</v>
      </c>
      <c r="M95" s="7">
        <f t="shared" si="23"/>
        <v>40118</v>
      </c>
      <c r="N95" s="7"/>
      <c r="O95" s="7"/>
      <c r="P95" s="7">
        <f t="shared" si="24"/>
        <v>40118</v>
      </c>
      <c r="Q95" s="7">
        <v>40116</v>
      </c>
      <c r="R95">
        <v>1.25</v>
      </c>
      <c r="T95" s="7">
        <f t="shared" si="25"/>
        <v>40118</v>
      </c>
      <c r="U95" s="7">
        <v>40116</v>
      </c>
      <c r="V95">
        <v>2.34</v>
      </c>
      <c r="W95">
        <v>2.34</v>
      </c>
      <c r="Y95" s="7">
        <f t="shared" si="26"/>
        <v>40118</v>
      </c>
      <c r="Z95" s="7">
        <v>40116</v>
      </c>
      <c r="AA95">
        <v>26.52</v>
      </c>
      <c r="AC95" s="7">
        <f t="shared" si="27"/>
        <v>40118</v>
      </c>
      <c r="AD95" s="7">
        <v>40117</v>
      </c>
      <c r="AE95">
        <v>-0.2</v>
      </c>
      <c r="AG95" s="7">
        <f t="shared" si="28"/>
        <v>40118</v>
      </c>
      <c r="AH95" s="7">
        <v>40116</v>
      </c>
      <c r="AI95">
        <v>1.2370000000000001</v>
      </c>
      <c r="AS95" s="7">
        <f t="shared" si="30"/>
        <v>40087</v>
      </c>
      <c r="AT95" s="7">
        <v>40086</v>
      </c>
      <c r="AU95">
        <v>-0.3</v>
      </c>
    </row>
    <row r="96" spans="1:51" x14ac:dyDescent="0.25">
      <c r="A96" s="7">
        <v>40087</v>
      </c>
      <c r="B96" s="7">
        <f t="shared" si="20"/>
        <v>40087</v>
      </c>
      <c r="C96" s="7">
        <f t="shared" si="21"/>
        <v>39814</v>
      </c>
      <c r="H96" s="7">
        <v>40086</v>
      </c>
      <c r="I96" s="7">
        <v>40087</v>
      </c>
      <c r="J96" s="7"/>
      <c r="K96" s="7">
        <v>40086</v>
      </c>
      <c r="L96" s="7">
        <f t="shared" si="22"/>
        <v>40117</v>
      </c>
      <c r="M96" s="7">
        <f t="shared" si="23"/>
        <v>40087</v>
      </c>
      <c r="N96" s="7"/>
      <c r="O96" s="7"/>
      <c r="P96" s="7">
        <f t="shared" si="24"/>
        <v>40087</v>
      </c>
      <c r="Q96" s="7">
        <v>40086</v>
      </c>
      <c r="R96">
        <v>1.25</v>
      </c>
      <c r="T96" s="7">
        <f t="shared" si="25"/>
        <v>40087</v>
      </c>
      <c r="U96" s="7">
        <v>40086</v>
      </c>
      <c r="V96">
        <v>2.38</v>
      </c>
      <c r="W96">
        <v>2.38</v>
      </c>
      <c r="Y96" s="7">
        <f t="shared" si="26"/>
        <v>40087</v>
      </c>
      <c r="Z96" s="7">
        <v>40086</v>
      </c>
      <c r="AA96">
        <v>25.254999999999999</v>
      </c>
      <c r="AC96" s="7">
        <f t="shared" si="27"/>
        <v>40087</v>
      </c>
      <c r="AD96" s="7">
        <v>40086</v>
      </c>
      <c r="AE96">
        <v>0</v>
      </c>
      <c r="AG96" s="7">
        <f t="shared" si="28"/>
        <v>40087</v>
      </c>
      <c r="AH96" s="7">
        <v>40086</v>
      </c>
      <c r="AI96">
        <v>1.236</v>
      </c>
      <c r="AS96" s="7">
        <f t="shared" si="30"/>
        <v>40057</v>
      </c>
      <c r="AT96" s="7">
        <v>40056</v>
      </c>
      <c r="AU96">
        <v>2.8</v>
      </c>
    </row>
    <row r="97" spans="1:47" x14ac:dyDescent="0.25">
      <c r="A97" s="7">
        <v>40057</v>
      </c>
      <c r="B97" s="7">
        <f t="shared" si="20"/>
        <v>39995</v>
      </c>
      <c r="C97" s="7">
        <f t="shared" si="21"/>
        <v>39814</v>
      </c>
      <c r="H97" s="7">
        <v>40056</v>
      </c>
      <c r="I97" s="7">
        <v>40057</v>
      </c>
      <c r="J97" s="7"/>
      <c r="K97" s="7">
        <v>40056</v>
      </c>
      <c r="L97" s="7">
        <f t="shared" si="22"/>
        <v>40086</v>
      </c>
      <c r="M97" s="7">
        <f t="shared" si="23"/>
        <v>40057</v>
      </c>
      <c r="N97" s="7"/>
      <c r="O97" s="7"/>
      <c r="P97" s="7">
        <f t="shared" si="24"/>
        <v>40057</v>
      </c>
      <c r="Q97" s="7">
        <v>40056</v>
      </c>
      <c r="R97">
        <v>1.25</v>
      </c>
      <c r="T97" s="7">
        <f t="shared" si="25"/>
        <v>40057</v>
      </c>
      <c r="U97" s="7">
        <v>40056</v>
      </c>
      <c r="V97">
        <v>2.2999999999999998</v>
      </c>
      <c r="W97">
        <v>2.2999999999999998</v>
      </c>
      <c r="Y97" s="7">
        <f t="shared" si="26"/>
        <v>40057</v>
      </c>
      <c r="Z97" s="7">
        <v>40056</v>
      </c>
      <c r="AA97">
        <v>25.468</v>
      </c>
      <c r="AC97" s="7">
        <f t="shared" si="27"/>
        <v>40057</v>
      </c>
      <c r="AD97" s="7">
        <v>40056</v>
      </c>
      <c r="AE97">
        <v>0.2</v>
      </c>
      <c r="AG97" s="7">
        <f t="shared" si="28"/>
        <v>40057</v>
      </c>
      <c r="AH97" s="7">
        <v>40056</v>
      </c>
      <c r="AI97">
        <v>1.304</v>
      </c>
      <c r="AS97" s="7">
        <f t="shared" si="30"/>
        <v>40026</v>
      </c>
      <c r="AT97" s="7">
        <v>40025</v>
      </c>
      <c r="AU97">
        <v>-1.3</v>
      </c>
    </row>
    <row r="98" spans="1:47" x14ac:dyDescent="0.25">
      <c r="A98" s="7">
        <v>40026</v>
      </c>
      <c r="B98" s="7">
        <f t="shared" si="20"/>
        <v>39995</v>
      </c>
      <c r="C98" s="7">
        <f t="shared" si="21"/>
        <v>39814</v>
      </c>
      <c r="H98" s="7">
        <v>40025</v>
      </c>
      <c r="I98" s="7">
        <v>40026</v>
      </c>
      <c r="J98" s="7"/>
      <c r="K98" s="7">
        <v>40025</v>
      </c>
      <c r="L98" s="7">
        <f t="shared" si="22"/>
        <v>40056</v>
      </c>
      <c r="M98" s="7">
        <f t="shared" si="23"/>
        <v>40026</v>
      </c>
      <c r="N98" s="7"/>
      <c r="O98" s="7"/>
      <c r="P98" s="7">
        <f t="shared" si="24"/>
        <v>40026</v>
      </c>
      <c r="Q98" s="7">
        <v>40025</v>
      </c>
      <c r="R98">
        <v>1.5</v>
      </c>
      <c r="T98" s="7">
        <f t="shared" si="25"/>
        <v>40026</v>
      </c>
      <c r="U98" s="7">
        <v>40025</v>
      </c>
      <c r="V98">
        <v>2.41</v>
      </c>
      <c r="W98">
        <v>2.41</v>
      </c>
      <c r="Y98" s="7">
        <f t="shared" si="26"/>
        <v>40026</v>
      </c>
      <c r="Z98" s="7">
        <v>40025</v>
      </c>
      <c r="AA98">
        <v>25.553999999999998</v>
      </c>
      <c r="AC98" s="7">
        <f t="shared" si="27"/>
        <v>40026</v>
      </c>
      <c r="AD98" s="7">
        <v>40025</v>
      </c>
      <c r="AE98">
        <v>0.3</v>
      </c>
      <c r="AG98" s="7">
        <f t="shared" si="28"/>
        <v>40026</v>
      </c>
      <c r="AH98" s="7">
        <v>40025</v>
      </c>
      <c r="AI98">
        <v>1.355</v>
      </c>
      <c r="AS98" s="7">
        <f t="shared" si="30"/>
        <v>39995</v>
      </c>
      <c r="AT98" s="7">
        <v>39994</v>
      </c>
      <c r="AU98">
        <v>2.7</v>
      </c>
    </row>
    <row r="99" spans="1:47" x14ac:dyDescent="0.25">
      <c r="A99" s="7">
        <v>39995</v>
      </c>
      <c r="B99" s="7">
        <f t="shared" si="20"/>
        <v>39995</v>
      </c>
      <c r="C99" s="7">
        <f t="shared" si="21"/>
        <v>39814</v>
      </c>
      <c r="H99" s="7">
        <v>39994</v>
      </c>
      <c r="I99" s="7">
        <v>39995</v>
      </c>
      <c r="J99" s="7"/>
      <c r="K99" s="7">
        <v>39994</v>
      </c>
      <c r="L99" s="7">
        <f t="shared" si="22"/>
        <v>40025</v>
      </c>
      <c r="M99" s="7">
        <f t="shared" si="23"/>
        <v>39995</v>
      </c>
      <c r="N99" s="7"/>
      <c r="O99" s="7"/>
      <c r="P99" s="7">
        <f t="shared" si="24"/>
        <v>39995</v>
      </c>
      <c r="Q99" s="7">
        <v>39994</v>
      </c>
      <c r="R99">
        <v>1.5</v>
      </c>
      <c r="T99" s="7">
        <f t="shared" si="25"/>
        <v>39995</v>
      </c>
      <c r="U99" s="7">
        <v>39994</v>
      </c>
      <c r="V99">
        <v>2.4</v>
      </c>
      <c r="W99">
        <v>2.4</v>
      </c>
      <c r="Y99" s="7">
        <f t="shared" si="26"/>
        <v>39995</v>
      </c>
      <c r="Z99" s="7">
        <v>39994</v>
      </c>
      <c r="AA99">
        <v>25.951000000000001</v>
      </c>
      <c r="AC99" s="7">
        <f t="shared" si="27"/>
        <v>39995</v>
      </c>
      <c r="AD99" s="7">
        <v>39994</v>
      </c>
      <c r="AE99">
        <v>1.2</v>
      </c>
      <c r="AG99" s="7">
        <f t="shared" si="28"/>
        <v>39995</v>
      </c>
      <c r="AH99" s="7">
        <v>39994</v>
      </c>
      <c r="AI99">
        <v>1.504</v>
      </c>
      <c r="AS99" s="7">
        <f t="shared" si="30"/>
        <v>39965</v>
      </c>
      <c r="AT99" s="7">
        <v>39964</v>
      </c>
      <c r="AU99">
        <v>-1.3</v>
      </c>
    </row>
    <row r="100" spans="1:47" x14ac:dyDescent="0.25">
      <c r="A100" s="7">
        <v>39965</v>
      </c>
      <c r="B100" s="7">
        <f t="shared" si="20"/>
        <v>39904</v>
      </c>
      <c r="C100" s="7">
        <f t="shared" si="21"/>
        <v>39814</v>
      </c>
      <c r="H100" s="7">
        <v>39962</v>
      </c>
      <c r="I100" s="7">
        <v>39965</v>
      </c>
      <c r="J100" s="7"/>
      <c r="K100" s="7">
        <v>39964</v>
      </c>
      <c r="L100" s="7">
        <f t="shared" si="22"/>
        <v>39994</v>
      </c>
      <c r="M100" s="7">
        <f t="shared" si="23"/>
        <v>39965</v>
      </c>
      <c r="N100" s="7"/>
      <c r="O100" s="7"/>
      <c r="P100" s="7">
        <f t="shared" si="24"/>
        <v>39965</v>
      </c>
      <c r="Q100" s="7">
        <v>39962</v>
      </c>
      <c r="R100">
        <v>1.5</v>
      </c>
      <c r="T100" s="7">
        <f t="shared" si="25"/>
        <v>39965</v>
      </c>
      <c r="U100" s="7">
        <v>39962</v>
      </c>
      <c r="V100">
        <v>2.5499999999999998</v>
      </c>
      <c r="W100">
        <v>2.5499999999999998</v>
      </c>
      <c r="Y100" s="7">
        <f t="shared" si="26"/>
        <v>39965</v>
      </c>
      <c r="Z100" s="7">
        <v>39962</v>
      </c>
      <c r="AA100">
        <v>26.951999999999998</v>
      </c>
      <c r="AC100" s="7">
        <f t="shared" si="27"/>
        <v>39965</v>
      </c>
      <c r="AD100" s="7">
        <v>39964</v>
      </c>
      <c r="AE100">
        <v>1.3</v>
      </c>
      <c r="AG100" s="7">
        <f t="shared" si="28"/>
        <v>39965</v>
      </c>
      <c r="AH100" s="7">
        <v>39962</v>
      </c>
      <c r="AI100">
        <v>1.631</v>
      </c>
      <c r="AS100" s="7">
        <f t="shared" si="30"/>
        <v>39934</v>
      </c>
      <c r="AT100" s="7">
        <v>39933</v>
      </c>
      <c r="AU100">
        <v>-1.9</v>
      </c>
    </row>
    <row r="101" spans="1:47" x14ac:dyDescent="0.25">
      <c r="A101" s="7">
        <v>39934</v>
      </c>
      <c r="B101" s="7">
        <f t="shared" si="20"/>
        <v>39904</v>
      </c>
      <c r="C101" s="7">
        <f t="shared" si="21"/>
        <v>39814</v>
      </c>
      <c r="H101" s="7">
        <v>39933</v>
      </c>
      <c r="I101" s="7">
        <v>39934</v>
      </c>
      <c r="J101" s="7"/>
      <c r="K101" s="7">
        <v>39933</v>
      </c>
      <c r="L101" s="7">
        <f t="shared" si="22"/>
        <v>39964</v>
      </c>
      <c r="M101" s="7">
        <f t="shared" si="23"/>
        <v>39934</v>
      </c>
      <c r="N101" s="7"/>
      <c r="O101" s="7"/>
      <c r="P101" s="7">
        <f t="shared" si="24"/>
        <v>39934</v>
      </c>
      <c r="Q101" s="7">
        <v>39933</v>
      </c>
      <c r="R101">
        <v>1.75</v>
      </c>
      <c r="T101" s="7">
        <f t="shared" si="25"/>
        <v>39934</v>
      </c>
      <c r="U101" s="7">
        <v>39933</v>
      </c>
      <c r="V101">
        <v>2.7800000000000002</v>
      </c>
      <c r="W101">
        <v>2.7800000000000002</v>
      </c>
      <c r="Y101" s="7">
        <f t="shared" si="26"/>
        <v>39934</v>
      </c>
      <c r="Z101" s="7">
        <v>39933</v>
      </c>
      <c r="AA101">
        <v>26.748000000000001</v>
      </c>
      <c r="AC101" s="7">
        <f t="shared" si="27"/>
        <v>39934</v>
      </c>
      <c r="AD101" s="7">
        <v>39933</v>
      </c>
      <c r="AE101">
        <v>1.8</v>
      </c>
      <c r="AG101" s="7">
        <f t="shared" si="28"/>
        <v>39934</v>
      </c>
      <c r="AH101" s="7">
        <v>39933</v>
      </c>
      <c r="AI101">
        <v>1.728</v>
      </c>
      <c r="AS101" s="7">
        <f t="shared" si="30"/>
        <v>39904</v>
      </c>
      <c r="AT101" s="7">
        <v>39903</v>
      </c>
      <c r="AU101">
        <v>0.8</v>
      </c>
    </row>
    <row r="102" spans="1:47" x14ac:dyDescent="0.25">
      <c r="A102" s="7">
        <v>39904</v>
      </c>
      <c r="B102" s="7">
        <f t="shared" si="20"/>
        <v>39904</v>
      </c>
      <c r="C102" s="7">
        <f t="shared" si="21"/>
        <v>39814</v>
      </c>
      <c r="H102" s="7">
        <v>39903</v>
      </c>
      <c r="I102" s="7">
        <v>39904</v>
      </c>
      <c r="J102" s="7"/>
      <c r="K102" s="7">
        <v>39903</v>
      </c>
      <c r="L102" s="7">
        <f t="shared" si="22"/>
        <v>39933</v>
      </c>
      <c r="M102" s="7">
        <f t="shared" si="23"/>
        <v>39904</v>
      </c>
      <c r="N102" s="7"/>
      <c r="O102" s="7"/>
      <c r="P102" s="7">
        <f t="shared" si="24"/>
        <v>39904</v>
      </c>
      <c r="Q102" s="7">
        <v>39903</v>
      </c>
      <c r="R102">
        <v>1.75</v>
      </c>
      <c r="T102" s="7">
        <f t="shared" si="25"/>
        <v>39904</v>
      </c>
      <c r="U102" s="7">
        <v>39903</v>
      </c>
      <c r="V102">
        <v>2.8</v>
      </c>
      <c r="W102">
        <v>2.8</v>
      </c>
      <c r="Y102" s="7">
        <f t="shared" si="26"/>
        <v>39904</v>
      </c>
      <c r="Z102" s="7">
        <v>39903</v>
      </c>
      <c r="AA102">
        <v>27.361000000000001</v>
      </c>
      <c r="AC102" s="7">
        <f t="shared" si="27"/>
        <v>39904</v>
      </c>
      <c r="AD102" s="7">
        <v>39903</v>
      </c>
      <c r="AE102">
        <v>2.2999999999999998</v>
      </c>
      <c r="AG102" s="7">
        <f t="shared" si="28"/>
        <v>39904</v>
      </c>
      <c r="AH102" s="7">
        <v>39903</v>
      </c>
      <c r="AI102">
        <v>1.8120000000000001</v>
      </c>
      <c r="AS102" s="7">
        <f t="shared" si="30"/>
        <v>39873</v>
      </c>
      <c r="AT102" s="7">
        <v>39872</v>
      </c>
      <c r="AU102">
        <v>0.8</v>
      </c>
    </row>
    <row r="103" spans="1:47" x14ac:dyDescent="0.25">
      <c r="A103" s="7">
        <v>39873</v>
      </c>
      <c r="B103" s="7">
        <f t="shared" si="20"/>
        <v>39814</v>
      </c>
      <c r="C103" s="7">
        <f t="shared" si="21"/>
        <v>39814</v>
      </c>
      <c r="H103" s="7">
        <v>39871</v>
      </c>
      <c r="I103" s="7">
        <v>39873</v>
      </c>
      <c r="J103" s="7"/>
      <c r="K103" s="7">
        <v>39872</v>
      </c>
      <c r="L103" s="7">
        <f t="shared" si="22"/>
        <v>39903</v>
      </c>
      <c r="M103" s="7">
        <f t="shared" si="23"/>
        <v>39873</v>
      </c>
      <c r="N103" s="7"/>
      <c r="O103" s="7"/>
      <c r="P103" s="7">
        <f t="shared" si="24"/>
        <v>39873</v>
      </c>
      <c r="Q103" s="7">
        <v>39871</v>
      </c>
      <c r="R103">
        <v>1.75</v>
      </c>
      <c r="T103" s="7">
        <f t="shared" si="25"/>
        <v>39873</v>
      </c>
      <c r="U103" s="7">
        <v>39871</v>
      </c>
      <c r="V103">
        <v>2.7</v>
      </c>
      <c r="W103">
        <v>2.7</v>
      </c>
      <c r="Y103" s="7">
        <f t="shared" si="26"/>
        <v>39873</v>
      </c>
      <c r="Z103" s="7">
        <v>39871</v>
      </c>
      <c r="AA103">
        <v>28.111999999999998</v>
      </c>
      <c r="AC103" s="7">
        <f t="shared" si="27"/>
        <v>39873</v>
      </c>
      <c r="AD103" s="7">
        <v>39872</v>
      </c>
      <c r="AE103">
        <v>2</v>
      </c>
      <c r="AG103" s="7">
        <f t="shared" si="28"/>
        <v>39873</v>
      </c>
      <c r="AH103" s="7">
        <v>39871</v>
      </c>
      <c r="AI103">
        <v>2.0329999999999999</v>
      </c>
      <c r="AS103" s="7">
        <f t="shared" si="30"/>
        <v>39845</v>
      </c>
      <c r="AT103" s="7">
        <v>39844</v>
      </c>
      <c r="AU103">
        <v>-3.2</v>
      </c>
    </row>
    <row r="104" spans="1:47" x14ac:dyDescent="0.25">
      <c r="A104" s="7">
        <v>39845</v>
      </c>
      <c r="B104" s="7">
        <f t="shared" si="20"/>
        <v>39814</v>
      </c>
      <c r="C104" s="7">
        <f t="shared" si="21"/>
        <v>39814</v>
      </c>
      <c r="H104" s="7">
        <v>39843</v>
      </c>
      <c r="I104" s="7">
        <v>39845</v>
      </c>
      <c r="J104" s="7"/>
      <c r="K104" s="7">
        <v>39844</v>
      </c>
      <c r="L104" s="7">
        <f t="shared" si="22"/>
        <v>39872</v>
      </c>
      <c r="M104" s="7">
        <f t="shared" si="23"/>
        <v>39845</v>
      </c>
      <c r="N104" s="7"/>
      <c r="O104" s="7"/>
      <c r="P104" s="7">
        <f t="shared" si="24"/>
        <v>39845</v>
      </c>
      <c r="Q104" s="7">
        <v>39843</v>
      </c>
      <c r="R104">
        <v>2.25</v>
      </c>
      <c r="T104" s="7">
        <f t="shared" si="25"/>
        <v>39845</v>
      </c>
      <c r="U104" s="7">
        <v>39843</v>
      </c>
      <c r="V104">
        <v>2.8</v>
      </c>
      <c r="W104">
        <v>2.8</v>
      </c>
      <c r="Y104" s="7">
        <f t="shared" si="26"/>
        <v>39845</v>
      </c>
      <c r="Z104" s="7">
        <v>39843</v>
      </c>
      <c r="AA104">
        <v>27.917000000000002</v>
      </c>
      <c r="AC104" s="7">
        <f t="shared" si="27"/>
        <v>39845</v>
      </c>
      <c r="AD104" s="7">
        <v>39844</v>
      </c>
      <c r="AE104">
        <v>2.2000000000000002</v>
      </c>
      <c r="AG104" s="7">
        <f t="shared" si="28"/>
        <v>39845</v>
      </c>
      <c r="AH104" s="7">
        <v>39843</v>
      </c>
      <c r="AI104">
        <v>2.2730000000000001</v>
      </c>
      <c r="AS104" s="7">
        <f t="shared" si="30"/>
        <v>39814</v>
      </c>
      <c r="AT104" s="7">
        <v>39813</v>
      </c>
      <c r="AU104">
        <v>-3.3</v>
      </c>
    </row>
    <row r="105" spans="1:47" x14ac:dyDescent="0.25">
      <c r="A105" s="7">
        <v>39814</v>
      </c>
      <c r="B105" s="7">
        <f t="shared" si="20"/>
        <v>39814</v>
      </c>
      <c r="C105" s="7">
        <f t="shared" si="21"/>
        <v>39814</v>
      </c>
      <c r="H105" s="7">
        <v>39813</v>
      </c>
      <c r="I105" s="7">
        <v>39814</v>
      </c>
      <c r="J105" s="7"/>
      <c r="K105" s="7">
        <v>39813</v>
      </c>
      <c r="L105" s="7">
        <f t="shared" si="22"/>
        <v>39844</v>
      </c>
      <c r="M105" s="7">
        <f t="shared" si="23"/>
        <v>39814</v>
      </c>
      <c r="N105" s="7"/>
      <c r="O105" s="7"/>
      <c r="P105" s="7">
        <f t="shared" si="24"/>
        <v>39814</v>
      </c>
      <c r="Q105" s="7">
        <v>39813</v>
      </c>
      <c r="R105">
        <v>2.25</v>
      </c>
      <c r="T105" s="7">
        <f t="shared" si="25"/>
        <v>39814</v>
      </c>
      <c r="U105" s="7">
        <v>39813</v>
      </c>
      <c r="V105">
        <v>3.9</v>
      </c>
      <c r="W105">
        <v>3.9</v>
      </c>
      <c r="Y105" s="7">
        <f t="shared" si="26"/>
        <v>39814</v>
      </c>
      <c r="Z105" s="7">
        <v>39813</v>
      </c>
      <c r="AA105">
        <v>26.85</v>
      </c>
      <c r="AC105" s="7">
        <f t="shared" si="27"/>
        <v>39814</v>
      </c>
      <c r="AD105" s="7">
        <v>39813</v>
      </c>
      <c r="AE105">
        <v>3.6</v>
      </c>
      <c r="AG105" s="7">
        <f t="shared" si="28"/>
        <v>39814</v>
      </c>
      <c r="AH105" s="7">
        <v>39813</v>
      </c>
      <c r="AI105">
        <v>3.0489999999999999</v>
      </c>
      <c r="AS105" s="7">
        <f t="shared" si="30"/>
        <v>39783</v>
      </c>
      <c r="AT105" s="7">
        <v>39782</v>
      </c>
      <c r="AU105">
        <v>-3.6</v>
      </c>
    </row>
    <row r="106" spans="1:47" x14ac:dyDescent="0.25">
      <c r="A106" s="7">
        <v>39783</v>
      </c>
      <c r="B106" s="7">
        <f t="shared" si="20"/>
        <v>39722</v>
      </c>
      <c r="C106" s="7">
        <f t="shared" si="21"/>
        <v>39448</v>
      </c>
      <c r="H106" s="7">
        <v>39780</v>
      </c>
      <c r="I106" s="7">
        <v>39783</v>
      </c>
      <c r="J106" s="7"/>
      <c r="K106" s="7">
        <v>39782</v>
      </c>
      <c r="L106" s="7">
        <f t="shared" si="22"/>
        <v>39813</v>
      </c>
      <c r="M106" s="7">
        <f t="shared" si="23"/>
        <v>39783</v>
      </c>
      <c r="N106" s="7"/>
      <c r="O106" s="7"/>
      <c r="P106" s="7">
        <f t="shared" si="24"/>
        <v>39783</v>
      </c>
      <c r="Q106" s="7">
        <v>39780</v>
      </c>
      <c r="R106">
        <v>2.75</v>
      </c>
      <c r="T106" s="7">
        <f t="shared" si="25"/>
        <v>39783</v>
      </c>
      <c r="U106" s="7">
        <v>39780</v>
      </c>
      <c r="V106">
        <v>4.3499999999999996</v>
      </c>
      <c r="W106">
        <v>4.3499999999999996</v>
      </c>
      <c r="Y106" s="7">
        <f t="shared" si="26"/>
        <v>39783</v>
      </c>
      <c r="Z106" s="7">
        <v>39780</v>
      </c>
      <c r="AA106">
        <v>25.370999999999999</v>
      </c>
      <c r="AC106" s="7">
        <f t="shared" si="27"/>
        <v>39783</v>
      </c>
      <c r="AD106" s="7">
        <v>39782</v>
      </c>
      <c r="AE106">
        <v>4.4000000000000004</v>
      </c>
      <c r="AG106" s="7">
        <f t="shared" si="28"/>
        <v>39783</v>
      </c>
      <c r="AH106" s="7">
        <v>39780</v>
      </c>
      <c r="AI106">
        <v>3.9510000000000001</v>
      </c>
      <c r="AS106" s="7">
        <f t="shared" si="30"/>
        <v>39753</v>
      </c>
      <c r="AT106" s="7">
        <v>39752</v>
      </c>
      <c r="AU106">
        <v>-3.9</v>
      </c>
    </row>
    <row r="107" spans="1:47" x14ac:dyDescent="0.25">
      <c r="A107" s="7">
        <v>39753</v>
      </c>
      <c r="B107" s="7">
        <f t="shared" si="20"/>
        <v>39722</v>
      </c>
      <c r="C107" s="7">
        <f t="shared" si="21"/>
        <v>39448</v>
      </c>
      <c r="H107" s="7">
        <v>39752</v>
      </c>
      <c r="I107" s="7">
        <v>39753</v>
      </c>
      <c r="J107" s="7"/>
      <c r="K107" s="7">
        <v>39752</v>
      </c>
      <c r="L107" s="7">
        <f t="shared" si="22"/>
        <v>39782</v>
      </c>
      <c r="M107" s="7">
        <f t="shared" si="23"/>
        <v>39753</v>
      </c>
      <c r="N107" s="7"/>
      <c r="O107" s="7"/>
      <c r="P107" s="7">
        <f t="shared" si="24"/>
        <v>39753</v>
      </c>
      <c r="Q107" s="7">
        <v>39752</v>
      </c>
      <c r="R107">
        <v>3.5</v>
      </c>
      <c r="T107" s="7">
        <f t="shared" si="25"/>
        <v>39753</v>
      </c>
      <c r="U107" s="7">
        <v>39752</v>
      </c>
      <c r="V107">
        <v>4.1500000000000004</v>
      </c>
      <c r="W107">
        <v>4.1500000000000004</v>
      </c>
      <c r="Y107" s="7">
        <f t="shared" si="26"/>
        <v>39753</v>
      </c>
      <c r="Z107" s="7">
        <v>39752</v>
      </c>
      <c r="AA107">
        <v>24.026</v>
      </c>
      <c r="AC107" s="7">
        <f t="shared" si="27"/>
        <v>39753</v>
      </c>
      <c r="AD107" s="7">
        <v>39752</v>
      </c>
      <c r="AE107">
        <v>6</v>
      </c>
      <c r="AG107" s="7">
        <f t="shared" si="28"/>
        <v>39753</v>
      </c>
      <c r="AH107" s="7">
        <v>39752</v>
      </c>
      <c r="AI107">
        <v>4.8650000000000002</v>
      </c>
      <c r="AS107" s="7">
        <f t="shared" si="30"/>
        <v>39722</v>
      </c>
      <c r="AT107" s="7">
        <v>39721</v>
      </c>
      <c r="AU107">
        <v>1</v>
      </c>
    </row>
    <row r="108" spans="1:47" x14ac:dyDescent="0.25">
      <c r="A108" s="7">
        <v>39722</v>
      </c>
      <c r="B108" s="7">
        <f t="shared" si="20"/>
        <v>39722</v>
      </c>
      <c r="C108" s="7">
        <f t="shared" si="21"/>
        <v>39448</v>
      </c>
      <c r="H108" s="7">
        <v>39721</v>
      </c>
      <c r="I108" s="7">
        <v>39722</v>
      </c>
      <c r="J108" s="7"/>
      <c r="K108" s="7">
        <v>39721</v>
      </c>
      <c r="L108" s="7">
        <f t="shared" si="22"/>
        <v>39752</v>
      </c>
      <c r="M108" s="7">
        <f t="shared" si="23"/>
        <v>39722</v>
      </c>
      <c r="N108" s="7"/>
      <c r="O108" s="7"/>
      <c r="P108" s="7">
        <f t="shared" si="24"/>
        <v>39722</v>
      </c>
      <c r="Q108" s="7">
        <v>39721</v>
      </c>
      <c r="R108">
        <v>3.5</v>
      </c>
      <c r="T108" s="7">
        <f t="shared" si="25"/>
        <v>39722</v>
      </c>
      <c r="U108" s="7">
        <v>39721</v>
      </c>
      <c r="V108">
        <v>3.84</v>
      </c>
      <c r="W108">
        <v>3.84</v>
      </c>
      <c r="Y108" s="7">
        <f t="shared" si="26"/>
        <v>39722</v>
      </c>
      <c r="Z108" s="7">
        <v>39721</v>
      </c>
      <c r="AA108">
        <v>24.5</v>
      </c>
      <c r="AC108" s="7">
        <f t="shared" si="27"/>
        <v>39722</v>
      </c>
      <c r="AD108" s="7">
        <v>39721</v>
      </c>
      <c r="AE108">
        <v>6.6</v>
      </c>
      <c r="AG108" s="7">
        <f t="shared" si="28"/>
        <v>39722</v>
      </c>
      <c r="AH108" s="7">
        <v>39721</v>
      </c>
      <c r="AI108">
        <v>5.4950000000000001</v>
      </c>
      <c r="AS108" s="7">
        <f t="shared" si="30"/>
        <v>39692</v>
      </c>
      <c r="AT108" s="7">
        <v>39691</v>
      </c>
      <c r="AU108">
        <v>-3</v>
      </c>
    </row>
    <row r="109" spans="1:47" x14ac:dyDescent="0.25">
      <c r="A109" s="7">
        <v>39692</v>
      </c>
      <c r="B109" s="7">
        <f t="shared" si="20"/>
        <v>39630</v>
      </c>
      <c r="C109" s="7">
        <f t="shared" si="21"/>
        <v>39448</v>
      </c>
      <c r="H109" s="7">
        <v>39689</v>
      </c>
      <c r="I109" s="7">
        <v>39692</v>
      </c>
      <c r="J109" s="7"/>
      <c r="K109" s="7">
        <v>39691</v>
      </c>
      <c r="L109" s="7">
        <f t="shared" si="22"/>
        <v>39721</v>
      </c>
      <c r="M109" s="7">
        <f t="shared" si="23"/>
        <v>39692</v>
      </c>
      <c r="N109" s="7"/>
      <c r="O109" s="7"/>
      <c r="P109" s="7">
        <f t="shared" si="24"/>
        <v>39692</v>
      </c>
      <c r="Q109" s="7">
        <v>39689</v>
      </c>
      <c r="R109">
        <v>3.5</v>
      </c>
      <c r="T109" s="7">
        <f t="shared" si="25"/>
        <v>39692</v>
      </c>
      <c r="U109" s="7">
        <v>39689</v>
      </c>
      <c r="V109">
        <v>3.8</v>
      </c>
      <c r="W109">
        <v>3.8</v>
      </c>
      <c r="Y109" s="7">
        <f t="shared" si="26"/>
        <v>39692</v>
      </c>
      <c r="Z109" s="7">
        <v>39689</v>
      </c>
      <c r="AA109">
        <v>24.795000000000002</v>
      </c>
      <c r="AC109" s="7">
        <f t="shared" si="27"/>
        <v>39692</v>
      </c>
      <c r="AD109" s="7">
        <v>39691</v>
      </c>
      <c r="AE109">
        <v>6.5</v>
      </c>
      <c r="AG109" s="7">
        <f t="shared" si="28"/>
        <v>39692</v>
      </c>
      <c r="AH109" s="7">
        <v>39689</v>
      </c>
      <c r="AI109">
        <v>5.335</v>
      </c>
      <c r="AS109" s="7">
        <f t="shared" si="30"/>
        <v>39661</v>
      </c>
      <c r="AT109" s="7">
        <v>39660</v>
      </c>
      <c r="AU109">
        <v>-2.5</v>
      </c>
    </row>
    <row r="110" spans="1:47" x14ac:dyDescent="0.25">
      <c r="A110" s="7">
        <v>39661</v>
      </c>
      <c r="B110" s="7">
        <f t="shared" si="20"/>
        <v>39630</v>
      </c>
      <c r="C110" s="7">
        <f t="shared" si="21"/>
        <v>39448</v>
      </c>
      <c r="H110" s="7">
        <v>39660</v>
      </c>
      <c r="I110" s="7">
        <v>39661</v>
      </c>
      <c r="J110" s="7"/>
      <c r="K110" s="7">
        <v>39660</v>
      </c>
      <c r="L110" s="7">
        <f t="shared" si="22"/>
        <v>39691</v>
      </c>
      <c r="M110" s="7">
        <f t="shared" si="23"/>
        <v>39661</v>
      </c>
      <c r="N110" s="7"/>
      <c r="O110" s="7"/>
      <c r="P110" s="7">
        <f t="shared" si="24"/>
        <v>39661</v>
      </c>
      <c r="Q110" s="7">
        <v>39660</v>
      </c>
      <c r="R110">
        <v>3.75</v>
      </c>
      <c r="T110" s="7">
        <f t="shared" si="25"/>
        <v>39661</v>
      </c>
      <c r="U110" s="7">
        <v>39660</v>
      </c>
      <c r="V110">
        <v>4</v>
      </c>
      <c r="W110">
        <v>4</v>
      </c>
      <c r="Y110" s="7">
        <f t="shared" si="26"/>
        <v>39661</v>
      </c>
      <c r="Z110" s="7">
        <v>39660</v>
      </c>
      <c r="AA110">
        <v>23.957000000000001</v>
      </c>
      <c r="AC110" s="7">
        <f t="shared" si="27"/>
        <v>39661</v>
      </c>
      <c r="AD110" s="7">
        <v>39660</v>
      </c>
      <c r="AE110">
        <v>6.9</v>
      </c>
      <c r="AG110" s="7">
        <f t="shared" si="28"/>
        <v>39661</v>
      </c>
      <c r="AH110" s="7">
        <v>39660</v>
      </c>
      <c r="AI110">
        <v>5.3659999999999997</v>
      </c>
      <c r="AS110" s="7">
        <f t="shared" si="30"/>
        <v>39630</v>
      </c>
      <c r="AT110" s="7">
        <v>39629</v>
      </c>
      <c r="AU110">
        <v>-1.1000000000000001</v>
      </c>
    </row>
    <row r="111" spans="1:47" x14ac:dyDescent="0.25">
      <c r="A111" s="7">
        <v>39630</v>
      </c>
      <c r="B111" s="7">
        <f t="shared" si="20"/>
        <v>39630</v>
      </c>
      <c r="C111" s="7">
        <f t="shared" si="21"/>
        <v>39448</v>
      </c>
      <c r="H111" s="7">
        <v>39629</v>
      </c>
      <c r="I111" s="7">
        <v>39630</v>
      </c>
      <c r="J111" s="7"/>
      <c r="K111" s="7">
        <v>39629</v>
      </c>
      <c r="L111" s="7">
        <f t="shared" si="22"/>
        <v>39660</v>
      </c>
      <c r="M111" s="7">
        <f t="shared" si="23"/>
        <v>39630</v>
      </c>
      <c r="N111" s="7"/>
      <c r="O111" s="7"/>
      <c r="P111" s="7">
        <f t="shared" si="24"/>
        <v>39630</v>
      </c>
      <c r="Q111" s="7">
        <v>39629</v>
      </c>
      <c r="R111">
        <v>3.75</v>
      </c>
      <c r="T111" s="7">
        <f t="shared" si="25"/>
        <v>39630</v>
      </c>
      <c r="U111" s="7">
        <v>39629</v>
      </c>
      <c r="V111">
        <v>4.46</v>
      </c>
      <c r="W111">
        <v>4.46</v>
      </c>
      <c r="Y111" s="7">
        <f t="shared" si="26"/>
        <v>39630</v>
      </c>
      <c r="Z111" s="7">
        <v>39629</v>
      </c>
      <c r="AA111">
        <v>23.884</v>
      </c>
      <c r="AC111" s="7">
        <f t="shared" si="27"/>
        <v>39630</v>
      </c>
      <c r="AD111" s="7">
        <v>39629</v>
      </c>
      <c r="AE111">
        <v>6.7</v>
      </c>
      <c r="AG111" s="7">
        <f t="shared" si="28"/>
        <v>39630</v>
      </c>
      <c r="AH111" s="7">
        <v>39629</v>
      </c>
      <c r="AI111">
        <v>5.39</v>
      </c>
      <c r="AS111" s="7">
        <f t="shared" si="30"/>
        <v>39600</v>
      </c>
      <c r="AT111" s="7">
        <v>39599</v>
      </c>
      <c r="AU111">
        <v>-0.3</v>
      </c>
    </row>
    <row r="112" spans="1:47" x14ac:dyDescent="0.25">
      <c r="A112" s="7">
        <v>39600</v>
      </c>
      <c r="B112" s="7">
        <f t="shared" si="20"/>
        <v>39539</v>
      </c>
      <c r="C112" s="7">
        <f t="shared" si="21"/>
        <v>39448</v>
      </c>
      <c r="H112" s="7">
        <v>39598</v>
      </c>
      <c r="I112" s="7">
        <v>39600</v>
      </c>
      <c r="J112" s="7"/>
      <c r="K112" s="7">
        <v>39599</v>
      </c>
      <c r="L112" s="7">
        <f t="shared" si="22"/>
        <v>39629</v>
      </c>
      <c r="M112" s="7">
        <f t="shared" si="23"/>
        <v>39600</v>
      </c>
      <c r="N112" s="7"/>
      <c r="O112" s="7"/>
      <c r="P112" s="7">
        <f t="shared" si="24"/>
        <v>39600</v>
      </c>
      <c r="Q112" s="7">
        <v>39598</v>
      </c>
      <c r="R112">
        <v>3.75</v>
      </c>
      <c r="T112" s="7">
        <f t="shared" si="25"/>
        <v>39600</v>
      </c>
      <c r="U112" s="7">
        <v>39598</v>
      </c>
      <c r="V112">
        <v>4.25</v>
      </c>
      <c r="W112">
        <v>4.25</v>
      </c>
      <c r="Y112" s="7">
        <f t="shared" si="26"/>
        <v>39600</v>
      </c>
      <c r="Z112" s="7">
        <v>39598</v>
      </c>
      <c r="AA112">
        <v>25.033000000000001</v>
      </c>
      <c r="AC112" s="7">
        <f t="shared" si="27"/>
        <v>39600</v>
      </c>
      <c r="AD112" s="7">
        <v>39599</v>
      </c>
      <c r="AE112">
        <v>6.8</v>
      </c>
      <c r="AG112" s="7">
        <f t="shared" si="28"/>
        <v>39600</v>
      </c>
      <c r="AH112" s="7">
        <v>39598</v>
      </c>
      <c r="AI112">
        <v>5.0970000000000004</v>
      </c>
      <c r="AS112" s="7">
        <f t="shared" si="30"/>
        <v>39569</v>
      </c>
      <c r="AT112" s="7">
        <v>39568</v>
      </c>
      <c r="AU112">
        <v>0.7</v>
      </c>
    </row>
    <row r="113" spans="1:47" x14ac:dyDescent="0.25">
      <c r="A113" s="7">
        <v>39569</v>
      </c>
      <c r="B113" s="7">
        <f t="shared" si="20"/>
        <v>39539</v>
      </c>
      <c r="C113" s="7">
        <f t="shared" si="21"/>
        <v>39448</v>
      </c>
      <c r="H113" s="7">
        <v>39568</v>
      </c>
      <c r="I113" s="7">
        <v>39569</v>
      </c>
      <c r="J113" s="7"/>
      <c r="K113" s="7">
        <v>39568</v>
      </c>
      <c r="L113" s="7">
        <f t="shared" si="22"/>
        <v>39599</v>
      </c>
      <c r="M113" s="7">
        <f t="shared" si="23"/>
        <v>39569</v>
      </c>
      <c r="N113" s="7"/>
      <c r="O113" s="7"/>
      <c r="P113" s="7">
        <f t="shared" si="24"/>
        <v>39569</v>
      </c>
      <c r="Q113" s="7">
        <v>39568</v>
      </c>
      <c r="R113">
        <v>3.75</v>
      </c>
      <c r="T113" s="7">
        <f t="shared" si="25"/>
        <v>39569</v>
      </c>
      <c r="U113" s="7">
        <v>39568</v>
      </c>
      <c r="V113">
        <v>4.2699999999999996</v>
      </c>
      <c r="W113">
        <v>4.2699999999999996</v>
      </c>
      <c r="Y113" s="7">
        <f t="shared" si="26"/>
        <v>39569</v>
      </c>
      <c r="Z113" s="7">
        <v>39568</v>
      </c>
      <c r="AA113">
        <v>25.242999999999999</v>
      </c>
      <c r="AC113" s="7">
        <f t="shared" si="27"/>
        <v>39569</v>
      </c>
      <c r="AD113" s="7">
        <v>39568</v>
      </c>
      <c r="AE113">
        <v>6.8</v>
      </c>
      <c r="AG113" s="7">
        <f t="shared" si="28"/>
        <v>39569</v>
      </c>
      <c r="AH113" s="7">
        <v>39568</v>
      </c>
      <c r="AI113">
        <v>4.9550000000000001</v>
      </c>
      <c r="AS113" s="7">
        <f t="shared" si="30"/>
        <v>39539</v>
      </c>
      <c r="AT113" s="7">
        <v>39538</v>
      </c>
      <c r="AU113">
        <v>-1.6</v>
      </c>
    </row>
    <row r="114" spans="1:47" x14ac:dyDescent="0.25">
      <c r="A114" s="7">
        <v>39539</v>
      </c>
      <c r="B114" s="7">
        <f t="shared" si="20"/>
        <v>39539</v>
      </c>
      <c r="C114" s="7">
        <f t="shared" si="21"/>
        <v>39448</v>
      </c>
      <c r="H114" s="7">
        <v>39538</v>
      </c>
      <c r="I114" s="7">
        <v>39539</v>
      </c>
      <c r="J114" s="7"/>
      <c r="K114" s="7">
        <v>39538</v>
      </c>
      <c r="L114" s="7">
        <f t="shared" si="22"/>
        <v>39568</v>
      </c>
      <c r="M114" s="7">
        <f t="shared" si="23"/>
        <v>39539</v>
      </c>
      <c r="N114" s="7"/>
      <c r="O114" s="7"/>
      <c r="P114" s="7">
        <f t="shared" si="24"/>
        <v>39539</v>
      </c>
      <c r="Q114" s="7">
        <v>39538</v>
      </c>
      <c r="R114">
        <v>3.75</v>
      </c>
      <c r="T114" s="7">
        <f t="shared" si="25"/>
        <v>39539</v>
      </c>
      <c r="U114" s="7">
        <v>39538</v>
      </c>
      <c r="V114">
        <v>4.32</v>
      </c>
      <c r="W114">
        <v>4.32</v>
      </c>
      <c r="Y114" s="7">
        <f t="shared" si="26"/>
        <v>39539</v>
      </c>
      <c r="Z114" s="7">
        <v>39538</v>
      </c>
      <c r="AA114">
        <v>25.236999999999998</v>
      </c>
      <c r="AC114" s="7">
        <f t="shared" si="27"/>
        <v>39539</v>
      </c>
      <c r="AD114" s="7">
        <v>39538</v>
      </c>
      <c r="AE114">
        <v>7.1</v>
      </c>
      <c r="AG114" s="7">
        <f t="shared" si="28"/>
        <v>39539</v>
      </c>
      <c r="AH114" s="7">
        <v>39538</v>
      </c>
      <c r="AI114">
        <v>4.7249999999999996</v>
      </c>
      <c r="AS114" s="7">
        <f t="shared" si="30"/>
        <v>39508</v>
      </c>
      <c r="AT114" s="7">
        <v>39507</v>
      </c>
      <c r="AU114">
        <v>-0.1</v>
      </c>
    </row>
    <row r="115" spans="1:47" x14ac:dyDescent="0.25">
      <c r="A115" s="7">
        <v>39508</v>
      </c>
      <c r="B115" s="7">
        <f t="shared" si="20"/>
        <v>39448</v>
      </c>
      <c r="C115" s="7">
        <f t="shared" si="21"/>
        <v>39448</v>
      </c>
      <c r="H115" s="7">
        <v>39507</v>
      </c>
      <c r="I115" s="7">
        <v>39508</v>
      </c>
      <c r="J115" s="7"/>
      <c r="K115" s="7">
        <v>39507</v>
      </c>
      <c r="L115" s="7">
        <f t="shared" si="22"/>
        <v>39538</v>
      </c>
      <c r="M115" s="7">
        <f t="shared" si="23"/>
        <v>39508</v>
      </c>
      <c r="N115" s="7"/>
      <c r="O115" s="7"/>
      <c r="P115" s="7">
        <f t="shared" si="24"/>
        <v>39508</v>
      </c>
      <c r="Q115" s="7">
        <v>39507</v>
      </c>
      <c r="R115">
        <v>3.75</v>
      </c>
      <c r="T115" s="7">
        <f t="shared" si="25"/>
        <v>39508</v>
      </c>
      <c r="U115" s="7">
        <v>39507</v>
      </c>
      <c r="V115">
        <v>4.13</v>
      </c>
      <c r="W115">
        <v>4.13</v>
      </c>
      <c r="Y115" s="7">
        <f t="shared" si="26"/>
        <v>39508</v>
      </c>
      <c r="Z115" s="7">
        <v>39507</v>
      </c>
      <c r="AA115">
        <v>25.11</v>
      </c>
      <c r="AC115" s="7">
        <f t="shared" si="27"/>
        <v>39508</v>
      </c>
      <c r="AD115" s="7">
        <v>39507</v>
      </c>
      <c r="AE115">
        <v>7.5</v>
      </c>
      <c r="AG115" s="7">
        <f t="shared" si="28"/>
        <v>39508</v>
      </c>
      <c r="AH115" s="7">
        <v>39507</v>
      </c>
      <c r="AI115">
        <v>4.3819999999999997</v>
      </c>
      <c r="AS115" s="7">
        <f t="shared" si="30"/>
        <v>39479</v>
      </c>
      <c r="AT115" s="7">
        <v>39478</v>
      </c>
      <c r="AU115">
        <v>1</v>
      </c>
    </row>
    <row r="116" spans="1:47" x14ac:dyDescent="0.25">
      <c r="A116" s="7">
        <v>39479</v>
      </c>
      <c r="B116" s="7">
        <f t="shared" si="20"/>
        <v>39448</v>
      </c>
      <c r="C116" s="7">
        <f t="shared" si="21"/>
        <v>39448</v>
      </c>
      <c r="H116" s="7">
        <v>39478</v>
      </c>
      <c r="I116" s="7">
        <v>39479</v>
      </c>
      <c r="J116" s="7"/>
      <c r="K116" s="7">
        <v>39478</v>
      </c>
      <c r="L116" s="7">
        <f t="shared" si="22"/>
        <v>39507</v>
      </c>
      <c r="M116" s="7">
        <f t="shared" si="23"/>
        <v>39479</v>
      </c>
      <c r="N116" s="7"/>
      <c r="O116" s="7"/>
      <c r="P116" s="7">
        <f t="shared" si="24"/>
        <v>39479</v>
      </c>
      <c r="Q116" s="7">
        <v>39478</v>
      </c>
      <c r="R116">
        <v>3.5</v>
      </c>
      <c r="T116" s="7">
        <f t="shared" si="25"/>
        <v>39479</v>
      </c>
      <c r="U116" s="7">
        <v>39478</v>
      </c>
      <c r="V116">
        <v>4.08</v>
      </c>
      <c r="W116">
        <v>4.08</v>
      </c>
      <c r="Y116" s="7">
        <f t="shared" si="26"/>
        <v>39479</v>
      </c>
      <c r="Z116" s="7">
        <v>39478</v>
      </c>
      <c r="AA116">
        <v>26.021999999999998</v>
      </c>
      <c r="AC116" s="7">
        <f t="shared" si="27"/>
        <v>39479</v>
      </c>
      <c r="AD116" s="7">
        <v>39478</v>
      </c>
      <c r="AE116">
        <v>7.5</v>
      </c>
      <c r="AG116" s="7">
        <f t="shared" si="28"/>
        <v>39479</v>
      </c>
      <c r="AH116" s="7">
        <v>39478</v>
      </c>
      <c r="AI116">
        <v>4.3159999999999998</v>
      </c>
      <c r="AS116" s="7">
        <f t="shared" si="30"/>
        <v>39448</v>
      </c>
      <c r="AT116" s="7">
        <v>39447</v>
      </c>
      <c r="AU116">
        <v>1.7</v>
      </c>
    </row>
    <row r="117" spans="1:47" x14ac:dyDescent="0.25">
      <c r="A117" s="7">
        <v>39448</v>
      </c>
      <c r="B117" s="7">
        <f t="shared" si="20"/>
        <v>39448</v>
      </c>
      <c r="C117" s="7">
        <f t="shared" si="21"/>
        <v>39448</v>
      </c>
      <c r="H117" s="7">
        <v>39447</v>
      </c>
      <c r="I117" s="7">
        <v>39448</v>
      </c>
      <c r="J117" s="7"/>
      <c r="K117" s="7">
        <v>39447</v>
      </c>
      <c r="L117" s="7">
        <f t="shared" si="22"/>
        <v>39478</v>
      </c>
      <c r="M117" s="7">
        <f t="shared" si="23"/>
        <v>39448</v>
      </c>
      <c r="N117" s="7"/>
      <c r="O117" s="7"/>
      <c r="P117" s="7">
        <f t="shared" si="24"/>
        <v>39448</v>
      </c>
      <c r="Q117" s="7">
        <v>39447</v>
      </c>
      <c r="R117">
        <v>3.5</v>
      </c>
      <c r="T117" s="7">
        <f t="shared" si="25"/>
        <v>39448</v>
      </c>
      <c r="U117" s="7">
        <v>39447</v>
      </c>
      <c r="V117">
        <v>4.2</v>
      </c>
      <c r="W117">
        <v>4.2</v>
      </c>
      <c r="Y117" s="7">
        <f t="shared" si="26"/>
        <v>39448</v>
      </c>
      <c r="Z117" s="7">
        <v>39447</v>
      </c>
      <c r="AA117">
        <v>26.545000000000002</v>
      </c>
      <c r="AC117" s="7">
        <f t="shared" si="27"/>
        <v>39448</v>
      </c>
      <c r="AD117" s="7">
        <v>39447</v>
      </c>
      <c r="AE117">
        <v>5.4</v>
      </c>
      <c r="AG117" s="7">
        <f t="shared" si="28"/>
        <v>39448</v>
      </c>
      <c r="AH117" s="7">
        <v>39447</v>
      </c>
      <c r="AI117">
        <v>4.7450000000000001</v>
      </c>
      <c r="AS117" s="7">
        <f t="shared" si="30"/>
        <v>39417</v>
      </c>
      <c r="AT117" s="7">
        <v>39416</v>
      </c>
      <c r="AU117">
        <v>0.4</v>
      </c>
    </row>
    <row r="118" spans="1:47" x14ac:dyDescent="0.25">
      <c r="A118" s="7">
        <v>39417</v>
      </c>
      <c r="B118" s="7">
        <f t="shared" si="20"/>
        <v>39356</v>
      </c>
      <c r="C118" s="7">
        <f t="shared" si="21"/>
        <v>39083</v>
      </c>
      <c r="H118" s="7">
        <v>39416</v>
      </c>
      <c r="I118" s="7">
        <v>39417</v>
      </c>
      <c r="J118" s="7"/>
      <c r="K118" s="7">
        <v>39416</v>
      </c>
      <c r="L118" s="7">
        <f t="shared" si="22"/>
        <v>39447</v>
      </c>
      <c r="M118" s="7">
        <f t="shared" si="23"/>
        <v>39417</v>
      </c>
      <c r="N118" s="7"/>
      <c r="O118" s="7"/>
      <c r="P118" s="7">
        <f t="shared" si="24"/>
        <v>39417</v>
      </c>
      <c r="Q118" s="7">
        <v>39416</v>
      </c>
      <c r="R118">
        <v>3.5</v>
      </c>
      <c r="T118" s="7">
        <f t="shared" si="25"/>
        <v>39417</v>
      </c>
      <c r="U118" s="7">
        <v>39416</v>
      </c>
      <c r="V118">
        <v>4.2</v>
      </c>
      <c r="W118">
        <v>4.2</v>
      </c>
      <c r="Y118" s="7">
        <f t="shared" si="26"/>
        <v>39417</v>
      </c>
      <c r="Z118" s="7">
        <v>39416</v>
      </c>
      <c r="AA118">
        <v>26.236999999999998</v>
      </c>
      <c r="AC118" s="7">
        <f t="shared" si="27"/>
        <v>39417</v>
      </c>
      <c r="AD118" s="7">
        <v>39416</v>
      </c>
      <c r="AE118">
        <v>5</v>
      </c>
      <c r="AG118" s="7">
        <f t="shared" si="28"/>
        <v>39417</v>
      </c>
      <c r="AH118" s="7">
        <v>39416</v>
      </c>
      <c r="AI118">
        <v>4.6920000000000002</v>
      </c>
      <c r="AS118" s="7">
        <f t="shared" si="30"/>
        <v>39387</v>
      </c>
      <c r="AT118" s="7">
        <v>39386</v>
      </c>
      <c r="AU118">
        <v>0.7</v>
      </c>
    </row>
    <row r="119" spans="1:47" x14ac:dyDescent="0.25">
      <c r="A119" s="7">
        <v>39387</v>
      </c>
      <c r="B119" s="7">
        <f t="shared" si="20"/>
        <v>39356</v>
      </c>
      <c r="C119" s="7">
        <f t="shared" si="21"/>
        <v>39083</v>
      </c>
      <c r="H119" s="7">
        <v>39386</v>
      </c>
      <c r="I119" s="7">
        <v>39387</v>
      </c>
      <c r="J119" s="7"/>
      <c r="K119" s="7">
        <v>39386</v>
      </c>
      <c r="L119" s="7">
        <f t="shared" si="22"/>
        <v>39416</v>
      </c>
      <c r="M119" s="7">
        <f t="shared" si="23"/>
        <v>39387</v>
      </c>
      <c r="N119" s="7"/>
      <c r="O119" s="7"/>
      <c r="P119" s="7">
        <f t="shared" si="24"/>
        <v>39387</v>
      </c>
      <c r="Q119" s="7">
        <v>39386</v>
      </c>
      <c r="R119">
        <v>3.25</v>
      </c>
      <c r="T119" s="7">
        <f t="shared" si="25"/>
        <v>39387</v>
      </c>
      <c r="U119" s="7">
        <v>39386</v>
      </c>
      <c r="V119">
        <v>3.83</v>
      </c>
      <c r="W119">
        <v>3.83</v>
      </c>
      <c r="Y119" s="7">
        <f t="shared" si="26"/>
        <v>39387</v>
      </c>
      <c r="Z119" s="7">
        <v>39386</v>
      </c>
      <c r="AA119">
        <v>26.951999999999998</v>
      </c>
      <c r="AC119" s="7">
        <f t="shared" si="27"/>
        <v>39387</v>
      </c>
      <c r="AD119" s="7">
        <v>39386</v>
      </c>
      <c r="AE119">
        <v>4</v>
      </c>
      <c r="AG119" s="7">
        <f t="shared" si="28"/>
        <v>39387</v>
      </c>
      <c r="AH119" s="7">
        <v>39386</v>
      </c>
      <c r="AI119">
        <v>4.5990000000000002</v>
      </c>
      <c r="AS119" s="7">
        <f t="shared" si="30"/>
        <v>39356</v>
      </c>
      <c r="AT119" s="7">
        <v>39355</v>
      </c>
      <c r="AU119">
        <v>1.4</v>
      </c>
    </row>
    <row r="120" spans="1:47" x14ac:dyDescent="0.25">
      <c r="A120" s="7">
        <v>39356</v>
      </c>
      <c r="B120" s="7">
        <f t="shared" si="20"/>
        <v>39356</v>
      </c>
      <c r="C120" s="7">
        <f t="shared" si="21"/>
        <v>39083</v>
      </c>
      <c r="H120" s="7">
        <v>39353</v>
      </c>
      <c r="I120" s="7">
        <v>39356</v>
      </c>
      <c r="J120" s="7"/>
      <c r="K120" s="7">
        <v>39355</v>
      </c>
      <c r="L120" s="7">
        <f t="shared" si="22"/>
        <v>39386</v>
      </c>
      <c r="M120" s="7">
        <f t="shared" si="23"/>
        <v>39356</v>
      </c>
      <c r="N120" s="7"/>
      <c r="O120" s="7"/>
      <c r="P120" s="7">
        <f t="shared" si="24"/>
        <v>39356</v>
      </c>
      <c r="Q120" s="7">
        <v>39353</v>
      </c>
      <c r="R120">
        <v>3.25</v>
      </c>
      <c r="T120" s="7">
        <f t="shared" si="25"/>
        <v>39356</v>
      </c>
      <c r="U120" s="7">
        <v>39353</v>
      </c>
      <c r="V120">
        <v>3.82</v>
      </c>
      <c r="W120">
        <v>3.82</v>
      </c>
      <c r="Y120" s="7">
        <f t="shared" si="26"/>
        <v>39356</v>
      </c>
      <c r="Z120" s="7">
        <v>39353</v>
      </c>
      <c r="AA120">
        <v>27.555</v>
      </c>
      <c r="AC120" s="7">
        <f t="shared" si="27"/>
        <v>39356</v>
      </c>
      <c r="AD120" s="7">
        <v>39355</v>
      </c>
      <c r="AE120">
        <v>2.8</v>
      </c>
      <c r="AG120" s="7">
        <f t="shared" si="28"/>
        <v>39356</v>
      </c>
      <c r="AH120" s="7">
        <v>39353</v>
      </c>
      <c r="AI120">
        <v>4.726</v>
      </c>
      <c r="AS120" s="7">
        <f t="shared" si="30"/>
        <v>39326</v>
      </c>
      <c r="AT120" s="7">
        <v>39325</v>
      </c>
      <c r="AU120">
        <v>-2.6</v>
      </c>
    </row>
    <row r="121" spans="1:47" x14ac:dyDescent="0.25">
      <c r="A121" s="7">
        <v>39326</v>
      </c>
      <c r="B121" s="7">
        <f t="shared" si="20"/>
        <v>39264</v>
      </c>
      <c r="C121" s="7">
        <f t="shared" si="21"/>
        <v>39083</v>
      </c>
      <c r="H121" s="7">
        <v>39325</v>
      </c>
      <c r="I121" s="7">
        <v>39326</v>
      </c>
      <c r="J121" s="7"/>
      <c r="K121" s="7">
        <v>39325</v>
      </c>
      <c r="L121" s="7">
        <f t="shared" si="22"/>
        <v>39355</v>
      </c>
      <c r="M121" s="7">
        <f t="shared" si="23"/>
        <v>39326</v>
      </c>
      <c r="N121" s="7"/>
      <c r="O121" s="7"/>
      <c r="P121" s="7">
        <f t="shared" si="24"/>
        <v>39326</v>
      </c>
      <c r="Q121" s="7">
        <v>39325</v>
      </c>
      <c r="R121">
        <v>3.25</v>
      </c>
      <c r="T121" s="7">
        <f t="shared" si="25"/>
        <v>39326</v>
      </c>
      <c r="U121" s="7">
        <v>39325</v>
      </c>
      <c r="V121">
        <v>3.82</v>
      </c>
      <c r="W121">
        <v>3.82</v>
      </c>
      <c r="Y121" s="7">
        <f t="shared" si="26"/>
        <v>39326</v>
      </c>
      <c r="Z121" s="7">
        <v>39325</v>
      </c>
      <c r="AA121">
        <v>27.695</v>
      </c>
      <c r="AC121" s="7">
        <f t="shared" si="27"/>
        <v>39326</v>
      </c>
      <c r="AD121" s="7">
        <v>39325</v>
      </c>
      <c r="AE121">
        <v>2.4</v>
      </c>
      <c r="AG121" s="7">
        <f t="shared" si="28"/>
        <v>39326</v>
      </c>
      <c r="AH121" s="7">
        <v>39325</v>
      </c>
      <c r="AI121">
        <v>4.7809999999999997</v>
      </c>
      <c r="AS121" s="7">
        <f t="shared" si="30"/>
        <v>39295</v>
      </c>
      <c r="AT121" s="7">
        <v>39294</v>
      </c>
      <c r="AU121">
        <v>1.5</v>
      </c>
    </row>
    <row r="122" spans="1:47" x14ac:dyDescent="0.25">
      <c r="A122" s="7">
        <v>39295</v>
      </c>
      <c r="B122" s="7">
        <f t="shared" si="20"/>
        <v>39264</v>
      </c>
      <c r="C122" s="7">
        <f t="shared" si="21"/>
        <v>39083</v>
      </c>
      <c r="H122" s="7">
        <v>39294</v>
      </c>
      <c r="I122" s="7">
        <v>39295</v>
      </c>
      <c r="J122" s="7"/>
      <c r="K122" s="7">
        <v>39294</v>
      </c>
      <c r="L122" s="7">
        <f t="shared" si="22"/>
        <v>39325</v>
      </c>
      <c r="M122" s="7">
        <f t="shared" si="23"/>
        <v>39295</v>
      </c>
      <c r="N122" s="7"/>
      <c r="O122" s="7"/>
      <c r="P122" s="7">
        <f t="shared" si="24"/>
        <v>39295</v>
      </c>
      <c r="Q122" s="7">
        <v>39294</v>
      </c>
      <c r="R122">
        <v>3</v>
      </c>
      <c r="T122" s="7">
        <f t="shared" si="25"/>
        <v>39295</v>
      </c>
      <c r="U122" s="7">
        <v>39294</v>
      </c>
      <c r="V122">
        <v>3.7199999999999998</v>
      </c>
      <c r="W122">
        <v>3.7199999999999998</v>
      </c>
      <c r="Y122" s="7">
        <f t="shared" si="26"/>
        <v>39295</v>
      </c>
      <c r="Z122" s="7">
        <v>39294</v>
      </c>
      <c r="AA122">
        <v>28.073</v>
      </c>
      <c r="AC122" s="7">
        <f t="shared" si="27"/>
        <v>39295</v>
      </c>
      <c r="AD122" s="7">
        <v>39294</v>
      </c>
      <c r="AE122">
        <v>2.2999999999999998</v>
      </c>
      <c r="AG122" s="7">
        <f t="shared" si="28"/>
        <v>39295</v>
      </c>
      <c r="AH122" s="7">
        <v>39294</v>
      </c>
      <c r="AI122">
        <v>4.5369999999999999</v>
      </c>
      <c r="AS122" s="7">
        <f t="shared" si="30"/>
        <v>39264</v>
      </c>
      <c r="AT122" s="7">
        <v>39263</v>
      </c>
      <c r="AU122">
        <v>-0.1</v>
      </c>
    </row>
    <row r="123" spans="1:47" x14ac:dyDescent="0.25">
      <c r="A123" s="7">
        <v>39264</v>
      </c>
      <c r="B123" s="7">
        <f t="shared" si="20"/>
        <v>39264</v>
      </c>
      <c r="C123" s="7">
        <f t="shared" si="21"/>
        <v>39083</v>
      </c>
      <c r="H123" s="7">
        <v>39262</v>
      </c>
      <c r="I123" s="7">
        <v>39264</v>
      </c>
      <c r="J123" s="7"/>
      <c r="K123" s="7">
        <v>39263</v>
      </c>
      <c r="L123" s="7">
        <f t="shared" si="22"/>
        <v>39294</v>
      </c>
      <c r="M123" s="7">
        <f t="shared" si="23"/>
        <v>39264</v>
      </c>
      <c r="N123" s="7"/>
      <c r="O123" s="7"/>
      <c r="P123" s="7">
        <f t="shared" si="24"/>
        <v>39264</v>
      </c>
      <c r="Q123" s="7">
        <v>39262</v>
      </c>
      <c r="R123">
        <v>2.75</v>
      </c>
      <c r="T123" s="7">
        <f t="shared" si="25"/>
        <v>39264</v>
      </c>
      <c r="U123" s="7">
        <v>39262</v>
      </c>
      <c r="V123">
        <v>3.49</v>
      </c>
      <c r="W123">
        <v>3.49</v>
      </c>
      <c r="Y123" s="7">
        <f t="shared" si="26"/>
        <v>39264</v>
      </c>
      <c r="Z123" s="7">
        <v>39262</v>
      </c>
      <c r="AA123">
        <v>28.728999999999999</v>
      </c>
      <c r="AC123" s="7">
        <f t="shared" si="27"/>
        <v>39264</v>
      </c>
      <c r="AD123" s="7">
        <v>39263</v>
      </c>
      <c r="AE123">
        <v>2.5</v>
      </c>
      <c r="AG123" s="7">
        <f t="shared" si="28"/>
        <v>39264</v>
      </c>
      <c r="AH123" s="7">
        <v>39262</v>
      </c>
      <c r="AI123">
        <v>4.5280000000000005</v>
      </c>
      <c r="AS123" s="7">
        <f t="shared" si="30"/>
        <v>39234</v>
      </c>
      <c r="AT123" s="7">
        <v>39233</v>
      </c>
      <c r="AU123">
        <v>0.8</v>
      </c>
    </row>
    <row r="124" spans="1:47" x14ac:dyDescent="0.25">
      <c r="A124" s="7">
        <v>39234</v>
      </c>
      <c r="B124" s="7">
        <f t="shared" si="20"/>
        <v>39173</v>
      </c>
      <c r="C124" s="7">
        <f t="shared" si="21"/>
        <v>39083</v>
      </c>
      <c r="H124" s="7">
        <v>39233</v>
      </c>
      <c r="I124" s="7">
        <v>39234</v>
      </c>
      <c r="J124" s="7"/>
      <c r="K124" s="7">
        <v>39233</v>
      </c>
      <c r="L124" s="7">
        <f t="shared" si="22"/>
        <v>39263</v>
      </c>
      <c r="M124" s="7">
        <f t="shared" si="23"/>
        <v>39234</v>
      </c>
      <c r="N124" s="7"/>
      <c r="O124" s="7"/>
      <c r="P124" s="7">
        <f t="shared" si="24"/>
        <v>39234</v>
      </c>
      <c r="Q124" s="7">
        <v>39233</v>
      </c>
      <c r="R124">
        <v>2.75</v>
      </c>
      <c r="T124" s="7">
        <f t="shared" si="25"/>
        <v>39234</v>
      </c>
      <c r="U124" s="7">
        <v>39233</v>
      </c>
      <c r="V124">
        <v>3.22</v>
      </c>
      <c r="W124">
        <v>3.22</v>
      </c>
      <c r="Y124" s="7">
        <f t="shared" si="26"/>
        <v>39234</v>
      </c>
      <c r="Z124" s="7">
        <v>39233</v>
      </c>
      <c r="AA124">
        <v>28.283000000000001</v>
      </c>
      <c r="AC124" s="7">
        <f t="shared" si="27"/>
        <v>39234</v>
      </c>
      <c r="AD124" s="7">
        <v>39233</v>
      </c>
      <c r="AE124">
        <v>2.4</v>
      </c>
      <c r="AG124" s="7">
        <f t="shared" si="28"/>
        <v>39234</v>
      </c>
      <c r="AH124" s="7">
        <v>39233</v>
      </c>
      <c r="AI124">
        <v>4.4550000000000001</v>
      </c>
      <c r="AS124" s="7">
        <f t="shared" si="30"/>
        <v>39203</v>
      </c>
      <c r="AT124" s="7">
        <v>39202</v>
      </c>
      <c r="AU124">
        <v>-2</v>
      </c>
    </row>
    <row r="125" spans="1:47" x14ac:dyDescent="0.25">
      <c r="A125" s="7">
        <v>39203</v>
      </c>
      <c r="B125" s="7">
        <f t="shared" si="20"/>
        <v>39173</v>
      </c>
      <c r="C125" s="7">
        <f t="shared" si="21"/>
        <v>39083</v>
      </c>
      <c r="H125" s="7">
        <v>39202</v>
      </c>
      <c r="I125" s="7">
        <v>39203</v>
      </c>
      <c r="J125" s="7"/>
      <c r="K125" s="7">
        <v>39202</v>
      </c>
      <c r="L125" s="7">
        <f t="shared" si="22"/>
        <v>39233</v>
      </c>
      <c r="M125" s="7">
        <f t="shared" si="23"/>
        <v>39203</v>
      </c>
      <c r="N125" s="7"/>
      <c r="O125" s="7"/>
      <c r="P125" s="7">
        <f t="shared" si="24"/>
        <v>39203</v>
      </c>
      <c r="Q125" s="7">
        <v>39202</v>
      </c>
      <c r="R125">
        <v>2.5</v>
      </c>
      <c r="T125" s="7">
        <f t="shared" si="25"/>
        <v>39203</v>
      </c>
      <c r="U125" s="7">
        <v>39202</v>
      </c>
      <c r="V125">
        <v>3.05</v>
      </c>
      <c r="W125">
        <v>3.05</v>
      </c>
      <c r="Y125" s="7">
        <f t="shared" si="26"/>
        <v>39203</v>
      </c>
      <c r="Z125" s="7">
        <v>39202</v>
      </c>
      <c r="AA125">
        <v>28.192</v>
      </c>
      <c r="AC125" s="7">
        <f t="shared" si="27"/>
        <v>39203</v>
      </c>
      <c r="AD125" s="7">
        <v>39202</v>
      </c>
      <c r="AE125">
        <v>2.5</v>
      </c>
      <c r="AG125" s="7">
        <f t="shared" si="28"/>
        <v>39203</v>
      </c>
      <c r="AH125" s="7">
        <v>39202</v>
      </c>
      <c r="AI125">
        <v>4.298</v>
      </c>
      <c r="AS125" s="7">
        <f t="shared" si="30"/>
        <v>39173</v>
      </c>
      <c r="AT125" s="7">
        <v>39172</v>
      </c>
      <c r="AU125">
        <v>0.8</v>
      </c>
    </row>
    <row r="126" spans="1:47" x14ac:dyDescent="0.25">
      <c r="A126" s="7">
        <v>39173</v>
      </c>
      <c r="B126" s="7">
        <f t="shared" si="20"/>
        <v>39173</v>
      </c>
      <c r="C126" s="7">
        <f t="shared" si="21"/>
        <v>39083</v>
      </c>
      <c r="H126" s="7">
        <v>39171</v>
      </c>
      <c r="I126" s="7">
        <v>39173</v>
      </c>
      <c r="J126" s="7"/>
      <c r="K126" s="7">
        <v>39172</v>
      </c>
      <c r="L126" s="7">
        <f t="shared" si="22"/>
        <v>39202</v>
      </c>
      <c r="M126" s="7">
        <f t="shared" si="23"/>
        <v>39173</v>
      </c>
      <c r="N126" s="7"/>
      <c r="O126" s="7"/>
      <c r="P126" s="7">
        <f t="shared" si="24"/>
        <v>39173</v>
      </c>
      <c r="Q126" s="7">
        <v>39171</v>
      </c>
      <c r="R126">
        <v>2.5</v>
      </c>
      <c r="T126" s="7">
        <f t="shared" si="25"/>
        <v>39173</v>
      </c>
      <c r="U126" s="7">
        <v>39171</v>
      </c>
      <c r="V126">
        <v>2.86</v>
      </c>
      <c r="W126">
        <v>2.86</v>
      </c>
      <c r="Y126" s="7">
        <f t="shared" si="26"/>
        <v>39173</v>
      </c>
      <c r="Z126" s="7">
        <v>39171</v>
      </c>
      <c r="AA126">
        <v>28.006</v>
      </c>
      <c r="AC126" s="7">
        <f t="shared" si="27"/>
        <v>39173</v>
      </c>
      <c r="AD126" s="7">
        <v>39172</v>
      </c>
      <c r="AE126">
        <v>1.9</v>
      </c>
      <c r="AG126" s="7">
        <f t="shared" si="28"/>
        <v>39173</v>
      </c>
      <c r="AH126" s="7">
        <v>39171</v>
      </c>
      <c r="AI126">
        <v>4.1769999999999996</v>
      </c>
      <c r="AS126" s="7">
        <f t="shared" si="30"/>
        <v>39142</v>
      </c>
      <c r="AT126" s="7">
        <v>39141</v>
      </c>
      <c r="AU126">
        <v>1.3</v>
      </c>
    </row>
    <row r="127" spans="1:47" x14ac:dyDescent="0.25">
      <c r="A127" s="7">
        <v>39142</v>
      </c>
      <c r="B127" s="7">
        <f t="shared" si="20"/>
        <v>39083</v>
      </c>
      <c r="C127" s="7">
        <f t="shared" si="21"/>
        <v>39083</v>
      </c>
      <c r="H127" s="7">
        <v>39141</v>
      </c>
      <c r="I127" s="7">
        <v>39142</v>
      </c>
      <c r="J127" s="7"/>
      <c r="K127" s="7">
        <v>39141</v>
      </c>
      <c r="L127" s="7">
        <f t="shared" si="22"/>
        <v>39172</v>
      </c>
      <c r="M127" s="7">
        <f t="shared" si="23"/>
        <v>39142</v>
      </c>
      <c r="N127" s="7"/>
      <c r="O127" s="7"/>
      <c r="P127" s="7">
        <f t="shared" si="24"/>
        <v>39142</v>
      </c>
      <c r="Q127" s="7">
        <v>39141</v>
      </c>
      <c r="R127">
        <v>2.5</v>
      </c>
      <c r="T127" s="7">
        <f t="shared" si="25"/>
        <v>39142</v>
      </c>
      <c r="U127" s="7">
        <v>39141</v>
      </c>
      <c r="V127">
        <v>2.79</v>
      </c>
      <c r="W127">
        <v>2.79</v>
      </c>
      <c r="Y127" s="7">
        <f t="shared" si="26"/>
        <v>39142</v>
      </c>
      <c r="Z127" s="7">
        <v>39141</v>
      </c>
      <c r="AA127">
        <v>28.23</v>
      </c>
      <c r="AC127" s="7">
        <f t="shared" si="27"/>
        <v>39142</v>
      </c>
      <c r="AD127" s="7">
        <v>39141</v>
      </c>
      <c r="AE127">
        <v>1.5</v>
      </c>
      <c r="AG127" s="7">
        <f t="shared" si="28"/>
        <v>39142</v>
      </c>
      <c r="AH127" s="7">
        <v>39141</v>
      </c>
      <c r="AI127">
        <v>4.0579999999999998</v>
      </c>
      <c r="AS127" s="7">
        <f t="shared" si="30"/>
        <v>39114</v>
      </c>
      <c r="AT127" s="7">
        <v>39113</v>
      </c>
      <c r="AU127">
        <v>3.9</v>
      </c>
    </row>
    <row r="128" spans="1:47" x14ac:dyDescent="0.25">
      <c r="A128" s="7">
        <v>39114</v>
      </c>
      <c r="B128" s="7">
        <f t="shared" si="20"/>
        <v>39083</v>
      </c>
      <c r="C128" s="7">
        <f t="shared" si="21"/>
        <v>39083</v>
      </c>
      <c r="H128" s="7">
        <v>39113</v>
      </c>
      <c r="I128" s="7">
        <v>39114</v>
      </c>
      <c r="J128" s="7"/>
      <c r="K128" s="7">
        <v>39113</v>
      </c>
      <c r="L128" s="7">
        <f t="shared" si="22"/>
        <v>39141</v>
      </c>
      <c r="M128" s="7">
        <f t="shared" si="23"/>
        <v>39114</v>
      </c>
      <c r="N128" s="7"/>
      <c r="O128" s="7"/>
      <c r="P128" s="7">
        <f t="shared" si="24"/>
        <v>39114</v>
      </c>
      <c r="Q128" s="7">
        <v>39113</v>
      </c>
      <c r="R128">
        <v>2.5</v>
      </c>
      <c r="T128" s="7">
        <f t="shared" si="25"/>
        <v>39114</v>
      </c>
      <c r="U128" s="7">
        <v>39113</v>
      </c>
      <c r="V128">
        <v>2.93</v>
      </c>
      <c r="W128">
        <v>2.93</v>
      </c>
      <c r="Y128" s="7">
        <f t="shared" si="26"/>
        <v>39114</v>
      </c>
      <c r="Z128" s="7">
        <v>39113</v>
      </c>
      <c r="AA128">
        <v>28.106000000000002</v>
      </c>
      <c r="AC128" s="7">
        <f t="shared" si="27"/>
        <v>39114</v>
      </c>
      <c r="AD128" s="7">
        <v>39113</v>
      </c>
      <c r="AE128">
        <v>1.3</v>
      </c>
      <c r="AG128" s="7">
        <f t="shared" si="28"/>
        <v>39114</v>
      </c>
      <c r="AH128" s="7">
        <v>39113</v>
      </c>
      <c r="AI128">
        <v>4.0970000000000004</v>
      </c>
      <c r="AS128" s="7">
        <f t="shared" si="30"/>
        <v>39083</v>
      </c>
      <c r="AT128" s="7">
        <v>39082</v>
      </c>
      <c r="AU128">
        <v>1.1000000000000001</v>
      </c>
    </row>
    <row r="129" spans="1:47" x14ac:dyDescent="0.25">
      <c r="A129" s="7">
        <v>39083</v>
      </c>
      <c r="B129" s="7">
        <f t="shared" si="20"/>
        <v>39083</v>
      </c>
      <c r="C129" s="7">
        <f t="shared" si="21"/>
        <v>39083</v>
      </c>
      <c r="H129" s="7">
        <v>39080</v>
      </c>
      <c r="I129" s="7">
        <v>39083</v>
      </c>
      <c r="J129" s="7"/>
      <c r="K129" s="7">
        <v>39082</v>
      </c>
      <c r="L129" s="7">
        <f t="shared" si="22"/>
        <v>39113</v>
      </c>
      <c r="M129" s="7">
        <f t="shared" si="23"/>
        <v>39083</v>
      </c>
      <c r="N129" s="7"/>
      <c r="O129" s="7"/>
      <c r="P129" s="7">
        <f t="shared" si="24"/>
        <v>39083</v>
      </c>
      <c r="Q129" s="7">
        <v>39080</v>
      </c>
      <c r="R129">
        <v>2.5</v>
      </c>
      <c r="T129" s="7">
        <f t="shared" si="25"/>
        <v>39083</v>
      </c>
      <c r="U129" s="7">
        <v>39080</v>
      </c>
      <c r="V129">
        <v>2.8</v>
      </c>
      <c r="W129">
        <v>2.8</v>
      </c>
      <c r="Y129" s="7">
        <f t="shared" si="26"/>
        <v>39083</v>
      </c>
      <c r="Z129" s="7">
        <v>39080</v>
      </c>
      <c r="AA129">
        <v>27.518000000000001</v>
      </c>
      <c r="AC129" s="7">
        <f t="shared" si="27"/>
        <v>39083</v>
      </c>
      <c r="AD129" s="7">
        <v>39082</v>
      </c>
      <c r="AE129">
        <v>1.7</v>
      </c>
      <c r="AG129" s="7">
        <f t="shared" si="28"/>
        <v>39083</v>
      </c>
      <c r="AH129" s="7">
        <v>39080</v>
      </c>
      <c r="AI129">
        <v>4.0279999999999996</v>
      </c>
      <c r="AS129" s="7">
        <f t="shared" si="30"/>
        <v>39052</v>
      </c>
      <c r="AT129" s="7">
        <v>39051</v>
      </c>
      <c r="AU129">
        <v>2.1</v>
      </c>
    </row>
    <row r="130" spans="1:47" x14ac:dyDescent="0.25">
      <c r="A130" s="7">
        <v>39052</v>
      </c>
      <c r="B130" s="7">
        <f t="shared" si="20"/>
        <v>38991</v>
      </c>
      <c r="C130" s="7">
        <f t="shared" si="21"/>
        <v>38718</v>
      </c>
      <c r="H130" s="7">
        <v>39051</v>
      </c>
      <c r="I130" s="7">
        <v>39052</v>
      </c>
      <c r="J130" s="7"/>
      <c r="K130" s="7">
        <v>39051</v>
      </c>
      <c r="L130" s="7">
        <f t="shared" si="22"/>
        <v>39082</v>
      </c>
      <c r="M130" s="7">
        <f t="shared" si="23"/>
        <v>39052</v>
      </c>
      <c r="N130" s="7"/>
      <c r="O130" s="7"/>
      <c r="P130" s="7">
        <f t="shared" si="24"/>
        <v>39052</v>
      </c>
      <c r="Q130" s="7">
        <v>39051</v>
      </c>
      <c r="R130">
        <v>2.5</v>
      </c>
      <c r="T130" s="7">
        <f t="shared" si="25"/>
        <v>39052</v>
      </c>
      <c r="U130" s="7">
        <v>39051</v>
      </c>
      <c r="V130">
        <v>2.98</v>
      </c>
      <c r="W130">
        <v>2.98</v>
      </c>
      <c r="Y130" s="7">
        <f t="shared" si="26"/>
        <v>39052</v>
      </c>
      <c r="Z130" s="7">
        <v>39051</v>
      </c>
      <c r="AA130">
        <v>27.919</v>
      </c>
      <c r="AC130" s="7">
        <f t="shared" si="27"/>
        <v>39052</v>
      </c>
      <c r="AD130" s="7">
        <v>39051</v>
      </c>
      <c r="AE130">
        <v>1.5</v>
      </c>
      <c r="AG130" s="7">
        <f t="shared" si="28"/>
        <v>39052</v>
      </c>
      <c r="AH130" s="7">
        <v>39051</v>
      </c>
      <c r="AI130">
        <v>3.859</v>
      </c>
      <c r="AS130" s="7">
        <f t="shared" si="30"/>
        <v>39022</v>
      </c>
      <c r="AT130" s="7">
        <v>39021</v>
      </c>
      <c r="AU130">
        <v>-0.2</v>
      </c>
    </row>
    <row r="131" spans="1:47" x14ac:dyDescent="0.25">
      <c r="A131" s="7">
        <v>39022</v>
      </c>
      <c r="B131" s="7">
        <f t="shared" si="20"/>
        <v>38991</v>
      </c>
      <c r="C131" s="7">
        <f t="shared" si="21"/>
        <v>38718</v>
      </c>
      <c r="H131" s="7">
        <v>39021</v>
      </c>
      <c r="I131" s="7">
        <v>39022</v>
      </c>
      <c r="J131" s="7"/>
      <c r="K131" s="7">
        <v>39021</v>
      </c>
      <c r="L131" s="7">
        <f t="shared" si="22"/>
        <v>39051</v>
      </c>
      <c r="M131" s="7">
        <f t="shared" si="23"/>
        <v>39022</v>
      </c>
      <c r="N131" s="7"/>
      <c r="O131" s="7"/>
      <c r="P131" s="7">
        <f t="shared" si="24"/>
        <v>39022</v>
      </c>
      <c r="Q131" s="7">
        <v>39021</v>
      </c>
      <c r="R131">
        <v>2.5</v>
      </c>
      <c r="T131" s="7">
        <f t="shared" si="25"/>
        <v>39022</v>
      </c>
      <c r="U131" s="7">
        <v>39021</v>
      </c>
      <c r="V131">
        <v>3.09</v>
      </c>
      <c r="W131">
        <v>3.09</v>
      </c>
      <c r="Y131" s="7">
        <f t="shared" si="26"/>
        <v>39022</v>
      </c>
      <c r="Z131" s="7">
        <v>39021</v>
      </c>
      <c r="AA131">
        <v>28.14</v>
      </c>
      <c r="AC131" s="7">
        <f t="shared" si="27"/>
        <v>39022</v>
      </c>
      <c r="AD131" s="7">
        <v>39021</v>
      </c>
      <c r="AE131">
        <v>1.3</v>
      </c>
      <c r="AG131" s="7">
        <f t="shared" si="28"/>
        <v>39022</v>
      </c>
      <c r="AH131" s="7">
        <v>39021</v>
      </c>
      <c r="AI131">
        <v>3.8609999999999998</v>
      </c>
      <c r="AS131" s="7">
        <f t="shared" si="30"/>
        <v>38991</v>
      </c>
      <c r="AT131" s="7">
        <v>38990</v>
      </c>
      <c r="AU131">
        <v>2.8</v>
      </c>
    </row>
    <row r="132" spans="1:47" x14ac:dyDescent="0.25">
      <c r="A132" s="7">
        <v>38991</v>
      </c>
      <c r="B132" s="7">
        <f t="shared" si="20"/>
        <v>38991</v>
      </c>
      <c r="C132" s="7">
        <f t="shared" si="21"/>
        <v>38718</v>
      </c>
      <c r="H132" s="7">
        <v>38989</v>
      </c>
      <c r="I132" s="7">
        <v>38991</v>
      </c>
      <c r="J132" s="7"/>
      <c r="K132" s="7">
        <v>38990</v>
      </c>
      <c r="L132" s="7">
        <f t="shared" si="22"/>
        <v>39021</v>
      </c>
      <c r="M132" s="7">
        <f t="shared" si="23"/>
        <v>38991</v>
      </c>
      <c r="N132" s="7"/>
      <c r="O132" s="7"/>
      <c r="P132" s="7">
        <f t="shared" si="24"/>
        <v>38991</v>
      </c>
      <c r="Q132" s="7">
        <v>38989</v>
      </c>
      <c r="R132">
        <v>2.5</v>
      </c>
      <c r="T132" s="7">
        <f t="shared" si="25"/>
        <v>38991</v>
      </c>
      <c r="U132" s="7">
        <v>38989</v>
      </c>
      <c r="V132">
        <v>3.15</v>
      </c>
      <c r="W132">
        <v>3.15</v>
      </c>
      <c r="Y132" s="7">
        <f t="shared" si="26"/>
        <v>38991</v>
      </c>
      <c r="Z132" s="7">
        <v>38989</v>
      </c>
      <c r="AA132">
        <v>28.280999999999999</v>
      </c>
      <c r="AC132" s="7">
        <f t="shared" si="27"/>
        <v>38991</v>
      </c>
      <c r="AD132" s="7">
        <v>38990</v>
      </c>
      <c r="AE132">
        <v>2.7</v>
      </c>
      <c r="AG132" s="7">
        <f t="shared" si="28"/>
        <v>38991</v>
      </c>
      <c r="AH132" s="7">
        <v>38989</v>
      </c>
      <c r="AI132">
        <v>3.7160000000000002</v>
      </c>
      <c r="AS132" s="7">
        <f t="shared" si="30"/>
        <v>38961</v>
      </c>
      <c r="AT132" s="7">
        <v>38960</v>
      </c>
      <c r="AU132">
        <v>-1</v>
      </c>
    </row>
    <row r="133" spans="1:47" x14ac:dyDescent="0.25">
      <c r="A133" s="7">
        <v>38961</v>
      </c>
      <c r="B133" s="7">
        <f t="shared" si="20"/>
        <v>38899</v>
      </c>
      <c r="C133" s="7">
        <f t="shared" si="21"/>
        <v>38718</v>
      </c>
      <c r="H133" s="7">
        <v>38960</v>
      </c>
      <c r="I133" s="7">
        <v>38961</v>
      </c>
      <c r="J133" s="7"/>
      <c r="K133" s="7">
        <v>38960</v>
      </c>
      <c r="L133" s="7">
        <f t="shared" si="22"/>
        <v>38990</v>
      </c>
      <c r="M133" s="7">
        <f t="shared" si="23"/>
        <v>38961</v>
      </c>
      <c r="N133" s="7"/>
      <c r="O133" s="7"/>
      <c r="P133" s="7">
        <f t="shared" si="24"/>
        <v>38961</v>
      </c>
      <c r="Q133" s="7">
        <v>38960</v>
      </c>
      <c r="R133">
        <v>2.25</v>
      </c>
      <c r="T133" s="7">
        <f t="shared" si="25"/>
        <v>38961</v>
      </c>
      <c r="U133" s="7">
        <v>38960</v>
      </c>
      <c r="V133">
        <v>2.7199999999999998</v>
      </c>
      <c r="W133">
        <v>2.7199999999999998</v>
      </c>
      <c r="Y133" s="7">
        <f t="shared" si="26"/>
        <v>38961</v>
      </c>
      <c r="Z133" s="7">
        <v>38960</v>
      </c>
      <c r="AA133">
        <v>28.241</v>
      </c>
      <c r="AC133" s="7">
        <f t="shared" si="27"/>
        <v>38961</v>
      </c>
      <c r="AD133" s="7">
        <v>38960</v>
      </c>
      <c r="AE133">
        <v>3.1</v>
      </c>
      <c r="AG133" s="7">
        <f t="shared" si="28"/>
        <v>38961</v>
      </c>
      <c r="AH133" s="7">
        <v>38960</v>
      </c>
      <c r="AI133">
        <v>3.625</v>
      </c>
      <c r="AS133" s="7">
        <f t="shared" si="30"/>
        <v>38930</v>
      </c>
      <c r="AT133" s="7">
        <v>38929</v>
      </c>
      <c r="AU133">
        <v>0.3</v>
      </c>
    </row>
    <row r="134" spans="1:47" x14ac:dyDescent="0.25">
      <c r="A134" s="7">
        <v>38930</v>
      </c>
      <c r="B134" s="7">
        <f t="shared" si="20"/>
        <v>38899</v>
      </c>
      <c r="C134" s="7">
        <f t="shared" si="21"/>
        <v>38718</v>
      </c>
      <c r="H134" s="7">
        <v>38929</v>
      </c>
      <c r="I134" s="7">
        <v>38930</v>
      </c>
      <c r="J134" s="7"/>
      <c r="K134" s="7">
        <v>38929</v>
      </c>
      <c r="L134" s="7">
        <f t="shared" si="22"/>
        <v>38960</v>
      </c>
      <c r="M134" s="7">
        <f t="shared" si="23"/>
        <v>38930</v>
      </c>
      <c r="N134" s="7"/>
      <c r="O134" s="7"/>
      <c r="P134" s="7">
        <f t="shared" si="24"/>
        <v>38930</v>
      </c>
      <c r="Q134" s="7">
        <v>38929</v>
      </c>
      <c r="R134">
        <v>2.25</v>
      </c>
      <c r="T134" s="7">
        <f t="shared" si="25"/>
        <v>38930</v>
      </c>
      <c r="U134" s="7">
        <v>38929</v>
      </c>
      <c r="V134">
        <v>2.83</v>
      </c>
      <c r="W134">
        <v>2.83</v>
      </c>
      <c r="Y134" s="7">
        <f t="shared" si="26"/>
        <v>38930</v>
      </c>
      <c r="Z134" s="7">
        <v>38929</v>
      </c>
      <c r="AA134">
        <v>28.492000000000001</v>
      </c>
      <c r="AC134" s="7">
        <f t="shared" si="27"/>
        <v>38930</v>
      </c>
      <c r="AD134" s="7">
        <v>38929</v>
      </c>
      <c r="AE134">
        <v>2.9</v>
      </c>
      <c r="AG134" s="7">
        <f t="shared" si="28"/>
        <v>38930</v>
      </c>
      <c r="AH134" s="7">
        <v>38929</v>
      </c>
      <c r="AI134">
        <v>3.5460000000000003</v>
      </c>
      <c r="AS134" s="7">
        <f t="shared" si="30"/>
        <v>38899</v>
      </c>
      <c r="AT134" s="7">
        <v>38898</v>
      </c>
      <c r="AU134">
        <v>-0.9</v>
      </c>
    </row>
    <row r="135" spans="1:47" x14ac:dyDescent="0.25">
      <c r="A135" s="7">
        <v>38899</v>
      </c>
      <c r="B135" s="7">
        <f t="shared" si="20"/>
        <v>38899</v>
      </c>
      <c r="C135" s="7">
        <f t="shared" si="21"/>
        <v>38718</v>
      </c>
      <c r="H135" s="7">
        <v>38898</v>
      </c>
      <c r="I135" s="7">
        <v>38899</v>
      </c>
      <c r="J135" s="7"/>
      <c r="K135" s="7">
        <v>38898</v>
      </c>
      <c r="L135" s="7">
        <f t="shared" si="22"/>
        <v>38929</v>
      </c>
      <c r="M135" s="7">
        <f t="shared" si="23"/>
        <v>38899</v>
      </c>
      <c r="N135" s="7"/>
      <c r="O135" s="7"/>
      <c r="P135" s="7">
        <f t="shared" si="24"/>
        <v>38899</v>
      </c>
      <c r="Q135" s="7">
        <v>38898</v>
      </c>
      <c r="R135">
        <v>2</v>
      </c>
      <c r="T135" s="7">
        <f t="shared" si="25"/>
        <v>38899</v>
      </c>
      <c r="U135" s="7">
        <v>38898</v>
      </c>
      <c r="V135">
        <v>2.75</v>
      </c>
      <c r="W135">
        <v>2.75</v>
      </c>
      <c r="Y135" s="7">
        <f t="shared" si="26"/>
        <v>38899</v>
      </c>
      <c r="Z135" s="7">
        <v>38898</v>
      </c>
      <c r="AA135">
        <v>28.507000000000001</v>
      </c>
      <c r="AC135" s="7">
        <f t="shared" si="27"/>
        <v>38899</v>
      </c>
      <c r="AD135" s="7">
        <v>38898</v>
      </c>
      <c r="AE135">
        <v>2.8</v>
      </c>
      <c r="AG135" s="7">
        <f t="shared" si="28"/>
        <v>38899</v>
      </c>
      <c r="AH135" s="7">
        <v>38898</v>
      </c>
      <c r="AI135">
        <v>3.512</v>
      </c>
      <c r="AS135" s="7">
        <f t="shared" si="30"/>
        <v>38869</v>
      </c>
      <c r="AT135" s="7">
        <v>38868</v>
      </c>
      <c r="AU135">
        <v>4.7</v>
      </c>
    </row>
    <row r="136" spans="1:47" x14ac:dyDescent="0.25">
      <c r="A136" s="7">
        <v>38869</v>
      </c>
      <c r="B136" s="7">
        <f t="shared" si="20"/>
        <v>38808</v>
      </c>
      <c r="C136" s="7">
        <f t="shared" si="21"/>
        <v>38718</v>
      </c>
      <c r="H136" s="7">
        <v>38868</v>
      </c>
      <c r="I136" s="7">
        <v>38869</v>
      </c>
      <c r="J136" s="7"/>
      <c r="K136" s="7">
        <v>38868</v>
      </c>
      <c r="L136" s="7">
        <f t="shared" si="22"/>
        <v>38898</v>
      </c>
      <c r="M136" s="7">
        <f t="shared" si="23"/>
        <v>38869</v>
      </c>
      <c r="N136" s="7"/>
      <c r="O136" s="7"/>
      <c r="P136" s="7">
        <f t="shared" si="24"/>
        <v>38869</v>
      </c>
      <c r="Q136" s="7">
        <v>38868</v>
      </c>
      <c r="R136">
        <v>2</v>
      </c>
      <c r="T136" s="7">
        <f t="shared" si="25"/>
        <v>38869</v>
      </c>
      <c r="U136" s="7">
        <v>38868</v>
      </c>
      <c r="V136">
        <v>2.36</v>
      </c>
      <c r="W136">
        <v>2.36</v>
      </c>
      <c r="Y136" s="7">
        <f t="shared" si="26"/>
        <v>38869</v>
      </c>
      <c r="Z136" s="7">
        <v>38868</v>
      </c>
      <c r="AA136">
        <v>28.276</v>
      </c>
      <c r="AC136" s="7">
        <f t="shared" si="27"/>
        <v>38869</v>
      </c>
      <c r="AD136" s="7">
        <v>38868</v>
      </c>
      <c r="AE136">
        <v>3.1</v>
      </c>
      <c r="AG136" s="7">
        <f t="shared" si="28"/>
        <v>38869</v>
      </c>
      <c r="AH136" s="7">
        <v>38868</v>
      </c>
      <c r="AI136">
        <v>3.3130000000000002</v>
      </c>
      <c r="AS136" s="7">
        <f t="shared" si="30"/>
        <v>38838</v>
      </c>
      <c r="AT136" s="7">
        <v>38837</v>
      </c>
      <c r="AU136">
        <v>-0.7</v>
      </c>
    </row>
    <row r="137" spans="1:47" x14ac:dyDescent="0.25">
      <c r="A137" s="7">
        <v>38838</v>
      </c>
      <c r="B137" s="7">
        <f t="shared" ref="B137:B176" si="31">DATE(YEAR(A137),VLOOKUP(INT((MONTH(A137)+2)/3),$A$1:$B$4,2,0),1)</f>
        <v>38808</v>
      </c>
      <c r="C137" s="7">
        <f t="shared" ref="C137:C176" si="32">DATE(YEAR(A137),1,1)</f>
        <v>38718</v>
      </c>
      <c r="H137" s="7">
        <v>38835</v>
      </c>
      <c r="I137" s="7">
        <v>38838</v>
      </c>
      <c r="J137" s="7"/>
      <c r="K137" s="7">
        <v>38837</v>
      </c>
      <c r="L137" s="7">
        <f t="shared" ref="L137:L176" si="33">EOMONTH(K137,(DAY(K137)&gt;15)+0)</f>
        <v>38868</v>
      </c>
      <c r="M137" s="7">
        <f t="shared" ref="M137:M176" si="34">DATE(YEAR(L137),MONTH(L137),1)</f>
        <v>38838</v>
      </c>
      <c r="N137" s="7"/>
      <c r="O137" s="7"/>
      <c r="P137" s="7">
        <f t="shared" ref="P137:P176" si="35">VLOOKUP(Q137,$H$8:$I$176,2,0)</f>
        <v>38838</v>
      </c>
      <c r="Q137" s="7">
        <v>38835</v>
      </c>
      <c r="R137">
        <v>2</v>
      </c>
      <c r="T137" s="7">
        <f t="shared" ref="T137:T176" si="36">VLOOKUP(U137,$H$8:$I$176,2,0)</f>
        <v>38838</v>
      </c>
      <c r="U137" s="7">
        <v>38835</v>
      </c>
      <c r="V137">
        <v>2.52</v>
      </c>
      <c r="W137">
        <v>2.52</v>
      </c>
      <c r="Y137" s="7">
        <f t="shared" ref="Y137:Y176" si="37">VLOOKUP(Z137,$H$8:$I$176,2,0)</f>
        <v>38838</v>
      </c>
      <c r="Z137" s="7">
        <v>38835</v>
      </c>
      <c r="AA137">
        <v>28.486000000000001</v>
      </c>
      <c r="AC137" s="7">
        <f t="shared" ref="AC137:AC176" si="38">VLOOKUP(AD137,$K$8:$M$176,3,0)</f>
        <v>38838</v>
      </c>
      <c r="AD137" s="7">
        <v>38837</v>
      </c>
      <c r="AE137">
        <v>2.8</v>
      </c>
      <c r="AG137" s="7">
        <f t="shared" ref="AG137:AG177" si="39">VLOOKUP(AH137,$H$8:$I$176,2,0)</f>
        <v>38838</v>
      </c>
      <c r="AH137" s="7">
        <v>38835</v>
      </c>
      <c r="AI137">
        <v>3.3180000000000001</v>
      </c>
      <c r="AS137" s="7">
        <f t="shared" ref="AS137:AS200" si="40">VLOOKUP(AT137,$K$8:$M$176,3,0)</f>
        <v>38808</v>
      </c>
      <c r="AT137" s="7">
        <v>38807</v>
      </c>
      <c r="AU137">
        <v>1.3</v>
      </c>
    </row>
    <row r="138" spans="1:47" x14ac:dyDescent="0.25">
      <c r="A138" s="7">
        <v>38808</v>
      </c>
      <c r="B138" s="7">
        <f t="shared" si="31"/>
        <v>38808</v>
      </c>
      <c r="C138" s="7">
        <f t="shared" si="32"/>
        <v>38718</v>
      </c>
      <c r="H138" s="7">
        <v>38807</v>
      </c>
      <c r="I138" s="7">
        <v>38808</v>
      </c>
      <c r="J138" s="7"/>
      <c r="K138" s="7">
        <v>38807</v>
      </c>
      <c r="L138" s="7">
        <f t="shared" si="33"/>
        <v>38837</v>
      </c>
      <c r="M138" s="7">
        <f t="shared" si="34"/>
        <v>38808</v>
      </c>
      <c r="N138" s="7"/>
      <c r="O138" s="7"/>
      <c r="P138" s="7">
        <f t="shared" si="35"/>
        <v>38808</v>
      </c>
      <c r="Q138" s="7">
        <v>38807</v>
      </c>
      <c r="R138">
        <v>2</v>
      </c>
      <c r="T138" s="7">
        <f t="shared" si="36"/>
        <v>38808</v>
      </c>
      <c r="U138" s="7">
        <v>38807</v>
      </c>
      <c r="V138">
        <v>2.35</v>
      </c>
      <c r="W138">
        <v>2.35</v>
      </c>
      <c r="Y138" s="7">
        <f t="shared" si="37"/>
        <v>38808</v>
      </c>
      <c r="Z138" s="7">
        <v>38807</v>
      </c>
      <c r="AA138">
        <v>28.468</v>
      </c>
      <c r="AC138" s="7">
        <f t="shared" si="38"/>
        <v>38808</v>
      </c>
      <c r="AD138" s="7">
        <v>38807</v>
      </c>
      <c r="AE138">
        <v>2.8</v>
      </c>
      <c r="AG138" s="7">
        <f t="shared" si="39"/>
        <v>38808</v>
      </c>
      <c r="AH138" s="7">
        <v>38807</v>
      </c>
      <c r="AI138">
        <v>3.2330000000000001</v>
      </c>
      <c r="AS138" s="7">
        <f t="shared" si="40"/>
        <v>38777</v>
      </c>
      <c r="AT138" s="7">
        <v>38776</v>
      </c>
      <c r="AU138">
        <v>-1.2</v>
      </c>
    </row>
    <row r="139" spans="1:47" x14ac:dyDescent="0.25">
      <c r="A139" s="7">
        <v>38777</v>
      </c>
      <c r="B139" s="7">
        <f t="shared" si="31"/>
        <v>38718</v>
      </c>
      <c r="C139" s="7">
        <f t="shared" si="32"/>
        <v>38718</v>
      </c>
      <c r="H139" s="7">
        <v>38776</v>
      </c>
      <c r="I139" s="7">
        <v>38777</v>
      </c>
      <c r="J139" s="7"/>
      <c r="K139" s="7">
        <v>38776</v>
      </c>
      <c r="L139" s="7">
        <f t="shared" si="33"/>
        <v>38807</v>
      </c>
      <c r="M139" s="7">
        <f t="shared" si="34"/>
        <v>38777</v>
      </c>
      <c r="N139" s="7"/>
      <c r="O139" s="7"/>
      <c r="P139" s="7">
        <f t="shared" si="35"/>
        <v>38777</v>
      </c>
      <c r="Q139" s="7">
        <v>38776</v>
      </c>
      <c r="R139">
        <v>2</v>
      </c>
      <c r="T139" s="7">
        <f t="shared" si="36"/>
        <v>38777</v>
      </c>
      <c r="U139" s="7">
        <v>38776</v>
      </c>
      <c r="V139">
        <v>2.16</v>
      </c>
      <c r="W139">
        <v>2.16</v>
      </c>
      <c r="Y139" s="7">
        <f t="shared" si="37"/>
        <v>38777</v>
      </c>
      <c r="Z139" s="7">
        <v>38776</v>
      </c>
      <c r="AA139">
        <v>28.33</v>
      </c>
      <c r="AC139" s="7">
        <f t="shared" si="38"/>
        <v>38777</v>
      </c>
      <c r="AD139" s="7">
        <v>38776</v>
      </c>
      <c r="AE139">
        <v>2.8</v>
      </c>
      <c r="AG139" s="7">
        <f t="shared" si="39"/>
        <v>38777</v>
      </c>
      <c r="AH139" s="7">
        <v>38776</v>
      </c>
      <c r="AI139">
        <v>2.9809999999999999</v>
      </c>
      <c r="AS139" s="7">
        <f t="shared" si="40"/>
        <v>38749</v>
      </c>
      <c r="AT139" s="7">
        <v>38748</v>
      </c>
      <c r="AU139">
        <v>2.1</v>
      </c>
    </row>
    <row r="140" spans="1:47" x14ac:dyDescent="0.25">
      <c r="A140" s="7">
        <v>38749</v>
      </c>
      <c r="B140" s="7">
        <f t="shared" si="31"/>
        <v>38718</v>
      </c>
      <c r="C140" s="7">
        <f t="shared" si="32"/>
        <v>38718</v>
      </c>
      <c r="H140" s="7">
        <v>38748</v>
      </c>
      <c r="I140" s="7">
        <v>38749</v>
      </c>
      <c r="J140" s="7"/>
      <c r="K140" s="7">
        <v>38748</v>
      </c>
      <c r="L140" s="7">
        <f t="shared" si="33"/>
        <v>38776</v>
      </c>
      <c r="M140" s="7">
        <f t="shared" si="34"/>
        <v>38749</v>
      </c>
      <c r="N140" s="7"/>
      <c r="O140" s="7"/>
      <c r="P140" s="7">
        <f t="shared" si="35"/>
        <v>38749</v>
      </c>
      <c r="Q140" s="7">
        <v>38748</v>
      </c>
      <c r="R140">
        <v>2</v>
      </c>
      <c r="T140" s="7">
        <f t="shared" si="36"/>
        <v>38749</v>
      </c>
      <c r="U140" s="7">
        <v>38748</v>
      </c>
      <c r="V140">
        <v>2.2200000000000002</v>
      </c>
      <c r="W140">
        <v>2.2200000000000002</v>
      </c>
      <c r="Y140" s="7">
        <f t="shared" si="37"/>
        <v>38749</v>
      </c>
      <c r="Z140" s="7">
        <v>38748</v>
      </c>
      <c r="AA140">
        <v>28.367000000000001</v>
      </c>
      <c r="AC140" s="7">
        <f t="shared" si="38"/>
        <v>38749</v>
      </c>
      <c r="AD140" s="7">
        <v>38748</v>
      </c>
      <c r="AE140">
        <v>2.9</v>
      </c>
      <c r="AG140" s="7">
        <f t="shared" si="39"/>
        <v>38749</v>
      </c>
      <c r="AH140" s="7">
        <v>38748</v>
      </c>
      <c r="AI140">
        <v>2.903</v>
      </c>
      <c r="AS140" s="7">
        <f t="shared" si="40"/>
        <v>38718</v>
      </c>
      <c r="AT140" s="7">
        <v>38717</v>
      </c>
      <c r="AU140">
        <v>-1.6</v>
      </c>
    </row>
    <row r="141" spans="1:47" x14ac:dyDescent="0.25">
      <c r="A141" s="7">
        <v>38718</v>
      </c>
      <c r="B141" s="7">
        <f t="shared" si="31"/>
        <v>38718</v>
      </c>
      <c r="C141" s="7">
        <f t="shared" si="32"/>
        <v>38718</v>
      </c>
      <c r="H141" s="7">
        <v>38716</v>
      </c>
      <c r="I141" s="7">
        <v>38718</v>
      </c>
      <c r="J141" s="7"/>
      <c r="K141" s="7">
        <v>38717</v>
      </c>
      <c r="L141" s="7">
        <f t="shared" si="33"/>
        <v>38748</v>
      </c>
      <c r="M141" s="7">
        <f t="shared" si="34"/>
        <v>38718</v>
      </c>
      <c r="N141" s="7"/>
      <c r="O141" s="7"/>
      <c r="P141" s="7">
        <f t="shared" si="35"/>
        <v>38718</v>
      </c>
      <c r="Q141" s="7">
        <v>38716</v>
      </c>
      <c r="R141">
        <v>2</v>
      </c>
      <c r="T141" s="7">
        <f t="shared" si="36"/>
        <v>38718</v>
      </c>
      <c r="U141" s="7">
        <v>38716</v>
      </c>
      <c r="V141">
        <v>2.5499999999999998</v>
      </c>
      <c r="W141">
        <v>2.5499999999999998</v>
      </c>
      <c r="Y141" s="7">
        <f t="shared" si="37"/>
        <v>38718</v>
      </c>
      <c r="Z141" s="7">
        <v>38716</v>
      </c>
      <c r="AA141">
        <v>29.091999999999999</v>
      </c>
      <c r="AC141" s="7">
        <f t="shared" si="38"/>
        <v>38718</v>
      </c>
      <c r="AD141" s="7">
        <v>38717</v>
      </c>
      <c r="AE141">
        <v>2.2000000000000002</v>
      </c>
      <c r="AG141" s="7">
        <f t="shared" si="39"/>
        <v>38718</v>
      </c>
      <c r="AH141" s="7">
        <v>38716</v>
      </c>
      <c r="AI141">
        <v>2.8439999999999999</v>
      </c>
      <c r="AS141" s="7">
        <f t="shared" si="40"/>
        <v>38687</v>
      </c>
      <c r="AT141" s="7">
        <v>38686</v>
      </c>
      <c r="AU141">
        <v>1.6</v>
      </c>
    </row>
    <row r="142" spans="1:47" x14ac:dyDescent="0.25">
      <c r="A142" s="7">
        <v>38687</v>
      </c>
      <c r="B142" s="7">
        <f t="shared" si="31"/>
        <v>38626</v>
      </c>
      <c r="C142" s="7">
        <f t="shared" si="32"/>
        <v>38353</v>
      </c>
      <c r="H142" s="7">
        <v>38686</v>
      </c>
      <c r="I142" s="7">
        <v>38687</v>
      </c>
      <c r="J142" s="7"/>
      <c r="K142" s="7">
        <v>38686</v>
      </c>
      <c r="L142" s="7">
        <f t="shared" si="33"/>
        <v>38717</v>
      </c>
      <c r="M142" s="7">
        <f t="shared" si="34"/>
        <v>38687</v>
      </c>
      <c r="N142" s="7"/>
      <c r="O142" s="7"/>
      <c r="P142" s="7">
        <f t="shared" si="35"/>
        <v>38687</v>
      </c>
      <c r="Q142" s="7">
        <v>38686</v>
      </c>
      <c r="R142">
        <v>2</v>
      </c>
      <c r="T142" s="7">
        <f t="shared" si="36"/>
        <v>38687</v>
      </c>
      <c r="U142" s="7">
        <v>38686</v>
      </c>
      <c r="V142">
        <v>2.68</v>
      </c>
      <c r="W142">
        <v>2.68</v>
      </c>
      <c r="Y142" s="7">
        <f t="shared" si="37"/>
        <v>38687</v>
      </c>
      <c r="Z142" s="7">
        <v>38686</v>
      </c>
      <c r="AA142">
        <v>28.936</v>
      </c>
      <c r="AC142" s="7">
        <f t="shared" si="38"/>
        <v>38687</v>
      </c>
      <c r="AD142" s="7">
        <v>38686</v>
      </c>
      <c r="AE142">
        <v>2.4</v>
      </c>
      <c r="AG142" s="7">
        <f t="shared" si="39"/>
        <v>38687</v>
      </c>
      <c r="AH142" s="7">
        <v>38686</v>
      </c>
      <c r="AI142">
        <v>2.7650000000000001</v>
      </c>
      <c r="AS142" s="7">
        <f t="shared" si="40"/>
        <v>38657</v>
      </c>
      <c r="AT142" s="7">
        <v>38656</v>
      </c>
      <c r="AU142">
        <v>1.4</v>
      </c>
    </row>
    <row r="143" spans="1:47" x14ac:dyDescent="0.25">
      <c r="A143" s="7">
        <v>38657</v>
      </c>
      <c r="B143" s="7">
        <f t="shared" si="31"/>
        <v>38626</v>
      </c>
      <c r="C143" s="7">
        <f t="shared" si="32"/>
        <v>38353</v>
      </c>
      <c r="H143" s="7">
        <v>38656</v>
      </c>
      <c r="I143" s="7">
        <v>38657</v>
      </c>
      <c r="J143" s="7"/>
      <c r="K143" s="7">
        <v>38656</v>
      </c>
      <c r="L143" s="7">
        <f t="shared" si="33"/>
        <v>38686</v>
      </c>
      <c r="M143" s="7">
        <f t="shared" si="34"/>
        <v>38657</v>
      </c>
      <c r="N143" s="7"/>
      <c r="O143" s="7"/>
      <c r="P143" s="7">
        <f t="shared" si="35"/>
        <v>38657</v>
      </c>
      <c r="Q143" s="7">
        <v>38656</v>
      </c>
      <c r="R143">
        <v>2</v>
      </c>
      <c r="T143" s="7">
        <f t="shared" si="36"/>
        <v>38657</v>
      </c>
      <c r="U143" s="7">
        <v>38656</v>
      </c>
      <c r="V143">
        <v>2.59</v>
      </c>
      <c r="W143">
        <v>2.59</v>
      </c>
      <c r="Y143" s="7">
        <f t="shared" si="37"/>
        <v>38657</v>
      </c>
      <c r="Z143" s="7">
        <v>38656</v>
      </c>
      <c r="AA143">
        <v>29.643999999999998</v>
      </c>
      <c r="AC143" s="7">
        <f t="shared" si="38"/>
        <v>38657</v>
      </c>
      <c r="AD143" s="7">
        <v>38656</v>
      </c>
      <c r="AE143">
        <v>2.6</v>
      </c>
      <c r="AG143" s="7">
        <f t="shared" si="39"/>
        <v>38657</v>
      </c>
      <c r="AH143" s="7">
        <v>38656</v>
      </c>
      <c r="AI143">
        <v>2.552</v>
      </c>
      <c r="AS143" s="7">
        <f t="shared" si="40"/>
        <v>38626</v>
      </c>
      <c r="AT143" s="7">
        <v>38625</v>
      </c>
      <c r="AU143">
        <v>0.7</v>
      </c>
    </row>
    <row r="144" spans="1:47" x14ac:dyDescent="0.25">
      <c r="A144" s="7">
        <v>38626</v>
      </c>
      <c r="B144" s="7">
        <f t="shared" si="31"/>
        <v>38626</v>
      </c>
      <c r="C144" s="7">
        <f t="shared" si="32"/>
        <v>38353</v>
      </c>
      <c r="H144" s="7">
        <v>38625</v>
      </c>
      <c r="I144" s="7">
        <v>38626</v>
      </c>
      <c r="J144" s="7"/>
      <c r="K144" s="7">
        <v>38625</v>
      </c>
      <c r="L144" s="7">
        <f t="shared" si="33"/>
        <v>38656</v>
      </c>
      <c r="M144" s="7">
        <f t="shared" si="34"/>
        <v>38626</v>
      </c>
      <c r="N144" s="7"/>
      <c r="O144" s="7"/>
      <c r="P144" s="7">
        <f t="shared" si="35"/>
        <v>38626</v>
      </c>
      <c r="Q144" s="7">
        <v>38625</v>
      </c>
      <c r="R144">
        <v>1.75</v>
      </c>
      <c r="T144" s="7">
        <f t="shared" si="36"/>
        <v>38626</v>
      </c>
      <c r="U144" s="7">
        <v>38625</v>
      </c>
      <c r="V144">
        <v>1.95</v>
      </c>
      <c r="W144">
        <v>1.95</v>
      </c>
      <c r="Y144" s="7">
        <f t="shared" si="37"/>
        <v>38626</v>
      </c>
      <c r="Z144" s="7">
        <v>38625</v>
      </c>
      <c r="AA144">
        <v>29.609000000000002</v>
      </c>
      <c r="AC144" s="7">
        <f t="shared" si="38"/>
        <v>38626</v>
      </c>
      <c r="AD144" s="7">
        <v>38625</v>
      </c>
      <c r="AE144">
        <v>2.2000000000000002</v>
      </c>
      <c r="AG144" s="7">
        <f t="shared" si="39"/>
        <v>38626</v>
      </c>
      <c r="AH144" s="7">
        <v>38625</v>
      </c>
      <c r="AI144">
        <v>2.3220000000000001</v>
      </c>
      <c r="AS144" s="7">
        <f t="shared" si="40"/>
        <v>38596</v>
      </c>
      <c r="AT144" s="7">
        <v>38595</v>
      </c>
      <c r="AU144">
        <v>0.9</v>
      </c>
    </row>
    <row r="145" spans="1:47" x14ac:dyDescent="0.25">
      <c r="A145" s="7">
        <v>38596</v>
      </c>
      <c r="B145" s="7">
        <f t="shared" si="31"/>
        <v>38534</v>
      </c>
      <c r="C145" s="7">
        <f t="shared" si="32"/>
        <v>38353</v>
      </c>
      <c r="H145" s="7">
        <v>38595</v>
      </c>
      <c r="I145" s="7">
        <v>38596</v>
      </c>
      <c r="J145" s="7"/>
      <c r="K145" s="7">
        <v>38595</v>
      </c>
      <c r="L145" s="7">
        <f t="shared" si="33"/>
        <v>38625</v>
      </c>
      <c r="M145" s="7">
        <f t="shared" si="34"/>
        <v>38596</v>
      </c>
      <c r="N145" s="7"/>
      <c r="O145" s="7"/>
      <c r="P145" s="7">
        <f t="shared" si="35"/>
        <v>38596</v>
      </c>
      <c r="Q145" s="7">
        <v>38595</v>
      </c>
      <c r="R145">
        <v>1.75</v>
      </c>
      <c r="T145" s="7">
        <f t="shared" si="36"/>
        <v>38596</v>
      </c>
      <c r="U145" s="7">
        <v>38595</v>
      </c>
      <c r="V145">
        <v>1.85</v>
      </c>
      <c r="W145">
        <v>1.85</v>
      </c>
      <c r="Y145" s="7">
        <f t="shared" si="37"/>
        <v>38596</v>
      </c>
      <c r="Z145" s="7">
        <v>38595</v>
      </c>
      <c r="AA145">
        <v>29.385999999999999</v>
      </c>
      <c r="AC145" s="7">
        <f t="shared" si="38"/>
        <v>38596</v>
      </c>
      <c r="AD145" s="7">
        <v>38595</v>
      </c>
      <c r="AE145">
        <v>1.7</v>
      </c>
      <c r="AG145" s="7">
        <f t="shared" si="39"/>
        <v>38596</v>
      </c>
      <c r="AH145" s="7">
        <v>38595</v>
      </c>
      <c r="AI145">
        <v>2.2090000000000001</v>
      </c>
      <c r="AS145" s="7">
        <f t="shared" si="40"/>
        <v>38565</v>
      </c>
      <c r="AT145" s="7">
        <v>38564</v>
      </c>
      <c r="AU145">
        <v>0.2</v>
      </c>
    </row>
    <row r="146" spans="1:47" x14ac:dyDescent="0.25">
      <c r="A146" s="7">
        <v>38565</v>
      </c>
      <c r="B146" s="7">
        <f t="shared" si="31"/>
        <v>38534</v>
      </c>
      <c r="C146" s="7">
        <f t="shared" si="32"/>
        <v>38353</v>
      </c>
      <c r="H146" s="7">
        <v>38562</v>
      </c>
      <c r="I146" s="7">
        <v>38565</v>
      </c>
      <c r="J146" s="7"/>
      <c r="K146" s="7">
        <v>38564</v>
      </c>
      <c r="L146" s="7">
        <f t="shared" si="33"/>
        <v>38595</v>
      </c>
      <c r="M146" s="7">
        <f t="shared" si="34"/>
        <v>38565</v>
      </c>
      <c r="N146" s="7"/>
      <c r="O146" s="7"/>
      <c r="P146" s="7">
        <f t="shared" si="35"/>
        <v>38565</v>
      </c>
      <c r="Q146" s="7">
        <v>38562</v>
      </c>
      <c r="R146">
        <v>1.75</v>
      </c>
      <c r="T146" s="7">
        <f t="shared" si="36"/>
        <v>38565</v>
      </c>
      <c r="U146" s="7">
        <v>38562</v>
      </c>
      <c r="V146">
        <v>1.94</v>
      </c>
      <c r="W146">
        <v>1.94</v>
      </c>
      <c r="Y146" s="7">
        <f t="shared" si="37"/>
        <v>38565</v>
      </c>
      <c r="Z146" s="7">
        <v>38562</v>
      </c>
      <c r="AA146">
        <v>30.175000000000001</v>
      </c>
      <c r="AC146" s="7">
        <f t="shared" si="38"/>
        <v>38565</v>
      </c>
      <c r="AD146" s="7">
        <v>38564</v>
      </c>
      <c r="AE146">
        <v>1.7</v>
      </c>
      <c r="AG146" s="7">
        <f t="shared" si="39"/>
        <v>38565</v>
      </c>
      <c r="AH146" s="7">
        <v>38562</v>
      </c>
      <c r="AI146">
        <v>2.1949999999999998</v>
      </c>
      <c r="AS146" s="7">
        <f t="shared" si="40"/>
        <v>38534</v>
      </c>
      <c r="AT146" s="7">
        <v>38533</v>
      </c>
      <c r="AU146">
        <v>2.6</v>
      </c>
    </row>
    <row r="147" spans="1:47" x14ac:dyDescent="0.25">
      <c r="A147" s="7">
        <v>38534</v>
      </c>
      <c r="B147" s="7">
        <f t="shared" si="31"/>
        <v>38534</v>
      </c>
      <c r="C147" s="7">
        <f t="shared" si="32"/>
        <v>38353</v>
      </c>
      <c r="H147" s="7">
        <v>38533</v>
      </c>
      <c r="I147" s="7">
        <v>38534</v>
      </c>
      <c r="J147" s="7"/>
      <c r="K147" s="7">
        <v>38533</v>
      </c>
      <c r="L147" s="7">
        <f t="shared" si="33"/>
        <v>38564</v>
      </c>
      <c r="M147" s="7">
        <f t="shared" si="34"/>
        <v>38534</v>
      </c>
      <c r="N147" s="7"/>
      <c r="O147" s="7"/>
      <c r="P147" s="7">
        <f t="shared" si="35"/>
        <v>38534</v>
      </c>
      <c r="Q147" s="7">
        <v>38533</v>
      </c>
      <c r="R147">
        <v>1.75</v>
      </c>
      <c r="T147" s="7">
        <f t="shared" si="36"/>
        <v>38534</v>
      </c>
      <c r="U147" s="7">
        <v>38533</v>
      </c>
      <c r="V147">
        <v>1.75</v>
      </c>
      <c r="W147">
        <v>1.75</v>
      </c>
      <c r="Y147" s="7">
        <f t="shared" si="37"/>
        <v>38534</v>
      </c>
      <c r="Z147" s="7">
        <v>38533</v>
      </c>
      <c r="AA147">
        <v>30.096</v>
      </c>
      <c r="AC147" s="7">
        <f t="shared" si="38"/>
        <v>38534</v>
      </c>
      <c r="AD147" s="7">
        <v>38533</v>
      </c>
      <c r="AE147">
        <v>1.8</v>
      </c>
      <c r="AG147" s="7">
        <f t="shared" si="39"/>
        <v>38534</v>
      </c>
      <c r="AH147" s="7">
        <v>38533</v>
      </c>
      <c r="AI147">
        <v>2.0819999999999999</v>
      </c>
      <c r="AS147" s="7">
        <f t="shared" si="40"/>
        <v>38504</v>
      </c>
      <c r="AT147" s="7">
        <v>38503</v>
      </c>
      <c r="AU147">
        <v>-0.8</v>
      </c>
    </row>
    <row r="148" spans="1:47" x14ac:dyDescent="0.25">
      <c r="A148" s="7">
        <v>38504</v>
      </c>
      <c r="B148" s="7">
        <f t="shared" si="31"/>
        <v>38443</v>
      </c>
      <c r="C148" s="7">
        <f t="shared" si="32"/>
        <v>38353</v>
      </c>
      <c r="H148" s="7">
        <v>38503</v>
      </c>
      <c r="I148" s="7">
        <v>38504</v>
      </c>
      <c r="J148" s="7"/>
      <c r="K148" s="7">
        <v>38503</v>
      </c>
      <c r="L148" s="7">
        <f t="shared" si="33"/>
        <v>38533</v>
      </c>
      <c r="M148" s="7">
        <f t="shared" si="34"/>
        <v>38504</v>
      </c>
      <c r="N148" s="7"/>
      <c r="O148" s="7"/>
      <c r="P148" s="7">
        <f t="shared" si="35"/>
        <v>38504</v>
      </c>
      <c r="Q148" s="7">
        <v>38503</v>
      </c>
      <c r="R148">
        <v>1.75</v>
      </c>
      <c r="T148" s="7">
        <f t="shared" si="36"/>
        <v>38504</v>
      </c>
      <c r="U148" s="7">
        <v>38503</v>
      </c>
      <c r="V148">
        <v>1.78</v>
      </c>
      <c r="W148">
        <v>1.78</v>
      </c>
      <c r="Y148" s="7">
        <f t="shared" si="37"/>
        <v>38504</v>
      </c>
      <c r="Z148" s="7">
        <v>38503</v>
      </c>
      <c r="AA148">
        <v>30.358000000000001</v>
      </c>
      <c r="AC148" s="7">
        <f t="shared" si="38"/>
        <v>38504</v>
      </c>
      <c r="AD148" s="7">
        <v>38503</v>
      </c>
      <c r="AE148">
        <v>1.3</v>
      </c>
      <c r="AG148" s="7">
        <f t="shared" si="39"/>
        <v>38504</v>
      </c>
      <c r="AH148" s="7">
        <v>38503</v>
      </c>
      <c r="AI148">
        <v>2.173</v>
      </c>
      <c r="AS148" s="7">
        <f t="shared" si="40"/>
        <v>38473</v>
      </c>
      <c r="AT148" s="7">
        <v>38472</v>
      </c>
      <c r="AU148">
        <v>2.2000000000000002</v>
      </c>
    </row>
    <row r="149" spans="1:47" x14ac:dyDescent="0.25">
      <c r="A149" s="7">
        <v>38473</v>
      </c>
      <c r="B149" s="7">
        <f t="shared" si="31"/>
        <v>38443</v>
      </c>
      <c r="C149" s="7">
        <f t="shared" si="32"/>
        <v>38353</v>
      </c>
      <c r="H149" s="7">
        <v>38471</v>
      </c>
      <c r="I149" s="7">
        <v>38473</v>
      </c>
      <c r="J149" s="7"/>
      <c r="K149" s="7">
        <v>38472</v>
      </c>
      <c r="L149" s="7">
        <f t="shared" si="33"/>
        <v>38503</v>
      </c>
      <c r="M149" s="7">
        <f t="shared" si="34"/>
        <v>38473</v>
      </c>
      <c r="N149" s="7"/>
      <c r="O149" s="7"/>
      <c r="P149" s="7">
        <f t="shared" si="35"/>
        <v>38473</v>
      </c>
      <c r="Q149" s="7">
        <v>38471</v>
      </c>
      <c r="R149">
        <v>1.75</v>
      </c>
      <c r="T149" s="7">
        <f t="shared" si="36"/>
        <v>38473</v>
      </c>
      <c r="U149" s="7">
        <v>38471</v>
      </c>
      <c r="V149">
        <v>1.85</v>
      </c>
      <c r="W149">
        <v>1.85</v>
      </c>
      <c r="Y149" s="7">
        <f t="shared" si="37"/>
        <v>38473</v>
      </c>
      <c r="Z149" s="7">
        <v>38471</v>
      </c>
      <c r="AA149">
        <v>30.542000000000002</v>
      </c>
      <c r="AC149" s="7">
        <f t="shared" si="38"/>
        <v>38473</v>
      </c>
      <c r="AD149" s="7">
        <v>38472</v>
      </c>
      <c r="AE149">
        <v>1.6</v>
      </c>
      <c r="AG149" s="7">
        <f t="shared" si="39"/>
        <v>38473</v>
      </c>
      <c r="AH149" s="7">
        <v>38471</v>
      </c>
      <c r="AI149">
        <v>2.2050000000000001</v>
      </c>
      <c r="AS149" s="7">
        <f t="shared" si="40"/>
        <v>38443</v>
      </c>
      <c r="AT149" s="7">
        <v>38442</v>
      </c>
      <c r="AU149">
        <v>-0.1</v>
      </c>
    </row>
    <row r="150" spans="1:47" x14ac:dyDescent="0.25">
      <c r="A150" s="7">
        <v>38443</v>
      </c>
      <c r="B150" s="7">
        <f t="shared" si="31"/>
        <v>38443</v>
      </c>
      <c r="C150" s="7">
        <f t="shared" si="32"/>
        <v>38353</v>
      </c>
      <c r="H150" s="7">
        <v>38442</v>
      </c>
      <c r="I150" s="7">
        <v>38443</v>
      </c>
      <c r="J150" s="7"/>
      <c r="K150" s="7">
        <v>38442</v>
      </c>
      <c r="L150" s="7">
        <f t="shared" si="33"/>
        <v>38472</v>
      </c>
      <c r="M150" s="7">
        <f t="shared" si="34"/>
        <v>38443</v>
      </c>
      <c r="N150" s="7"/>
      <c r="O150" s="7"/>
      <c r="P150" s="7">
        <f t="shared" si="35"/>
        <v>38443</v>
      </c>
      <c r="Q150" s="7">
        <v>38442</v>
      </c>
      <c r="R150">
        <v>2</v>
      </c>
      <c r="T150" s="7">
        <f t="shared" si="36"/>
        <v>38443</v>
      </c>
      <c r="U150" s="7">
        <v>38442</v>
      </c>
      <c r="V150">
        <v>2.09</v>
      </c>
      <c r="W150">
        <v>2.09</v>
      </c>
      <c r="Y150" s="7">
        <f t="shared" si="37"/>
        <v>38443</v>
      </c>
      <c r="Z150" s="7">
        <v>38442</v>
      </c>
      <c r="AA150">
        <v>30.047000000000001</v>
      </c>
      <c r="AC150" s="7">
        <f t="shared" si="38"/>
        <v>38443</v>
      </c>
      <c r="AD150" s="7">
        <v>38442</v>
      </c>
      <c r="AE150">
        <v>1.5</v>
      </c>
      <c r="AG150" s="7">
        <f t="shared" si="39"/>
        <v>38443</v>
      </c>
      <c r="AH150" s="7">
        <v>38442</v>
      </c>
      <c r="AI150">
        <v>2.359</v>
      </c>
      <c r="AS150" s="7">
        <f t="shared" si="40"/>
        <v>38412</v>
      </c>
      <c r="AT150" s="7">
        <v>38411</v>
      </c>
      <c r="AU150">
        <v>-0.6</v>
      </c>
    </row>
    <row r="151" spans="1:47" x14ac:dyDescent="0.25">
      <c r="A151" s="7">
        <v>38412</v>
      </c>
      <c r="B151" s="7">
        <f t="shared" si="31"/>
        <v>38353</v>
      </c>
      <c r="C151" s="7">
        <f t="shared" si="32"/>
        <v>38353</v>
      </c>
      <c r="H151" s="7">
        <v>38411</v>
      </c>
      <c r="I151" s="7">
        <v>38412</v>
      </c>
      <c r="J151" s="7"/>
      <c r="K151" s="7">
        <v>38411</v>
      </c>
      <c r="L151" s="7">
        <f t="shared" si="33"/>
        <v>38442</v>
      </c>
      <c r="M151" s="7">
        <f t="shared" si="34"/>
        <v>38412</v>
      </c>
      <c r="N151" s="7"/>
      <c r="O151" s="7"/>
      <c r="P151" s="7">
        <f t="shared" si="35"/>
        <v>38412</v>
      </c>
      <c r="Q151" s="7">
        <v>38411</v>
      </c>
      <c r="R151">
        <v>2.25</v>
      </c>
      <c r="T151" s="7">
        <f t="shared" si="36"/>
        <v>38412</v>
      </c>
      <c r="U151" s="7">
        <v>38411</v>
      </c>
      <c r="V151">
        <v>2.2400000000000002</v>
      </c>
      <c r="W151">
        <v>2.2400000000000002</v>
      </c>
      <c r="Y151" s="7">
        <f t="shared" si="37"/>
        <v>38412</v>
      </c>
      <c r="Z151" s="7">
        <v>38411</v>
      </c>
      <c r="AA151">
        <v>29.690999999999999</v>
      </c>
      <c r="AC151" s="7">
        <f t="shared" si="38"/>
        <v>38412</v>
      </c>
      <c r="AD151" s="7">
        <v>38411</v>
      </c>
      <c r="AE151">
        <v>1.7</v>
      </c>
      <c r="AG151" s="7">
        <f t="shared" si="39"/>
        <v>38412</v>
      </c>
      <c r="AH151" s="7">
        <v>38411</v>
      </c>
      <c r="AI151">
        <v>2.335</v>
      </c>
      <c r="AS151" s="7">
        <f t="shared" si="40"/>
        <v>38384</v>
      </c>
      <c r="AT151" s="7">
        <v>38383</v>
      </c>
      <c r="AU151">
        <v>0.3</v>
      </c>
    </row>
    <row r="152" spans="1:47" x14ac:dyDescent="0.25">
      <c r="A152" s="7">
        <v>38384</v>
      </c>
      <c r="B152" s="7">
        <f t="shared" si="31"/>
        <v>38353</v>
      </c>
      <c r="C152" s="7">
        <f t="shared" si="32"/>
        <v>38353</v>
      </c>
      <c r="H152" s="7">
        <v>38383</v>
      </c>
      <c r="I152" s="7">
        <v>38384</v>
      </c>
      <c r="J152" s="7"/>
      <c r="K152" s="7">
        <v>38383</v>
      </c>
      <c r="L152" s="7">
        <f t="shared" si="33"/>
        <v>38411</v>
      </c>
      <c r="M152" s="7">
        <f t="shared" si="34"/>
        <v>38384</v>
      </c>
      <c r="N152" s="7"/>
      <c r="O152" s="7"/>
      <c r="P152" s="7">
        <f t="shared" si="35"/>
        <v>38384</v>
      </c>
      <c r="Q152" s="7">
        <v>38383</v>
      </c>
      <c r="R152">
        <v>2.25</v>
      </c>
      <c r="T152" s="7">
        <f t="shared" si="36"/>
        <v>38384</v>
      </c>
      <c r="U152" s="7">
        <v>38383</v>
      </c>
      <c r="V152">
        <v>2.37</v>
      </c>
      <c r="W152">
        <v>2.37</v>
      </c>
      <c r="Y152" s="7">
        <f t="shared" si="37"/>
        <v>38384</v>
      </c>
      <c r="Z152" s="7">
        <v>38383</v>
      </c>
      <c r="AA152">
        <v>30.103000000000002</v>
      </c>
      <c r="AC152" s="7">
        <f t="shared" si="38"/>
        <v>38384</v>
      </c>
      <c r="AD152" s="7">
        <v>38383</v>
      </c>
      <c r="AE152">
        <v>1.7</v>
      </c>
      <c r="AG152" s="7">
        <f t="shared" si="39"/>
        <v>38384</v>
      </c>
      <c r="AH152" s="7">
        <v>38383</v>
      </c>
      <c r="AI152">
        <v>2.2869999999999999</v>
      </c>
      <c r="AS152" s="7">
        <f t="shared" si="40"/>
        <v>38353</v>
      </c>
      <c r="AT152" s="7">
        <v>38352</v>
      </c>
      <c r="AU152">
        <v>-1.9</v>
      </c>
    </row>
    <row r="153" spans="1:47" x14ac:dyDescent="0.25">
      <c r="A153" s="7">
        <v>38353</v>
      </c>
      <c r="B153" s="7">
        <f t="shared" si="31"/>
        <v>38353</v>
      </c>
      <c r="C153" s="7">
        <f t="shared" si="32"/>
        <v>38353</v>
      </c>
      <c r="H153" s="7">
        <v>38352</v>
      </c>
      <c r="I153" s="7">
        <v>38353</v>
      </c>
      <c r="J153" s="7"/>
      <c r="K153" s="7">
        <v>38352</v>
      </c>
      <c r="L153" s="7">
        <f t="shared" si="33"/>
        <v>38383</v>
      </c>
      <c r="M153" s="7">
        <f t="shared" si="34"/>
        <v>38353</v>
      </c>
      <c r="N153" s="7"/>
      <c r="O153" s="7"/>
      <c r="P153" s="7">
        <f t="shared" si="35"/>
        <v>38353</v>
      </c>
      <c r="Q153" s="7">
        <v>38352</v>
      </c>
      <c r="R153">
        <v>2.5</v>
      </c>
      <c r="T153" s="7">
        <f t="shared" si="36"/>
        <v>38353</v>
      </c>
      <c r="U153" s="7">
        <v>38352</v>
      </c>
      <c r="V153">
        <v>2.79</v>
      </c>
      <c r="W153">
        <v>2.79</v>
      </c>
      <c r="Y153" s="7">
        <f t="shared" si="37"/>
        <v>38353</v>
      </c>
      <c r="Z153" s="7">
        <v>38352</v>
      </c>
      <c r="AA153">
        <v>30.396000000000001</v>
      </c>
      <c r="AC153" s="7">
        <f t="shared" si="38"/>
        <v>38353</v>
      </c>
      <c r="AD153" s="7">
        <v>38352</v>
      </c>
      <c r="AE153">
        <v>2.8</v>
      </c>
      <c r="AG153" s="7">
        <f t="shared" si="39"/>
        <v>38353</v>
      </c>
      <c r="AH153" s="7">
        <v>38352</v>
      </c>
      <c r="AI153">
        <v>2.3559999999999999</v>
      </c>
      <c r="AS153" s="7">
        <f t="shared" si="40"/>
        <v>38322</v>
      </c>
      <c r="AT153" s="7">
        <v>38321</v>
      </c>
      <c r="AU153">
        <v>0.4</v>
      </c>
    </row>
    <row r="154" spans="1:47" x14ac:dyDescent="0.25">
      <c r="A154" s="7">
        <v>38322</v>
      </c>
      <c r="B154" s="7">
        <f t="shared" si="31"/>
        <v>38261</v>
      </c>
      <c r="C154" s="7">
        <f t="shared" si="32"/>
        <v>37987</v>
      </c>
      <c r="H154" s="7">
        <v>38321</v>
      </c>
      <c r="I154" s="7">
        <v>38322</v>
      </c>
      <c r="J154" s="7"/>
      <c r="K154" s="7">
        <v>38321</v>
      </c>
      <c r="L154" s="7">
        <f t="shared" si="33"/>
        <v>38352</v>
      </c>
      <c r="M154" s="7">
        <f t="shared" si="34"/>
        <v>38322</v>
      </c>
      <c r="N154" s="7"/>
      <c r="O154" s="7"/>
      <c r="P154" s="7">
        <f t="shared" si="35"/>
        <v>38322</v>
      </c>
      <c r="Q154" s="7">
        <v>38321</v>
      </c>
      <c r="R154">
        <v>2.5</v>
      </c>
      <c r="T154" s="7">
        <f t="shared" si="36"/>
        <v>38322</v>
      </c>
      <c r="U154" s="7">
        <v>38321</v>
      </c>
      <c r="V154">
        <v>2.9</v>
      </c>
      <c r="W154">
        <v>2.9</v>
      </c>
      <c r="Y154" s="7">
        <f t="shared" si="37"/>
        <v>38322</v>
      </c>
      <c r="Z154" s="7">
        <v>38321</v>
      </c>
      <c r="AA154">
        <v>31.01</v>
      </c>
      <c r="AC154" s="7">
        <f t="shared" si="38"/>
        <v>38322</v>
      </c>
      <c r="AD154" s="7">
        <v>38321</v>
      </c>
      <c r="AE154">
        <v>2.9</v>
      </c>
      <c r="AG154" s="7">
        <f t="shared" si="39"/>
        <v>38322</v>
      </c>
      <c r="AH154" s="7">
        <v>38321</v>
      </c>
      <c r="AI154">
        <v>2.302</v>
      </c>
      <c r="AS154" s="7">
        <f t="shared" si="40"/>
        <v>38292</v>
      </c>
      <c r="AT154" s="7">
        <v>38291</v>
      </c>
      <c r="AU154">
        <v>1.1000000000000001</v>
      </c>
    </row>
    <row r="155" spans="1:47" x14ac:dyDescent="0.25">
      <c r="A155" s="7">
        <v>38292</v>
      </c>
      <c r="B155" s="7">
        <f t="shared" si="31"/>
        <v>38261</v>
      </c>
      <c r="C155" s="7">
        <f t="shared" si="32"/>
        <v>37987</v>
      </c>
      <c r="H155" s="7">
        <v>38289</v>
      </c>
      <c r="I155" s="7">
        <v>38292</v>
      </c>
      <c r="J155" s="7"/>
      <c r="K155" s="7">
        <v>38291</v>
      </c>
      <c r="L155" s="7">
        <f t="shared" si="33"/>
        <v>38321</v>
      </c>
      <c r="M155" s="7">
        <f t="shared" si="34"/>
        <v>38292</v>
      </c>
      <c r="N155" s="7"/>
      <c r="O155" s="7"/>
      <c r="P155" s="7">
        <f t="shared" si="35"/>
        <v>38292</v>
      </c>
      <c r="Q155" s="7">
        <v>38289</v>
      </c>
      <c r="R155">
        <v>2.5</v>
      </c>
      <c r="T155" s="7">
        <f t="shared" si="36"/>
        <v>38292</v>
      </c>
      <c r="U155" s="7">
        <v>38289</v>
      </c>
      <c r="V155">
        <v>2.92</v>
      </c>
      <c r="W155">
        <v>2.92</v>
      </c>
      <c r="Y155" s="7">
        <f t="shared" si="37"/>
        <v>38292</v>
      </c>
      <c r="Z155" s="7">
        <v>38289</v>
      </c>
      <c r="AA155">
        <v>31.5</v>
      </c>
      <c r="AC155" s="7">
        <f t="shared" si="38"/>
        <v>38292</v>
      </c>
      <c r="AD155" s="7">
        <v>38291</v>
      </c>
      <c r="AE155">
        <v>3.5</v>
      </c>
      <c r="AG155" s="7">
        <f t="shared" si="39"/>
        <v>38292</v>
      </c>
      <c r="AH155" s="7">
        <v>38289</v>
      </c>
      <c r="AI155">
        <v>2.3069999999999999</v>
      </c>
      <c r="AS155" s="7">
        <f t="shared" si="40"/>
        <v>38261</v>
      </c>
      <c r="AT155" s="7">
        <v>38260</v>
      </c>
      <c r="AU155">
        <v>0.1</v>
      </c>
    </row>
    <row r="156" spans="1:47" x14ac:dyDescent="0.25">
      <c r="A156" s="7">
        <v>38261</v>
      </c>
      <c r="B156" s="7">
        <f t="shared" si="31"/>
        <v>38261</v>
      </c>
      <c r="C156" s="7">
        <f t="shared" si="32"/>
        <v>37987</v>
      </c>
      <c r="H156" s="7">
        <v>38260</v>
      </c>
      <c r="I156" s="7">
        <v>38261</v>
      </c>
      <c r="J156" s="7"/>
      <c r="K156" s="7">
        <v>38260</v>
      </c>
      <c r="L156" s="7">
        <f t="shared" si="33"/>
        <v>38291</v>
      </c>
      <c r="M156" s="7">
        <f t="shared" si="34"/>
        <v>38261</v>
      </c>
      <c r="N156" s="7"/>
      <c r="O156" s="7"/>
      <c r="P156" s="7">
        <f t="shared" si="35"/>
        <v>38261</v>
      </c>
      <c r="Q156" s="7">
        <v>38260</v>
      </c>
      <c r="R156">
        <v>2.5</v>
      </c>
      <c r="T156" s="7">
        <f t="shared" si="36"/>
        <v>38261</v>
      </c>
      <c r="U156" s="7">
        <v>38260</v>
      </c>
      <c r="V156">
        <v>3.25</v>
      </c>
      <c r="W156">
        <v>3.25</v>
      </c>
      <c r="Y156" s="7">
        <f t="shared" si="37"/>
        <v>38261</v>
      </c>
      <c r="Z156" s="7">
        <v>38260</v>
      </c>
      <c r="AA156">
        <v>31.558</v>
      </c>
      <c r="AC156" s="7">
        <f t="shared" si="38"/>
        <v>38261</v>
      </c>
      <c r="AD156" s="7">
        <v>38260</v>
      </c>
      <c r="AE156">
        <v>3</v>
      </c>
      <c r="AG156" s="7">
        <f t="shared" si="39"/>
        <v>38261</v>
      </c>
      <c r="AH156" s="7">
        <v>38260</v>
      </c>
      <c r="AI156">
        <v>2.3919999999999999</v>
      </c>
      <c r="AS156" s="7">
        <f t="shared" si="40"/>
        <v>38231</v>
      </c>
      <c r="AT156" s="7">
        <v>38230</v>
      </c>
      <c r="AU156">
        <v>-0.4</v>
      </c>
    </row>
    <row r="157" spans="1:47" x14ac:dyDescent="0.25">
      <c r="A157" s="7">
        <v>38231</v>
      </c>
      <c r="B157" s="7">
        <f t="shared" si="31"/>
        <v>38169</v>
      </c>
      <c r="C157" s="7">
        <f t="shared" si="32"/>
        <v>37987</v>
      </c>
      <c r="H157" s="7">
        <v>38230</v>
      </c>
      <c r="I157" s="7">
        <v>38231</v>
      </c>
      <c r="J157" s="7"/>
      <c r="K157" s="7">
        <v>38230</v>
      </c>
      <c r="L157" s="7">
        <f t="shared" si="33"/>
        <v>38260</v>
      </c>
      <c r="M157" s="7">
        <f t="shared" si="34"/>
        <v>38231</v>
      </c>
      <c r="N157" s="7"/>
      <c r="O157" s="7"/>
      <c r="P157" s="7">
        <f t="shared" si="35"/>
        <v>38231</v>
      </c>
      <c r="Q157" s="7">
        <v>38230</v>
      </c>
      <c r="R157">
        <v>2.5</v>
      </c>
      <c r="T157" s="7">
        <f t="shared" si="36"/>
        <v>38231</v>
      </c>
      <c r="U157" s="7">
        <v>38230</v>
      </c>
      <c r="V157">
        <v>3.1</v>
      </c>
      <c r="W157">
        <v>3.1</v>
      </c>
      <c r="Y157" s="7">
        <f t="shared" si="37"/>
        <v>38231</v>
      </c>
      <c r="Z157" s="7">
        <v>38230</v>
      </c>
      <c r="AA157">
        <v>31.85</v>
      </c>
      <c r="AC157" s="7">
        <f t="shared" si="38"/>
        <v>38231</v>
      </c>
      <c r="AD157" s="7">
        <v>38230</v>
      </c>
      <c r="AE157">
        <v>3.4</v>
      </c>
      <c r="AG157" s="7">
        <f t="shared" si="39"/>
        <v>38231</v>
      </c>
      <c r="AH157" s="7">
        <v>38230</v>
      </c>
      <c r="AI157">
        <v>2.2959999999999998</v>
      </c>
      <c r="AS157" s="7">
        <f t="shared" si="40"/>
        <v>38200</v>
      </c>
      <c r="AT157" s="7">
        <v>38199</v>
      </c>
      <c r="AU157">
        <v>1.7</v>
      </c>
    </row>
    <row r="158" spans="1:47" x14ac:dyDescent="0.25">
      <c r="A158" s="7">
        <v>38200</v>
      </c>
      <c r="B158" s="7">
        <f t="shared" si="31"/>
        <v>38169</v>
      </c>
      <c r="C158" s="7">
        <f t="shared" si="32"/>
        <v>37987</v>
      </c>
      <c r="H158" s="7">
        <v>38198</v>
      </c>
      <c r="I158" s="7">
        <v>38200</v>
      </c>
      <c r="J158" s="7"/>
      <c r="K158" s="7">
        <v>38199</v>
      </c>
      <c r="L158" s="7">
        <f t="shared" si="33"/>
        <v>38230</v>
      </c>
      <c r="M158" s="7">
        <f t="shared" si="34"/>
        <v>38200</v>
      </c>
      <c r="N158" s="7"/>
      <c r="O158" s="7"/>
      <c r="P158" s="7">
        <f t="shared" si="35"/>
        <v>38200</v>
      </c>
      <c r="Q158" s="7">
        <v>38198</v>
      </c>
      <c r="R158">
        <v>2.25</v>
      </c>
      <c r="T158" s="7">
        <f t="shared" si="36"/>
        <v>38200</v>
      </c>
      <c r="U158" s="7">
        <v>38198</v>
      </c>
      <c r="V158">
        <v>2.96</v>
      </c>
      <c r="W158">
        <v>2.96</v>
      </c>
      <c r="Y158" s="7">
        <f t="shared" si="37"/>
        <v>38200</v>
      </c>
      <c r="Z158" s="7">
        <v>38198</v>
      </c>
      <c r="AA158">
        <v>31.667000000000002</v>
      </c>
      <c r="AC158" s="7">
        <f t="shared" si="38"/>
        <v>38200</v>
      </c>
      <c r="AD158" s="7">
        <v>38199</v>
      </c>
      <c r="AE158">
        <v>3.2</v>
      </c>
      <c r="AG158" s="7">
        <f t="shared" si="39"/>
        <v>38200</v>
      </c>
      <c r="AH158" s="7">
        <v>38198</v>
      </c>
      <c r="AI158">
        <v>2.387</v>
      </c>
      <c r="AS158" s="7">
        <f t="shared" si="40"/>
        <v>38169</v>
      </c>
      <c r="AT158" s="7">
        <v>38168</v>
      </c>
      <c r="AU158">
        <v>0.1</v>
      </c>
    </row>
    <row r="159" spans="1:47" x14ac:dyDescent="0.25">
      <c r="A159" s="7">
        <v>38169</v>
      </c>
      <c r="B159" s="7">
        <f t="shared" si="31"/>
        <v>38169</v>
      </c>
      <c r="C159" s="7">
        <f t="shared" si="32"/>
        <v>37987</v>
      </c>
      <c r="H159" s="7">
        <v>38168</v>
      </c>
      <c r="I159" s="7">
        <v>38169</v>
      </c>
      <c r="J159" s="7"/>
      <c r="K159" s="7">
        <v>38168</v>
      </c>
      <c r="L159" s="7">
        <f t="shared" si="33"/>
        <v>38199</v>
      </c>
      <c r="M159" s="7">
        <f t="shared" si="34"/>
        <v>38169</v>
      </c>
      <c r="N159" s="7"/>
      <c r="O159" s="7"/>
      <c r="P159" s="7">
        <f t="shared" si="35"/>
        <v>38169</v>
      </c>
      <c r="Q159" s="7">
        <v>38168</v>
      </c>
      <c r="R159">
        <v>2.25</v>
      </c>
      <c r="T159" s="7">
        <f t="shared" si="36"/>
        <v>38169</v>
      </c>
      <c r="U159" s="7">
        <v>38168</v>
      </c>
      <c r="V159">
        <v>3.01</v>
      </c>
      <c r="W159">
        <v>3.01</v>
      </c>
      <c r="Y159" s="7">
        <f t="shared" si="37"/>
        <v>38169</v>
      </c>
      <c r="Z159" s="7">
        <v>38168</v>
      </c>
      <c r="AA159">
        <v>31.92</v>
      </c>
      <c r="AC159" s="7">
        <f t="shared" si="38"/>
        <v>38169</v>
      </c>
      <c r="AD159" s="7">
        <v>38168</v>
      </c>
      <c r="AE159">
        <v>2.9</v>
      </c>
      <c r="AG159" s="7">
        <f t="shared" si="39"/>
        <v>38169</v>
      </c>
      <c r="AH159" s="7">
        <v>38168</v>
      </c>
      <c r="AI159">
        <v>2.4260000000000002</v>
      </c>
      <c r="AS159" s="7">
        <f t="shared" si="40"/>
        <v>38139</v>
      </c>
      <c r="AT159" s="7">
        <v>38138</v>
      </c>
      <c r="AU159">
        <v>-0.8</v>
      </c>
    </row>
    <row r="160" spans="1:47" x14ac:dyDescent="0.25">
      <c r="A160" s="7">
        <v>38139</v>
      </c>
      <c r="B160" s="7">
        <f t="shared" si="31"/>
        <v>38078</v>
      </c>
      <c r="C160" s="7">
        <f t="shared" si="32"/>
        <v>37987</v>
      </c>
      <c r="H160" s="7">
        <v>38138</v>
      </c>
      <c r="I160" s="7">
        <v>38139</v>
      </c>
      <c r="J160" s="7"/>
      <c r="K160" s="7">
        <v>38138</v>
      </c>
      <c r="L160" s="7">
        <f t="shared" si="33"/>
        <v>38168</v>
      </c>
      <c r="M160" s="7">
        <f t="shared" si="34"/>
        <v>38139</v>
      </c>
      <c r="N160" s="7"/>
      <c r="O160" s="7"/>
      <c r="P160" s="7">
        <f t="shared" si="35"/>
        <v>38139</v>
      </c>
      <c r="Q160" s="7">
        <v>38138</v>
      </c>
      <c r="R160">
        <v>2</v>
      </c>
      <c r="T160" s="7">
        <f t="shared" si="36"/>
        <v>38139</v>
      </c>
      <c r="U160" s="7">
        <v>38138</v>
      </c>
      <c r="V160">
        <v>2.65</v>
      </c>
      <c r="W160">
        <v>2.65</v>
      </c>
      <c r="Y160" s="7">
        <f t="shared" si="37"/>
        <v>38139</v>
      </c>
      <c r="Z160" s="7">
        <v>38138</v>
      </c>
      <c r="AA160">
        <v>31.675000000000001</v>
      </c>
      <c r="AC160" s="7">
        <f t="shared" si="38"/>
        <v>38139</v>
      </c>
      <c r="AD160" s="7">
        <v>38138</v>
      </c>
      <c r="AE160">
        <v>2.7</v>
      </c>
      <c r="AG160" s="7">
        <f t="shared" si="39"/>
        <v>38139</v>
      </c>
      <c r="AH160" s="7">
        <v>38138</v>
      </c>
      <c r="AI160">
        <v>2.3069999999999999</v>
      </c>
      <c r="AS160" s="7">
        <f t="shared" si="40"/>
        <v>38108</v>
      </c>
      <c r="AT160" s="7">
        <v>38107</v>
      </c>
      <c r="AU160">
        <v>2.1</v>
      </c>
    </row>
    <row r="161" spans="1:47" x14ac:dyDescent="0.25">
      <c r="A161" s="7">
        <v>38108</v>
      </c>
      <c r="B161" s="7">
        <f t="shared" si="31"/>
        <v>38078</v>
      </c>
      <c r="C161" s="7">
        <f t="shared" si="32"/>
        <v>37987</v>
      </c>
      <c r="H161" s="7">
        <v>38107</v>
      </c>
      <c r="I161" s="7">
        <v>38108</v>
      </c>
      <c r="J161" s="7"/>
      <c r="K161" s="7">
        <v>38107</v>
      </c>
      <c r="L161" s="7">
        <f t="shared" si="33"/>
        <v>38138</v>
      </c>
      <c r="M161" s="7">
        <f t="shared" si="34"/>
        <v>38108</v>
      </c>
      <c r="N161" s="7"/>
      <c r="O161" s="7"/>
      <c r="P161" s="7">
        <f t="shared" si="35"/>
        <v>38108</v>
      </c>
      <c r="Q161" s="7">
        <v>38107</v>
      </c>
      <c r="R161">
        <v>2</v>
      </c>
      <c r="T161" s="7">
        <f t="shared" si="36"/>
        <v>38108</v>
      </c>
      <c r="U161" s="7">
        <v>38107</v>
      </c>
      <c r="V161">
        <v>2.46</v>
      </c>
      <c r="W161">
        <v>2.46</v>
      </c>
      <c r="Y161" s="7">
        <f t="shared" si="37"/>
        <v>38108</v>
      </c>
      <c r="Z161" s="7">
        <v>38107</v>
      </c>
      <c r="AA161">
        <v>32.546999999999997</v>
      </c>
      <c r="AC161" s="7">
        <f t="shared" si="38"/>
        <v>38108</v>
      </c>
      <c r="AD161" s="7">
        <v>38107</v>
      </c>
      <c r="AE161">
        <v>2.2999999999999998</v>
      </c>
      <c r="AG161" s="7">
        <f t="shared" si="39"/>
        <v>38108</v>
      </c>
      <c r="AH161" s="7">
        <v>38107</v>
      </c>
      <c r="AI161">
        <v>2.2389999999999999</v>
      </c>
      <c r="AS161" s="7">
        <f t="shared" si="40"/>
        <v>38078</v>
      </c>
      <c r="AT161" s="7">
        <v>38077</v>
      </c>
      <c r="AU161">
        <v>1.2</v>
      </c>
    </row>
    <row r="162" spans="1:47" x14ac:dyDescent="0.25">
      <c r="A162" s="7">
        <v>38078</v>
      </c>
      <c r="B162" s="7">
        <f t="shared" si="31"/>
        <v>38078</v>
      </c>
      <c r="C162" s="7">
        <f t="shared" si="32"/>
        <v>37987</v>
      </c>
      <c r="H162" s="7">
        <v>38077</v>
      </c>
      <c r="I162" s="7">
        <v>38078</v>
      </c>
      <c r="J162" s="7"/>
      <c r="K162" s="7">
        <v>38077</v>
      </c>
      <c r="L162" s="7">
        <f t="shared" si="33"/>
        <v>38107</v>
      </c>
      <c r="M162" s="7">
        <f t="shared" si="34"/>
        <v>38078</v>
      </c>
      <c r="N162" s="7"/>
      <c r="O162" s="7"/>
      <c r="P162" s="7">
        <f t="shared" si="35"/>
        <v>38078</v>
      </c>
      <c r="Q162" s="7">
        <v>38077</v>
      </c>
      <c r="R162">
        <v>2</v>
      </c>
      <c r="T162" s="7">
        <f t="shared" si="36"/>
        <v>38078</v>
      </c>
      <c r="U162" s="7">
        <v>38077</v>
      </c>
      <c r="V162">
        <v>2.2800000000000002</v>
      </c>
      <c r="W162">
        <v>2.2800000000000002</v>
      </c>
      <c r="Y162" s="7">
        <f t="shared" si="37"/>
        <v>38078</v>
      </c>
      <c r="Z162" s="7">
        <v>38077</v>
      </c>
      <c r="AA162">
        <v>32.83</v>
      </c>
      <c r="AC162" s="7">
        <f t="shared" si="38"/>
        <v>38078</v>
      </c>
      <c r="AD162" s="7">
        <v>38077</v>
      </c>
      <c r="AE162">
        <v>2.5</v>
      </c>
      <c r="AG162" s="7">
        <f t="shared" si="39"/>
        <v>38078</v>
      </c>
      <c r="AH162" s="7">
        <v>38077</v>
      </c>
      <c r="AI162">
        <v>1.9830000000000001</v>
      </c>
      <c r="AS162" s="7">
        <f t="shared" si="40"/>
        <v>38047</v>
      </c>
      <c r="AT162" s="7">
        <v>38046</v>
      </c>
      <c r="AU162">
        <v>0.7</v>
      </c>
    </row>
    <row r="163" spans="1:47" x14ac:dyDescent="0.25">
      <c r="A163" s="7">
        <v>38047</v>
      </c>
      <c r="B163" s="7">
        <f t="shared" si="31"/>
        <v>37987</v>
      </c>
      <c r="C163" s="7">
        <f t="shared" si="32"/>
        <v>37987</v>
      </c>
      <c r="H163" s="7">
        <v>38044</v>
      </c>
      <c r="I163" s="7">
        <v>38047</v>
      </c>
      <c r="J163" s="7"/>
      <c r="K163" s="7">
        <v>38046</v>
      </c>
      <c r="L163" s="7">
        <f t="shared" si="33"/>
        <v>38077</v>
      </c>
      <c r="M163" s="7">
        <f t="shared" si="34"/>
        <v>38047</v>
      </c>
      <c r="N163" s="7"/>
      <c r="O163" s="7"/>
      <c r="P163" s="7">
        <f t="shared" si="35"/>
        <v>38047</v>
      </c>
      <c r="Q163" s="7">
        <v>38044</v>
      </c>
      <c r="R163">
        <v>2</v>
      </c>
      <c r="T163" s="7">
        <f t="shared" si="36"/>
        <v>38047</v>
      </c>
      <c r="U163" s="7">
        <v>38044</v>
      </c>
      <c r="V163">
        <v>2.33</v>
      </c>
      <c r="W163">
        <v>2.33</v>
      </c>
      <c r="Y163" s="7">
        <f t="shared" si="37"/>
        <v>38047</v>
      </c>
      <c r="Z163" s="7">
        <v>38044</v>
      </c>
      <c r="AA163">
        <v>32.578000000000003</v>
      </c>
      <c r="AC163" s="7">
        <f t="shared" si="38"/>
        <v>38047</v>
      </c>
      <c r="AD163" s="7">
        <v>38046</v>
      </c>
      <c r="AE163">
        <v>2.2999999999999998</v>
      </c>
      <c r="AG163" s="7">
        <f t="shared" si="39"/>
        <v>38047</v>
      </c>
      <c r="AH163" s="7">
        <v>38044</v>
      </c>
      <c r="AI163">
        <v>2.0859999999999999</v>
      </c>
      <c r="AS163" s="7">
        <f t="shared" si="40"/>
        <v>38018</v>
      </c>
      <c r="AT163" s="7">
        <v>38017</v>
      </c>
      <c r="AU163">
        <v>-0.7</v>
      </c>
    </row>
    <row r="164" spans="1:47" x14ac:dyDescent="0.25">
      <c r="A164" s="7">
        <v>38018</v>
      </c>
      <c r="B164" s="7">
        <f t="shared" si="31"/>
        <v>37987</v>
      </c>
      <c r="C164" s="7">
        <f t="shared" si="32"/>
        <v>37987</v>
      </c>
      <c r="H164" s="7">
        <v>38016</v>
      </c>
      <c r="I164" s="7">
        <v>38018</v>
      </c>
      <c r="J164" s="7"/>
      <c r="K164" s="7">
        <v>38017</v>
      </c>
      <c r="L164" s="7">
        <f t="shared" si="33"/>
        <v>38046</v>
      </c>
      <c r="M164" s="7">
        <f t="shared" si="34"/>
        <v>38018</v>
      </c>
      <c r="N164" s="7"/>
      <c r="O164" s="7"/>
      <c r="P164" s="7">
        <f t="shared" si="35"/>
        <v>38018</v>
      </c>
      <c r="Q164" s="7">
        <v>38016</v>
      </c>
      <c r="R164">
        <v>2</v>
      </c>
      <c r="T164" s="7">
        <f t="shared" si="36"/>
        <v>38018</v>
      </c>
      <c r="U164" s="7">
        <v>38016</v>
      </c>
      <c r="V164">
        <v>2.2999999999999998</v>
      </c>
      <c r="W164">
        <v>2.2999999999999998</v>
      </c>
      <c r="Y164" s="7">
        <f t="shared" si="37"/>
        <v>38018</v>
      </c>
      <c r="Z164" s="7">
        <v>38016</v>
      </c>
      <c r="AA164">
        <v>33.341000000000001</v>
      </c>
      <c r="AC164" s="7">
        <f t="shared" si="38"/>
        <v>38018</v>
      </c>
      <c r="AD164" s="7">
        <v>38017</v>
      </c>
      <c r="AE164">
        <v>2.2999999999999998</v>
      </c>
      <c r="AG164" s="7">
        <f t="shared" si="39"/>
        <v>38018</v>
      </c>
      <c r="AH164" s="7">
        <v>38016</v>
      </c>
      <c r="AI164">
        <v>2.2629999999999999</v>
      </c>
      <c r="AS164" s="7">
        <f t="shared" si="40"/>
        <v>37987</v>
      </c>
      <c r="AT164" s="7">
        <v>37986</v>
      </c>
      <c r="AU164">
        <v>2.2000000000000002</v>
      </c>
    </row>
    <row r="165" spans="1:47" x14ac:dyDescent="0.25">
      <c r="A165" s="7">
        <v>37987</v>
      </c>
      <c r="B165" s="7">
        <f t="shared" si="31"/>
        <v>37987</v>
      </c>
      <c r="C165" s="7">
        <f t="shared" si="32"/>
        <v>37987</v>
      </c>
      <c r="H165" s="7">
        <v>37986</v>
      </c>
      <c r="I165" s="7">
        <v>37987</v>
      </c>
      <c r="J165" s="7"/>
      <c r="K165" s="7">
        <v>37986</v>
      </c>
      <c r="L165" s="7">
        <f t="shared" si="33"/>
        <v>38017</v>
      </c>
      <c r="M165" s="7">
        <f t="shared" si="34"/>
        <v>37987</v>
      </c>
      <c r="N165" s="7"/>
      <c r="O165" s="7"/>
      <c r="P165" s="7">
        <f t="shared" si="35"/>
        <v>37987</v>
      </c>
      <c r="Q165" s="7">
        <v>37986</v>
      </c>
      <c r="R165">
        <v>2</v>
      </c>
      <c r="T165" s="7">
        <f t="shared" si="36"/>
        <v>37987</v>
      </c>
      <c r="U165" s="7">
        <v>37986</v>
      </c>
      <c r="V165">
        <v>2.36</v>
      </c>
      <c r="W165">
        <v>2.36</v>
      </c>
      <c r="Y165" s="7">
        <f t="shared" si="37"/>
        <v>37987</v>
      </c>
      <c r="Z165" s="7">
        <v>37986</v>
      </c>
      <c r="AA165">
        <v>32.393000000000001</v>
      </c>
      <c r="AC165" s="7">
        <f t="shared" si="38"/>
        <v>37987</v>
      </c>
      <c r="AD165" s="7">
        <v>37986</v>
      </c>
      <c r="AE165">
        <v>1</v>
      </c>
      <c r="AG165" s="7">
        <f t="shared" si="39"/>
        <v>37987</v>
      </c>
      <c r="AH165" s="7">
        <v>37986</v>
      </c>
      <c r="AI165">
        <v>2.3050000000000002</v>
      </c>
      <c r="AS165" s="7">
        <f t="shared" si="40"/>
        <v>37956</v>
      </c>
      <c r="AT165" s="7">
        <v>37955</v>
      </c>
      <c r="AU165">
        <v>3</v>
      </c>
    </row>
    <row r="166" spans="1:47" x14ac:dyDescent="0.25">
      <c r="A166" s="7">
        <v>37956</v>
      </c>
      <c r="B166" s="7">
        <f t="shared" si="31"/>
        <v>37895</v>
      </c>
      <c r="C166" s="7">
        <f t="shared" si="32"/>
        <v>37622</v>
      </c>
      <c r="H166" s="7">
        <v>37953</v>
      </c>
      <c r="I166" s="7">
        <v>37956</v>
      </c>
      <c r="J166" s="7"/>
      <c r="K166" s="7">
        <v>37955</v>
      </c>
      <c r="L166" s="7">
        <f t="shared" si="33"/>
        <v>37986</v>
      </c>
      <c r="M166" s="7">
        <f t="shared" si="34"/>
        <v>37956</v>
      </c>
      <c r="N166" s="7"/>
      <c r="O166" s="7"/>
      <c r="P166" s="7">
        <f t="shared" si="35"/>
        <v>37956</v>
      </c>
      <c r="Q166" s="7">
        <v>37953</v>
      </c>
      <c r="R166">
        <v>2</v>
      </c>
      <c r="T166" s="7">
        <f t="shared" si="36"/>
        <v>37956</v>
      </c>
      <c r="U166" s="7">
        <v>37953</v>
      </c>
      <c r="V166">
        <v>2.27</v>
      </c>
      <c r="W166">
        <v>2.27</v>
      </c>
      <c r="Y166" s="7">
        <f t="shared" si="37"/>
        <v>37956</v>
      </c>
      <c r="Z166" s="7">
        <v>37953</v>
      </c>
      <c r="AA166">
        <v>32.018000000000001</v>
      </c>
      <c r="AC166" s="7">
        <f t="shared" si="38"/>
        <v>37956</v>
      </c>
      <c r="AD166" s="7">
        <v>37955</v>
      </c>
      <c r="AE166">
        <v>1</v>
      </c>
      <c r="AG166" s="7">
        <f t="shared" si="39"/>
        <v>37956</v>
      </c>
      <c r="AH166" s="7">
        <v>37953</v>
      </c>
      <c r="AI166">
        <v>2.4699999999999998</v>
      </c>
      <c r="AS166" s="7">
        <f t="shared" si="40"/>
        <v>37926</v>
      </c>
      <c r="AT166" s="7">
        <v>37925</v>
      </c>
      <c r="AU166">
        <v>-0.1</v>
      </c>
    </row>
    <row r="167" spans="1:47" x14ac:dyDescent="0.25">
      <c r="A167" s="7">
        <v>37926</v>
      </c>
      <c r="B167" s="7">
        <f t="shared" si="31"/>
        <v>37895</v>
      </c>
      <c r="C167" s="7">
        <f t="shared" si="32"/>
        <v>37622</v>
      </c>
      <c r="H167" s="7">
        <v>37925</v>
      </c>
      <c r="I167" s="7">
        <v>37926</v>
      </c>
      <c r="J167" s="7"/>
      <c r="K167" s="7">
        <v>37925</v>
      </c>
      <c r="L167" s="7">
        <f t="shared" si="33"/>
        <v>37955</v>
      </c>
      <c r="M167" s="7">
        <f t="shared" si="34"/>
        <v>37926</v>
      </c>
      <c r="N167" s="7"/>
      <c r="O167" s="7"/>
      <c r="P167" s="7">
        <f t="shared" si="35"/>
        <v>37926</v>
      </c>
      <c r="Q167" s="7">
        <v>37925</v>
      </c>
      <c r="R167">
        <v>2</v>
      </c>
      <c r="T167" s="7">
        <f t="shared" si="36"/>
        <v>37926</v>
      </c>
      <c r="U167" s="7">
        <v>37925</v>
      </c>
      <c r="V167">
        <v>2.2000000000000002</v>
      </c>
      <c r="W167">
        <v>2.2000000000000002</v>
      </c>
      <c r="Y167" s="7">
        <f t="shared" si="37"/>
        <v>37926</v>
      </c>
      <c r="Z167" s="7">
        <v>37925</v>
      </c>
      <c r="AA167">
        <v>32.027999999999999</v>
      </c>
      <c r="AC167" s="7">
        <f t="shared" si="38"/>
        <v>37926</v>
      </c>
      <c r="AD167" s="7">
        <v>37925</v>
      </c>
      <c r="AE167">
        <v>0.4</v>
      </c>
      <c r="AG167" s="7">
        <f t="shared" si="39"/>
        <v>37926</v>
      </c>
      <c r="AH167" s="7">
        <v>37925</v>
      </c>
      <c r="AI167">
        <v>2.3860000000000001</v>
      </c>
      <c r="AS167" s="7">
        <f t="shared" si="40"/>
        <v>37895</v>
      </c>
      <c r="AT167" s="7">
        <v>37894</v>
      </c>
      <c r="AU167">
        <v>1</v>
      </c>
    </row>
    <row r="168" spans="1:47" x14ac:dyDescent="0.25">
      <c r="A168" s="7">
        <v>37895</v>
      </c>
      <c r="B168" s="7">
        <f t="shared" si="31"/>
        <v>37895</v>
      </c>
      <c r="C168" s="7">
        <f t="shared" si="32"/>
        <v>37622</v>
      </c>
      <c r="H168" s="7">
        <v>37894</v>
      </c>
      <c r="I168" s="7">
        <v>37895</v>
      </c>
      <c r="J168" s="7"/>
      <c r="K168" s="7">
        <v>37894</v>
      </c>
      <c r="L168" s="7">
        <f t="shared" si="33"/>
        <v>37925</v>
      </c>
      <c r="M168" s="7">
        <f t="shared" si="34"/>
        <v>37895</v>
      </c>
      <c r="N168" s="7"/>
      <c r="O168" s="7"/>
      <c r="P168" s="7">
        <f t="shared" si="35"/>
        <v>37895</v>
      </c>
      <c r="Q168" s="7">
        <v>37894</v>
      </c>
      <c r="R168">
        <v>2</v>
      </c>
      <c r="T168" s="7">
        <f t="shared" si="36"/>
        <v>37895</v>
      </c>
      <c r="U168" s="7">
        <v>37894</v>
      </c>
      <c r="V168">
        <v>2.19</v>
      </c>
      <c r="W168">
        <v>2.19</v>
      </c>
      <c r="Y168" s="7">
        <f t="shared" si="37"/>
        <v>37895</v>
      </c>
      <c r="Z168" s="7">
        <v>37894</v>
      </c>
      <c r="AA168">
        <v>31.898</v>
      </c>
      <c r="AC168" s="7">
        <f t="shared" si="38"/>
        <v>37895</v>
      </c>
      <c r="AD168" s="7">
        <v>37894</v>
      </c>
      <c r="AE168">
        <v>0</v>
      </c>
      <c r="AG168" s="7">
        <f t="shared" si="39"/>
        <v>37895</v>
      </c>
      <c r="AH168" s="7">
        <v>37894</v>
      </c>
      <c r="AI168">
        <v>2.13</v>
      </c>
      <c r="AS168" s="7">
        <f t="shared" si="40"/>
        <v>37865</v>
      </c>
      <c r="AT168" s="7">
        <v>37864</v>
      </c>
      <c r="AU168">
        <v>2.4</v>
      </c>
    </row>
    <row r="169" spans="1:47" x14ac:dyDescent="0.25">
      <c r="A169" s="7">
        <v>37865</v>
      </c>
      <c r="B169" s="7">
        <f t="shared" si="31"/>
        <v>37803</v>
      </c>
      <c r="C169" s="7">
        <f t="shared" si="32"/>
        <v>37622</v>
      </c>
      <c r="H169" s="7">
        <v>37862</v>
      </c>
      <c r="I169" s="7">
        <v>37865</v>
      </c>
      <c r="J169" s="7"/>
      <c r="K169" s="7">
        <v>37864</v>
      </c>
      <c r="L169" s="7">
        <f t="shared" si="33"/>
        <v>37894</v>
      </c>
      <c r="M169" s="7">
        <f t="shared" si="34"/>
        <v>37865</v>
      </c>
      <c r="N169" s="7"/>
      <c r="O169" s="7"/>
      <c r="P169" s="7">
        <f t="shared" si="35"/>
        <v>37865</v>
      </c>
      <c r="Q169" s="7">
        <v>37862</v>
      </c>
      <c r="R169">
        <v>2</v>
      </c>
      <c r="T169" s="7">
        <f t="shared" si="36"/>
        <v>37865</v>
      </c>
      <c r="U169" s="7">
        <v>37862</v>
      </c>
      <c r="V169">
        <v>2.13</v>
      </c>
      <c r="W169">
        <v>2.13</v>
      </c>
      <c r="Y169" s="7">
        <f t="shared" si="37"/>
        <v>37865</v>
      </c>
      <c r="Z169" s="7">
        <v>37862</v>
      </c>
      <c r="AA169">
        <v>32.47</v>
      </c>
      <c r="AC169" s="7">
        <f t="shared" si="38"/>
        <v>37865</v>
      </c>
      <c r="AD169" s="7">
        <v>37864</v>
      </c>
      <c r="AE169">
        <v>-0.1</v>
      </c>
      <c r="AG169" s="7">
        <f t="shared" si="39"/>
        <v>37865</v>
      </c>
      <c r="AH169" s="7">
        <v>37862</v>
      </c>
      <c r="AI169">
        <v>2.3149999999999999</v>
      </c>
      <c r="AS169" s="7">
        <f t="shared" si="40"/>
        <v>37834</v>
      </c>
      <c r="AT169" s="7">
        <v>37833</v>
      </c>
      <c r="AU169">
        <v>-0.4</v>
      </c>
    </row>
    <row r="170" spans="1:47" x14ac:dyDescent="0.25">
      <c r="A170" s="7">
        <v>37834</v>
      </c>
      <c r="B170" s="7">
        <f t="shared" si="31"/>
        <v>37803</v>
      </c>
      <c r="C170" s="7">
        <f t="shared" si="32"/>
        <v>37622</v>
      </c>
      <c r="H170" s="7">
        <v>37833</v>
      </c>
      <c r="I170" s="7">
        <v>37834</v>
      </c>
      <c r="J170" s="7"/>
      <c r="K170" s="7">
        <v>37833</v>
      </c>
      <c r="L170" s="7">
        <f t="shared" si="33"/>
        <v>37864</v>
      </c>
      <c r="M170" s="7">
        <f t="shared" si="34"/>
        <v>37834</v>
      </c>
      <c r="N170" s="7"/>
      <c r="O170" s="7"/>
      <c r="P170" s="7">
        <f t="shared" si="35"/>
        <v>37834</v>
      </c>
      <c r="Q170" s="7">
        <v>37833</v>
      </c>
      <c r="R170">
        <v>2</v>
      </c>
      <c r="T170" s="7">
        <f t="shared" si="36"/>
        <v>37834</v>
      </c>
      <c r="U170" s="7">
        <v>37833</v>
      </c>
      <c r="V170">
        <v>2.27</v>
      </c>
      <c r="W170">
        <v>2.27</v>
      </c>
      <c r="Y170" s="7">
        <f t="shared" si="37"/>
        <v>37834</v>
      </c>
      <c r="Z170" s="7">
        <v>37833</v>
      </c>
      <c r="AA170">
        <v>32.341999999999999</v>
      </c>
      <c r="AC170" s="7">
        <f t="shared" si="38"/>
        <v>37834</v>
      </c>
      <c r="AD170" s="7">
        <v>37833</v>
      </c>
      <c r="AE170">
        <v>-0.1</v>
      </c>
      <c r="AG170" s="7">
        <f t="shared" si="39"/>
        <v>37834</v>
      </c>
      <c r="AH170" s="7">
        <v>37833</v>
      </c>
      <c r="AI170">
        <v>2.1120000000000001</v>
      </c>
      <c r="AS170" s="7">
        <f t="shared" si="40"/>
        <v>37803</v>
      </c>
      <c r="AT170" s="7">
        <v>37802</v>
      </c>
      <c r="AU170">
        <v>1.1000000000000001</v>
      </c>
    </row>
    <row r="171" spans="1:47" x14ac:dyDescent="0.25">
      <c r="A171" s="7">
        <v>37803</v>
      </c>
      <c r="B171" s="7">
        <f t="shared" si="31"/>
        <v>37803</v>
      </c>
      <c r="C171" s="7">
        <f t="shared" si="32"/>
        <v>37622</v>
      </c>
      <c r="H171" s="7">
        <v>37802</v>
      </c>
      <c r="I171" s="7">
        <v>37803</v>
      </c>
      <c r="J171" s="7"/>
      <c r="K171" s="7">
        <v>37802</v>
      </c>
      <c r="L171" s="7">
        <f t="shared" si="33"/>
        <v>37833</v>
      </c>
      <c r="M171" s="7">
        <f t="shared" si="34"/>
        <v>37803</v>
      </c>
      <c r="N171" s="7"/>
      <c r="O171" s="7"/>
      <c r="P171" s="7">
        <f t="shared" si="35"/>
        <v>37803</v>
      </c>
      <c r="Q171" s="7">
        <v>37802</v>
      </c>
      <c r="R171">
        <v>2.25</v>
      </c>
      <c r="T171" s="7">
        <f t="shared" si="36"/>
        <v>37803</v>
      </c>
      <c r="U171" s="7">
        <v>37802</v>
      </c>
      <c r="V171">
        <v>2.21</v>
      </c>
      <c r="W171">
        <v>2.21</v>
      </c>
      <c r="Y171" s="7">
        <f t="shared" si="37"/>
        <v>37803</v>
      </c>
      <c r="Z171" s="7">
        <v>37802</v>
      </c>
      <c r="AA171">
        <v>31.61</v>
      </c>
      <c r="AC171" s="7">
        <f t="shared" si="38"/>
        <v>37803</v>
      </c>
      <c r="AD171" s="7">
        <v>37802</v>
      </c>
      <c r="AE171">
        <v>0.3</v>
      </c>
      <c r="AG171" s="7">
        <f t="shared" si="39"/>
        <v>37803</v>
      </c>
      <c r="AH171" s="7">
        <v>37802</v>
      </c>
      <c r="AI171">
        <v>2.06</v>
      </c>
      <c r="AS171" s="7">
        <f t="shared" si="40"/>
        <v>37773</v>
      </c>
      <c r="AT171" s="7">
        <v>37772</v>
      </c>
      <c r="AU171">
        <v>-1.9</v>
      </c>
    </row>
    <row r="172" spans="1:47" x14ac:dyDescent="0.25">
      <c r="A172" s="7">
        <v>37773</v>
      </c>
      <c r="B172" s="7">
        <f t="shared" si="31"/>
        <v>37712</v>
      </c>
      <c r="C172" s="7">
        <f t="shared" si="32"/>
        <v>37622</v>
      </c>
      <c r="H172" s="7">
        <v>37771</v>
      </c>
      <c r="I172" s="7">
        <v>37773</v>
      </c>
      <c r="J172" s="7"/>
      <c r="K172" s="7">
        <v>37772</v>
      </c>
      <c r="L172" s="7">
        <f t="shared" si="33"/>
        <v>37802</v>
      </c>
      <c r="M172" s="7">
        <f t="shared" si="34"/>
        <v>37773</v>
      </c>
      <c r="N172" s="7"/>
      <c r="O172" s="7"/>
      <c r="P172" s="7">
        <f t="shared" si="35"/>
        <v>37773</v>
      </c>
      <c r="Q172" s="7">
        <v>37771</v>
      </c>
      <c r="R172">
        <v>2.5</v>
      </c>
      <c r="T172" s="7">
        <f t="shared" si="36"/>
        <v>37773</v>
      </c>
      <c r="U172" s="7">
        <v>37771</v>
      </c>
      <c r="V172">
        <v>2.38</v>
      </c>
      <c r="W172">
        <v>2.38</v>
      </c>
      <c r="Y172" s="7">
        <f t="shared" si="37"/>
        <v>37773</v>
      </c>
      <c r="Z172" s="7">
        <v>37771</v>
      </c>
      <c r="AA172">
        <v>31.373000000000001</v>
      </c>
      <c r="AC172" s="7">
        <f t="shared" si="38"/>
        <v>37773</v>
      </c>
      <c r="AD172" s="7">
        <v>37772</v>
      </c>
      <c r="AE172">
        <v>0</v>
      </c>
      <c r="AG172" s="7">
        <f t="shared" si="39"/>
        <v>37773</v>
      </c>
      <c r="AH172" s="7">
        <v>37771</v>
      </c>
      <c r="AI172">
        <v>2.1419999999999999</v>
      </c>
      <c r="AS172" s="7">
        <f t="shared" si="40"/>
        <v>37742</v>
      </c>
      <c r="AT172" s="7">
        <v>37741</v>
      </c>
      <c r="AU172">
        <v>2.1</v>
      </c>
    </row>
    <row r="173" spans="1:47" x14ac:dyDescent="0.25">
      <c r="A173" s="7">
        <v>37742</v>
      </c>
      <c r="B173" s="7">
        <f t="shared" si="31"/>
        <v>37712</v>
      </c>
      <c r="C173" s="7">
        <f t="shared" si="32"/>
        <v>37622</v>
      </c>
      <c r="H173" s="7">
        <v>37741</v>
      </c>
      <c r="I173" s="7">
        <v>37742</v>
      </c>
      <c r="J173" s="7"/>
      <c r="K173" s="7">
        <v>37741</v>
      </c>
      <c r="L173" s="7">
        <f t="shared" si="33"/>
        <v>37772</v>
      </c>
      <c r="M173" s="7">
        <f t="shared" si="34"/>
        <v>37742</v>
      </c>
      <c r="N173" s="7"/>
      <c r="O173" s="7"/>
      <c r="P173" s="7">
        <f t="shared" si="35"/>
        <v>37742</v>
      </c>
      <c r="Q173" s="7">
        <v>37741</v>
      </c>
      <c r="R173">
        <v>2.5</v>
      </c>
      <c r="T173" s="7">
        <f t="shared" si="36"/>
        <v>37742</v>
      </c>
      <c r="U173" s="7">
        <v>37741</v>
      </c>
      <c r="V173">
        <v>2.48</v>
      </c>
      <c r="W173">
        <v>2.48</v>
      </c>
      <c r="Y173" s="7">
        <f t="shared" si="37"/>
        <v>37742</v>
      </c>
      <c r="Z173" s="7">
        <v>37741</v>
      </c>
      <c r="AA173">
        <v>31.486999999999998</v>
      </c>
      <c r="AC173" s="7">
        <f t="shared" si="38"/>
        <v>37742</v>
      </c>
      <c r="AD173" s="7">
        <v>37741</v>
      </c>
      <c r="AE173">
        <v>-0.1</v>
      </c>
      <c r="AG173" s="7">
        <f t="shared" si="39"/>
        <v>37742</v>
      </c>
      <c r="AH173" s="7">
        <v>37741</v>
      </c>
      <c r="AI173">
        <v>2.423</v>
      </c>
      <c r="AS173" s="7">
        <f t="shared" si="40"/>
        <v>37712</v>
      </c>
      <c r="AT173" s="7">
        <v>37711</v>
      </c>
      <c r="AU173">
        <v>0</v>
      </c>
    </row>
    <row r="174" spans="1:47" x14ac:dyDescent="0.25">
      <c r="A174" s="7">
        <v>37712</v>
      </c>
      <c r="B174" s="7">
        <f t="shared" si="31"/>
        <v>37712</v>
      </c>
      <c r="C174" s="7">
        <f t="shared" si="32"/>
        <v>37622</v>
      </c>
      <c r="H174" s="7">
        <v>37711</v>
      </c>
      <c r="I174" s="7">
        <v>37712</v>
      </c>
      <c r="J174" s="7"/>
      <c r="K174" s="7">
        <v>37711</v>
      </c>
      <c r="L174" s="7">
        <f t="shared" si="33"/>
        <v>37741</v>
      </c>
      <c r="M174" s="7">
        <f t="shared" si="34"/>
        <v>37712</v>
      </c>
      <c r="N174" s="7"/>
      <c r="O174" s="7"/>
      <c r="P174" s="7">
        <f t="shared" si="35"/>
        <v>37712</v>
      </c>
      <c r="Q174" s="7">
        <v>37711</v>
      </c>
      <c r="R174">
        <v>2.5</v>
      </c>
      <c r="T174" s="7">
        <f t="shared" si="36"/>
        <v>37712</v>
      </c>
      <c r="U174" s="7">
        <v>37711</v>
      </c>
      <c r="V174">
        <v>2.4</v>
      </c>
      <c r="W174">
        <v>2.4</v>
      </c>
      <c r="Y174" s="7">
        <f t="shared" si="37"/>
        <v>37712</v>
      </c>
      <c r="Z174" s="7">
        <v>37711</v>
      </c>
      <c r="AA174">
        <v>32.052</v>
      </c>
      <c r="AC174" s="7">
        <f t="shared" si="38"/>
        <v>37712</v>
      </c>
      <c r="AD174" s="7">
        <v>37711</v>
      </c>
      <c r="AE174">
        <v>-0.4</v>
      </c>
      <c r="AG174" s="7">
        <f t="shared" si="39"/>
        <v>37712</v>
      </c>
      <c r="AH174" s="7">
        <v>37711</v>
      </c>
      <c r="AI174">
        <v>2.3940000000000001</v>
      </c>
      <c r="AS174" s="7">
        <f t="shared" si="40"/>
        <v>37681</v>
      </c>
      <c r="AT174" s="7">
        <v>37680</v>
      </c>
      <c r="AU174">
        <v>-1.1000000000000001</v>
      </c>
    </row>
    <row r="175" spans="1:47" x14ac:dyDescent="0.25">
      <c r="A175" s="7">
        <v>37681</v>
      </c>
      <c r="B175" s="7">
        <f t="shared" si="31"/>
        <v>37622</v>
      </c>
      <c r="C175" s="7">
        <f t="shared" si="32"/>
        <v>37622</v>
      </c>
      <c r="H175" s="7">
        <v>37680</v>
      </c>
      <c r="I175" s="7">
        <v>37681</v>
      </c>
      <c r="J175" s="7"/>
      <c r="K175" s="7">
        <v>37680</v>
      </c>
      <c r="L175" s="7">
        <f t="shared" si="33"/>
        <v>37711</v>
      </c>
      <c r="M175" s="7">
        <f t="shared" si="34"/>
        <v>37681</v>
      </c>
      <c r="N175" s="7"/>
      <c r="O175" s="7"/>
      <c r="P175" s="7">
        <f t="shared" si="35"/>
        <v>37681</v>
      </c>
      <c r="Q175" s="7">
        <v>37680</v>
      </c>
      <c r="R175">
        <v>2.5</v>
      </c>
      <c r="T175" s="7">
        <f t="shared" si="36"/>
        <v>37681</v>
      </c>
      <c r="U175" s="7">
        <v>37680</v>
      </c>
      <c r="V175">
        <v>2.35</v>
      </c>
      <c r="W175">
        <v>2.35</v>
      </c>
      <c r="Y175" s="7">
        <f t="shared" si="37"/>
        <v>37681</v>
      </c>
      <c r="Z175" s="7">
        <v>37680</v>
      </c>
      <c r="AA175">
        <v>31.824999999999999</v>
      </c>
      <c r="AC175" s="7">
        <f t="shared" si="38"/>
        <v>37681</v>
      </c>
      <c r="AD175" s="7">
        <v>37680</v>
      </c>
      <c r="AE175">
        <v>-0.4</v>
      </c>
      <c r="AG175" s="7">
        <f t="shared" si="39"/>
        <v>37681</v>
      </c>
      <c r="AH175" s="7">
        <v>37680</v>
      </c>
      <c r="AI175">
        <v>2.4119999999999999</v>
      </c>
      <c r="AS175" s="7">
        <f t="shared" si="40"/>
        <v>37653</v>
      </c>
      <c r="AT175" s="7">
        <v>37652</v>
      </c>
      <c r="AU175">
        <v>-2.6</v>
      </c>
    </row>
    <row r="176" spans="1:47" x14ac:dyDescent="0.25">
      <c r="A176" s="7">
        <v>37653</v>
      </c>
      <c r="B176" s="7">
        <f t="shared" si="31"/>
        <v>37622</v>
      </c>
      <c r="C176" s="7">
        <f t="shared" si="32"/>
        <v>37622</v>
      </c>
      <c r="H176" s="7">
        <v>37652</v>
      </c>
      <c r="I176" s="7">
        <v>37653</v>
      </c>
      <c r="J176" s="7"/>
      <c r="K176" s="7">
        <v>37652</v>
      </c>
      <c r="L176" s="7">
        <f t="shared" si="33"/>
        <v>37680</v>
      </c>
      <c r="M176" s="7">
        <f t="shared" si="34"/>
        <v>37653</v>
      </c>
      <c r="N176" s="7"/>
      <c r="O176" s="7"/>
      <c r="P176" s="7">
        <f t="shared" si="35"/>
        <v>37653</v>
      </c>
      <c r="Q176" s="7">
        <v>37652</v>
      </c>
      <c r="R176">
        <v>2.5</v>
      </c>
      <c r="T176" s="7">
        <f t="shared" si="36"/>
        <v>37653</v>
      </c>
      <c r="U176" s="7">
        <v>37652</v>
      </c>
      <c r="V176">
        <v>2.58</v>
      </c>
      <c r="W176">
        <v>2.58</v>
      </c>
      <c r="Y176" s="7">
        <f t="shared" si="37"/>
        <v>37653</v>
      </c>
      <c r="Z176" s="7">
        <v>37652</v>
      </c>
      <c r="AA176">
        <v>31.495999999999999</v>
      </c>
      <c r="AC176" s="7">
        <f t="shared" si="38"/>
        <v>37653</v>
      </c>
      <c r="AD176" s="7">
        <v>37652</v>
      </c>
      <c r="AE176">
        <v>-0.4</v>
      </c>
      <c r="AG176" s="7">
        <f t="shared" si="39"/>
        <v>37653</v>
      </c>
      <c r="AH176" s="7">
        <v>37652</v>
      </c>
      <c r="AI176">
        <v>2.6360000000000001</v>
      </c>
      <c r="AS176" s="7" t="e">
        <f t="shared" si="40"/>
        <v>#N/A</v>
      </c>
      <c r="AT176" s="7">
        <v>37621</v>
      </c>
      <c r="AU176">
        <v>-0.1</v>
      </c>
    </row>
    <row r="177" spans="33:47" x14ac:dyDescent="0.25">
      <c r="AG177" s="7" t="e">
        <f t="shared" si="39"/>
        <v>#N/A</v>
      </c>
      <c r="AH177" s="7">
        <v>37621</v>
      </c>
      <c r="AI177">
        <v>2.7490000000000001</v>
      </c>
      <c r="AS177" s="7" t="e">
        <f t="shared" si="40"/>
        <v>#N/A</v>
      </c>
      <c r="AT177" s="7">
        <v>37590</v>
      </c>
      <c r="AU177">
        <v>2.6</v>
      </c>
    </row>
    <row r="178" spans="33:47" x14ac:dyDescent="0.25">
      <c r="AS178" s="7" t="e">
        <f t="shared" si="40"/>
        <v>#N/A</v>
      </c>
      <c r="AT178" s="7">
        <v>37560</v>
      </c>
      <c r="AU178">
        <v>1.3</v>
      </c>
    </row>
    <row r="179" spans="33:47" x14ac:dyDescent="0.25">
      <c r="AS179" s="7" t="e">
        <f t="shared" si="40"/>
        <v>#N/A</v>
      </c>
      <c r="AT179" s="7">
        <v>37529</v>
      </c>
      <c r="AU179">
        <v>4.4000000000000004</v>
      </c>
    </row>
    <row r="180" spans="33:47" x14ac:dyDescent="0.25">
      <c r="AS180" s="7" t="e">
        <f t="shared" si="40"/>
        <v>#N/A</v>
      </c>
      <c r="AT180" s="7">
        <v>37499</v>
      </c>
      <c r="AU180">
        <v>-5.2</v>
      </c>
    </row>
    <row r="181" spans="33:47" x14ac:dyDescent="0.25">
      <c r="AS181" s="7" t="e">
        <f t="shared" si="40"/>
        <v>#N/A</v>
      </c>
      <c r="AT181" s="7">
        <v>37468</v>
      </c>
      <c r="AU181">
        <v>2.9</v>
      </c>
    </row>
    <row r="182" spans="33:47" x14ac:dyDescent="0.25">
      <c r="AS182" s="7" t="e">
        <f t="shared" si="40"/>
        <v>#N/A</v>
      </c>
      <c r="AT182" s="7">
        <v>37437</v>
      </c>
      <c r="AU182">
        <v>-0.1</v>
      </c>
    </row>
    <row r="183" spans="33:47" x14ac:dyDescent="0.25">
      <c r="AS183" s="7" t="e">
        <f t="shared" si="40"/>
        <v>#N/A</v>
      </c>
      <c r="AT183" s="7">
        <v>37407</v>
      </c>
      <c r="AU183">
        <v>0.7</v>
      </c>
    </row>
    <row r="184" spans="33:47" x14ac:dyDescent="0.25">
      <c r="AS184" s="7" t="e">
        <f t="shared" si="40"/>
        <v>#N/A</v>
      </c>
      <c r="AT184" s="7">
        <v>37376</v>
      </c>
      <c r="AU184">
        <v>-0.6</v>
      </c>
    </row>
    <row r="185" spans="33:47" x14ac:dyDescent="0.25">
      <c r="AS185" s="7" t="e">
        <f t="shared" si="40"/>
        <v>#N/A</v>
      </c>
      <c r="AT185" s="7">
        <v>37346</v>
      </c>
      <c r="AU185">
        <v>0.7</v>
      </c>
    </row>
    <row r="186" spans="33:47" x14ac:dyDescent="0.25">
      <c r="AS186" s="7" t="e">
        <f t="shared" si="40"/>
        <v>#N/A</v>
      </c>
      <c r="AT186" s="7">
        <v>37315</v>
      </c>
      <c r="AU186">
        <v>2.1</v>
      </c>
    </row>
    <row r="187" spans="33:47" x14ac:dyDescent="0.25">
      <c r="AS187" s="7" t="e">
        <f t="shared" si="40"/>
        <v>#N/A</v>
      </c>
      <c r="AT187" s="7">
        <v>37287</v>
      </c>
      <c r="AU187">
        <v>-3.5</v>
      </c>
    </row>
    <row r="188" spans="33:47" x14ac:dyDescent="0.25">
      <c r="AS188" s="7" t="e">
        <f t="shared" si="40"/>
        <v>#N/A</v>
      </c>
      <c r="AT188" s="7">
        <v>37256</v>
      </c>
      <c r="AU188">
        <v>1.9</v>
      </c>
    </row>
    <row r="189" spans="33:47" x14ac:dyDescent="0.25">
      <c r="AS189" s="7" t="e">
        <f t="shared" si="40"/>
        <v>#N/A</v>
      </c>
      <c r="AT189" s="7">
        <v>37225</v>
      </c>
      <c r="AU189">
        <v>0.5</v>
      </c>
    </row>
    <row r="190" spans="33:47" x14ac:dyDescent="0.25">
      <c r="AS190" s="7" t="e">
        <f t="shared" si="40"/>
        <v>#N/A</v>
      </c>
      <c r="AT190" s="7">
        <v>37195</v>
      </c>
      <c r="AU190">
        <v>0.3</v>
      </c>
    </row>
    <row r="191" spans="33:47" x14ac:dyDescent="0.25">
      <c r="AS191" s="7" t="e">
        <f t="shared" si="40"/>
        <v>#N/A</v>
      </c>
      <c r="AT191" s="7">
        <v>37164</v>
      </c>
      <c r="AU191">
        <v>-2</v>
      </c>
    </row>
    <row r="192" spans="33:47" x14ac:dyDescent="0.25">
      <c r="AS192" s="7" t="e">
        <f t="shared" si="40"/>
        <v>#N/A</v>
      </c>
      <c r="AT192" s="7">
        <v>37134</v>
      </c>
      <c r="AU192">
        <v>1.5</v>
      </c>
    </row>
    <row r="193" spans="45:47" x14ac:dyDescent="0.25">
      <c r="AS193" s="7" t="e">
        <f t="shared" si="40"/>
        <v>#N/A</v>
      </c>
      <c r="AT193" s="7">
        <v>37103</v>
      </c>
      <c r="AU193">
        <v>-1.2</v>
      </c>
    </row>
    <row r="194" spans="45:47" x14ac:dyDescent="0.25">
      <c r="AS194" s="7" t="e">
        <f t="shared" si="40"/>
        <v>#N/A</v>
      </c>
      <c r="AT194" s="7">
        <v>37072</v>
      </c>
      <c r="AU194">
        <v>0</v>
      </c>
    </row>
    <row r="195" spans="45:47" x14ac:dyDescent="0.25">
      <c r="AS195" s="7" t="e">
        <f t="shared" si="40"/>
        <v>#N/A</v>
      </c>
      <c r="AT195" s="7">
        <v>37042</v>
      </c>
      <c r="AU195">
        <v>0.5</v>
      </c>
    </row>
    <row r="196" spans="45:47" x14ac:dyDescent="0.25">
      <c r="AS196" s="7" t="e">
        <f t="shared" si="40"/>
        <v>#N/A</v>
      </c>
      <c r="AT196" s="7">
        <v>37011</v>
      </c>
      <c r="AU196">
        <v>0.4</v>
      </c>
    </row>
    <row r="197" spans="45:47" x14ac:dyDescent="0.25">
      <c r="AS197" s="7" t="e">
        <f t="shared" si="40"/>
        <v>#N/A</v>
      </c>
      <c r="AT197" s="7">
        <v>36981</v>
      </c>
      <c r="AU197">
        <v>-0.5</v>
      </c>
    </row>
    <row r="198" spans="45:47" x14ac:dyDescent="0.25">
      <c r="AS198" s="7" t="e">
        <f t="shared" si="40"/>
        <v>#N/A</v>
      </c>
      <c r="AT198" s="7">
        <v>36950</v>
      </c>
      <c r="AU198">
        <v>0.1</v>
      </c>
    </row>
    <row r="199" spans="45:47" x14ac:dyDescent="0.25">
      <c r="AS199" s="7" t="e">
        <f t="shared" si="40"/>
        <v>#N/A</v>
      </c>
      <c r="AT199" s="7">
        <v>36922</v>
      </c>
      <c r="AU199">
        <v>0.7</v>
      </c>
    </row>
    <row r="200" spans="45:47" x14ac:dyDescent="0.25">
      <c r="AS200" s="7" t="e">
        <f t="shared" si="40"/>
        <v>#N/A</v>
      </c>
      <c r="AT200" s="7">
        <v>36891</v>
      </c>
      <c r="AU200">
        <v>2.8</v>
      </c>
    </row>
    <row r="201" spans="45:47" x14ac:dyDescent="0.25">
      <c r="AS201" s="7" t="e">
        <f t="shared" ref="AS201:AS210" si="41">VLOOKUP(AT201,$K$8:$M$176,3,0)</f>
        <v>#N/A</v>
      </c>
      <c r="AT201" s="7">
        <v>36860</v>
      </c>
      <c r="AU201">
        <v>-0.2</v>
      </c>
    </row>
    <row r="202" spans="45:47" x14ac:dyDescent="0.25">
      <c r="AS202" s="7" t="e">
        <f t="shared" si="41"/>
        <v>#N/A</v>
      </c>
      <c r="AT202" s="7">
        <v>36830</v>
      </c>
      <c r="AU202">
        <v>0.8</v>
      </c>
    </row>
    <row r="203" spans="45:47" x14ac:dyDescent="0.25">
      <c r="AS203" s="7" t="e">
        <f t="shared" si="41"/>
        <v>#N/A</v>
      </c>
      <c r="AT203" s="7">
        <v>36799</v>
      </c>
      <c r="AU203">
        <v>0.1</v>
      </c>
    </row>
    <row r="204" spans="45:47" x14ac:dyDescent="0.25">
      <c r="AS204" s="7" t="e">
        <f t="shared" si="41"/>
        <v>#N/A</v>
      </c>
      <c r="AT204" s="7">
        <v>36769</v>
      </c>
      <c r="AU204">
        <v>3.8</v>
      </c>
    </row>
    <row r="205" spans="45:47" x14ac:dyDescent="0.25">
      <c r="AS205" s="7" t="e">
        <f t="shared" si="41"/>
        <v>#N/A</v>
      </c>
      <c r="AT205" s="7">
        <v>36738</v>
      </c>
      <c r="AU205">
        <v>0.7</v>
      </c>
    </row>
    <row r="206" spans="45:47" x14ac:dyDescent="0.25">
      <c r="AS206" s="7" t="e">
        <f t="shared" si="41"/>
        <v>#N/A</v>
      </c>
      <c r="AT206" s="7">
        <v>36707</v>
      </c>
      <c r="AU206">
        <v>-0.5</v>
      </c>
    </row>
    <row r="207" spans="45:47" x14ac:dyDescent="0.25">
      <c r="AS207" s="7" t="e">
        <f t="shared" si="41"/>
        <v>#N/A</v>
      </c>
      <c r="AT207" s="7">
        <v>36677</v>
      </c>
      <c r="AU207">
        <v>2.6</v>
      </c>
    </row>
    <row r="208" spans="45:47" x14ac:dyDescent="0.25">
      <c r="AS208" s="7" t="e">
        <f t="shared" si="41"/>
        <v>#N/A</v>
      </c>
      <c r="AT208" s="7">
        <v>36646</v>
      </c>
      <c r="AU208">
        <v>0.8</v>
      </c>
    </row>
    <row r="209" spans="45:47" x14ac:dyDescent="0.25">
      <c r="AS209" s="7" t="e">
        <f t="shared" si="41"/>
        <v>#N/A</v>
      </c>
      <c r="AT209" s="7">
        <v>36616</v>
      </c>
      <c r="AU209">
        <v>0.8</v>
      </c>
    </row>
    <row r="210" spans="45:47" x14ac:dyDescent="0.25">
      <c r="AS210" s="7" t="e">
        <f t="shared" si="41"/>
        <v>#N/A</v>
      </c>
      <c r="AT210" s="7">
        <v>36585</v>
      </c>
      <c r="AU210">
        <v>2.7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3</vt:i4>
      </vt:variant>
      <vt:variant>
        <vt:lpstr>Pojmenované oblasti</vt:lpstr>
      </vt:variant>
      <vt:variant>
        <vt:i4>5</vt:i4>
      </vt:variant>
    </vt:vector>
  </HeadingPairs>
  <TitlesOfParts>
    <vt:vector size="8" baseType="lpstr">
      <vt:lpstr>List1</vt:lpstr>
      <vt:lpstr>List2</vt:lpstr>
      <vt:lpstr>List3</vt:lpstr>
      <vt:lpstr>rngCNBrepo</vt:lpstr>
      <vt:lpstr>rngCPI</vt:lpstr>
      <vt:lpstr>rngEURCZK</vt:lpstr>
      <vt:lpstr>rngEURIBOR</vt:lpstr>
      <vt:lpstr>rngPribor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EGateA_Kiosk</dc:creator>
  <cp:lastModifiedBy>Macháček Vít</cp:lastModifiedBy>
  <dcterms:created xsi:type="dcterms:W3CDTF">2017-02-23T15:31:34Z</dcterms:created>
  <dcterms:modified xsi:type="dcterms:W3CDTF">2017-02-24T16:23:47Z</dcterms:modified>
</cp:coreProperties>
</file>