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lMe\Covid\Excel\"/>
    </mc:Choice>
  </mc:AlternateContent>
  <xr:revisionPtr revIDLastSave="0" documentId="13_ncr:1_{497C6976-C0DA-4897-9F9A-24C56B0CCF59}" xr6:coauthVersionLast="45" xr6:coauthVersionMax="45" xr10:uidLastSave="{00000000-0000-0000-0000-000000000000}"/>
  <bookViews>
    <workbookView xWindow="-120" yWindow="-120" windowWidth="29040" windowHeight="15990" xr2:uid="{C6EFD3A4-A7B5-475D-8F42-E10B52230622}"/>
  </bookViews>
  <sheets>
    <sheet name="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J55" i="1" l="1"/>
  <c r="DJ25" i="1"/>
  <c r="DJ26" i="1"/>
  <c r="DJ27" i="1" s="1"/>
  <c r="DJ34" i="1"/>
  <c r="DJ35" i="1"/>
  <c r="DJ36" i="1"/>
  <c r="DJ37" i="1"/>
  <c r="DJ44" i="1" s="1" a="1"/>
  <c r="DJ44" i="1" s="1"/>
  <c r="DJ38" i="1"/>
  <c r="DJ39" i="1"/>
  <c r="DJ40" i="1"/>
  <c r="DJ41" i="1"/>
  <c r="DJ42" i="1" s="1"/>
  <c r="DJ48" i="1"/>
  <c r="DJ4" i="1"/>
  <c r="DJ5" i="1"/>
  <c r="DJ6" i="1"/>
  <c r="DJ7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CC65" i="1"/>
  <c r="CD65" i="1"/>
  <c r="CE65" i="1"/>
  <c r="CF65" i="1"/>
  <c r="CG65" i="1"/>
  <c r="CH65" i="1"/>
  <c r="CI65" i="1"/>
  <c r="CJ65" i="1"/>
  <c r="CK65" i="1"/>
  <c r="CL65" i="1"/>
  <c r="CM65" i="1"/>
  <c r="CN65" i="1"/>
  <c r="CO65" i="1"/>
  <c r="CP65" i="1"/>
  <c r="CQ65" i="1"/>
  <c r="CR65" i="1"/>
  <c r="CS65" i="1"/>
  <c r="CT65" i="1"/>
  <c r="CU65" i="1"/>
  <c r="CV65" i="1"/>
  <c r="CW65" i="1"/>
  <c r="CX65" i="1"/>
  <c r="CY65" i="1"/>
  <c r="CZ65" i="1"/>
  <c r="DA65" i="1"/>
  <c r="DB65" i="1"/>
  <c r="DC65" i="1"/>
  <c r="DD65" i="1"/>
  <c r="DE65" i="1"/>
  <c r="DF65" i="1"/>
  <c r="DG65" i="1"/>
  <c r="DH65" i="1"/>
  <c r="DI65" i="1"/>
  <c r="DJ65" i="1"/>
  <c r="DK65" i="1"/>
  <c r="DL65" i="1"/>
  <c r="DM65" i="1"/>
  <c r="DN65" i="1"/>
  <c r="DO65" i="1"/>
  <c r="DP65" i="1"/>
  <c r="DQ65" i="1"/>
  <c r="DR65" i="1"/>
  <c r="DS65" i="1"/>
  <c r="DT65" i="1"/>
  <c r="DU65" i="1"/>
  <c r="DV65" i="1"/>
  <c r="DW65" i="1"/>
  <c r="DX65" i="1"/>
  <c r="DY65" i="1"/>
  <c r="DZ65" i="1"/>
  <c r="EA65" i="1"/>
  <c r="EB65" i="1"/>
  <c r="EC65" i="1"/>
  <c r="ED65" i="1"/>
  <c r="EE65" i="1"/>
  <c r="EF65" i="1"/>
  <c r="EG65" i="1"/>
  <c r="EH65" i="1"/>
  <c r="EI65" i="1"/>
  <c r="EJ65" i="1"/>
  <c r="EK65" i="1"/>
  <c r="EL65" i="1"/>
  <c r="EM65" i="1"/>
  <c r="EN65" i="1"/>
  <c r="EO65" i="1"/>
  <c r="EP65" i="1"/>
  <c r="EQ65" i="1"/>
  <c r="ER65" i="1"/>
  <c r="ES65" i="1"/>
  <c r="ET65" i="1"/>
  <c r="EU65" i="1"/>
  <c r="EV65" i="1"/>
  <c r="EW65" i="1"/>
  <c r="EX65" i="1"/>
  <c r="EY65" i="1"/>
  <c r="EZ65" i="1"/>
  <c r="FA65" i="1"/>
  <c r="FB65" i="1"/>
  <c r="FC65" i="1"/>
  <c r="FD65" i="1"/>
  <c r="DC85" i="1"/>
  <c r="CY28" i="1" s="1"/>
  <c r="DD85" i="1"/>
  <c r="DJ31" i="1" l="1"/>
  <c r="DJ32" i="1"/>
  <c r="DJ28" i="1"/>
  <c r="DJ46" i="1"/>
  <c r="DJ49" i="1" s="1"/>
  <c r="DJ29" i="1"/>
  <c r="DJ30" i="1" s="1"/>
  <c r="CU28" i="1"/>
  <c r="CI28" i="1"/>
  <c r="BW28" i="1"/>
  <c r="BK28" i="1"/>
  <c r="AY28" i="1"/>
  <c r="EY28" i="1"/>
  <c r="EI28" i="1"/>
  <c r="DW28" i="1"/>
  <c r="DO28" i="1"/>
  <c r="DG28" i="1"/>
  <c r="DC28" i="1"/>
  <c r="CX28" i="1"/>
  <c r="CT28" i="1"/>
  <c r="CP28" i="1"/>
  <c r="CL28" i="1"/>
  <c r="CH28" i="1"/>
  <c r="CD28" i="1"/>
  <c r="BZ28" i="1"/>
  <c r="BV28" i="1"/>
  <c r="BR28" i="1"/>
  <c r="BN28" i="1"/>
  <c r="BJ28" i="1"/>
  <c r="BF28" i="1"/>
  <c r="BB28" i="1"/>
  <c r="AX28" i="1"/>
  <c r="FB28" i="1"/>
  <c r="EX28" i="1"/>
  <c r="ET28" i="1"/>
  <c r="EP28" i="1"/>
  <c r="EL28" i="1"/>
  <c r="EH28" i="1"/>
  <c r="ED28" i="1"/>
  <c r="DZ28" i="1"/>
  <c r="DV28" i="1"/>
  <c r="DR28" i="1"/>
  <c r="DN28" i="1"/>
  <c r="DH28" i="1"/>
  <c r="CZ28" i="1"/>
  <c r="CM28" i="1"/>
  <c r="CE28" i="1"/>
  <c r="BS28" i="1"/>
  <c r="BG28" i="1"/>
  <c r="FC28" i="1"/>
  <c r="EQ28" i="1"/>
  <c r="EE28" i="1"/>
  <c r="DK28" i="1"/>
  <c r="DF28" i="1"/>
  <c r="DB28" i="1"/>
  <c r="CW28" i="1"/>
  <c r="CS28" i="1"/>
  <c r="CO28" i="1"/>
  <c r="CK28" i="1"/>
  <c r="CG28" i="1"/>
  <c r="CC28" i="1"/>
  <c r="BY28" i="1"/>
  <c r="BU28" i="1"/>
  <c r="BQ28" i="1"/>
  <c r="BM28" i="1"/>
  <c r="BI28" i="1"/>
  <c r="BE28" i="1"/>
  <c r="BA28" i="1"/>
  <c r="AW28" i="1"/>
  <c r="FA28" i="1"/>
  <c r="EW28" i="1"/>
  <c r="ES28" i="1"/>
  <c r="EO28" i="1"/>
  <c r="EK28" i="1"/>
  <c r="EG28" i="1"/>
  <c r="EC28" i="1"/>
  <c r="DY28" i="1"/>
  <c r="DU28" i="1"/>
  <c r="DQ28" i="1"/>
  <c r="DM28" i="1"/>
  <c r="DI28" i="1"/>
  <c r="DD28" i="1"/>
  <c r="CQ28" i="1"/>
  <c r="CA28" i="1"/>
  <c r="BO28" i="1"/>
  <c r="BC28" i="1"/>
  <c r="EU28" i="1"/>
  <c r="EM28" i="1"/>
  <c r="EA28" i="1"/>
  <c r="DS28" i="1"/>
  <c r="DE28" i="1"/>
  <c r="DA28" i="1"/>
  <c r="CV28" i="1"/>
  <c r="CR28" i="1"/>
  <c r="CN28" i="1"/>
  <c r="CJ28" i="1"/>
  <c r="CF28" i="1"/>
  <c r="CB28" i="1"/>
  <c r="BX28" i="1"/>
  <c r="BT28" i="1"/>
  <c r="BP28" i="1"/>
  <c r="BL28" i="1"/>
  <c r="BH28" i="1"/>
  <c r="BD28" i="1"/>
  <c r="AZ28" i="1"/>
  <c r="FD28" i="1"/>
  <c r="EZ28" i="1"/>
  <c r="EV28" i="1"/>
  <c r="ER28" i="1"/>
  <c r="EN28" i="1"/>
  <c r="EJ28" i="1"/>
  <c r="EF28" i="1"/>
  <c r="EB28" i="1"/>
  <c r="DX28" i="1"/>
  <c r="DT28" i="1"/>
  <c r="DP28" i="1"/>
  <c r="DL28" i="1"/>
  <c r="EC13" i="1"/>
  <c r="ED13" i="1"/>
  <c r="EE13" i="1"/>
  <c r="EF13" i="1"/>
  <c r="EQ29" i="1" s="1"/>
  <c r="EQ30" i="1" s="1"/>
  <c r="EG13" i="1"/>
  <c r="EH13" i="1"/>
  <c r="EI13" i="1"/>
  <c r="EJ13" i="1"/>
  <c r="EU29" i="1" s="1"/>
  <c r="EU30" i="1" s="1"/>
  <c r="EK13" i="1"/>
  <c r="EL13" i="1"/>
  <c r="EM13" i="1"/>
  <c r="EN13" i="1"/>
  <c r="EY29" i="1" s="1"/>
  <c r="EY30" i="1" s="1"/>
  <c r="EO13" i="1"/>
  <c r="EP13" i="1"/>
  <c r="EQ13" i="1"/>
  <c r="ER13" i="1"/>
  <c r="FC29" i="1" s="1"/>
  <c r="FC30" i="1" s="1"/>
  <c r="ES13" i="1"/>
  <c r="ET13" i="1"/>
  <c r="EU13" i="1"/>
  <c r="EV13" i="1"/>
  <c r="EW13" i="1"/>
  <c r="EX13" i="1"/>
  <c r="EY13" i="1"/>
  <c r="EZ13" i="1"/>
  <c r="FA13" i="1"/>
  <c r="FB13" i="1"/>
  <c r="FC13" i="1"/>
  <c r="FD13" i="1"/>
  <c r="EM29" i="1"/>
  <c r="EM30" i="1" s="1"/>
  <c r="EH9" i="1"/>
  <c r="EI9" i="1" s="1"/>
  <c r="EJ9" i="1" s="1"/>
  <c r="EK9" i="1" s="1"/>
  <c r="EI10" i="1"/>
  <c r="EI11" i="1"/>
  <c r="EH17" i="1"/>
  <c r="EI17" i="1" s="1"/>
  <c r="EJ17" i="1" s="1"/>
  <c r="EK17" i="1"/>
  <c r="EL17" i="1" s="1"/>
  <c r="EM17" i="1" s="1"/>
  <c r="EN17" i="1" s="1"/>
  <c r="EO17" i="1" s="1"/>
  <c r="EP17" i="1" s="1"/>
  <c r="EQ17" i="1" s="1"/>
  <c r="ER17" i="1" s="1"/>
  <c r="ES17" i="1" s="1"/>
  <c r="ET17" i="1" s="1"/>
  <c r="EU17" i="1" s="1"/>
  <c r="EV17" i="1" s="1"/>
  <c r="EW17" i="1" s="1"/>
  <c r="EX17" i="1" s="1"/>
  <c r="EY17" i="1" s="1"/>
  <c r="EZ17" i="1" s="1"/>
  <c r="FA17" i="1" s="1"/>
  <c r="FB17" i="1" s="1"/>
  <c r="FC17" i="1" s="1"/>
  <c r="FD17" i="1" s="1"/>
  <c r="EH18" i="1"/>
  <c r="EI18" i="1"/>
  <c r="EJ18" i="1"/>
  <c r="EK18" i="1" s="1"/>
  <c r="EL18" i="1" s="1"/>
  <c r="EM18" i="1" s="1"/>
  <c r="EN18" i="1"/>
  <c r="EO18" i="1" s="1"/>
  <c r="EP18" i="1"/>
  <c r="EQ18" i="1" s="1"/>
  <c r="ER18" i="1" s="1"/>
  <c r="ES18" i="1" s="1"/>
  <c r="ET18" i="1" s="1"/>
  <c r="EU18" i="1" s="1"/>
  <c r="EV18" i="1" s="1"/>
  <c r="EW18" i="1" s="1"/>
  <c r="EX18" i="1" s="1"/>
  <c r="EY18" i="1" s="1"/>
  <c r="EZ18" i="1" s="1"/>
  <c r="FA18" i="1" s="1"/>
  <c r="FB18" i="1" s="1"/>
  <c r="FC18" i="1" s="1"/>
  <c r="FD18" i="1" s="1"/>
  <c r="EH19" i="1"/>
  <c r="EI19" i="1"/>
  <c r="EJ19" i="1" s="1"/>
  <c r="EK19" i="1"/>
  <c r="EL19" i="1" s="1"/>
  <c r="EM19" i="1" s="1"/>
  <c r="EN19" i="1" s="1"/>
  <c r="EO19" i="1" s="1"/>
  <c r="EP19" i="1" s="1"/>
  <c r="EQ19" i="1" s="1"/>
  <c r="ER19" i="1" s="1"/>
  <c r="ES19" i="1" s="1"/>
  <c r="ET19" i="1" s="1"/>
  <c r="EU19" i="1" s="1"/>
  <c r="EV19" i="1" s="1"/>
  <c r="EW19" i="1" s="1"/>
  <c r="EX19" i="1" s="1"/>
  <c r="EY19" i="1" s="1"/>
  <c r="EZ19" i="1" s="1"/>
  <c r="FA19" i="1" s="1"/>
  <c r="FB19" i="1" s="1"/>
  <c r="FC19" i="1" s="1"/>
  <c r="FD19" i="1" s="1"/>
  <c r="EH20" i="1"/>
  <c r="EI20" i="1" s="1"/>
  <c r="EJ20" i="1"/>
  <c r="EK20" i="1"/>
  <c r="EL20" i="1" s="1"/>
  <c r="EM20" i="1" s="1"/>
  <c r="EN20" i="1" s="1"/>
  <c r="EO20" i="1"/>
  <c r="EP20" i="1"/>
  <c r="EQ20" i="1" s="1"/>
  <c r="ER20" i="1" s="1"/>
  <c r="ES20" i="1" s="1"/>
  <c r="ET20" i="1" s="1"/>
  <c r="EU20" i="1" s="1"/>
  <c r="EV20" i="1" s="1"/>
  <c r="EW20" i="1" s="1"/>
  <c r="EX20" i="1" s="1"/>
  <c r="EY20" i="1" s="1"/>
  <c r="EZ20" i="1" s="1"/>
  <c r="FA20" i="1" s="1"/>
  <c r="FB20" i="1" s="1"/>
  <c r="FC20" i="1" s="1"/>
  <c r="FD20" i="1" s="1"/>
  <c r="EH22" i="1"/>
  <c r="EI22" i="1"/>
  <c r="EH29" i="1"/>
  <c r="EH30" i="1" s="1"/>
  <c r="EI29" i="1"/>
  <c r="EI30" i="1" s="1"/>
  <c r="EJ29" i="1"/>
  <c r="EK29" i="1"/>
  <c r="EK30" i="1" s="1"/>
  <c r="EL29" i="1"/>
  <c r="EL30" i="1" s="1"/>
  <c r="EN29" i="1"/>
  <c r="EO29" i="1"/>
  <c r="EO30" i="1" s="1"/>
  <c r="EP29" i="1"/>
  <c r="EP30" i="1" s="1"/>
  <c r="ER29" i="1"/>
  <c r="ER30" i="1" s="1"/>
  <c r="ES29" i="1"/>
  <c r="ES30" i="1" s="1"/>
  <c r="ET29" i="1"/>
  <c r="ET30" i="1" s="1"/>
  <c r="EV29" i="1"/>
  <c r="EV30" i="1" s="1"/>
  <c r="EW29" i="1"/>
  <c r="EW30" i="1" s="1"/>
  <c r="EX29" i="1"/>
  <c r="EX30" i="1" s="1"/>
  <c r="EZ29" i="1"/>
  <c r="EZ30" i="1" s="1"/>
  <c r="FA29" i="1"/>
  <c r="FA30" i="1" s="1"/>
  <c r="FB29" i="1"/>
  <c r="FB30" i="1" s="1"/>
  <c r="FD29" i="1"/>
  <c r="FD30" i="1" s="1"/>
  <c r="EJ30" i="1"/>
  <c r="EN30" i="1"/>
  <c r="EH52" i="1"/>
  <c r="DI55" i="1"/>
  <c r="DI34" i="1"/>
  <c r="DI41" i="1" s="1"/>
  <c r="DI42" i="1" s="1"/>
  <c r="DI35" i="1"/>
  <c r="DI36" i="1"/>
  <c r="DI37" i="1"/>
  <c r="DI38" i="1"/>
  <c r="DI39" i="1"/>
  <c r="DI40" i="1"/>
  <c r="DI48" i="1"/>
  <c r="DI25" i="1"/>
  <c r="DI26" i="1"/>
  <c r="DI27" i="1"/>
  <c r="DI4" i="1"/>
  <c r="DI5" i="1"/>
  <c r="DI6" i="1" s="1"/>
  <c r="DI7" i="1"/>
  <c r="EK22" i="1" l="1"/>
  <c r="EK10" i="1"/>
  <c r="EK11" i="1" s="1"/>
  <c r="EL9" i="1"/>
  <c r="EI52" i="1"/>
  <c r="EH53" i="1"/>
  <c r="EH54" i="1"/>
  <c r="EI57" i="1"/>
  <c r="EJ10" i="1"/>
  <c r="EJ11" i="1" s="1"/>
  <c r="EJ22" i="1"/>
  <c r="EH10" i="1"/>
  <c r="EH11" i="1" s="1"/>
  <c r="DI44" i="1" a="1"/>
  <c r="DI44" i="1" s="1"/>
  <c r="DI46" i="1"/>
  <c r="DI49" i="1" s="1"/>
  <c r="EH12" i="1" l="1"/>
  <c r="EH57" i="1"/>
  <c r="EJ52" i="1"/>
  <c r="EI53" i="1"/>
  <c r="EI54" i="1"/>
  <c r="EM9" i="1"/>
  <c r="EL10" i="1"/>
  <c r="EL11" i="1" s="1"/>
  <c r="EL22" i="1"/>
  <c r="EK12" i="1"/>
  <c r="EK57" i="1"/>
  <c r="EI62" i="1"/>
  <c r="EI61" i="1"/>
  <c r="EI60" i="1"/>
  <c r="EI63" i="1"/>
  <c r="EI59" i="1"/>
  <c r="EI64" i="1"/>
  <c r="EI12" i="1"/>
  <c r="EJ12" i="1"/>
  <c r="EJ57" i="1"/>
  <c r="EJ53" i="1" l="1"/>
  <c r="EK52" i="1"/>
  <c r="EJ54" i="1"/>
  <c r="EJ59" i="1"/>
  <c r="EJ58" i="1"/>
  <c r="EJ62" i="1"/>
  <c r="EJ61" i="1"/>
  <c r="EJ64" i="1"/>
  <c r="EJ60" i="1"/>
  <c r="EJ63" i="1"/>
  <c r="EN9" i="1"/>
  <c r="EM10" i="1"/>
  <c r="EM11" i="1" s="1"/>
  <c r="EM22" i="1"/>
  <c r="EK60" i="1"/>
  <c r="EK59" i="1"/>
  <c r="EK63" i="1"/>
  <c r="EK62" i="1"/>
  <c r="EK58" i="1"/>
  <c r="EK64" i="1"/>
  <c r="EK61" i="1"/>
  <c r="EL12" i="1"/>
  <c r="EL57" i="1"/>
  <c r="EH61" i="1"/>
  <c r="EH60" i="1"/>
  <c r="EH64" i="1"/>
  <c r="EH59" i="1"/>
  <c r="EH58" i="1"/>
  <c r="EH62" i="1"/>
  <c r="EH63" i="1"/>
  <c r="EI58" i="1"/>
  <c r="EM57" i="1" l="1"/>
  <c r="EM12" i="1"/>
  <c r="EK54" i="1"/>
  <c r="EL52" i="1"/>
  <c r="EK53" i="1"/>
  <c r="EL61" i="1"/>
  <c r="EL60" i="1"/>
  <c r="EL64" i="1"/>
  <c r="EL62" i="1"/>
  <c r="EL63" i="1"/>
  <c r="EL58" i="1"/>
  <c r="EL59" i="1"/>
  <c r="EN10" i="1"/>
  <c r="EN11" i="1" s="1"/>
  <c r="EN22" i="1"/>
  <c r="EO9" i="1"/>
  <c r="EN12" i="1" l="1"/>
  <c r="EN57" i="1"/>
  <c r="EM52" i="1"/>
  <c r="EL54" i="1"/>
  <c r="EL53" i="1"/>
  <c r="EM58" i="1"/>
  <c r="EM61" i="1"/>
  <c r="EM64" i="1"/>
  <c r="EM60" i="1"/>
  <c r="EM62" i="1"/>
  <c r="EM63" i="1"/>
  <c r="EM59" i="1"/>
  <c r="EP9" i="1"/>
  <c r="EO10" i="1"/>
  <c r="EO11" i="1" s="1"/>
  <c r="EO22" i="1"/>
  <c r="EO12" i="1" l="1"/>
  <c r="EO57" i="1"/>
  <c r="EN59" i="1"/>
  <c r="EN58" i="1"/>
  <c r="EN62" i="1"/>
  <c r="EN63" i="1"/>
  <c r="EN64" i="1"/>
  <c r="EN60" i="1"/>
  <c r="EN61" i="1"/>
  <c r="EM53" i="1"/>
  <c r="EM54" i="1"/>
  <c r="EN52" i="1"/>
  <c r="EQ9" i="1"/>
  <c r="EP22" i="1"/>
  <c r="EP10" i="1"/>
  <c r="EP11" i="1" s="1"/>
  <c r="EQ10" i="1" l="1"/>
  <c r="EQ11" i="1" s="1"/>
  <c r="EQ22" i="1"/>
  <c r="ER9" i="1"/>
  <c r="EO60" i="1"/>
  <c r="EO59" i="1"/>
  <c r="EO63" i="1"/>
  <c r="EO58" i="1"/>
  <c r="EO62" i="1"/>
  <c r="EO64" i="1"/>
  <c r="EO61" i="1"/>
  <c r="EP12" i="1"/>
  <c r="EP57" i="1"/>
  <c r="EN53" i="1"/>
  <c r="EO52" i="1"/>
  <c r="EN54" i="1"/>
  <c r="EO54" i="1" l="1"/>
  <c r="EP52" i="1"/>
  <c r="EO53" i="1"/>
  <c r="ER10" i="1"/>
  <c r="ER11" i="1" s="1"/>
  <c r="ER22" i="1"/>
  <c r="ES9" i="1"/>
  <c r="EP61" i="1"/>
  <c r="EP60" i="1"/>
  <c r="EP64" i="1"/>
  <c r="EP59" i="1"/>
  <c r="EP62" i="1"/>
  <c r="EP63" i="1"/>
  <c r="EP58" i="1"/>
  <c r="EQ57" i="1"/>
  <c r="EQ12" i="1"/>
  <c r="EQ58" i="1" l="1"/>
  <c r="EQ61" i="1"/>
  <c r="EQ60" i="1"/>
  <c r="EQ59" i="1"/>
  <c r="EQ62" i="1"/>
  <c r="EQ63" i="1"/>
  <c r="EQ64" i="1"/>
  <c r="ET9" i="1"/>
  <c r="ES10" i="1"/>
  <c r="ES11" i="1" s="1"/>
  <c r="ES22" i="1"/>
  <c r="EQ52" i="1"/>
  <c r="EP53" i="1"/>
  <c r="EP54" i="1"/>
  <c r="ER57" i="1"/>
  <c r="ER12" i="1"/>
  <c r="EQ54" i="1" l="1"/>
  <c r="ER52" i="1"/>
  <c r="EQ53" i="1"/>
  <c r="ER59" i="1"/>
  <c r="ER58" i="1"/>
  <c r="ER62" i="1"/>
  <c r="ER61" i="1"/>
  <c r="ER64" i="1"/>
  <c r="ER60" i="1"/>
  <c r="ER63" i="1"/>
  <c r="EU9" i="1"/>
  <c r="ET10" i="1"/>
  <c r="ET11" i="1" s="1"/>
  <c r="ET22" i="1"/>
  <c r="ES12" i="1"/>
  <c r="ES57" i="1"/>
  <c r="ES60" i="1" l="1"/>
  <c r="ES59" i="1"/>
  <c r="ES63" i="1"/>
  <c r="ES61" i="1"/>
  <c r="ES64" i="1"/>
  <c r="ES58" i="1"/>
  <c r="ES62" i="1"/>
  <c r="ER53" i="1"/>
  <c r="ER54" i="1"/>
  <c r="ES52" i="1"/>
  <c r="ET12" i="1"/>
  <c r="ET57" i="1"/>
  <c r="EU22" i="1"/>
  <c r="EV9" i="1"/>
  <c r="EU10" i="1"/>
  <c r="EU11" i="1" s="1"/>
  <c r="ET61" i="1" l="1"/>
  <c r="ET60" i="1"/>
  <c r="ET63" i="1"/>
  <c r="ET59" i="1"/>
  <c r="ET64" i="1"/>
  <c r="ET58" i="1"/>
  <c r="ET62" i="1"/>
  <c r="EU12" i="1"/>
  <c r="EU57" i="1"/>
  <c r="EV10" i="1"/>
  <c r="EV11" i="1" s="1"/>
  <c r="EV22" i="1"/>
  <c r="EW9" i="1"/>
  <c r="ES54" i="1"/>
  <c r="ET52" i="1"/>
  <c r="ES53" i="1"/>
  <c r="EX9" i="1" l="1"/>
  <c r="EW10" i="1"/>
  <c r="EW11" i="1" s="1"/>
  <c r="EW22" i="1"/>
  <c r="EU52" i="1"/>
  <c r="ET53" i="1"/>
  <c r="ET54" i="1"/>
  <c r="EV57" i="1"/>
  <c r="EV12" i="1"/>
  <c r="EU58" i="1"/>
  <c r="EU61" i="1"/>
  <c r="EU62" i="1"/>
  <c r="EU59" i="1"/>
  <c r="EU64" i="1"/>
  <c r="EU63" i="1"/>
  <c r="EU60" i="1"/>
  <c r="EV52" i="1" l="1"/>
  <c r="EU53" i="1"/>
  <c r="EU54" i="1"/>
  <c r="EV59" i="1"/>
  <c r="EV58" i="1"/>
  <c r="EV62" i="1"/>
  <c r="EV64" i="1"/>
  <c r="EV61" i="1"/>
  <c r="EV63" i="1"/>
  <c r="EV60" i="1"/>
  <c r="EW12" i="1"/>
  <c r="EW57" i="1"/>
  <c r="EY9" i="1"/>
  <c r="EX10" i="1"/>
  <c r="EX11" i="1" s="1"/>
  <c r="EX22" i="1"/>
  <c r="EX12" i="1" l="1"/>
  <c r="EX57" i="1"/>
  <c r="EZ9" i="1"/>
  <c r="EY10" i="1"/>
  <c r="EY11" i="1" s="1"/>
  <c r="EY22" i="1"/>
  <c r="EW60" i="1"/>
  <c r="EW59" i="1"/>
  <c r="EW63" i="1"/>
  <c r="EW58" i="1"/>
  <c r="EW64" i="1"/>
  <c r="EW61" i="1"/>
  <c r="EW62" i="1"/>
  <c r="EV53" i="1"/>
  <c r="EV54" i="1"/>
  <c r="EW52" i="1"/>
  <c r="EW54" i="1" l="1"/>
  <c r="EX52" i="1"/>
  <c r="EW53" i="1"/>
  <c r="EY12" i="1"/>
  <c r="EY57" i="1"/>
  <c r="EZ10" i="1"/>
  <c r="EZ11" i="1" s="1"/>
  <c r="EZ22" i="1"/>
  <c r="FA9" i="1"/>
  <c r="EX61" i="1"/>
  <c r="EX60" i="1"/>
  <c r="EX59" i="1"/>
  <c r="EX62" i="1"/>
  <c r="EX63" i="1"/>
  <c r="EX58" i="1"/>
  <c r="EX64" i="1"/>
  <c r="EY52" i="1" l="1"/>
  <c r="EX53" i="1"/>
  <c r="EX54" i="1"/>
  <c r="FA22" i="1"/>
  <c r="FB9" i="1"/>
  <c r="FA10" i="1"/>
  <c r="FA11" i="1" s="1"/>
  <c r="EZ12" i="1"/>
  <c r="EZ57" i="1"/>
  <c r="EY58" i="1"/>
  <c r="EY61" i="1"/>
  <c r="EY60" i="1"/>
  <c r="EY63" i="1"/>
  <c r="EY62" i="1"/>
  <c r="EY59" i="1"/>
  <c r="EY64" i="1"/>
  <c r="FA12" i="1" l="1"/>
  <c r="FA57" i="1"/>
  <c r="EZ59" i="1"/>
  <c r="EZ58" i="1"/>
  <c r="EZ62" i="1"/>
  <c r="EZ61" i="1"/>
  <c r="EZ64" i="1"/>
  <c r="EZ63" i="1"/>
  <c r="EZ60" i="1"/>
  <c r="FC9" i="1"/>
  <c r="FB10" i="1"/>
  <c r="FB11" i="1" s="1"/>
  <c r="FB22" i="1"/>
  <c r="EZ52" i="1"/>
  <c r="EY53" i="1"/>
  <c r="EY54" i="1"/>
  <c r="FB12" i="1" l="1"/>
  <c r="FB57" i="1"/>
  <c r="FD9" i="1"/>
  <c r="FC10" i="1"/>
  <c r="FC11" i="1" s="1"/>
  <c r="FC22" i="1"/>
  <c r="FA60" i="1"/>
  <c r="FA59" i="1"/>
  <c r="FA63" i="1"/>
  <c r="FA62" i="1"/>
  <c r="FA58" i="1"/>
  <c r="FA61" i="1"/>
  <c r="FA64" i="1"/>
  <c r="EZ53" i="1"/>
  <c r="FA52" i="1"/>
  <c r="EZ54" i="1"/>
  <c r="FD10" i="1" l="1"/>
  <c r="FD11" i="1" s="1"/>
  <c r="FD22" i="1"/>
  <c r="FA54" i="1"/>
  <c r="FA53" i="1"/>
  <c r="FB52" i="1"/>
  <c r="FB61" i="1"/>
  <c r="FB60" i="1"/>
  <c r="FB62" i="1"/>
  <c r="FB64" i="1"/>
  <c r="FB58" i="1"/>
  <c r="FB59" i="1"/>
  <c r="FB63" i="1"/>
  <c r="FC57" i="1"/>
  <c r="FC12" i="1"/>
  <c r="FC58" i="1" l="1"/>
  <c r="FC61" i="1"/>
  <c r="FC60" i="1"/>
  <c r="FC64" i="1"/>
  <c r="FC62" i="1"/>
  <c r="FC59" i="1"/>
  <c r="FC63" i="1"/>
  <c r="FC52" i="1"/>
  <c r="FB54" i="1"/>
  <c r="FB53" i="1"/>
  <c r="FD12" i="1"/>
  <c r="FD57" i="1"/>
  <c r="FD59" i="1" l="1"/>
  <c r="FD58" i="1"/>
  <c r="FD62" i="1"/>
  <c r="FD63" i="1"/>
  <c r="FD64" i="1"/>
  <c r="FD60" i="1"/>
  <c r="FD61" i="1"/>
  <c r="FC53" i="1"/>
  <c r="FC54" i="1"/>
  <c r="FD52" i="1"/>
  <c r="FD53" i="1" l="1"/>
  <c r="FD54" i="1"/>
  <c r="DH55" i="1" l="1"/>
  <c r="DH25" i="1"/>
  <c r="DH26" i="1"/>
  <c r="DH27" i="1"/>
  <c r="DH34" i="1"/>
  <c r="DH35" i="1"/>
  <c r="DH36" i="1"/>
  <c r="DH37" i="1"/>
  <c r="DH44" i="1" s="1" a="1"/>
  <c r="DH44" i="1" s="1"/>
  <c r="DH38" i="1"/>
  <c r="DH39" i="1"/>
  <c r="DH40" i="1"/>
  <c r="DH41" i="1"/>
  <c r="DH42" i="1" s="1"/>
  <c r="DH48" i="1"/>
  <c r="DH4" i="1"/>
  <c r="DH5" i="1"/>
  <c r="DH6" i="1" s="1"/>
  <c r="DH7" i="1"/>
  <c r="DG55" i="1"/>
  <c r="DG34" i="1"/>
  <c r="DG35" i="1"/>
  <c r="DG36" i="1"/>
  <c r="DG37" i="1"/>
  <c r="DG38" i="1"/>
  <c r="DG39" i="1"/>
  <c r="DG40" i="1"/>
  <c r="DG48" i="1"/>
  <c r="DG25" i="1"/>
  <c r="DG26" i="1"/>
  <c r="DG27" i="1" s="1"/>
  <c r="DG4" i="1"/>
  <c r="DG5" i="1"/>
  <c r="DG6" i="1" s="1"/>
  <c r="DG7" i="1"/>
  <c r="DG41" i="1" l="1"/>
  <c r="DG42" i="1" s="1"/>
  <c r="DG44" i="1" a="1"/>
  <c r="DH46" i="1"/>
  <c r="DH49" i="1" s="1"/>
  <c r="DG44" i="1"/>
  <c r="DG46" i="1"/>
  <c r="DG49" i="1" s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AL48" i="1"/>
  <c r="DF55" i="1"/>
  <c r="DF25" i="1"/>
  <c r="DF26" i="1"/>
  <c r="DF27" i="1" s="1"/>
  <c r="DF34" i="1"/>
  <c r="DF35" i="1"/>
  <c r="DF36" i="1"/>
  <c r="DF37" i="1"/>
  <c r="DF38" i="1"/>
  <c r="DF39" i="1"/>
  <c r="DF40" i="1"/>
  <c r="DF4" i="1"/>
  <c r="DF5" i="1"/>
  <c r="DF6" i="1" s="1"/>
  <c r="DF7" i="1"/>
  <c r="DF41" i="1" l="1"/>
  <c r="DF42" i="1" s="1"/>
  <c r="DF44" i="1" a="1"/>
  <c r="DF44" i="1" s="1"/>
  <c r="DF46" i="1" l="1"/>
  <c r="DF49" i="1" s="1"/>
  <c r="DB77" i="1" l="1"/>
  <c r="DE55" i="1"/>
  <c r="DE34" i="1"/>
  <c r="DE35" i="1"/>
  <c r="DE41" i="1" s="1"/>
  <c r="DE42" i="1" s="1"/>
  <c r="DE36" i="1"/>
  <c r="DE37" i="1"/>
  <c r="DE38" i="1"/>
  <c r="DE39" i="1"/>
  <c r="DE40" i="1"/>
  <c r="DE25" i="1"/>
  <c r="DE26" i="1"/>
  <c r="DE27" i="1" s="1"/>
  <c r="DE4" i="1"/>
  <c r="DE5" i="1"/>
  <c r="DE6" i="1" s="1"/>
  <c r="DE7" i="1"/>
  <c r="DE44" i="1" l="1" a="1"/>
  <c r="DE44" i="1" s="1"/>
  <c r="DE46" i="1"/>
  <c r="DE49" i="1" s="1"/>
  <c r="DB4" i="1"/>
  <c r="DC4" i="1"/>
  <c r="DD4" i="1"/>
  <c r="DB5" i="1"/>
  <c r="DC5" i="1"/>
  <c r="DD5" i="1"/>
  <c r="DD6" i="1" s="1"/>
  <c r="DB7" i="1"/>
  <c r="DC7" i="1"/>
  <c r="DD7" i="1"/>
  <c r="DD25" i="1"/>
  <c r="DD26" i="1"/>
  <c r="DD27" i="1" s="1"/>
  <c r="DD34" i="1"/>
  <c r="DD35" i="1"/>
  <c r="DD36" i="1"/>
  <c r="DD37" i="1"/>
  <c r="DD38" i="1"/>
  <c r="DD39" i="1"/>
  <c r="DD40" i="1"/>
  <c r="DD55" i="1"/>
  <c r="DB24" i="1"/>
  <c r="DC6" i="1" l="1"/>
  <c r="DB6" i="1"/>
  <c r="DD44" i="1" a="1"/>
  <c r="DD44" i="1" s="1"/>
  <c r="DD41" i="1"/>
  <c r="DD42" i="1" s="1"/>
  <c r="DD46" i="1" l="1"/>
  <c r="DD49" i="1" s="1"/>
  <c r="DC55" i="1"/>
  <c r="DC34" i="1"/>
  <c r="DC35" i="1"/>
  <c r="DC36" i="1"/>
  <c r="DC37" i="1"/>
  <c r="DC38" i="1"/>
  <c r="DC39" i="1"/>
  <c r="DC40" i="1"/>
  <c r="DC25" i="1"/>
  <c r="DC26" i="1"/>
  <c r="DC27" i="1" s="1"/>
  <c r="DC41" i="1" l="1"/>
  <c r="DC42" i="1" s="1"/>
  <c r="DC44" i="1" a="1"/>
  <c r="DC44" i="1" s="1"/>
  <c r="DC46" i="1" l="1"/>
  <c r="DC49" i="1" s="1"/>
  <c r="CT55" i="1"/>
  <c r="CU55" i="1"/>
  <c r="CV55" i="1"/>
  <c r="CW55" i="1"/>
  <c r="CX55" i="1"/>
  <c r="CY55" i="1"/>
  <c r="CZ55" i="1"/>
  <c r="DA55" i="1"/>
  <c r="DB55" i="1"/>
  <c r="DB34" i="1"/>
  <c r="DB35" i="1"/>
  <c r="DB36" i="1"/>
  <c r="DB37" i="1"/>
  <c r="DB38" i="1"/>
  <c r="DB39" i="1"/>
  <c r="DB40" i="1"/>
  <c r="DB25" i="1"/>
  <c r="DB26" i="1"/>
  <c r="DB27" i="1" s="1"/>
  <c r="DA26" i="1"/>
  <c r="DA27" i="1" s="1"/>
  <c r="DA34" i="1"/>
  <c r="DA35" i="1"/>
  <c r="DA36" i="1"/>
  <c r="DA37" i="1"/>
  <c r="DA38" i="1"/>
  <c r="DA39" i="1"/>
  <c r="DA40" i="1"/>
  <c r="DA25" i="1"/>
  <c r="DA4" i="1"/>
  <c r="DA5" i="1"/>
  <c r="DA7" i="1"/>
  <c r="DA6" i="1" l="1"/>
  <c r="DA44" i="1" a="1"/>
  <c r="DA44" i="1" s="1"/>
  <c r="DB41" i="1"/>
  <c r="DB42" i="1" s="1"/>
  <c r="DB44" i="1" a="1"/>
  <c r="DB44" i="1" s="1"/>
  <c r="DA41" i="1"/>
  <c r="DA42" i="1" s="1"/>
  <c r="DB46" i="1" l="1"/>
  <c r="DB49" i="1" s="1"/>
  <c r="DA46" i="1"/>
  <c r="DA49" i="1" s="1"/>
  <c r="CZ34" i="1"/>
  <c r="CZ35" i="1"/>
  <c r="CZ36" i="1"/>
  <c r="CZ37" i="1"/>
  <c r="CZ38" i="1"/>
  <c r="CZ39" i="1"/>
  <c r="CZ40" i="1"/>
  <c r="CZ25" i="1"/>
  <c r="CZ26" i="1"/>
  <c r="CZ27" i="1" s="1"/>
  <c r="CZ4" i="1"/>
  <c r="CZ5" i="1"/>
  <c r="CZ7" i="1"/>
  <c r="CY4" i="1"/>
  <c r="CZ6" i="1" l="1"/>
  <c r="CZ41" i="1"/>
  <c r="CZ42" i="1" s="1"/>
  <c r="CZ44" i="1" a="1"/>
  <c r="CZ44" i="1" s="1"/>
  <c r="CZ46" i="1" l="1"/>
  <c r="CZ49" i="1" s="1"/>
  <c r="CI38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Y27" i="1" s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Y34" i="1"/>
  <c r="CY35" i="1"/>
  <c r="CY36" i="1"/>
  <c r="CY37" i="1"/>
  <c r="CY38" i="1"/>
  <c r="CY39" i="1"/>
  <c r="CY40" i="1"/>
  <c r="CY25" i="1"/>
  <c r="CY7" i="1"/>
  <c r="CY41" i="1" l="1"/>
  <c r="CY42" i="1" s="1"/>
  <c r="CY44" i="1" a="1"/>
  <c r="CY44" i="1" s="1"/>
  <c r="CY6" i="1"/>
  <c r="BC43" i="1"/>
  <c r="BD43" i="1"/>
  <c r="BE43" i="1"/>
  <c r="BF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AL43" i="1"/>
  <c r="CY46" i="1" l="1"/>
  <c r="CY49" i="1" s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AJ55" i="1"/>
  <c r="DF76" i="1"/>
  <c r="DF75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AL47" i="1"/>
  <c r="CX40" i="1"/>
  <c r="CX39" i="1"/>
  <c r="CX38" i="1"/>
  <c r="CX37" i="1"/>
  <c r="CX36" i="1"/>
  <c r="CX35" i="1"/>
  <c r="CX34" i="1"/>
  <c r="AL34" i="1"/>
  <c r="AM34" i="1"/>
  <c r="AL35" i="1"/>
  <c r="AM35" i="1"/>
  <c r="AL36" i="1"/>
  <c r="AM36" i="1"/>
  <c r="AL37" i="1"/>
  <c r="AM37" i="1"/>
  <c r="AL38" i="1"/>
  <c r="AM38" i="1"/>
  <c r="AL39" i="1"/>
  <c r="AM39" i="1"/>
  <c r="AL40" i="1"/>
  <c r="AM40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AO44" i="1" l="1" a="1"/>
  <c r="AO44" i="1" s="1"/>
  <c r="AO41" i="1"/>
  <c r="CW44" i="1" a="1"/>
  <c r="CW44" i="1" s="1"/>
  <c r="CS41" i="1"/>
  <c r="CS46" i="1" s="1"/>
  <c r="CS49" i="1" s="1"/>
  <c r="CO41" i="1"/>
  <c r="CO42" i="1" s="1"/>
  <c r="CK41" i="1"/>
  <c r="CK42" i="1" s="1"/>
  <c r="CG44" i="1" a="1"/>
  <c r="CG44" i="1" s="1"/>
  <c r="CC41" i="1"/>
  <c r="CC42" i="1" s="1"/>
  <c r="BY41" i="1"/>
  <c r="BY42" i="1" s="1"/>
  <c r="BU41" i="1"/>
  <c r="BU42" i="1" s="1"/>
  <c r="BM41" i="1"/>
  <c r="BI41" i="1"/>
  <c r="BI42" i="1" s="1"/>
  <c r="BE41" i="1"/>
  <c r="BE46" i="1" s="1"/>
  <c r="BE49" i="1" s="1"/>
  <c r="AW41" i="1"/>
  <c r="AW42" i="1" s="1"/>
  <c r="CK44" i="1" a="1"/>
  <c r="CK44" i="1" s="1"/>
  <c r="BL41" i="1"/>
  <c r="BL42" i="1" s="1"/>
  <c r="AV41" i="1"/>
  <c r="AV42" i="1" s="1"/>
  <c r="CN41" i="1"/>
  <c r="CN42" i="1" s="1"/>
  <c r="CJ41" i="1"/>
  <c r="CJ42" i="1" s="1"/>
  <c r="CB41" i="1"/>
  <c r="CB42" i="1" s="1"/>
  <c r="BX41" i="1"/>
  <c r="BX46" i="1" s="1"/>
  <c r="BX49" i="1" s="1"/>
  <c r="BT41" i="1"/>
  <c r="BT46" i="1" s="1"/>
  <c r="BT49" i="1" s="1"/>
  <c r="BH41" i="1"/>
  <c r="BH42" i="1" s="1"/>
  <c r="BD41" i="1"/>
  <c r="BD42" i="1" s="1"/>
  <c r="AR41" i="1"/>
  <c r="AR42" i="1" s="1"/>
  <c r="CX44" i="1" a="1"/>
  <c r="CX44" i="1" s="1"/>
  <c r="BU44" i="1" a="1"/>
  <c r="BU44" i="1" s="1"/>
  <c r="BI44" i="1" a="1"/>
  <c r="BI44" i="1" s="1"/>
  <c r="BZ44" i="1" a="1"/>
  <c r="BZ44" i="1" s="1"/>
  <c r="CV44" i="1" a="1"/>
  <c r="CV44" i="1" s="1"/>
  <c r="CT41" i="1"/>
  <c r="CP41" i="1"/>
  <c r="CL44" i="1" a="1"/>
  <c r="CL44" i="1" s="1"/>
  <c r="CH44" i="1" a="1"/>
  <c r="CH44" i="1" s="1"/>
  <c r="CD41" i="1"/>
  <c r="BZ41" i="1"/>
  <c r="BV44" i="1" a="1"/>
  <c r="BV44" i="1" s="1"/>
  <c r="BR44" i="1" a="1"/>
  <c r="BR44" i="1" s="1"/>
  <c r="BN41" i="1"/>
  <c r="BJ44" i="1" a="1"/>
  <c r="BJ44" i="1" s="1"/>
  <c r="BB44" i="1" a="1"/>
  <c r="BB44" i="1" s="1"/>
  <c r="AT44" i="1" a="1"/>
  <c r="AT44" i="1" s="1"/>
  <c r="AL44" i="1" a="1"/>
  <c r="AL44" i="1" s="1"/>
  <c r="BN44" i="1" a="1"/>
  <c r="BN44" i="1" s="1"/>
  <c r="CR44" i="1" a="1"/>
  <c r="CR44" i="1" s="1"/>
  <c r="CF44" i="1" a="1"/>
  <c r="CF44" i="1" s="1"/>
  <c r="CR41" i="1"/>
  <c r="BM42" i="1"/>
  <c r="BM46" i="1"/>
  <c r="BM49" i="1" s="1"/>
  <c r="AO46" i="1"/>
  <c r="AO49" i="1" s="1"/>
  <c r="AO42" i="1"/>
  <c r="CP44" i="1" a="1"/>
  <c r="CP44" i="1" s="1"/>
  <c r="CN44" i="1" a="1"/>
  <c r="CN44" i="1" s="1"/>
  <c r="CJ44" i="1" a="1"/>
  <c r="CJ44" i="1" s="1"/>
  <c r="CB44" i="1" a="1"/>
  <c r="CB44" i="1" s="1"/>
  <c r="BX44" i="1" a="1"/>
  <c r="BX44" i="1" s="1"/>
  <c r="BT44" i="1" a="1"/>
  <c r="BT44" i="1" s="1"/>
  <c r="BP44" i="1" a="1"/>
  <c r="BP44" i="1" s="1"/>
  <c r="BL44" i="1" a="1"/>
  <c r="BL44" i="1" s="1"/>
  <c r="BH44" i="1" a="1"/>
  <c r="BH44" i="1" s="1"/>
  <c r="BD44" i="1" a="1"/>
  <c r="BD44" i="1" s="1"/>
  <c r="AZ44" i="1" a="1"/>
  <c r="AZ44" i="1" s="1"/>
  <c r="AV44" i="1" a="1"/>
  <c r="AV44" i="1" s="1"/>
  <c r="AR44" i="1" a="1"/>
  <c r="AR44" i="1" s="1"/>
  <c r="AN44" i="1" a="1"/>
  <c r="AN44" i="1" s="1"/>
  <c r="AN41" i="1"/>
  <c r="AL41" i="1"/>
  <c r="CV41" i="1"/>
  <c r="CF41" i="1"/>
  <c r="BP41" i="1"/>
  <c r="AZ41" i="1"/>
  <c r="CU44" i="1" a="1"/>
  <c r="CU44" i="1" s="1"/>
  <c r="CQ44" i="1" a="1"/>
  <c r="CQ44" i="1" s="1"/>
  <c r="CM44" i="1" a="1"/>
  <c r="CM44" i="1" s="1"/>
  <c r="CI44" i="1" a="1"/>
  <c r="CI44" i="1" s="1"/>
  <c r="CE44" i="1" a="1"/>
  <c r="CE44" i="1" s="1"/>
  <c r="CA44" i="1" a="1"/>
  <c r="CA44" i="1" s="1"/>
  <c r="BW44" i="1" a="1"/>
  <c r="BW44" i="1" s="1"/>
  <c r="BS44" i="1" a="1"/>
  <c r="BS44" i="1" s="1"/>
  <c r="BO44" i="1" a="1"/>
  <c r="BO44" i="1" s="1"/>
  <c r="BK44" i="1" a="1"/>
  <c r="BK44" i="1" s="1"/>
  <c r="BG44" i="1" a="1"/>
  <c r="BG44" i="1" s="1"/>
  <c r="BC44" i="1" a="1"/>
  <c r="BC44" i="1" s="1"/>
  <c r="AY44" i="1" a="1"/>
  <c r="AY44" i="1" s="1"/>
  <c r="AU44" i="1" a="1"/>
  <c r="AU44" i="1" s="1"/>
  <c r="AQ44" i="1" a="1"/>
  <c r="AQ44" i="1" s="1"/>
  <c r="AM44" i="1" a="1"/>
  <c r="AM44" i="1" s="1"/>
  <c r="CU41" i="1"/>
  <c r="CQ41" i="1"/>
  <c r="CM41" i="1"/>
  <c r="CI41" i="1"/>
  <c r="CE41" i="1"/>
  <c r="CA41" i="1"/>
  <c r="BW41" i="1"/>
  <c r="BS41" i="1"/>
  <c r="BO41" i="1"/>
  <c r="BK41" i="1"/>
  <c r="BG41" i="1"/>
  <c r="BC41" i="1"/>
  <c r="AY41" i="1"/>
  <c r="AU41" i="1"/>
  <c r="AQ41" i="1"/>
  <c r="CT44" i="1" a="1"/>
  <c r="CT44" i="1" s="1"/>
  <c r="CO44" i="1" a="1"/>
  <c r="CO44" i="1" s="1"/>
  <c r="CD44" i="1" a="1"/>
  <c r="CD44" i="1" s="1"/>
  <c r="BY44" i="1" a="1"/>
  <c r="BY44" i="1" s="1"/>
  <c r="BM44" i="1" a="1"/>
  <c r="BM44" i="1" s="1"/>
  <c r="AW44" i="1" a="1"/>
  <c r="AW44" i="1" s="1"/>
  <c r="BF44" i="1" a="1"/>
  <c r="BF44" i="1" s="1"/>
  <c r="AX44" i="1" a="1"/>
  <c r="AX44" i="1" s="1"/>
  <c r="AP44" i="1" a="1"/>
  <c r="AP44" i="1" s="1"/>
  <c r="AM41" i="1"/>
  <c r="CL41" i="1"/>
  <c r="CH41" i="1"/>
  <c r="BV41" i="1"/>
  <c r="BR41" i="1"/>
  <c r="BJ41" i="1"/>
  <c r="BF41" i="1"/>
  <c r="BB41" i="1"/>
  <c r="AX41" i="1"/>
  <c r="AT41" i="1"/>
  <c r="AP41" i="1"/>
  <c r="CS44" i="1" a="1"/>
  <c r="CS44" i="1" s="1"/>
  <c r="CC44" i="1" a="1"/>
  <c r="CC44" i="1" s="1"/>
  <c r="BE44" i="1" a="1"/>
  <c r="BE44" i="1" s="1"/>
  <c r="BQ44" i="1" a="1"/>
  <c r="BQ44" i="1" s="1"/>
  <c r="BA44" i="1" a="1"/>
  <c r="BA44" i="1" s="1"/>
  <c r="AS44" i="1" a="1"/>
  <c r="AS44" i="1" s="1"/>
  <c r="CW41" i="1"/>
  <c r="CG41" i="1"/>
  <c r="BQ41" i="1"/>
  <c r="BA41" i="1"/>
  <c r="AS41" i="1"/>
  <c r="CX41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CX25" i="1"/>
  <c r="CX27" i="1"/>
  <c r="CX4" i="1"/>
  <c r="CX6" i="1"/>
  <c r="BY46" i="1" l="1"/>
  <c r="BY49" i="1" s="1"/>
  <c r="BE42" i="1"/>
  <c r="BL46" i="1"/>
  <c r="BL49" i="1" s="1"/>
  <c r="CJ46" i="1"/>
  <c r="CJ49" i="1" s="1"/>
  <c r="BD46" i="1"/>
  <c r="BD49" i="1" s="1"/>
  <c r="BI46" i="1"/>
  <c r="BI49" i="1" s="1"/>
  <c r="CS42" i="1"/>
  <c r="CC46" i="1"/>
  <c r="CC49" i="1" s="1"/>
  <c r="AR46" i="1"/>
  <c r="AR49" i="1" s="1"/>
  <c r="CB46" i="1"/>
  <c r="CB49" i="1" s="1"/>
  <c r="BX42" i="1"/>
  <c r="CK46" i="1"/>
  <c r="CK49" i="1" s="1"/>
  <c r="BH46" i="1"/>
  <c r="BH49" i="1" s="1"/>
  <c r="AV46" i="1"/>
  <c r="AV49" i="1" s="1"/>
  <c r="CN46" i="1"/>
  <c r="CN49" i="1" s="1"/>
  <c r="BT42" i="1"/>
  <c r="AW46" i="1"/>
  <c r="AW49" i="1" s="1"/>
  <c r="BU46" i="1"/>
  <c r="BU49" i="1" s="1"/>
  <c r="CO46" i="1"/>
  <c r="CO49" i="1" s="1"/>
  <c r="CX46" i="1"/>
  <c r="CX49" i="1" s="1"/>
  <c r="CX42" i="1"/>
  <c r="AP46" i="1"/>
  <c r="AP49" i="1" s="1"/>
  <c r="AP42" i="1"/>
  <c r="BF46" i="1"/>
  <c r="BF49" i="1" s="1"/>
  <c r="BF42" i="1"/>
  <c r="CH46" i="1"/>
  <c r="CH49" i="1" s="1"/>
  <c r="CH42" i="1"/>
  <c r="AQ46" i="1"/>
  <c r="AQ49" i="1" s="1"/>
  <c r="AQ42" i="1"/>
  <c r="BP46" i="1"/>
  <c r="BP49" i="1" s="1"/>
  <c r="BP42" i="1"/>
  <c r="AN46" i="1"/>
  <c r="AN49" i="1" s="1"/>
  <c r="AN42" i="1"/>
  <c r="BZ46" i="1"/>
  <c r="BZ49" i="1" s="1"/>
  <c r="BZ42" i="1"/>
  <c r="CP46" i="1"/>
  <c r="CP49" i="1" s="1"/>
  <c r="CP42" i="1"/>
  <c r="AS42" i="1"/>
  <c r="AS46" i="1"/>
  <c r="AS49" i="1" s="1"/>
  <c r="CW46" i="1"/>
  <c r="CW49" i="1" s="1"/>
  <c r="CW42" i="1"/>
  <c r="AT46" i="1"/>
  <c r="AT49" i="1" s="1"/>
  <c r="AT42" i="1"/>
  <c r="BJ46" i="1"/>
  <c r="BJ49" i="1" s="1"/>
  <c r="BJ42" i="1"/>
  <c r="CL46" i="1"/>
  <c r="CL49" i="1" s="1"/>
  <c r="CL42" i="1"/>
  <c r="AU46" i="1"/>
  <c r="AU49" i="1" s="1"/>
  <c r="AU42" i="1"/>
  <c r="BK46" i="1"/>
  <c r="BK49" i="1" s="1"/>
  <c r="BK42" i="1"/>
  <c r="CA46" i="1"/>
  <c r="CA49" i="1" s="1"/>
  <c r="CA42" i="1"/>
  <c r="CQ46" i="1"/>
  <c r="CQ49" i="1" s="1"/>
  <c r="CQ42" i="1"/>
  <c r="CF46" i="1"/>
  <c r="CF49" i="1" s="1"/>
  <c r="CF42" i="1"/>
  <c r="CR46" i="1"/>
  <c r="CR49" i="1" s="1"/>
  <c r="CR42" i="1"/>
  <c r="BN46" i="1"/>
  <c r="BN49" i="1" s="1"/>
  <c r="BN42" i="1"/>
  <c r="CD46" i="1"/>
  <c r="CD49" i="1" s="1"/>
  <c r="CD42" i="1"/>
  <c r="CT46" i="1"/>
  <c r="CT49" i="1" s="1"/>
  <c r="CT42" i="1"/>
  <c r="BG46" i="1"/>
  <c r="BG49" i="1" s="1"/>
  <c r="BG42" i="1"/>
  <c r="CM46" i="1"/>
  <c r="CM49" i="1" s="1"/>
  <c r="CM42" i="1"/>
  <c r="BA46" i="1"/>
  <c r="BA49" i="1" s="1"/>
  <c r="BA42" i="1"/>
  <c r="AX46" i="1"/>
  <c r="AX49" i="1" s="1"/>
  <c r="AX42" i="1"/>
  <c r="BR46" i="1"/>
  <c r="BR49" i="1" s="1"/>
  <c r="BR42" i="1"/>
  <c r="AM46" i="1"/>
  <c r="AM49" i="1" s="1"/>
  <c r="AM42" i="1"/>
  <c r="AY46" i="1"/>
  <c r="AY49" i="1" s="1"/>
  <c r="AY42" i="1"/>
  <c r="BO46" i="1"/>
  <c r="BO49" i="1" s="1"/>
  <c r="BO42" i="1"/>
  <c r="CE46" i="1"/>
  <c r="CE49" i="1" s="1"/>
  <c r="CE42" i="1"/>
  <c r="CU46" i="1"/>
  <c r="CU49" i="1" s="1"/>
  <c r="CU42" i="1"/>
  <c r="CV46" i="1"/>
  <c r="CV49" i="1" s="1"/>
  <c r="CV42" i="1"/>
  <c r="CG46" i="1"/>
  <c r="CG49" i="1" s="1"/>
  <c r="CG42" i="1"/>
  <c r="BW46" i="1"/>
  <c r="BW49" i="1" s="1"/>
  <c r="BW42" i="1"/>
  <c r="BQ46" i="1"/>
  <c r="BQ49" i="1" s="1"/>
  <c r="BQ42" i="1"/>
  <c r="BB46" i="1"/>
  <c r="BB49" i="1" s="1"/>
  <c r="BB42" i="1"/>
  <c r="BV46" i="1"/>
  <c r="BV49" i="1" s="1"/>
  <c r="BV42" i="1"/>
  <c r="BC46" i="1"/>
  <c r="BC49" i="1" s="1"/>
  <c r="BC42" i="1"/>
  <c r="BS46" i="1"/>
  <c r="BS49" i="1" s="1"/>
  <c r="BS42" i="1"/>
  <c r="CI46" i="1"/>
  <c r="CI49" i="1" s="1"/>
  <c r="CI42" i="1"/>
  <c r="AZ46" i="1"/>
  <c r="AZ49" i="1" s="1"/>
  <c r="AZ42" i="1"/>
  <c r="AL46" i="1"/>
  <c r="AL49" i="1" s="1"/>
  <c r="AL42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AW25" i="1"/>
  <c r="AI22" i="1"/>
  <c r="DB76" i="1"/>
  <c r="DB75" i="1"/>
  <c r="DB74" i="1"/>
  <c r="AN6" i="1"/>
  <c r="AM6" i="1"/>
  <c r="AL6" i="1"/>
  <c r="AK6" i="1"/>
  <c r="AJ6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DT32" i="1" l="1"/>
  <c r="DA86" i="1"/>
  <c r="BK6" i="1"/>
  <c r="AR6" i="1"/>
  <c r="AV6" i="1"/>
  <c r="AZ6" i="1"/>
  <c r="BD6" i="1"/>
  <c r="BH6" i="1"/>
  <c r="BL6" i="1"/>
  <c r="BP6" i="1"/>
  <c r="BT6" i="1"/>
  <c r="BX6" i="1"/>
  <c r="CB6" i="1"/>
  <c r="CF6" i="1"/>
  <c r="CJ6" i="1"/>
  <c r="CN6" i="1"/>
  <c r="CR6" i="1"/>
  <c r="CV6" i="1"/>
  <c r="DC86" i="1"/>
  <c r="AU6" i="1"/>
  <c r="BC6" i="1"/>
  <c r="BS6" i="1"/>
  <c r="CA6" i="1"/>
  <c r="CI6" i="1"/>
  <c r="CQ6" i="1"/>
  <c r="AO6" i="1"/>
  <c r="AS6" i="1"/>
  <c r="AW6" i="1"/>
  <c r="BA6" i="1"/>
  <c r="BE6" i="1"/>
  <c r="BI6" i="1"/>
  <c r="BM6" i="1"/>
  <c r="BQ6" i="1"/>
  <c r="BU6" i="1"/>
  <c r="BY6" i="1"/>
  <c r="CC6" i="1"/>
  <c r="CG6" i="1"/>
  <c r="CK6" i="1"/>
  <c r="CO6" i="1"/>
  <c r="CS6" i="1"/>
  <c r="CW6" i="1"/>
  <c r="AQ6" i="1"/>
  <c r="AY6" i="1"/>
  <c r="BG6" i="1"/>
  <c r="BO6" i="1"/>
  <c r="BW6" i="1"/>
  <c r="CE6" i="1"/>
  <c r="CM6" i="1"/>
  <c r="CU6" i="1"/>
  <c r="AP6" i="1"/>
  <c r="AT6" i="1"/>
  <c r="AX6" i="1"/>
  <c r="BB6" i="1"/>
  <c r="BF6" i="1"/>
  <c r="BJ6" i="1"/>
  <c r="BN6" i="1"/>
  <c r="BR6" i="1"/>
  <c r="BV6" i="1"/>
  <c r="BZ6" i="1"/>
  <c r="CD6" i="1"/>
  <c r="CH6" i="1"/>
  <c r="CL6" i="1"/>
  <c r="CP6" i="1"/>
  <c r="CT6" i="1"/>
  <c r="DA84" i="1"/>
  <c r="DC84" i="1"/>
  <c r="DA83" i="1" a="1"/>
  <c r="DJ43" i="1" l="1"/>
  <c r="DJ47" i="1" s="1"/>
  <c r="EK43" i="1"/>
  <c r="EK47" i="1" s="1"/>
  <c r="EO43" i="1"/>
  <c r="EO47" i="1" s="1"/>
  <c r="ES43" i="1"/>
  <c r="ES47" i="1" s="1"/>
  <c r="EW43" i="1"/>
  <c r="EW47" i="1" s="1"/>
  <c r="FA43" i="1"/>
  <c r="FA47" i="1" s="1"/>
  <c r="EI43" i="1"/>
  <c r="EI47" i="1" s="1"/>
  <c r="EQ43" i="1"/>
  <c r="EQ47" i="1" s="1"/>
  <c r="EY43" i="1"/>
  <c r="EY47" i="1" s="1"/>
  <c r="EJ43" i="1"/>
  <c r="EJ47" i="1" s="1"/>
  <c r="EV43" i="1"/>
  <c r="EV47" i="1" s="1"/>
  <c r="EZ43" i="1"/>
  <c r="EZ47" i="1" s="1"/>
  <c r="EH43" i="1"/>
  <c r="EH47" i="1" s="1"/>
  <c r="EL43" i="1"/>
  <c r="EL47" i="1" s="1"/>
  <c r="EP43" i="1"/>
  <c r="EP47" i="1" s="1"/>
  <c r="ET43" i="1"/>
  <c r="ET47" i="1" s="1"/>
  <c r="EX43" i="1"/>
  <c r="EX47" i="1" s="1"/>
  <c r="FB43" i="1"/>
  <c r="FB47" i="1" s="1"/>
  <c r="EM43" i="1"/>
  <c r="EM47" i="1" s="1"/>
  <c r="EU43" i="1"/>
  <c r="EU47" i="1" s="1"/>
  <c r="FC43" i="1"/>
  <c r="FC47" i="1" s="1"/>
  <c r="ER43" i="1"/>
  <c r="ER47" i="1" s="1"/>
  <c r="EN43" i="1"/>
  <c r="EN47" i="1" s="1"/>
  <c r="FD43" i="1"/>
  <c r="FD47" i="1" s="1"/>
  <c r="DI43" i="1"/>
  <c r="DI47" i="1" s="1"/>
  <c r="DS32" i="1"/>
  <c r="DH32" i="1"/>
  <c r="DG43" i="1"/>
  <c r="DG47" i="1" s="1"/>
  <c r="DH43" i="1"/>
  <c r="DH47" i="1" s="1"/>
  <c r="DG32" i="1"/>
  <c r="DR32" i="1"/>
  <c r="DQ32" i="1"/>
  <c r="DF32" i="1"/>
  <c r="DF43" i="1"/>
  <c r="DF47" i="1" s="1"/>
  <c r="DP32" i="1"/>
  <c r="DE32" i="1"/>
  <c r="DO32" i="1"/>
  <c r="DD32" i="1"/>
  <c r="DN32" i="1"/>
  <c r="DC32" i="1"/>
  <c r="DE43" i="1"/>
  <c r="DE47" i="1" s="1"/>
  <c r="DD43" i="1"/>
  <c r="DD47" i="1" s="1"/>
  <c r="DC43" i="1"/>
  <c r="DC47" i="1" s="1"/>
  <c r="DC82" i="1"/>
  <c r="DB43" i="1"/>
  <c r="DB47" i="1" s="1"/>
  <c r="DM32" i="1"/>
  <c r="DL32" i="1"/>
  <c r="DK32" i="1"/>
  <c r="DA32" i="1"/>
  <c r="DA43" i="1"/>
  <c r="DA47" i="1" s="1"/>
  <c r="CZ43" i="1"/>
  <c r="CZ47" i="1" s="1"/>
  <c r="CL32" i="1"/>
  <c r="CK32" i="1"/>
  <c r="BE32" i="1"/>
  <c r="BJ32" i="1"/>
  <c r="CJ32" i="1"/>
  <c r="BD32" i="1"/>
  <c r="CS32" i="1"/>
  <c r="BM32" i="1"/>
  <c r="BZ32" i="1"/>
  <c r="CR32" i="1"/>
  <c r="BL32" i="1"/>
  <c r="BN32" i="1"/>
  <c r="BU32" i="1"/>
  <c r="CP32" i="1"/>
  <c r="CZ32" i="1"/>
  <c r="BT32" i="1"/>
  <c r="BF32" i="1"/>
  <c r="CC32" i="1"/>
  <c r="CB32" i="1"/>
  <c r="DB32" i="1"/>
  <c r="DA82" i="1"/>
  <c r="CY43" i="1"/>
  <c r="CY47" i="1" s="1"/>
  <c r="BQ43" i="1"/>
  <c r="BQ47" i="1" s="1"/>
  <c r="CE43" i="1"/>
  <c r="CE47" i="1" s="1"/>
  <c r="CT43" i="1"/>
  <c r="CT47" i="1" s="1"/>
  <c r="BS43" i="1"/>
  <c r="BS47" i="1" s="1"/>
  <c r="BZ43" i="1"/>
  <c r="BZ47" i="1" s="1"/>
  <c r="CC43" i="1"/>
  <c r="CC47" i="1" s="1"/>
  <c r="CH43" i="1"/>
  <c r="CH47" i="1" s="1"/>
  <c r="CB43" i="1"/>
  <c r="CB47" i="1" s="1"/>
  <c r="CO43" i="1"/>
  <c r="CO47" i="1" s="1"/>
  <c r="BR43" i="1"/>
  <c r="BR47" i="1" s="1"/>
  <c r="BG43" i="1"/>
  <c r="BG47" i="1" s="1"/>
  <c r="DV43" i="1"/>
  <c r="DV47" i="1" s="1"/>
  <c r="EC43" i="1"/>
  <c r="EC47" i="1" s="1"/>
  <c r="DM43" i="1"/>
  <c r="DM47" i="1" s="1"/>
  <c r="DX43" i="1"/>
  <c r="DX47" i="1" s="1"/>
  <c r="DS43" i="1"/>
  <c r="DS47" i="1" s="1"/>
  <c r="CY32" i="1"/>
  <c r="CQ32" i="1"/>
  <c r="CI32" i="1"/>
  <c r="CA32" i="1"/>
  <c r="BS32" i="1"/>
  <c r="BK32" i="1"/>
  <c r="BC32" i="1"/>
  <c r="CF43" i="1"/>
  <c r="CF47" i="1" s="1"/>
  <c r="BT43" i="1"/>
  <c r="BT47" i="1" s="1"/>
  <c r="CG43" i="1"/>
  <c r="CG47" i="1" s="1"/>
  <c r="CU43" i="1"/>
  <c r="CU47" i="1" s="1"/>
  <c r="BH43" i="1"/>
  <c r="BH47" i="1" s="1"/>
  <c r="BU43" i="1"/>
  <c r="BU47" i="1" s="1"/>
  <c r="CI43" i="1"/>
  <c r="CI47" i="1" s="1"/>
  <c r="BN43" i="1"/>
  <c r="BN47" i="1" s="1"/>
  <c r="CS43" i="1"/>
  <c r="CS47" i="1" s="1"/>
  <c r="CL43" i="1"/>
  <c r="CL47" i="1" s="1"/>
  <c r="CR43" i="1"/>
  <c r="CR47" i="1" s="1"/>
  <c r="BV43" i="1"/>
  <c r="BV47" i="1" s="1"/>
  <c r="DR43" i="1"/>
  <c r="DR47" i="1" s="1"/>
  <c r="DZ43" i="1"/>
  <c r="DZ47" i="1" s="1"/>
  <c r="DY43" i="1"/>
  <c r="DY47" i="1" s="1"/>
  <c r="DT43" i="1"/>
  <c r="DT47" i="1" s="1"/>
  <c r="EE43" i="1"/>
  <c r="EE47" i="1" s="1"/>
  <c r="DO43" i="1"/>
  <c r="DO47" i="1" s="1"/>
  <c r="CW32" i="1"/>
  <c r="CO32" i="1"/>
  <c r="CG32" i="1"/>
  <c r="BY32" i="1"/>
  <c r="BQ32" i="1"/>
  <c r="BI32" i="1"/>
  <c r="BA32" i="1"/>
  <c r="CX32" i="1"/>
  <c r="CH32" i="1"/>
  <c r="BR32" i="1"/>
  <c r="BB32" i="1"/>
  <c r="CV32" i="1"/>
  <c r="CN32" i="1"/>
  <c r="CF32" i="1"/>
  <c r="BX32" i="1"/>
  <c r="BP32" i="1"/>
  <c r="BH32" i="1"/>
  <c r="AZ32" i="1"/>
  <c r="CT32" i="1"/>
  <c r="CD32" i="1"/>
  <c r="BM43" i="1"/>
  <c r="BM47" i="1" s="1"/>
  <c r="CJ43" i="1"/>
  <c r="CJ47" i="1" s="1"/>
  <c r="CW43" i="1"/>
  <c r="CW47" i="1" s="1"/>
  <c r="CX43" i="1"/>
  <c r="CX47" i="1" s="1"/>
  <c r="BX43" i="1"/>
  <c r="BX47" i="1" s="1"/>
  <c r="CK43" i="1"/>
  <c r="CK47" i="1" s="1"/>
  <c r="BP43" i="1"/>
  <c r="BP47" i="1" s="1"/>
  <c r="CA43" i="1"/>
  <c r="CA47" i="1" s="1"/>
  <c r="CD43" i="1"/>
  <c r="CD47" i="1" s="1"/>
  <c r="BI43" i="1"/>
  <c r="BI47" i="1" s="1"/>
  <c r="BW43" i="1"/>
  <c r="BW47" i="1" s="1"/>
  <c r="CP43" i="1"/>
  <c r="CP47" i="1" s="1"/>
  <c r="ED43" i="1"/>
  <c r="ED47" i="1" s="1"/>
  <c r="DU43" i="1"/>
  <c r="DU47" i="1" s="1"/>
  <c r="EF43" i="1"/>
  <c r="EF47" i="1" s="1"/>
  <c r="DP43" i="1"/>
  <c r="DP47" i="1" s="1"/>
  <c r="EA43" i="1"/>
  <c r="EA47" i="1" s="1"/>
  <c r="DK43" i="1"/>
  <c r="DK47" i="1" s="1"/>
  <c r="DI32" i="1"/>
  <c r="CU32" i="1"/>
  <c r="CM32" i="1"/>
  <c r="CE32" i="1"/>
  <c r="BW32" i="1"/>
  <c r="BO32" i="1"/>
  <c r="BG32" i="1"/>
  <c r="BV32" i="1"/>
  <c r="BK43" i="1"/>
  <c r="BK47" i="1" s="1"/>
  <c r="BO43" i="1"/>
  <c r="BO47" i="1" s="1"/>
  <c r="BJ43" i="1"/>
  <c r="BJ47" i="1" s="1"/>
  <c r="CN43" i="1"/>
  <c r="CN47" i="1" s="1"/>
  <c r="CV43" i="1"/>
  <c r="CV47" i="1" s="1"/>
  <c r="CQ43" i="1"/>
  <c r="CQ47" i="1" s="1"/>
  <c r="BL43" i="1"/>
  <c r="BL47" i="1" s="1"/>
  <c r="BY43" i="1"/>
  <c r="BY47" i="1" s="1"/>
  <c r="CM43" i="1"/>
  <c r="CM47" i="1" s="1"/>
  <c r="DN43" i="1"/>
  <c r="DN47" i="1" s="1"/>
  <c r="EG43" i="1"/>
  <c r="EG47" i="1" s="1"/>
  <c r="DQ43" i="1"/>
  <c r="DQ47" i="1" s="1"/>
  <c r="EB43" i="1"/>
  <c r="EB47" i="1" s="1"/>
  <c r="DL43" i="1"/>
  <c r="DL47" i="1" s="1"/>
  <c r="DW43" i="1"/>
  <c r="DW47" i="1" s="1"/>
  <c r="DA83" i="1"/>
  <c r="DC83" i="1"/>
  <c r="DB83" i="1"/>
  <c r="EI15" i="1" l="1"/>
  <c r="ET31" i="1" s="1"/>
  <c r="EJ15" i="1"/>
  <c r="EU31" i="1" s="1"/>
  <c r="EK15" i="1"/>
  <c r="EV31" i="1" s="1"/>
  <c r="EO15" i="1"/>
  <c r="EZ31" i="1" s="1"/>
  <c r="ES15" i="1"/>
  <c r="FD31" i="1" s="1"/>
  <c r="EW15" i="1"/>
  <c r="FA15" i="1"/>
  <c r="EL15" i="1"/>
  <c r="EW31" i="1" s="1"/>
  <c r="EP15" i="1"/>
  <c r="FA31" i="1" s="1"/>
  <c r="ET15" i="1"/>
  <c r="EX15" i="1"/>
  <c r="FB15" i="1"/>
  <c r="EM15" i="1"/>
  <c r="EX31" i="1" s="1"/>
  <c r="EQ15" i="1"/>
  <c r="FB31" i="1" s="1"/>
  <c r="EU15" i="1"/>
  <c r="EY15" i="1"/>
  <c r="FC15" i="1"/>
  <c r="EN15" i="1"/>
  <c r="EY31" i="1" s="1"/>
  <c r="ER15" i="1"/>
  <c r="FC31" i="1" s="1"/>
  <c r="EV15" i="1"/>
  <c r="EZ15" i="1"/>
  <c r="FD15" i="1"/>
  <c r="EH15" i="1"/>
  <c r="ES31" i="1" s="1"/>
  <c r="DE15" i="1"/>
  <c r="DH15" i="1"/>
  <c r="CJ15" i="1"/>
  <c r="CU31" i="1" s="1"/>
  <c r="DC15" i="1"/>
  <c r="DD15" i="1"/>
  <c r="DB15" i="1"/>
  <c r="DM31" i="1" s="1"/>
  <c r="DK15" i="1"/>
  <c r="DV31" i="1" s="1"/>
  <c r="CE15" i="1"/>
  <c r="CP31" i="1" s="1"/>
  <c r="CL15" i="1"/>
  <c r="CW31" i="1" s="1"/>
  <c r="EF15" i="1"/>
  <c r="EQ31" i="1" s="1"/>
  <c r="EE15" i="1"/>
  <c r="EP31" i="1" s="1"/>
  <c r="DN31" i="1"/>
  <c r="BW15" i="1"/>
  <c r="CH31" i="1" s="1"/>
  <c r="BY15" i="1"/>
  <c r="CJ31" i="1" s="1"/>
  <c r="DT15" i="1"/>
  <c r="EE31" i="1" s="1"/>
  <c r="EA15" i="1"/>
  <c r="EL31" i="1" s="1"/>
  <c r="CU15" i="1"/>
  <c r="DF31" i="1" s="1"/>
  <c r="DR15" i="1"/>
  <c r="EC31" i="1" s="1"/>
  <c r="DU15" i="1"/>
  <c r="EF31" i="1" s="1"/>
  <c r="CN15" i="1"/>
  <c r="CY31" i="1" s="1"/>
  <c r="DS15" i="1"/>
  <c r="ED31" i="1" s="1"/>
  <c r="CI15" i="1"/>
  <c r="CT31" i="1" s="1"/>
  <c r="CX15" i="1"/>
  <c r="DI31" i="1" s="1"/>
  <c r="DQ15" i="1"/>
  <c r="EB31" i="1" s="1"/>
  <c r="BU15" i="1"/>
  <c r="CF31" i="1" s="1"/>
  <c r="DO15" i="1"/>
  <c r="DZ31" i="1" s="1"/>
  <c r="CM15" i="1"/>
  <c r="CX31" i="1" s="1"/>
  <c r="ED15" i="1"/>
  <c r="EO31" i="1" s="1"/>
  <c r="BV15" i="1"/>
  <c r="CG31" i="1" s="1"/>
  <c r="CO15" i="1"/>
  <c r="CZ31" i="1" s="1"/>
  <c r="CK15" i="1"/>
  <c r="CV31" i="1" s="1"/>
  <c r="DP31" i="1"/>
  <c r="DO31" i="1"/>
  <c r="CZ15" i="1"/>
  <c r="DK31" i="1" s="1"/>
  <c r="BX15" i="1"/>
  <c r="CI31" i="1" s="1"/>
  <c r="DW15" i="1"/>
  <c r="EH31" i="1" s="1"/>
  <c r="DG15" i="1"/>
  <c r="DR31" i="1" s="1"/>
  <c r="CQ15" i="1"/>
  <c r="DB31" i="1" s="1"/>
  <c r="CA15" i="1"/>
  <c r="CL31" i="1" s="1"/>
  <c r="DN15" i="1"/>
  <c r="DY31" i="1" s="1"/>
  <c r="CH15" i="1"/>
  <c r="CS31" i="1" s="1"/>
  <c r="EG15" i="1"/>
  <c r="ER31" i="1" s="1"/>
  <c r="DP15" i="1"/>
  <c r="EA31" i="1" s="1"/>
  <c r="CY15" i="1"/>
  <c r="DA15" i="1"/>
  <c r="DL31" i="1" s="1"/>
  <c r="DZ15" i="1"/>
  <c r="EK31" i="1" s="1"/>
  <c r="DJ15" i="1"/>
  <c r="DU31" i="1" s="1"/>
  <c r="CT15" i="1"/>
  <c r="DE31" i="1" s="1"/>
  <c r="CD15" i="1"/>
  <c r="CO31" i="1" s="1"/>
  <c r="CG15" i="1"/>
  <c r="CR31" i="1" s="1"/>
  <c r="EC15" i="1"/>
  <c r="EN31" i="1" s="1"/>
  <c r="DM15" i="1"/>
  <c r="DX31" i="1" s="1"/>
  <c r="CW15" i="1"/>
  <c r="DH31" i="1" s="1"/>
  <c r="EB15" i="1"/>
  <c r="EM31" i="1" s="1"/>
  <c r="DL15" i="1"/>
  <c r="DW31" i="1" s="1"/>
  <c r="CV15" i="1"/>
  <c r="DG31" i="1" s="1"/>
  <c r="CF15" i="1"/>
  <c r="CQ31" i="1" s="1"/>
  <c r="DV15" i="1"/>
  <c r="EG31" i="1" s="1"/>
  <c r="DF15" i="1"/>
  <c r="DQ31" i="1" s="1"/>
  <c r="CP15" i="1"/>
  <c r="DA31" i="1" s="1"/>
  <c r="BZ15" i="1"/>
  <c r="CK31" i="1" s="1"/>
  <c r="CC15" i="1"/>
  <c r="CN31" i="1" s="1"/>
  <c r="DY15" i="1"/>
  <c r="EJ31" i="1" s="1"/>
  <c r="DI15" i="1"/>
  <c r="DT31" i="1" s="1"/>
  <c r="CS15" i="1"/>
  <c r="DD31" i="1" s="1"/>
  <c r="DX15" i="1"/>
  <c r="EI31" i="1" s="1"/>
  <c r="DS31" i="1"/>
  <c r="CR15" i="1"/>
  <c r="DC31" i="1" s="1"/>
  <c r="CB15" i="1"/>
  <c r="CM31" i="1" s="1"/>
  <c r="DA81" i="1" l="1" a="1"/>
  <c r="DC81" i="1" s="1"/>
  <c r="AP7" i="1" l="1"/>
  <c r="BF7" i="1"/>
  <c r="CA7" i="1"/>
  <c r="CQ7" i="1"/>
  <c r="AW7" i="1"/>
  <c r="AI7" i="1"/>
  <c r="AY7" i="1"/>
  <c r="BP7" i="1"/>
  <c r="CJ7" i="1"/>
  <c r="BU7" i="1"/>
  <c r="CH7" i="1"/>
  <c r="AR7" i="1"/>
  <c r="BH7" i="1"/>
  <c r="CC7" i="1"/>
  <c r="CS7" i="1"/>
  <c r="BA7" i="1"/>
  <c r="BS7" i="1"/>
  <c r="CX7" i="1"/>
  <c r="AT7" i="1"/>
  <c r="BJ7" i="1"/>
  <c r="CE7" i="1"/>
  <c r="CU7" i="1"/>
  <c r="BM7" i="1"/>
  <c r="AM7" i="1"/>
  <c r="BC7" i="1"/>
  <c r="BX7" i="1"/>
  <c r="CN7" i="1"/>
  <c r="AO7" i="1"/>
  <c r="CT7" i="1"/>
  <c r="AV7" i="1"/>
  <c r="BL7" i="1"/>
  <c r="CG7" i="1"/>
  <c r="CW7" i="1"/>
  <c r="BI7" i="1"/>
  <c r="BO7" i="1"/>
  <c r="AX7" i="1"/>
  <c r="BN7" i="1"/>
  <c r="CI7" i="1"/>
  <c r="BT7" i="1"/>
  <c r="CD7" i="1"/>
  <c r="AQ7" i="1"/>
  <c r="BG7" i="1"/>
  <c r="CB7" i="1"/>
  <c r="CR7" i="1"/>
  <c r="BE7" i="1"/>
  <c r="AJ7" i="1"/>
  <c r="AZ7" i="1"/>
  <c r="BQ7" i="1"/>
  <c r="CK7" i="1"/>
  <c r="BR7" i="1"/>
  <c r="BZ7" i="1"/>
  <c r="AL7" i="1"/>
  <c r="BB7" i="1"/>
  <c r="BW7" i="1"/>
  <c r="CM7" i="1"/>
  <c r="AK7" i="1"/>
  <c r="CP7" i="1"/>
  <c r="AU7" i="1"/>
  <c r="BK7" i="1"/>
  <c r="CF7" i="1"/>
  <c r="CV7" i="1"/>
  <c r="BV7" i="1"/>
  <c r="AN7" i="1"/>
  <c r="BD7" i="1"/>
  <c r="BY7" i="1"/>
  <c r="CO7" i="1"/>
  <c r="AS7" i="1"/>
  <c r="CL7" i="1"/>
  <c r="DA81" i="1"/>
  <c r="DB81" i="1"/>
  <c r="AN15" i="1" l="1"/>
  <c r="AV15" i="1"/>
  <c r="BG31" i="1" s="1"/>
  <c r="BE15" i="1"/>
  <c r="BP31" i="1" s="1"/>
  <c r="AT15" i="1"/>
  <c r="BE31" i="1" s="1"/>
  <c r="AS15" i="1"/>
  <c r="BD31" i="1" s="1"/>
  <c r="AQ15" i="1"/>
  <c r="BB31" i="1" s="1"/>
  <c r="AU15" i="1"/>
  <c r="BF31" i="1" s="1"/>
  <c r="AL15" i="1"/>
  <c r="BC15" i="1"/>
  <c r="BN31" i="1" s="1"/>
  <c r="AI15" i="1"/>
  <c r="AP15" i="1"/>
  <c r="BA31" i="1" s="1"/>
  <c r="AY15" i="1"/>
  <c r="BJ31" i="1" s="1"/>
  <c r="BS15" i="1"/>
  <c r="CD31" i="1" s="1"/>
  <c r="BH15" i="1"/>
  <c r="BS31" i="1" s="1"/>
  <c r="AW15" i="1"/>
  <c r="BH31" i="1" s="1"/>
  <c r="BQ15" i="1"/>
  <c r="CB31" i="1" s="1"/>
  <c r="AJ15" i="1"/>
  <c r="BP15" i="1"/>
  <c r="CA31" i="1" s="1"/>
  <c r="BN15" i="1"/>
  <c r="BY31" i="1" s="1"/>
  <c r="BB15" i="1"/>
  <c r="BM31" i="1" s="1"/>
  <c r="AZ15" i="1"/>
  <c r="BK31" i="1" s="1"/>
  <c r="BF15" i="1"/>
  <c r="BQ31" i="1" s="1"/>
  <c r="AM15" i="1"/>
  <c r="BT15" i="1"/>
  <c r="CE31" i="1" s="1"/>
  <c r="BD15" i="1"/>
  <c r="BO31" i="1" s="1"/>
  <c r="BR15" i="1"/>
  <c r="CC31" i="1" s="1"/>
  <c r="BJ15" i="1"/>
  <c r="BU31" i="1" s="1"/>
  <c r="BO15" i="1"/>
  <c r="BZ31" i="1" s="1"/>
  <c r="AR15" i="1"/>
  <c r="BC31" i="1" s="1"/>
  <c r="BI15" i="1"/>
  <c r="BT31" i="1" s="1"/>
  <c r="BG15" i="1"/>
  <c r="BR31" i="1" s="1"/>
  <c r="AK15" i="1"/>
  <c r="AO15" i="1"/>
  <c r="AZ31" i="1" s="1"/>
  <c r="BM15" i="1"/>
  <c r="BX31" i="1" s="1"/>
  <c r="BK15" i="1"/>
  <c r="BV31" i="1" s="1"/>
  <c r="BL15" i="1"/>
  <c r="BW31" i="1" s="1"/>
  <c r="AX15" i="1"/>
  <c r="BI31" i="1" s="1"/>
  <c r="BA15" i="1"/>
  <c r="BL31" i="1" s="1"/>
  <c r="AI52" i="1" l="1"/>
  <c r="AI53" i="1" s="1"/>
  <c r="AI9" i="1"/>
  <c r="AI17" i="1" s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BH17" i="1" s="1"/>
  <c r="AJ52" i="1" l="1"/>
  <c r="AI10" i="1"/>
  <c r="AI11" i="1" s="1"/>
  <c r="BI17" i="1"/>
  <c r="BJ17" i="1" s="1"/>
  <c r="BK17" i="1" s="1"/>
  <c r="BL17" i="1" s="1"/>
  <c r="BM17" i="1" s="1"/>
  <c r="BN17" i="1" s="1"/>
  <c r="BO17" i="1" s="1"/>
  <c r="BP17" i="1" s="1"/>
  <c r="BQ17" i="1" s="1"/>
  <c r="BR17" i="1" s="1"/>
  <c r="BS17" i="1" s="1"/>
  <c r="BT17" i="1" s="1"/>
  <c r="BU17" i="1" s="1"/>
  <c r="BV17" i="1" s="1"/>
  <c r="BW17" i="1" s="1"/>
  <c r="BX17" i="1" s="1"/>
  <c r="BY17" i="1" s="1"/>
  <c r="BZ17" i="1" s="1"/>
  <c r="CA17" i="1" s="1"/>
  <c r="CB17" i="1" s="1"/>
  <c r="CC17" i="1" s="1"/>
  <c r="CD17" i="1" s="1"/>
  <c r="CE17" i="1" s="1"/>
  <c r="CF17" i="1" s="1"/>
  <c r="CG17" i="1" s="1"/>
  <c r="CH17" i="1" s="1"/>
  <c r="CI17" i="1" s="1"/>
  <c r="CJ17" i="1" s="1"/>
  <c r="CK17" i="1" s="1"/>
  <c r="CL17" i="1" s="1"/>
  <c r="CM17" i="1" s="1"/>
  <c r="CN17" i="1" s="1"/>
  <c r="CO17" i="1" s="1"/>
  <c r="CP17" i="1" s="1"/>
  <c r="CQ17" i="1" s="1"/>
  <c r="CR17" i="1" s="1"/>
  <c r="CS17" i="1" s="1"/>
  <c r="CT17" i="1" s="1"/>
  <c r="CU17" i="1" s="1"/>
  <c r="CV17" i="1" s="1"/>
  <c r="CW17" i="1" s="1"/>
  <c r="CX17" i="1" s="1"/>
  <c r="CY17" i="1" s="1"/>
  <c r="CZ17" i="1" s="1"/>
  <c r="DA17" i="1" s="1"/>
  <c r="DB17" i="1" s="1"/>
  <c r="DC17" i="1" s="1"/>
  <c r="DD17" i="1" s="1"/>
  <c r="DE17" i="1" s="1"/>
  <c r="DF17" i="1" s="1"/>
  <c r="DG17" i="1" s="1"/>
  <c r="DH17" i="1" s="1"/>
  <c r="DI17" i="1" s="1"/>
  <c r="DJ17" i="1" s="1"/>
  <c r="DK17" i="1" s="1"/>
  <c r="DL17" i="1" s="1"/>
  <c r="DM17" i="1" s="1"/>
  <c r="DN17" i="1" s="1"/>
  <c r="DO17" i="1" s="1"/>
  <c r="DP17" i="1" s="1"/>
  <c r="DQ17" i="1" s="1"/>
  <c r="DR17" i="1" s="1"/>
  <c r="DS17" i="1" s="1"/>
  <c r="DT17" i="1" s="1"/>
  <c r="DU17" i="1" s="1"/>
  <c r="DV17" i="1" s="1"/>
  <c r="DW17" i="1" s="1"/>
  <c r="DX17" i="1" s="1"/>
  <c r="DY17" i="1" s="1"/>
  <c r="DZ17" i="1" s="1"/>
  <c r="EA17" i="1" s="1"/>
  <c r="EB17" i="1" s="1"/>
  <c r="EC17" i="1" s="1"/>
  <c r="ED17" i="1" s="1"/>
  <c r="EE17" i="1" s="1"/>
  <c r="EF17" i="1" s="1"/>
  <c r="EG17" i="1" s="1"/>
  <c r="BH18" i="1"/>
  <c r="BI18" i="1" s="1"/>
  <c r="BJ18" i="1" s="1"/>
  <c r="BK18" i="1" s="1"/>
  <c r="BL18" i="1" s="1"/>
  <c r="BM18" i="1" s="1"/>
  <c r="BN18" i="1" s="1"/>
  <c r="BO18" i="1" s="1"/>
  <c r="BP18" i="1" s="1"/>
  <c r="AJ9" i="1"/>
  <c r="AJ53" i="1" l="1"/>
  <c r="AK52" i="1"/>
  <c r="AJ54" i="1"/>
  <c r="AJ22" i="1"/>
  <c r="AJ10" i="1"/>
  <c r="AJ11" i="1" s="1"/>
  <c r="AK9" i="1"/>
  <c r="BQ18" i="1"/>
  <c r="BR18" i="1" s="1"/>
  <c r="BS18" i="1" s="1"/>
  <c r="BT18" i="1" s="1"/>
  <c r="BU18" i="1" s="1"/>
  <c r="BV18" i="1" s="1"/>
  <c r="BW18" i="1" s="1"/>
  <c r="BX18" i="1" s="1"/>
  <c r="BY18" i="1" s="1"/>
  <c r="BZ18" i="1" s="1"/>
  <c r="CA18" i="1" s="1"/>
  <c r="CB18" i="1" s="1"/>
  <c r="CC18" i="1" s="1"/>
  <c r="CD18" i="1" s="1"/>
  <c r="CE18" i="1" s="1"/>
  <c r="CF18" i="1" s="1"/>
  <c r="CG18" i="1" s="1"/>
  <c r="CH18" i="1" s="1"/>
  <c r="CI18" i="1" s="1"/>
  <c r="CJ18" i="1" s="1"/>
  <c r="CK18" i="1" s="1"/>
  <c r="CL18" i="1" s="1"/>
  <c r="CM18" i="1" s="1"/>
  <c r="CN18" i="1" s="1"/>
  <c r="CO18" i="1" s="1"/>
  <c r="CP18" i="1" s="1"/>
  <c r="CQ18" i="1" s="1"/>
  <c r="CR18" i="1" s="1"/>
  <c r="CS18" i="1" s="1"/>
  <c r="CT18" i="1" s="1"/>
  <c r="CU18" i="1" s="1"/>
  <c r="CV18" i="1" s="1"/>
  <c r="CW18" i="1" s="1"/>
  <c r="CX18" i="1" s="1"/>
  <c r="CY18" i="1" s="1"/>
  <c r="CZ18" i="1" s="1"/>
  <c r="DA18" i="1" s="1"/>
  <c r="DB18" i="1" s="1"/>
  <c r="DC18" i="1" s="1"/>
  <c r="DD18" i="1" s="1"/>
  <c r="DE18" i="1" s="1"/>
  <c r="DF18" i="1" s="1"/>
  <c r="DG18" i="1" s="1"/>
  <c r="DH18" i="1" s="1"/>
  <c r="DI18" i="1" s="1"/>
  <c r="DJ18" i="1" s="1"/>
  <c r="DK18" i="1" s="1"/>
  <c r="DL18" i="1" s="1"/>
  <c r="DM18" i="1" s="1"/>
  <c r="DN18" i="1" s="1"/>
  <c r="DO18" i="1" s="1"/>
  <c r="DP18" i="1" s="1"/>
  <c r="DQ18" i="1" s="1"/>
  <c r="DR18" i="1" s="1"/>
  <c r="DS18" i="1" s="1"/>
  <c r="DT18" i="1" s="1"/>
  <c r="DU18" i="1" s="1"/>
  <c r="DV18" i="1" s="1"/>
  <c r="DW18" i="1" s="1"/>
  <c r="DX18" i="1" s="1"/>
  <c r="DY18" i="1" s="1"/>
  <c r="DZ18" i="1" s="1"/>
  <c r="EA18" i="1" s="1"/>
  <c r="EB18" i="1" s="1"/>
  <c r="EC18" i="1" s="1"/>
  <c r="ED18" i="1" s="1"/>
  <c r="EE18" i="1" s="1"/>
  <c r="EF18" i="1" s="1"/>
  <c r="EG18" i="1" s="1"/>
  <c r="BP19" i="1"/>
  <c r="BQ19" i="1" s="1"/>
  <c r="BR19" i="1" s="1"/>
  <c r="BS19" i="1" s="1"/>
  <c r="BT19" i="1" s="1"/>
  <c r="BU19" i="1" s="1"/>
  <c r="BV19" i="1" s="1"/>
  <c r="BW19" i="1" s="1"/>
  <c r="BX19" i="1" s="1"/>
  <c r="BY19" i="1" s="1"/>
  <c r="BZ19" i="1" s="1"/>
  <c r="CA19" i="1" s="1"/>
  <c r="CB19" i="1" s="1"/>
  <c r="CC19" i="1" s="1"/>
  <c r="CD19" i="1" s="1"/>
  <c r="CE19" i="1" s="1"/>
  <c r="CF19" i="1" s="1"/>
  <c r="CG19" i="1" s="1"/>
  <c r="CH19" i="1" s="1"/>
  <c r="CI19" i="1" s="1"/>
  <c r="CJ19" i="1" s="1"/>
  <c r="CK19" i="1" s="1"/>
  <c r="CL19" i="1" s="1"/>
  <c r="CM19" i="1" s="1"/>
  <c r="CN19" i="1" s="1"/>
  <c r="CO19" i="1" s="1"/>
  <c r="CP19" i="1" s="1"/>
  <c r="CQ19" i="1" s="1"/>
  <c r="CR19" i="1" s="1"/>
  <c r="CS19" i="1" s="1"/>
  <c r="CT19" i="1" s="1"/>
  <c r="CU19" i="1" s="1"/>
  <c r="CV19" i="1" s="1"/>
  <c r="CW19" i="1" s="1"/>
  <c r="CX19" i="1" s="1"/>
  <c r="CY19" i="1" s="1"/>
  <c r="CZ19" i="1" s="1"/>
  <c r="DA19" i="1" s="1"/>
  <c r="DB19" i="1" s="1"/>
  <c r="DC19" i="1" s="1"/>
  <c r="DD19" i="1" s="1"/>
  <c r="DE19" i="1" s="1"/>
  <c r="DF19" i="1" s="1"/>
  <c r="DG19" i="1" s="1"/>
  <c r="DH19" i="1" s="1"/>
  <c r="DI19" i="1" s="1"/>
  <c r="DJ19" i="1" s="1"/>
  <c r="DK19" i="1" s="1"/>
  <c r="DL19" i="1" s="1"/>
  <c r="DM19" i="1" s="1"/>
  <c r="DN19" i="1" s="1"/>
  <c r="DO19" i="1" s="1"/>
  <c r="DP19" i="1" s="1"/>
  <c r="DQ19" i="1" s="1"/>
  <c r="DR19" i="1" s="1"/>
  <c r="DS19" i="1" s="1"/>
  <c r="DT19" i="1" s="1"/>
  <c r="DU19" i="1" s="1"/>
  <c r="DV19" i="1" s="1"/>
  <c r="DW19" i="1" s="1"/>
  <c r="DX19" i="1" s="1"/>
  <c r="DY19" i="1" s="1"/>
  <c r="DZ19" i="1" s="1"/>
  <c r="EA19" i="1" s="1"/>
  <c r="EB19" i="1" s="1"/>
  <c r="EC19" i="1" s="1"/>
  <c r="ED19" i="1" s="1"/>
  <c r="EE19" i="1" s="1"/>
  <c r="EF19" i="1" s="1"/>
  <c r="EG19" i="1" s="1"/>
  <c r="AL52" i="1" l="1"/>
  <c r="AK54" i="1"/>
  <c r="AK53" i="1"/>
  <c r="AK22" i="1"/>
  <c r="AK10" i="1"/>
  <c r="AK11" i="1" s="1"/>
  <c r="AL9" i="1"/>
  <c r="AJ57" i="1"/>
  <c r="AJ12" i="1"/>
  <c r="AL53" i="1" l="1"/>
  <c r="AL54" i="1"/>
  <c r="AM52" i="1"/>
  <c r="AL10" i="1"/>
  <c r="AL11" i="1" s="1"/>
  <c r="AL22" i="1"/>
  <c r="AM9" i="1"/>
  <c r="AK12" i="1"/>
  <c r="AK57" i="1"/>
  <c r="AK58" i="1" s="1"/>
  <c r="AM53" i="1" l="1"/>
  <c r="AN52" i="1"/>
  <c r="AM54" i="1"/>
  <c r="AM22" i="1"/>
  <c r="AM10" i="1"/>
  <c r="AM11" i="1" s="1"/>
  <c r="AN9" i="1"/>
  <c r="AL57" i="1"/>
  <c r="AL12" i="1"/>
  <c r="AL58" i="1" l="1"/>
  <c r="AL59" i="1"/>
  <c r="AN53" i="1"/>
  <c r="AO52" i="1"/>
  <c r="AN54" i="1"/>
  <c r="AM57" i="1"/>
  <c r="AM12" i="1"/>
  <c r="AN22" i="1"/>
  <c r="AN10" i="1"/>
  <c r="AN11" i="1" s="1"/>
  <c r="AO9" i="1"/>
  <c r="AM59" i="1" l="1"/>
  <c r="AM58" i="1"/>
  <c r="AM60" i="1"/>
  <c r="AO53" i="1"/>
  <c r="AO54" i="1"/>
  <c r="AP52" i="1"/>
  <c r="AO10" i="1"/>
  <c r="AO11" i="1" s="1"/>
  <c r="AO22" i="1"/>
  <c r="AP9" i="1"/>
  <c r="AN12" i="1"/>
  <c r="AN57" i="1"/>
  <c r="AN59" i="1" l="1"/>
  <c r="AN58" i="1"/>
  <c r="AN60" i="1"/>
  <c r="AN61" i="1"/>
  <c r="AP53" i="1"/>
  <c r="AQ52" i="1"/>
  <c r="AP54" i="1"/>
  <c r="AP22" i="1"/>
  <c r="AP10" i="1"/>
  <c r="AQ9" i="1"/>
  <c r="AO12" i="1"/>
  <c r="AO57" i="1"/>
  <c r="AO58" i="1" l="1"/>
  <c r="AO59" i="1"/>
  <c r="AO62" i="1"/>
  <c r="AO60" i="1"/>
  <c r="AO61" i="1"/>
  <c r="AQ53" i="1"/>
  <c r="AR52" i="1"/>
  <c r="AQ54" i="1"/>
  <c r="AQ10" i="1"/>
  <c r="AQ11" i="1" s="1"/>
  <c r="AQ22" i="1"/>
  <c r="AR9" i="1"/>
  <c r="AP11" i="1"/>
  <c r="AR54" i="1" l="1"/>
  <c r="AS52" i="1"/>
  <c r="AR53" i="1"/>
  <c r="AP12" i="1"/>
  <c r="AP57" i="1"/>
  <c r="AR10" i="1"/>
  <c r="AR22" i="1"/>
  <c r="AS9" i="1"/>
  <c r="AQ57" i="1"/>
  <c r="AQ12" i="1"/>
  <c r="AP58" i="1" l="1"/>
  <c r="AP61" i="1"/>
  <c r="AP63" i="1"/>
  <c r="AP62" i="1"/>
  <c r="AP59" i="1"/>
  <c r="AP60" i="1"/>
  <c r="AS54" i="1"/>
  <c r="AT52" i="1"/>
  <c r="AS53" i="1"/>
  <c r="AQ59" i="1"/>
  <c r="AQ58" i="1"/>
  <c r="AQ60" i="1"/>
  <c r="AQ61" i="1"/>
  <c r="AQ64" i="1"/>
  <c r="AQ63" i="1"/>
  <c r="AQ62" i="1"/>
  <c r="AR11" i="1"/>
  <c r="AS22" i="1"/>
  <c r="AS10" i="1"/>
  <c r="AS11" i="1" s="1"/>
  <c r="AT9" i="1"/>
  <c r="AU52" i="1" l="1"/>
  <c r="AT53" i="1"/>
  <c r="AT54" i="1"/>
  <c r="AT10" i="1"/>
  <c r="AT11" i="1" s="1"/>
  <c r="AT22" i="1"/>
  <c r="AU9" i="1"/>
  <c r="AS57" i="1"/>
  <c r="AS12" i="1"/>
  <c r="AN13" i="1"/>
  <c r="AN14" i="1" s="1"/>
  <c r="AR12" i="1"/>
  <c r="AR57" i="1"/>
  <c r="AO13" i="1"/>
  <c r="AS59" i="1" l="1"/>
  <c r="AS60" i="1"/>
  <c r="AS63" i="1"/>
  <c r="AS64" i="1"/>
  <c r="AS61" i="1"/>
  <c r="AS62" i="1"/>
  <c r="AS58" i="1"/>
  <c r="AR59" i="1"/>
  <c r="AR60" i="1"/>
  <c r="AR61" i="1"/>
  <c r="AR62" i="1"/>
  <c r="AR64" i="1"/>
  <c r="AR58" i="1"/>
  <c r="AR63" i="1"/>
  <c r="AU54" i="1"/>
  <c r="AV52" i="1"/>
  <c r="AU53" i="1"/>
  <c r="AU22" i="1"/>
  <c r="AU10" i="1"/>
  <c r="AV9" i="1"/>
  <c r="AZ29" i="1"/>
  <c r="AZ30" i="1" s="1"/>
  <c r="AO14" i="1"/>
  <c r="AT12" i="1"/>
  <c r="AT57" i="1"/>
  <c r="AT58" i="1" l="1"/>
  <c r="AT61" i="1"/>
  <c r="AT59" i="1"/>
  <c r="AT60" i="1"/>
  <c r="AT63" i="1"/>
  <c r="AT62" i="1"/>
  <c r="AT64" i="1"/>
  <c r="AV54" i="1"/>
  <c r="AV53" i="1"/>
  <c r="AW52" i="1"/>
  <c r="AV10" i="1"/>
  <c r="AV11" i="1" s="1"/>
  <c r="AV22" i="1"/>
  <c r="AW9" i="1"/>
  <c r="AU11" i="1"/>
  <c r="AW53" i="1" l="1"/>
  <c r="AX52" i="1"/>
  <c r="AW54" i="1"/>
  <c r="AU12" i="1"/>
  <c r="AU57" i="1"/>
  <c r="AQ13" i="1"/>
  <c r="AP13" i="1"/>
  <c r="AX9" i="1"/>
  <c r="AW22" i="1"/>
  <c r="AW10" i="1"/>
  <c r="AV57" i="1"/>
  <c r="AV12" i="1"/>
  <c r="AU58" i="1" l="1"/>
  <c r="AU60" i="1"/>
  <c r="AU61" i="1"/>
  <c r="AU59" i="1"/>
  <c r="AU64" i="1"/>
  <c r="AU63" i="1"/>
  <c r="AU62" i="1"/>
  <c r="AV58" i="1"/>
  <c r="AV60" i="1"/>
  <c r="AV62" i="1"/>
  <c r="AV61" i="1"/>
  <c r="AV59" i="1"/>
  <c r="AV64" i="1"/>
  <c r="AV63" i="1"/>
  <c r="AX54" i="1"/>
  <c r="AX53" i="1"/>
  <c r="AY52" i="1"/>
  <c r="AX10" i="1"/>
  <c r="AX11" i="1" s="1"/>
  <c r="AX22" i="1"/>
  <c r="AY9" i="1"/>
  <c r="BB29" i="1"/>
  <c r="BB30" i="1" s="1"/>
  <c r="AQ14" i="1"/>
  <c r="AW11" i="1"/>
  <c r="AP14" i="1"/>
  <c r="BA29" i="1"/>
  <c r="BA30" i="1" s="1"/>
  <c r="AY54" i="1" l="1"/>
  <c r="AY53" i="1"/>
  <c r="AZ52" i="1"/>
  <c r="AY22" i="1"/>
  <c r="AZ9" i="1"/>
  <c r="AY10" i="1"/>
  <c r="AY11" i="1" s="1"/>
  <c r="AW12" i="1"/>
  <c r="AW57" i="1"/>
  <c r="AS13" i="1"/>
  <c r="AT13" i="1"/>
  <c r="AR13" i="1"/>
  <c r="AX57" i="1"/>
  <c r="AX12" i="1"/>
  <c r="BA52" i="1" l="1"/>
  <c r="AZ53" i="1"/>
  <c r="AZ54" i="1"/>
  <c r="AX58" i="1"/>
  <c r="AX61" i="1"/>
  <c r="AX59" i="1"/>
  <c r="AX62" i="1"/>
  <c r="AX63" i="1"/>
  <c r="AX64" i="1"/>
  <c r="AX60" i="1"/>
  <c r="AW59" i="1"/>
  <c r="AW58" i="1"/>
  <c r="AW63" i="1"/>
  <c r="AW60" i="1"/>
  <c r="AW62" i="1"/>
  <c r="AW64" i="1"/>
  <c r="AW61" i="1"/>
  <c r="BD29" i="1"/>
  <c r="BD30" i="1" s="1"/>
  <c r="AS14" i="1"/>
  <c r="AZ22" i="1"/>
  <c r="AZ10" i="1"/>
  <c r="AZ11" i="1" s="1"/>
  <c r="BA9" i="1"/>
  <c r="BE29" i="1"/>
  <c r="BE30" i="1" s="1"/>
  <c r="AT14" i="1"/>
  <c r="AY57" i="1"/>
  <c r="AY12" i="1"/>
  <c r="BC29" i="1"/>
  <c r="BC30" i="1" s="1"/>
  <c r="AR14" i="1"/>
  <c r="BA53" i="1" l="1"/>
  <c r="BB52" i="1"/>
  <c r="BA54" i="1"/>
  <c r="AY58" i="1"/>
  <c r="AY60" i="1"/>
  <c r="AY61" i="1"/>
  <c r="AY64" i="1"/>
  <c r="AY59" i="1"/>
  <c r="AY63" i="1"/>
  <c r="AY62" i="1"/>
  <c r="AZ12" i="1"/>
  <c r="AZ57" i="1"/>
  <c r="AU13" i="1"/>
  <c r="BA10" i="1"/>
  <c r="BA11" i="1" s="1"/>
  <c r="BA22" i="1"/>
  <c r="BB9" i="1"/>
  <c r="AZ60" i="1" l="1"/>
  <c r="AZ58" i="1"/>
  <c r="AZ61" i="1"/>
  <c r="AZ62" i="1"/>
  <c r="AZ64" i="1"/>
  <c r="AZ59" i="1"/>
  <c r="AZ63" i="1"/>
  <c r="BB54" i="1"/>
  <c r="BC52" i="1"/>
  <c r="BB53" i="1"/>
  <c r="AU14" i="1"/>
  <c r="BF29" i="1"/>
  <c r="BF30" i="1" s="1"/>
  <c r="BA12" i="1"/>
  <c r="BA57" i="1"/>
  <c r="AV13" i="1"/>
  <c r="BB22" i="1"/>
  <c r="BB10" i="1"/>
  <c r="BB11" i="1" s="1"/>
  <c r="AW13" i="1" s="1"/>
  <c r="BC9" i="1"/>
  <c r="BD52" i="1" l="1"/>
  <c r="BC53" i="1"/>
  <c r="BC54" i="1"/>
  <c r="BA59" i="1"/>
  <c r="BA60" i="1"/>
  <c r="BA63" i="1"/>
  <c r="BA58" i="1"/>
  <c r="BA61" i="1"/>
  <c r="BA62" i="1"/>
  <c r="BA64" i="1"/>
  <c r="BH29" i="1"/>
  <c r="BH30" i="1" s="1"/>
  <c r="AW14" i="1"/>
  <c r="BG29" i="1"/>
  <c r="BG30" i="1" s="1"/>
  <c r="AV14" i="1"/>
  <c r="BC10" i="1"/>
  <c r="BC11" i="1" s="1"/>
  <c r="BC22" i="1"/>
  <c r="BD9" i="1"/>
  <c r="BB12" i="1"/>
  <c r="BB57" i="1"/>
  <c r="BD53" i="1" l="1"/>
  <c r="BD54" i="1"/>
  <c r="BE52" i="1"/>
  <c r="BB58" i="1"/>
  <c r="BB61" i="1"/>
  <c r="BB59" i="1"/>
  <c r="BB60" i="1"/>
  <c r="BB63" i="1"/>
  <c r="BB62" i="1"/>
  <c r="BB64" i="1"/>
  <c r="BD10" i="1"/>
  <c r="BD11" i="1" s="1"/>
  <c r="BD22" i="1"/>
  <c r="BE9" i="1"/>
  <c r="BC12" i="1"/>
  <c r="BC57" i="1"/>
  <c r="AX13" i="1"/>
  <c r="BC58" i="1" l="1"/>
  <c r="BC60" i="1"/>
  <c r="BC61" i="1"/>
  <c r="BC59" i="1"/>
  <c r="BC64" i="1"/>
  <c r="BC63" i="1"/>
  <c r="BC62" i="1"/>
  <c r="BE54" i="1"/>
  <c r="BE53" i="1"/>
  <c r="BF52" i="1"/>
  <c r="BD12" i="1"/>
  <c r="BD57" i="1"/>
  <c r="AY13" i="1"/>
  <c r="AX14" i="1"/>
  <c r="BI29" i="1"/>
  <c r="BI30" i="1" s="1"/>
  <c r="BE22" i="1"/>
  <c r="BE10" i="1"/>
  <c r="BE11" i="1" s="1"/>
  <c r="BF9" i="1"/>
  <c r="BF53" i="1" l="1"/>
  <c r="BG52" i="1"/>
  <c r="BF54" i="1"/>
  <c r="BD58" i="1"/>
  <c r="BD60" i="1"/>
  <c r="BD62" i="1"/>
  <c r="BD61" i="1"/>
  <c r="BD59" i="1"/>
  <c r="BD64" i="1"/>
  <c r="BD63" i="1"/>
  <c r="BE12" i="1"/>
  <c r="BE57" i="1"/>
  <c r="AZ13" i="1"/>
  <c r="BJ29" i="1"/>
  <c r="BJ30" i="1" s="1"/>
  <c r="AY14" i="1"/>
  <c r="BF10" i="1"/>
  <c r="BF11" i="1" s="1"/>
  <c r="BF22" i="1"/>
  <c r="BG9" i="1"/>
  <c r="BE59" i="1" l="1"/>
  <c r="BE58" i="1"/>
  <c r="BE63" i="1"/>
  <c r="BE64" i="1"/>
  <c r="BE62" i="1"/>
  <c r="BE60" i="1"/>
  <c r="BE61" i="1"/>
  <c r="BG54" i="1"/>
  <c r="BH52" i="1"/>
  <c r="BG53" i="1"/>
  <c r="BG10" i="1"/>
  <c r="BG11" i="1" s="1"/>
  <c r="BG22" i="1"/>
  <c r="BH9" i="1"/>
  <c r="BF57" i="1"/>
  <c r="BF12" i="1"/>
  <c r="BA13" i="1"/>
  <c r="AZ14" i="1"/>
  <c r="BK29" i="1"/>
  <c r="BK30" i="1" s="1"/>
  <c r="BF58" i="1" l="1"/>
  <c r="BF61" i="1"/>
  <c r="BF59" i="1"/>
  <c r="BF62" i="1"/>
  <c r="BF63" i="1"/>
  <c r="BF60" i="1"/>
  <c r="BF64" i="1"/>
  <c r="BI52" i="1"/>
  <c r="BH53" i="1"/>
  <c r="BH54" i="1"/>
  <c r="BH22" i="1"/>
  <c r="BI9" i="1"/>
  <c r="BH10" i="1"/>
  <c r="BH11" i="1" s="1"/>
  <c r="BL29" i="1"/>
  <c r="BL30" i="1" s="1"/>
  <c r="BA14" i="1"/>
  <c r="BG12" i="1"/>
  <c r="BG57" i="1"/>
  <c r="BB13" i="1"/>
  <c r="BJ52" i="1" l="1"/>
  <c r="BI54" i="1"/>
  <c r="BI53" i="1"/>
  <c r="BG58" i="1"/>
  <c r="BG60" i="1"/>
  <c r="BG61" i="1"/>
  <c r="BG64" i="1"/>
  <c r="BG59" i="1"/>
  <c r="BG63" i="1"/>
  <c r="BG62" i="1"/>
  <c r="BI22" i="1"/>
  <c r="BI10" i="1"/>
  <c r="BI11" i="1" s="1"/>
  <c r="BJ9" i="1"/>
  <c r="BH12" i="1"/>
  <c r="BH57" i="1"/>
  <c r="BC13" i="1"/>
  <c r="BM29" i="1"/>
  <c r="BM30" i="1" s="1"/>
  <c r="BB14" i="1"/>
  <c r="BH60" i="1" l="1"/>
  <c r="BH61" i="1"/>
  <c r="BH62" i="1"/>
  <c r="BH58" i="1"/>
  <c r="BH64" i="1"/>
  <c r="BH59" i="1"/>
  <c r="BH63" i="1"/>
  <c r="BK52" i="1"/>
  <c r="BJ54" i="1"/>
  <c r="BJ53" i="1"/>
  <c r="BN29" i="1"/>
  <c r="BN30" i="1" s="1"/>
  <c r="BC14" i="1"/>
  <c r="BJ22" i="1"/>
  <c r="BJ10" i="1"/>
  <c r="BJ11" i="1" s="1"/>
  <c r="BK9" i="1"/>
  <c r="BI12" i="1"/>
  <c r="BI57" i="1"/>
  <c r="BD13" i="1"/>
  <c r="BI59" i="1" l="1"/>
  <c r="BI60" i="1"/>
  <c r="BI63" i="1"/>
  <c r="BI61" i="1"/>
  <c r="BI62" i="1"/>
  <c r="BI64" i="1"/>
  <c r="BI58" i="1"/>
  <c r="BL52" i="1"/>
  <c r="BK54" i="1"/>
  <c r="BK53" i="1"/>
  <c r="BJ12" i="1"/>
  <c r="BJ57" i="1"/>
  <c r="BE13" i="1"/>
  <c r="BD14" i="1"/>
  <c r="BO29" i="1"/>
  <c r="BO30" i="1" s="1"/>
  <c r="BK22" i="1"/>
  <c r="BK10" i="1"/>
  <c r="BK11" i="1" s="1"/>
  <c r="BL9" i="1"/>
  <c r="BJ58" i="1" l="1"/>
  <c r="BJ61" i="1"/>
  <c r="BJ59" i="1"/>
  <c r="BJ62" i="1"/>
  <c r="BJ60" i="1"/>
  <c r="BJ63" i="1"/>
  <c r="BJ64" i="1"/>
  <c r="BM52" i="1"/>
  <c r="BL54" i="1"/>
  <c r="BL53" i="1"/>
  <c r="BP29" i="1"/>
  <c r="BP30" i="1" s="1"/>
  <c r="BE14" i="1"/>
  <c r="BK12" i="1"/>
  <c r="BK57" i="1"/>
  <c r="BF13" i="1"/>
  <c r="BL22" i="1"/>
  <c r="BL10" i="1"/>
  <c r="BL11" i="1" s="1"/>
  <c r="BM9" i="1"/>
  <c r="BM53" i="1" l="1"/>
  <c r="BM54" i="1"/>
  <c r="BN52" i="1"/>
  <c r="BK58" i="1"/>
  <c r="BK60" i="1"/>
  <c r="BK61" i="1"/>
  <c r="BK59" i="1"/>
  <c r="BK64" i="1"/>
  <c r="BK63" i="1"/>
  <c r="BK62" i="1"/>
  <c r="BM22" i="1"/>
  <c r="BM10" i="1"/>
  <c r="BM11" i="1" s="1"/>
  <c r="BN9" i="1"/>
  <c r="BQ29" i="1"/>
  <c r="BQ30" i="1" s="1"/>
  <c r="BF14" i="1"/>
  <c r="BL12" i="1"/>
  <c r="BL57" i="1"/>
  <c r="BG13" i="1"/>
  <c r="BN53" i="1" l="1"/>
  <c r="BO52" i="1"/>
  <c r="BN54" i="1"/>
  <c r="BL58" i="1"/>
  <c r="BL60" i="1"/>
  <c r="BL62" i="1"/>
  <c r="BL59" i="1"/>
  <c r="BL64" i="1"/>
  <c r="BL61" i="1"/>
  <c r="BL63" i="1"/>
  <c r="BN22" i="1"/>
  <c r="BN10" i="1"/>
  <c r="BN11" i="1" s="1"/>
  <c r="BO9" i="1"/>
  <c r="BG14" i="1"/>
  <c r="BR29" i="1"/>
  <c r="BR30" i="1" s="1"/>
  <c r="BM12" i="1"/>
  <c r="BM57" i="1"/>
  <c r="BH13" i="1"/>
  <c r="BO53" i="1" l="1"/>
  <c r="BO54" i="1"/>
  <c r="BP52" i="1"/>
  <c r="BM59" i="1"/>
  <c r="BM58" i="1"/>
  <c r="BM63" i="1"/>
  <c r="BM60" i="1"/>
  <c r="BM64" i="1"/>
  <c r="BM62" i="1"/>
  <c r="BM61" i="1"/>
  <c r="BO22" i="1"/>
  <c r="BO10" i="1"/>
  <c r="BO11" i="1" s="1"/>
  <c r="BP9" i="1"/>
  <c r="BN12" i="1"/>
  <c r="BN57" i="1"/>
  <c r="BI13" i="1"/>
  <c r="BS29" i="1"/>
  <c r="BS30" i="1" s="1"/>
  <c r="BH14" i="1"/>
  <c r="BN58" i="1" l="1"/>
  <c r="BN61" i="1"/>
  <c r="BN59" i="1"/>
  <c r="BN63" i="1"/>
  <c r="BN62" i="1"/>
  <c r="BN64" i="1"/>
  <c r="BN60" i="1"/>
  <c r="BP53" i="1"/>
  <c r="BQ52" i="1"/>
  <c r="BP54" i="1"/>
  <c r="BI14" i="1"/>
  <c r="BT29" i="1"/>
  <c r="BT30" i="1" s="1"/>
  <c r="BP22" i="1"/>
  <c r="BP10" i="1"/>
  <c r="BP11" i="1" s="1"/>
  <c r="BQ9" i="1"/>
  <c r="BO12" i="1"/>
  <c r="BO57" i="1"/>
  <c r="BJ13" i="1"/>
  <c r="BO58" i="1" l="1"/>
  <c r="BO60" i="1"/>
  <c r="BO61" i="1"/>
  <c r="BO64" i="1"/>
  <c r="BO59" i="1"/>
  <c r="BO63" i="1"/>
  <c r="BO62" i="1"/>
  <c r="BR52" i="1"/>
  <c r="BQ54" i="1"/>
  <c r="BQ53" i="1"/>
  <c r="BP12" i="1"/>
  <c r="BP57" i="1"/>
  <c r="BK13" i="1"/>
  <c r="BJ14" i="1"/>
  <c r="BU29" i="1"/>
  <c r="BU30" i="1" s="1"/>
  <c r="BQ22" i="1"/>
  <c r="BQ10" i="1"/>
  <c r="BQ11" i="1" s="1"/>
  <c r="BR9" i="1"/>
  <c r="BS52" i="1" l="1"/>
  <c r="BR53" i="1"/>
  <c r="BR54" i="1"/>
  <c r="BP60" i="1"/>
  <c r="BP58" i="1"/>
  <c r="BP61" i="1"/>
  <c r="BP62" i="1"/>
  <c r="BP64" i="1"/>
  <c r="BP59" i="1"/>
  <c r="BP63" i="1"/>
  <c r="BR22" i="1"/>
  <c r="BR10" i="1"/>
  <c r="BR11" i="1" s="1"/>
  <c r="BS9" i="1"/>
  <c r="BQ12" i="1"/>
  <c r="BQ57" i="1"/>
  <c r="BL13" i="1"/>
  <c r="BK14" i="1"/>
  <c r="BV29" i="1"/>
  <c r="BV30" i="1" s="1"/>
  <c r="BS53" i="1" l="1"/>
  <c r="BT52" i="1"/>
  <c r="BS54" i="1"/>
  <c r="BQ59" i="1"/>
  <c r="BQ60" i="1"/>
  <c r="BQ63" i="1"/>
  <c r="BQ58" i="1"/>
  <c r="BQ61" i="1"/>
  <c r="BQ62" i="1"/>
  <c r="BQ64" i="1"/>
  <c r="BS22" i="1"/>
  <c r="BS10" i="1"/>
  <c r="BS11" i="1" s="1"/>
  <c r="BT9" i="1"/>
  <c r="BL14" i="1"/>
  <c r="BW29" i="1"/>
  <c r="BW30" i="1" s="1"/>
  <c r="BR12" i="1"/>
  <c r="BR57" i="1"/>
  <c r="BM13" i="1"/>
  <c r="BT53" i="1" l="1"/>
  <c r="BU52" i="1"/>
  <c r="BT54" i="1"/>
  <c r="BR58" i="1"/>
  <c r="BR61" i="1"/>
  <c r="BR59" i="1"/>
  <c r="BR62" i="1"/>
  <c r="BR60" i="1"/>
  <c r="BR63" i="1"/>
  <c r="BR64" i="1"/>
  <c r="BT22" i="1"/>
  <c r="BT10" i="1"/>
  <c r="BT11" i="1" s="1"/>
  <c r="BU9" i="1"/>
  <c r="BS12" i="1"/>
  <c r="BS57" i="1"/>
  <c r="BN13" i="1"/>
  <c r="BX29" i="1"/>
  <c r="BX30" i="1" s="1"/>
  <c r="BM14" i="1"/>
  <c r="BS58" i="1" l="1"/>
  <c r="BS60" i="1"/>
  <c r="BS61" i="1"/>
  <c r="BS59" i="1"/>
  <c r="BS64" i="1"/>
  <c r="BS63" i="1"/>
  <c r="BS62" i="1"/>
  <c r="BU53" i="1"/>
  <c r="BU54" i="1"/>
  <c r="BV52" i="1"/>
  <c r="BN14" i="1"/>
  <c r="BY29" i="1"/>
  <c r="BY30" i="1" s="1"/>
  <c r="BU22" i="1"/>
  <c r="BU10" i="1"/>
  <c r="BU11" i="1" s="1"/>
  <c r="BV9" i="1"/>
  <c r="BT12" i="1"/>
  <c r="BT57" i="1"/>
  <c r="BO13" i="1"/>
  <c r="BV54" i="1" l="1"/>
  <c r="BV53" i="1"/>
  <c r="BW52" i="1"/>
  <c r="BT58" i="1"/>
  <c r="BT60" i="1"/>
  <c r="BT62" i="1"/>
  <c r="BT61" i="1"/>
  <c r="BT59" i="1"/>
  <c r="BT64" i="1"/>
  <c r="BT63" i="1"/>
  <c r="BU12" i="1"/>
  <c r="BU57" i="1"/>
  <c r="BP13" i="1"/>
  <c r="BZ29" i="1"/>
  <c r="BZ30" i="1" s="1"/>
  <c r="BO14" i="1"/>
  <c r="BV22" i="1"/>
  <c r="BV10" i="1"/>
  <c r="BV11" i="1" s="1"/>
  <c r="BW9" i="1"/>
  <c r="BW53" i="1" l="1"/>
  <c r="BW54" i="1"/>
  <c r="BX52" i="1"/>
  <c r="BU59" i="1"/>
  <c r="BU58" i="1"/>
  <c r="BU63" i="1"/>
  <c r="BU64" i="1"/>
  <c r="BU62" i="1"/>
  <c r="BU60" i="1"/>
  <c r="BU61" i="1"/>
  <c r="BW22" i="1"/>
  <c r="BX9" i="1"/>
  <c r="BW10" i="1"/>
  <c r="BW11" i="1" s="1"/>
  <c r="BP14" i="1"/>
  <c r="CA29" i="1"/>
  <c r="CA30" i="1" s="1"/>
  <c r="BV12" i="1"/>
  <c r="BV57" i="1"/>
  <c r="BQ13" i="1"/>
  <c r="BX53" i="1" l="1"/>
  <c r="BX54" i="1"/>
  <c r="BY52" i="1"/>
  <c r="BV58" i="1"/>
  <c r="BV61" i="1"/>
  <c r="BV59" i="1"/>
  <c r="BV62" i="1"/>
  <c r="BV63" i="1"/>
  <c r="BV60" i="1"/>
  <c r="BV64" i="1"/>
  <c r="BW12" i="1"/>
  <c r="BW57" i="1"/>
  <c r="BR13" i="1"/>
  <c r="CB29" i="1"/>
  <c r="CB30" i="1" s="1"/>
  <c r="BQ14" i="1"/>
  <c r="BX22" i="1"/>
  <c r="BX10" i="1"/>
  <c r="BX11" i="1" s="1"/>
  <c r="BY9" i="1"/>
  <c r="BZ52" i="1" l="1"/>
  <c r="BY54" i="1"/>
  <c r="BY53" i="1"/>
  <c r="BW58" i="1"/>
  <c r="BW60" i="1"/>
  <c r="BW61" i="1"/>
  <c r="BW64" i="1"/>
  <c r="BW59" i="1"/>
  <c r="BW63" i="1"/>
  <c r="BW62" i="1"/>
  <c r="BX12" i="1"/>
  <c r="BX57" i="1"/>
  <c r="BS13" i="1"/>
  <c r="BY22" i="1"/>
  <c r="BY10" i="1"/>
  <c r="BY11" i="1" s="1"/>
  <c r="BZ9" i="1"/>
  <c r="CC29" i="1"/>
  <c r="CC30" i="1" s="1"/>
  <c r="BR14" i="1"/>
  <c r="BX60" i="1" l="1"/>
  <c r="BX61" i="1"/>
  <c r="BX62" i="1"/>
  <c r="BX64" i="1"/>
  <c r="BX58" i="1"/>
  <c r="BX59" i="1"/>
  <c r="BX63" i="1"/>
  <c r="CA52" i="1"/>
  <c r="BZ54" i="1"/>
  <c r="BZ53" i="1"/>
  <c r="BY12" i="1"/>
  <c r="BY57" i="1"/>
  <c r="BT13" i="1"/>
  <c r="BZ22" i="1"/>
  <c r="BZ10" i="1"/>
  <c r="BZ11" i="1" s="1"/>
  <c r="CA9" i="1"/>
  <c r="CD29" i="1"/>
  <c r="CD30" i="1" s="1"/>
  <c r="BS14" i="1"/>
  <c r="BY59" i="1" l="1"/>
  <c r="BY60" i="1"/>
  <c r="BY63" i="1"/>
  <c r="BY61" i="1"/>
  <c r="BY62" i="1"/>
  <c r="BY64" i="1"/>
  <c r="BY58" i="1"/>
  <c r="CA54" i="1"/>
  <c r="CA53" i="1"/>
  <c r="CB52" i="1"/>
  <c r="BZ12" i="1"/>
  <c r="BZ57" i="1"/>
  <c r="BU13" i="1"/>
  <c r="CA22" i="1"/>
  <c r="CA10" i="1"/>
  <c r="CA11" i="1" s="1"/>
  <c r="CB9" i="1"/>
  <c r="CE29" i="1"/>
  <c r="CE30" i="1" s="1"/>
  <c r="BT14" i="1"/>
  <c r="CB54" i="1" l="1"/>
  <c r="CC52" i="1"/>
  <c r="CB53" i="1"/>
  <c r="BZ58" i="1"/>
  <c r="BZ61" i="1"/>
  <c r="BZ59" i="1"/>
  <c r="BZ62" i="1"/>
  <c r="BZ60" i="1"/>
  <c r="BZ63" i="1"/>
  <c r="BZ64" i="1"/>
  <c r="CF29" i="1"/>
  <c r="CF30" i="1" s="1"/>
  <c r="BU14" i="1"/>
  <c r="CB22" i="1"/>
  <c r="CB10" i="1"/>
  <c r="CB11" i="1" s="1"/>
  <c r="CC9" i="1"/>
  <c r="CA12" i="1"/>
  <c r="CA57" i="1"/>
  <c r="BV13" i="1"/>
  <c r="CA58" i="1" l="1"/>
  <c r="CA60" i="1"/>
  <c r="CA61" i="1"/>
  <c r="CA59" i="1"/>
  <c r="CA64" i="1"/>
  <c r="CA63" i="1"/>
  <c r="CA62" i="1"/>
  <c r="CC54" i="1"/>
  <c r="CC53" i="1"/>
  <c r="CD52" i="1"/>
  <c r="CB12" i="1"/>
  <c r="CB57" i="1"/>
  <c r="BW13" i="1"/>
  <c r="BV14" i="1"/>
  <c r="CG29" i="1"/>
  <c r="CG30" i="1" s="1"/>
  <c r="CC22" i="1"/>
  <c r="CC10" i="1"/>
  <c r="CC11" i="1" s="1"/>
  <c r="CD9" i="1"/>
  <c r="CB58" i="1" l="1"/>
  <c r="CB60" i="1"/>
  <c r="CB62" i="1"/>
  <c r="CB59" i="1"/>
  <c r="CB64" i="1"/>
  <c r="CB61" i="1"/>
  <c r="CB63" i="1"/>
  <c r="CE52" i="1"/>
  <c r="CD53" i="1"/>
  <c r="CD54" i="1"/>
  <c r="CD22" i="1"/>
  <c r="CD10" i="1"/>
  <c r="CD11" i="1" s="1"/>
  <c r="CE9" i="1"/>
  <c r="CC12" i="1"/>
  <c r="CC57" i="1"/>
  <c r="BX13" i="1"/>
  <c r="BW14" i="1"/>
  <c r="CH29" i="1"/>
  <c r="CH30" i="1" s="1"/>
  <c r="CE54" i="1" l="1"/>
  <c r="CF52" i="1"/>
  <c r="CE53" i="1"/>
  <c r="CC59" i="1"/>
  <c r="CC58" i="1"/>
  <c r="CC63" i="1"/>
  <c r="CC60" i="1"/>
  <c r="CC64" i="1"/>
  <c r="CC62" i="1"/>
  <c r="CC61" i="1"/>
  <c r="CE22" i="1"/>
  <c r="CE10" i="1"/>
  <c r="CE11" i="1" s="1"/>
  <c r="CF9" i="1"/>
  <c r="CD12" i="1"/>
  <c r="CD57" i="1"/>
  <c r="BY13" i="1"/>
  <c r="CI29" i="1"/>
  <c r="CI30" i="1" s="1"/>
  <c r="BX14" i="1"/>
  <c r="CD58" i="1" l="1"/>
  <c r="CD61" i="1"/>
  <c r="CD59" i="1"/>
  <c r="CD63" i="1"/>
  <c r="CD62" i="1"/>
  <c r="CD64" i="1"/>
  <c r="CD60" i="1"/>
  <c r="CF54" i="1"/>
  <c r="CG52" i="1"/>
  <c r="CF53" i="1"/>
  <c r="CJ29" i="1"/>
  <c r="CJ30" i="1" s="1"/>
  <c r="BY14" i="1"/>
  <c r="CF22" i="1"/>
  <c r="CF10" i="1"/>
  <c r="CF11" i="1" s="1"/>
  <c r="CG9" i="1"/>
  <c r="CE12" i="1"/>
  <c r="CE57" i="1"/>
  <c r="BZ13" i="1"/>
  <c r="CE58" i="1" l="1"/>
  <c r="CE60" i="1"/>
  <c r="CE61" i="1"/>
  <c r="CE64" i="1"/>
  <c r="CE59" i="1"/>
  <c r="CE63" i="1"/>
  <c r="CE62" i="1"/>
  <c r="CH52" i="1"/>
  <c r="CG53" i="1"/>
  <c r="CG54" i="1"/>
  <c r="CG22" i="1"/>
  <c r="CG10" i="1"/>
  <c r="CG11" i="1" s="1"/>
  <c r="CH9" i="1"/>
  <c r="CF12" i="1"/>
  <c r="CF57" i="1"/>
  <c r="CA13" i="1"/>
  <c r="CK29" i="1"/>
  <c r="CK30" i="1" s="1"/>
  <c r="BZ14" i="1"/>
  <c r="CF60" i="1" l="1"/>
  <c r="CF58" i="1"/>
  <c r="CF61" i="1"/>
  <c r="CF62" i="1"/>
  <c r="CF64" i="1"/>
  <c r="CF59" i="1"/>
  <c r="CF63" i="1"/>
  <c r="CI52" i="1"/>
  <c r="CH53" i="1"/>
  <c r="CH54" i="1"/>
  <c r="CH22" i="1"/>
  <c r="CH10" i="1"/>
  <c r="CH11" i="1" s="1"/>
  <c r="CI9" i="1"/>
  <c r="CL29" i="1"/>
  <c r="CL30" i="1" s="1"/>
  <c r="CA14" i="1"/>
  <c r="CG12" i="1"/>
  <c r="CG57" i="1"/>
  <c r="CB13" i="1"/>
  <c r="CG59" i="1" l="1"/>
  <c r="CG60" i="1"/>
  <c r="CG63" i="1"/>
  <c r="CG58" i="1"/>
  <c r="CG61" i="1"/>
  <c r="CG62" i="1"/>
  <c r="CG64" i="1"/>
  <c r="CI53" i="1"/>
  <c r="CJ52" i="1"/>
  <c r="CI54" i="1"/>
  <c r="CI22" i="1"/>
  <c r="CJ9" i="1"/>
  <c r="CI10" i="1"/>
  <c r="CI11" i="1" s="1"/>
  <c r="CB14" i="1"/>
  <c r="CM29" i="1"/>
  <c r="CM30" i="1" s="1"/>
  <c r="CH12" i="1"/>
  <c r="CH57" i="1"/>
  <c r="CC13" i="1"/>
  <c r="CJ53" i="1" l="1"/>
  <c r="CK52" i="1"/>
  <c r="CJ54" i="1"/>
  <c r="CH58" i="1"/>
  <c r="CH59" i="1"/>
  <c r="CH61" i="1"/>
  <c r="CH62" i="1"/>
  <c r="CH60" i="1"/>
  <c r="CH63" i="1"/>
  <c r="CH64" i="1"/>
  <c r="CI12" i="1"/>
  <c r="CI57" i="1"/>
  <c r="CD13" i="1"/>
  <c r="CN29" i="1"/>
  <c r="CN30" i="1" s="1"/>
  <c r="CC14" i="1"/>
  <c r="CJ22" i="1"/>
  <c r="CJ10" i="1"/>
  <c r="CJ11" i="1" s="1"/>
  <c r="CK9" i="1"/>
  <c r="CK53" i="1" l="1"/>
  <c r="CL52" i="1"/>
  <c r="CK54" i="1"/>
  <c r="CI58" i="1"/>
  <c r="CI60" i="1"/>
  <c r="CI59" i="1"/>
  <c r="CI64" i="1"/>
  <c r="CI63" i="1"/>
  <c r="CI61" i="1"/>
  <c r="CI62" i="1"/>
  <c r="CK22" i="1"/>
  <c r="CK10" i="1"/>
  <c r="CK11" i="1" s="1"/>
  <c r="CL9" i="1"/>
  <c r="CO29" i="1"/>
  <c r="CO30" i="1" s="1"/>
  <c r="CD14" i="1"/>
  <c r="CJ12" i="1"/>
  <c r="CJ57" i="1"/>
  <c r="CE13" i="1"/>
  <c r="CL53" i="1" l="1"/>
  <c r="CM52" i="1"/>
  <c r="CL54" i="1"/>
  <c r="CJ58" i="1"/>
  <c r="CJ60" i="1"/>
  <c r="CJ61" i="1"/>
  <c r="CJ62" i="1"/>
  <c r="CJ59" i="1"/>
  <c r="CJ64" i="1"/>
  <c r="CJ63" i="1"/>
  <c r="CL22" i="1"/>
  <c r="CL10" i="1"/>
  <c r="CL11" i="1" s="1"/>
  <c r="CM9" i="1"/>
  <c r="CK12" i="1"/>
  <c r="CK57" i="1"/>
  <c r="CF13" i="1"/>
  <c r="CP29" i="1"/>
  <c r="CP30" i="1" s="1"/>
  <c r="CE14" i="1"/>
  <c r="CM53" i="1" l="1"/>
  <c r="CN52" i="1"/>
  <c r="CM54" i="1"/>
  <c r="CK59" i="1"/>
  <c r="CK58" i="1"/>
  <c r="CK63" i="1"/>
  <c r="CK61" i="1"/>
  <c r="CK62" i="1"/>
  <c r="CK60" i="1"/>
  <c r="CK64" i="1"/>
  <c r="CM22" i="1"/>
  <c r="CM10" i="1"/>
  <c r="CM11" i="1" s="1"/>
  <c r="CN9" i="1"/>
  <c r="CQ29" i="1"/>
  <c r="CQ30" i="1" s="1"/>
  <c r="CF14" i="1"/>
  <c r="CL12" i="1"/>
  <c r="CL57" i="1"/>
  <c r="CG13" i="1"/>
  <c r="CN54" i="1" l="1"/>
  <c r="CO52" i="1"/>
  <c r="CN53" i="1"/>
  <c r="CL58" i="1"/>
  <c r="CL59" i="1"/>
  <c r="CL63" i="1"/>
  <c r="CL61" i="1"/>
  <c r="CL62" i="1"/>
  <c r="CL64" i="1"/>
  <c r="CL60" i="1"/>
  <c r="CN22" i="1"/>
  <c r="CN10" i="1"/>
  <c r="CN11" i="1" s="1"/>
  <c r="CO9" i="1"/>
  <c r="CR29" i="1"/>
  <c r="CR30" i="1" s="1"/>
  <c r="CG14" i="1"/>
  <c r="CM12" i="1"/>
  <c r="CM57" i="1"/>
  <c r="CH13" i="1"/>
  <c r="CM58" i="1" l="1"/>
  <c r="CM60" i="1"/>
  <c r="CM64" i="1"/>
  <c r="CM63" i="1"/>
  <c r="CM59" i="1"/>
  <c r="CM61" i="1"/>
  <c r="CM62" i="1"/>
  <c r="CO54" i="1"/>
  <c r="CO53" i="1"/>
  <c r="CP52" i="1"/>
  <c r="CO22" i="1"/>
  <c r="CO10" i="1"/>
  <c r="CO11" i="1" s="1"/>
  <c r="CP9" i="1"/>
  <c r="CH14" i="1"/>
  <c r="CS29" i="1"/>
  <c r="CS30" i="1" s="1"/>
  <c r="CN12" i="1"/>
  <c r="CN57" i="1"/>
  <c r="CI13" i="1"/>
  <c r="CQ52" i="1" l="1"/>
  <c r="CP54" i="1"/>
  <c r="CP53" i="1"/>
  <c r="CN60" i="1"/>
  <c r="CN61" i="1"/>
  <c r="CN62" i="1"/>
  <c r="CN58" i="1"/>
  <c r="CN64" i="1"/>
  <c r="CN63" i="1"/>
  <c r="CN59" i="1"/>
  <c r="CP22" i="1"/>
  <c r="CP10" i="1"/>
  <c r="CP11" i="1" s="1"/>
  <c r="CQ9" i="1"/>
  <c r="CI14" i="1"/>
  <c r="CT29" i="1"/>
  <c r="CT30" i="1" s="1"/>
  <c r="CO12" i="1"/>
  <c r="CO57" i="1"/>
  <c r="CJ13" i="1"/>
  <c r="CR52" i="1" l="1"/>
  <c r="CQ53" i="1"/>
  <c r="CQ54" i="1"/>
  <c r="CO59" i="1"/>
  <c r="CO60" i="1"/>
  <c r="CO63" i="1"/>
  <c r="CO64" i="1"/>
  <c r="CO61" i="1"/>
  <c r="CO62" i="1"/>
  <c r="CO58" i="1"/>
  <c r="CQ22" i="1"/>
  <c r="CQ10" i="1"/>
  <c r="CQ11" i="1" s="1"/>
  <c r="CR9" i="1"/>
  <c r="CU29" i="1"/>
  <c r="CU30" i="1" s="1"/>
  <c r="CJ14" i="1"/>
  <c r="CP12" i="1"/>
  <c r="CP57" i="1"/>
  <c r="CK13" i="1"/>
  <c r="CP58" i="1" l="1"/>
  <c r="CP59" i="1"/>
  <c r="CP61" i="1"/>
  <c r="CP62" i="1"/>
  <c r="CP60" i="1"/>
  <c r="CP63" i="1"/>
  <c r="CP64" i="1"/>
  <c r="CR54" i="1"/>
  <c r="CR53" i="1"/>
  <c r="CS52" i="1"/>
  <c r="CK14" i="1"/>
  <c r="CV29" i="1"/>
  <c r="CV30" i="1" s="1"/>
  <c r="CR22" i="1"/>
  <c r="CR10" i="1"/>
  <c r="CR11" i="1" s="1"/>
  <c r="CS9" i="1"/>
  <c r="CQ12" i="1"/>
  <c r="CQ57" i="1"/>
  <c r="CL13" i="1"/>
  <c r="CT52" i="1" l="1"/>
  <c r="CS54" i="1"/>
  <c r="CS53" i="1"/>
  <c r="CQ58" i="1"/>
  <c r="CQ60" i="1"/>
  <c r="CQ59" i="1"/>
  <c r="CQ64" i="1"/>
  <c r="CQ63" i="1"/>
  <c r="CQ61" i="1"/>
  <c r="CQ62" i="1"/>
  <c r="CR12" i="1"/>
  <c r="CR57" i="1"/>
  <c r="CM13" i="1"/>
  <c r="CW29" i="1"/>
  <c r="CW30" i="1" s="1"/>
  <c r="CL14" i="1"/>
  <c r="CS22" i="1"/>
  <c r="CS10" i="1"/>
  <c r="CS11" i="1" s="1"/>
  <c r="CT9" i="1"/>
  <c r="CU52" i="1" l="1"/>
  <c r="CT54" i="1"/>
  <c r="CT53" i="1"/>
  <c r="CR58" i="1"/>
  <c r="CR60" i="1"/>
  <c r="CR61" i="1"/>
  <c r="CR62" i="1"/>
  <c r="CR59" i="1"/>
  <c r="CR64" i="1"/>
  <c r="CR63" i="1"/>
  <c r="CS12" i="1"/>
  <c r="CS57" i="1"/>
  <c r="CN13" i="1"/>
  <c r="CT22" i="1"/>
  <c r="CT10" i="1"/>
  <c r="CT11" i="1" s="1"/>
  <c r="CU9" i="1"/>
  <c r="CX29" i="1"/>
  <c r="CX30" i="1" s="1"/>
  <c r="CM14" i="1"/>
  <c r="CS59" i="1" l="1"/>
  <c r="CS58" i="1"/>
  <c r="CS63" i="1"/>
  <c r="CS60" i="1"/>
  <c r="CS61" i="1"/>
  <c r="CS62" i="1"/>
  <c r="CS64" i="1"/>
  <c r="CV52" i="1"/>
  <c r="CU54" i="1"/>
  <c r="CU53" i="1"/>
  <c r="CU22" i="1"/>
  <c r="CU10" i="1"/>
  <c r="CU11" i="1" s="1"/>
  <c r="CV9" i="1"/>
  <c r="CT12" i="1"/>
  <c r="CT57" i="1"/>
  <c r="CO13" i="1"/>
  <c r="CY29" i="1"/>
  <c r="CY30" i="1" s="1"/>
  <c r="CN14" i="1"/>
  <c r="CW52" i="1" l="1"/>
  <c r="CV53" i="1"/>
  <c r="CV54" i="1"/>
  <c r="CT58" i="1"/>
  <c r="CT59" i="1"/>
  <c r="CT63" i="1"/>
  <c r="CT61" i="1"/>
  <c r="CT62" i="1"/>
  <c r="CT64" i="1"/>
  <c r="CT60" i="1"/>
  <c r="CO14" i="1"/>
  <c r="CZ29" i="1"/>
  <c r="CZ30" i="1" s="1"/>
  <c r="CV22" i="1"/>
  <c r="CV10" i="1"/>
  <c r="CV11" i="1" s="1"/>
  <c r="CW9" i="1"/>
  <c r="CU12" i="1"/>
  <c r="CU57" i="1"/>
  <c r="CP13" i="1"/>
  <c r="CU58" i="1" l="1"/>
  <c r="CU60" i="1"/>
  <c r="CU64" i="1"/>
  <c r="CU59" i="1"/>
  <c r="CU63" i="1"/>
  <c r="CU61" i="1"/>
  <c r="CU62" i="1"/>
  <c r="CW53" i="1"/>
  <c r="CX52" i="1"/>
  <c r="CW54" i="1"/>
  <c r="CV12" i="1"/>
  <c r="CV57" i="1"/>
  <c r="CQ13" i="1"/>
  <c r="DA29" i="1"/>
  <c r="DA30" i="1" s="1"/>
  <c r="CP14" i="1"/>
  <c r="CW22" i="1"/>
  <c r="CW10" i="1"/>
  <c r="CW11" i="1" s="1"/>
  <c r="CX9" i="1"/>
  <c r="CV60" i="1" l="1"/>
  <c r="CV58" i="1"/>
  <c r="CV61" i="1"/>
  <c r="CV62" i="1"/>
  <c r="CV64" i="1"/>
  <c r="CV59" i="1"/>
  <c r="CV63" i="1"/>
  <c r="CY52" i="1"/>
  <c r="CX54" i="1"/>
  <c r="CX53" i="1"/>
  <c r="CX22" i="1"/>
  <c r="CX10" i="1"/>
  <c r="CX11" i="1" s="1"/>
  <c r="CY9" i="1"/>
  <c r="CW12" i="1"/>
  <c r="CW57" i="1"/>
  <c r="CR13" i="1"/>
  <c r="CQ14" i="1"/>
  <c r="DB29" i="1"/>
  <c r="DB30" i="1" s="1"/>
  <c r="CW59" i="1" l="1"/>
  <c r="CW60" i="1"/>
  <c r="CW63" i="1"/>
  <c r="CW64" i="1"/>
  <c r="CW58" i="1"/>
  <c r="CW61" i="1"/>
  <c r="CW62" i="1"/>
  <c r="CZ52" i="1"/>
  <c r="CY53" i="1"/>
  <c r="CY54" i="1"/>
  <c r="CY22" i="1"/>
  <c r="CY10" i="1"/>
  <c r="CY11" i="1" s="1"/>
  <c r="CZ9" i="1"/>
  <c r="CX12" i="1"/>
  <c r="CX57" i="1"/>
  <c r="CS13" i="1"/>
  <c r="DC29" i="1"/>
  <c r="DC30" i="1" s="1"/>
  <c r="CR14" i="1"/>
  <c r="CX58" i="1" l="1"/>
  <c r="CX59" i="1"/>
  <c r="CX61" i="1"/>
  <c r="CX62" i="1"/>
  <c r="CX60" i="1"/>
  <c r="CX63" i="1"/>
  <c r="CX64" i="1"/>
  <c r="CZ53" i="1"/>
  <c r="DA52" i="1"/>
  <c r="CZ54" i="1"/>
  <c r="CZ22" i="1"/>
  <c r="CZ10" i="1"/>
  <c r="CZ11" i="1" s="1"/>
  <c r="DA9" i="1"/>
  <c r="DD29" i="1"/>
  <c r="DD30" i="1" s="1"/>
  <c r="CS14" i="1"/>
  <c r="CY12" i="1"/>
  <c r="CY57" i="1"/>
  <c r="CT13" i="1"/>
  <c r="DA53" i="1" l="1"/>
  <c r="DA54" i="1"/>
  <c r="DB52" i="1"/>
  <c r="CY58" i="1"/>
  <c r="CY60" i="1"/>
  <c r="CY59" i="1"/>
  <c r="CY64" i="1"/>
  <c r="CY63" i="1"/>
  <c r="CY61" i="1"/>
  <c r="CY62" i="1"/>
  <c r="DA22" i="1"/>
  <c r="DB9" i="1"/>
  <c r="DA10" i="1"/>
  <c r="DA11" i="1" s="1"/>
  <c r="CZ12" i="1"/>
  <c r="CZ57" i="1"/>
  <c r="CU13" i="1"/>
  <c r="DE29" i="1"/>
  <c r="DE30" i="1" s="1"/>
  <c r="CT14" i="1"/>
  <c r="CZ58" i="1" l="1"/>
  <c r="CZ60" i="1"/>
  <c r="CZ61" i="1"/>
  <c r="CZ62" i="1"/>
  <c r="CZ59" i="1"/>
  <c r="CZ64" i="1"/>
  <c r="CZ63" i="1"/>
  <c r="DB53" i="1"/>
  <c r="DC52" i="1"/>
  <c r="DB54" i="1"/>
  <c r="CU14" i="1"/>
  <c r="DF29" i="1"/>
  <c r="DF30" i="1" s="1"/>
  <c r="DA12" i="1"/>
  <c r="DA57" i="1"/>
  <c r="CV13" i="1"/>
  <c r="DB22" i="1"/>
  <c r="DC20" i="1"/>
  <c r="DD20" i="1" s="1"/>
  <c r="DE20" i="1" s="1"/>
  <c r="DF20" i="1" s="1"/>
  <c r="DG20" i="1" s="1"/>
  <c r="DH20" i="1" s="1"/>
  <c r="DI20" i="1" s="1"/>
  <c r="DJ20" i="1" s="1"/>
  <c r="DK20" i="1" s="1"/>
  <c r="DL20" i="1" s="1"/>
  <c r="DM20" i="1" s="1"/>
  <c r="DN20" i="1" s="1"/>
  <c r="DO20" i="1" s="1"/>
  <c r="DP20" i="1" s="1"/>
  <c r="DQ20" i="1" s="1"/>
  <c r="DR20" i="1" s="1"/>
  <c r="DS20" i="1" s="1"/>
  <c r="DT20" i="1" s="1"/>
  <c r="DU20" i="1" s="1"/>
  <c r="DV20" i="1" s="1"/>
  <c r="DW20" i="1" s="1"/>
  <c r="DX20" i="1" s="1"/>
  <c r="DY20" i="1" s="1"/>
  <c r="DZ20" i="1" s="1"/>
  <c r="EA20" i="1" s="1"/>
  <c r="EB20" i="1" s="1"/>
  <c r="EC20" i="1" s="1"/>
  <c r="ED20" i="1" s="1"/>
  <c r="EE20" i="1" s="1"/>
  <c r="EF20" i="1" s="1"/>
  <c r="EG20" i="1" s="1"/>
  <c r="DB10" i="1"/>
  <c r="DB11" i="1" s="1"/>
  <c r="DC9" i="1"/>
  <c r="DA58" i="1" l="1"/>
  <c r="DA62" i="1"/>
  <c r="DA59" i="1"/>
  <c r="DA63" i="1"/>
  <c r="DA60" i="1"/>
  <c r="DA61" i="1"/>
  <c r="DA64" i="1"/>
  <c r="DC54" i="1"/>
  <c r="DD52" i="1"/>
  <c r="DC53" i="1"/>
  <c r="CV14" i="1"/>
  <c r="DG29" i="1"/>
  <c r="DG30" i="1" s="1"/>
  <c r="DC22" i="1"/>
  <c r="DC10" i="1"/>
  <c r="DC11" i="1" s="1"/>
  <c r="DD9" i="1"/>
  <c r="DB12" i="1"/>
  <c r="DB57" i="1"/>
  <c r="CW13" i="1"/>
  <c r="DB58" i="1" l="1"/>
  <c r="DB59" i="1"/>
  <c r="DB60" i="1"/>
  <c r="DB61" i="1"/>
  <c r="DB62" i="1"/>
  <c r="DB63" i="1"/>
  <c r="DB64" i="1"/>
  <c r="DD54" i="1"/>
  <c r="DE52" i="1"/>
  <c r="DD53" i="1"/>
  <c r="DH29" i="1"/>
  <c r="DH30" i="1" s="1"/>
  <c r="CW14" i="1"/>
  <c r="DD22" i="1"/>
  <c r="DD10" i="1"/>
  <c r="DD11" i="1" s="1"/>
  <c r="DE9" i="1"/>
  <c r="DC12" i="1"/>
  <c r="DC57" i="1"/>
  <c r="CX13" i="1"/>
  <c r="DC58" i="1" l="1"/>
  <c r="DC59" i="1"/>
  <c r="DC60" i="1"/>
  <c r="DC61" i="1"/>
  <c r="DC62" i="1"/>
  <c r="DC63" i="1"/>
  <c r="DC64" i="1"/>
  <c r="DE53" i="1"/>
  <c r="DE54" i="1"/>
  <c r="DF52" i="1"/>
  <c r="CX14" i="1"/>
  <c r="DI29" i="1"/>
  <c r="DI30" i="1" s="1"/>
  <c r="DE22" i="1"/>
  <c r="DE10" i="1"/>
  <c r="DE11" i="1" s="1"/>
  <c r="DF9" i="1"/>
  <c r="DD12" i="1"/>
  <c r="DD57" i="1"/>
  <c r="CY13" i="1"/>
  <c r="DD58" i="1" l="1"/>
  <c r="DD59" i="1"/>
  <c r="DD60" i="1"/>
  <c r="DD61" i="1"/>
  <c r="DD62" i="1"/>
  <c r="DD63" i="1"/>
  <c r="DD64" i="1"/>
  <c r="DG52" i="1"/>
  <c r="DF54" i="1"/>
  <c r="DF53" i="1"/>
  <c r="DF22" i="1"/>
  <c r="DF10" i="1"/>
  <c r="DF11" i="1" s="1"/>
  <c r="DG9" i="1"/>
  <c r="DE12" i="1"/>
  <c r="DE57" i="1"/>
  <c r="CZ13" i="1"/>
  <c r="CY14" i="1"/>
  <c r="DE58" i="1" l="1"/>
  <c r="DE59" i="1"/>
  <c r="DE60" i="1"/>
  <c r="DE61" i="1"/>
  <c r="DE62" i="1"/>
  <c r="DE63" i="1"/>
  <c r="DE64" i="1"/>
  <c r="DH52" i="1"/>
  <c r="DG54" i="1"/>
  <c r="DG53" i="1"/>
  <c r="DK29" i="1"/>
  <c r="DK30" i="1" s="1"/>
  <c r="CZ14" i="1"/>
  <c r="DG22" i="1"/>
  <c r="DH9" i="1"/>
  <c r="DI9" i="1" s="1"/>
  <c r="DI10" i="1" s="1"/>
  <c r="DI11" i="1" s="1"/>
  <c r="DG10" i="1"/>
  <c r="DG11" i="1" s="1"/>
  <c r="DF12" i="1"/>
  <c r="DF57" i="1"/>
  <c r="DA13" i="1"/>
  <c r="DH53" i="1" l="1"/>
  <c r="DI52" i="1"/>
  <c r="DH54" i="1"/>
  <c r="DF58" i="1"/>
  <c r="DF59" i="1"/>
  <c r="DF60" i="1"/>
  <c r="DF61" i="1"/>
  <c r="DF62" i="1"/>
  <c r="DF63" i="1"/>
  <c r="DF64" i="1"/>
  <c r="DG12" i="1"/>
  <c r="DG57" i="1"/>
  <c r="DB13" i="1"/>
  <c r="DH22" i="1"/>
  <c r="DH10" i="1"/>
  <c r="DH11" i="1" s="1"/>
  <c r="DI12" i="1" s="1"/>
  <c r="DA14" i="1"/>
  <c r="DL29" i="1"/>
  <c r="DL30" i="1" s="1"/>
  <c r="DI54" i="1" l="1"/>
  <c r="DJ52" i="1"/>
  <c r="DI53" i="1"/>
  <c r="DG58" i="1"/>
  <c r="DG59" i="1"/>
  <c r="DG60" i="1"/>
  <c r="DG61" i="1"/>
  <c r="DG62" i="1"/>
  <c r="DG63" i="1"/>
  <c r="DG64" i="1"/>
  <c r="DH12" i="1"/>
  <c r="DH57" i="1"/>
  <c r="DC13" i="1"/>
  <c r="DI22" i="1"/>
  <c r="DJ9" i="1"/>
  <c r="DM29" i="1"/>
  <c r="DM30" i="1" s="1"/>
  <c r="DB14" i="1"/>
  <c r="DK52" i="1" l="1"/>
  <c r="DJ54" i="1"/>
  <c r="DJ53" i="1"/>
  <c r="DH58" i="1"/>
  <c r="DH59" i="1"/>
  <c r="DH60" i="1"/>
  <c r="DH61" i="1"/>
  <c r="DH62" i="1"/>
  <c r="DH63" i="1"/>
  <c r="DH64" i="1"/>
  <c r="DJ22" i="1"/>
  <c r="DJ10" i="1"/>
  <c r="DJ11" i="1" s="1"/>
  <c r="DK9" i="1"/>
  <c r="DI57" i="1"/>
  <c r="DD13" i="1"/>
  <c r="DC14" i="1"/>
  <c r="DN29" i="1"/>
  <c r="DN30" i="1" s="1"/>
  <c r="DI60" i="1" l="1"/>
  <c r="DI61" i="1"/>
  <c r="DI63" i="1"/>
  <c r="DI64" i="1"/>
  <c r="DI58" i="1"/>
  <c r="DI59" i="1"/>
  <c r="DI62" i="1"/>
  <c r="DK53" i="1"/>
  <c r="DL52" i="1"/>
  <c r="DK54" i="1"/>
  <c r="DD14" i="1"/>
  <c r="DO29" i="1"/>
  <c r="DO30" i="1" s="1"/>
  <c r="DK22" i="1"/>
  <c r="DK10" i="1"/>
  <c r="DK11" i="1" s="1"/>
  <c r="DL9" i="1"/>
  <c r="DJ12" i="1"/>
  <c r="DJ57" i="1"/>
  <c r="DE13" i="1"/>
  <c r="DJ58" i="1" l="1"/>
  <c r="DJ60" i="1"/>
  <c r="DJ62" i="1"/>
  <c r="DJ64" i="1"/>
  <c r="DJ59" i="1"/>
  <c r="DJ61" i="1"/>
  <c r="DJ63" i="1"/>
  <c r="DL54" i="1"/>
  <c r="DM52" i="1"/>
  <c r="DL53" i="1"/>
  <c r="DK12" i="1"/>
  <c r="DK57" i="1"/>
  <c r="DF13" i="1"/>
  <c r="DE14" i="1"/>
  <c r="DP29" i="1"/>
  <c r="DP30" i="1" s="1"/>
  <c r="DL22" i="1"/>
  <c r="DM9" i="1"/>
  <c r="DL10" i="1"/>
  <c r="DL11" i="1" s="1"/>
  <c r="DK58" i="1" l="1"/>
  <c r="DK59" i="1"/>
  <c r="DK60" i="1"/>
  <c r="DK61" i="1"/>
  <c r="DK62" i="1"/>
  <c r="DK63" i="1"/>
  <c r="DK64" i="1"/>
  <c r="DN52" i="1"/>
  <c r="DM53" i="1"/>
  <c r="DM54" i="1"/>
  <c r="DL12" i="1"/>
  <c r="DL57" i="1"/>
  <c r="DG13" i="1"/>
  <c r="DM22" i="1"/>
  <c r="DM10" i="1"/>
  <c r="DM11" i="1" s="1"/>
  <c r="DN9" i="1"/>
  <c r="DQ29" i="1"/>
  <c r="DQ30" i="1" s="1"/>
  <c r="DF14" i="1"/>
  <c r="DO52" i="1" l="1"/>
  <c r="DN53" i="1"/>
  <c r="DN54" i="1"/>
  <c r="DL58" i="1"/>
  <c r="DL59" i="1"/>
  <c r="DL60" i="1"/>
  <c r="DL61" i="1"/>
  <c r="DL62" i="1"/>
  <c r="DL63" i="1"/>
  <c r="DL64" i="1"/>
  <c r="DN22" i="1"/>
  <c r="DN10" i="1"/>
  <c r="DN11" i="1" s="1"/>
  <c r="DI13" i="1" s="1"/>
  <c r="DI14" i="1" s="1"/>
  <c r="DO9" i="1"/>
  <c r="DM12" i="1"/>
  <c r="DM57" i="1"/>
  <c r="DH13" i="1"/>
  <c r="DR29" i="1"/>
  <c r="DR30" i="1" s="1"/>
  <c r="DG14" i="1"/>
  <c r="DM58" i="1" l="1"/>
  <c r="DM59" i="1"/>
  <c r="DM60" i="1"/>
  <c r="DM61" i="1"/>
  <c r="DM62" i="1"/>
  <c r="DM63" i="1"/>
  <c r="DM64" i="1"/>
  <c r="DO53" i="1"/>
  <c r="DO54" i="1"/>
  <c r="DP52" i="1"/>
  <c r="DH14" i="1"/>
  <c r="DS29" i="1"/>
  <c r="DS30" i="1" s="1"/>
  <c r="DO22" i="1"/>
  <c r="DP9" i="1"/>
  <c r="DO10" i="1"/>
  <c r="DO11" i="1" s="1"/>
  <c r="DN12" i="1"/>
  <c r="DN57" i="1"/>
  <c r="DT29" i="1"/>
  <c r="DT30" i="1" s="1"/>
  <c r="DP53" i="1" l="1"/>
  <c r="DQ52" i="1"/>
  <c r="DP54" i="1"/>
  <c r="DN58" i="1"/>
  <c r="DN59" i="1"/>
  <c r="DN60" i="1"/>
  <c r="DN61" i="1"/>
  <c r="DN62" i="1"/>
  <c r="DN63" i="1"/>
  <c r="DN64" i="1"/>
  <c r="DO12" i="1"/>
  <c r="DO57" i="1"/>
  <c r="DJ13" i="1"/>
  <c r="DU29" i="1" s="1"/>
  <c r="DU30" i="1" s="1"/>
  <c r="DP22" i="1"/>
  <c r="DQ9" i="1"/>
  <c r="DP10" i="1"/>
  <c r="DP11" i="1" s="1"/>
  <c r="DR52" i="1" l="1"/>
  <c r="DQ54" i="1"/>
  <c r="DQ53" i="1"/>
  <c r="DO58" i="1"/>
  <c r="DO59" i="1"/>
  <c r="DO60" i="1"/>
  <c r="DO61" i="1"/>
  <c r="DO62" i="1"/>
  <c r="DO63" i="1"/>
  <c r="DO64" i="1"/>
  <c r="DQ22" i="1"/>
  <c r="DQ10" i="1"/>
  <c r="DQ11" i="1" s="1"/>
  <c r="DR9" i="1"/>
  <c r="DP12" i="1"/>
  <c r="DP57" i="1"/>
  <c r="DK13" i="1"/>
  <c r="DV29" i="1" s="1"/>
  <c r="DV30" i="1" s="1"/>
  <c r="DP58" i="1" l="1"/>
  <c r="DP59" i="1"/>
  <c r="DP60" i="1"/>
  <c r="DP61" i="1"/>
  <c r="DP62" i="1"/>
  <c r="DP63" i="1"/>
  <c r="DP64" i="1"/>
  <c r="DS52" i="1"/>
  <c r="DR54" i="1"/>
  <c r="DR53" i="1"/>
  <c r="DR22" i="1"/>
  <c r="DR10" i="1"/>
  <c r="DR11" i="1" s="1"/>
  <c r="DS9" i="1"/>
  <c r="DQ12" i="1"/>
  <c r="DQ57" i="1"/>
  <c r="DL13" i="1"/>
  <c r="DW29" i="1" s="1"/>
  <c r="DW30" i="1" s="1"/>
  <c r="DQ58" i="1" l="1"/>
  <c r="DQ59" i="1"/>
  <c r="DQ60" i="1"/>
  <c r="DQ61" i="1"/>
  <c r="DQ62" i="1"/>
  <c r="DQ63" i="1"/>
  <c r="DQ64" i="1"/>
  <c r="DT52" i="1"/>
  <c r="DS53" i="1"/>
  <c r="DS54" i="1"/>
  <c r="DS22" i="1"/>
  <c r="DS10" i="1"/>
  <c r="DS11" i="1" s="1"/>
  <c r="DT9" i="1"/>
  <c r="DR12" i="1"/>
  <c r="DR57" i="1"/>
  <c r="DM13" i="1"/>
  <c r="DX29" i="1" s="1"/>
  <c r="DX30" i="1" s="1"/>
  <c r="DR58" i="1" l="1"/>
  <c r="DR59" i="1"/>
  <c r="DR60" i="1"/>
  <c r="DR61" i="1"/>
  <c r="DR62" i="1"/>
  <c r="DR63" i="1"/>
  <c r="DR64" i="1"/>
  <c r="DT54" i="1"/>
  <c r="DU52" i="1"/>
  <c r="DT53" i="1"/>
  <c r="DT22" i="1"/>
  <c r="DU9" i="1"/>
  <c r="DT10" i="1"/>
  <c r="DT11" i="1" s="1"/>
  <c r="DS12" i="1"/>
  <c r="DS57" i="1"/>
  <c r="DN13" i="1"/>
  <c r="DY29" i="1" s="1"/>
  <c r="DY30" i="1" s="1"/>
  <c r="DS58" i="1" l="1"/>
  <c r="DS59" i="1"/>
  <c r="DS60" i="1"/>
  <c r="DS61" i="1"/>
  <c r="DS62" i="1"/>
  <c r="DS63" i="1"/>
  <c r="DS64" i="1"/>
  <c r="DU53" i="1"/>
  <c r="DV52" i="1"/>
  <c r="DU54" i="1"/>
  <c r="DT12" i="1"/>
  <c r="DT57" i="1"/>
  <c r="DO13" i="1"/>
  <c r="DZ29" i="1" s="1"/>
  <c r="DZ30" i="1" s="1"/>
  <c r="DU22" i="1"/>
  <c r="DU10" i="1"/>
  <c r="DU11" i="1" s="1"/>
  <c r="DV9" i="1"/>
  <c r="DT58" i="1" l="1"/>
  <c r="DT59" i="1"/>
  <c r="DT60" i="1"/>
  <c r="DT61" i="1"/>
  <c r="DT62" i="1"/>
  <c r="DT63" i="1"/>
  <c r="DT64" i="1"/>
  <c r="DV53" i="1"/>
  <c r="DW52" i="1"/>
  <c r="DV54" i="1"/>
  <c r="DV22" i="1"/>
  <c r="DV10" i="1"/>
  <c r="DV11" i="1" s="1"/>
  <c r="DW9" i="1"/>
  <c r="DU12" i="1"/>
  <c r="DU57" i="1"/>
  <c r="DP13" i="1"/>
  <c r="EA29" i="1" s="1"/>
  <c r="EA30" i="1" s="1"/>
  <c r="DU58" i="1" l="1"/>
  <c r="DU59" i="1"/>
  <c r="DU60" i="1"/>
  <c r="DU61" i="1"/>
  <c r="DU62" i="1"/>
  <c r="DU63" i="1"/>
  <c r="DU64" i="1"/>
  <c r="DX52" i="1"/>
  <c r="DW53" i="1"/>
  <c r="DW54" i="1"/>
  <c r="DW22" i="1"/>
  <c r="DW10" i="1"/>
  <c r="DW11" i="1" s="1"/>
  <c r="DX9" i="1"/>
  <c r="DV12" i="1"/>
  <c r="DV57" i="1"/>
  <c r="DQ13" i="1"/>
  <c r="EB29" i="1" s="1"/>
  <c r="EB30" i="1" s="1"/>
  <c r="DV58" i="1" l="1"/>
  <c r="DV59" i="1"/>
  <c r="DV60" i="1"/>
  <c r="DV61" i="1"/>
  <c r="DV62" i="1"/>
  <c r="DV63" i="1"/>
  <c r="DV64" i="1"/>
  <c r="DX53" i="1"/>
  <c r="DY52" i="1"/>
  <c r="DX54" i="1"/>
  <c r="DX22" i="1"/>
  <c r="DX10" i="1"/>
  <c r="DX11" i="1" s="1"/>
  <c r="DY9" i="1"/>
  <c r="DW12" i="1"/>
  <c r="DW57" i="1"/>
  <c r="DR13" i="1"/>
  <c r="EC29" i="1" s="1"/>
  <c r="EC30" i="1" s="1"/>
  <c r="DW58" i="1" l="1"/>
  <c r="DW59" i="1"/>
  <c r="DW60" i="1"/>
  <c r="DW61" i="1"/>
  <c r="DW62" i="1"/>
  <c r="DW63" i="1"/>
  <c r="DW64" i="1"/>
  <c r="DZ52" i="1"/>
  <c r="DY54" i="1"/>
  <c r="DY53" i="1"/>
  <c r="DZ9" i="1"/>
  <c r="DY22" i="1"/>
  <c r="DY10" i="1"/>
  <c r="DY11" i="1" s="1"/>
  <c r="DX12" i="1"/>
  <c r="DX57" i="1"/>
  <c r="DS13" i="1"/>
  <c r="ED29" i="1" s="1"/>
  <c r="ED30" i="1" s="1"/>
  <c r="DX58" i="1" l="1"/>
  <c r="DX59" i="1"/>
  <c r="DX60" i="1"/>
  <c r="DX61" i="1"/>
  <c r="DX62" i="1"/>
  <c r="DX63" i="1"/>
  <c r="DX64" i="1"/>
  <c r="EA52" i="1"/>
  <c r="DZ54" i="1"/>
  <c r="DZ53" i="1"/>
  <c r="DY12" i="1"/>
  <c r="DY57" i="1"/>
  <c r="DT13" i="1"/>
  <c r="EE29" i="1" s="1"/>
  <c r="EE30" i="1" s="1"/>
  <c r="EA9" i="1"/>
  <c r="DZ10" i="1"/>
  <c r="DZ11" i="1" s="1"/>
  <c r="DZ22" i="1"/>
  <c r="DY58" i="1" l="1"/>
  <c r="DY59" i="1"/>
  <c r="DY61" i="1"/>
  <c r="DY62" i="1"/>
  <c r="DY64" i="1"/>
  <c r="DY60" i="1"/>
  <c r="DY63" i="1"/>
  <c r="EB52" i="1"/>
  <c r="EA53" i="1"/>
  <c r="EA54" i="1"/>
  <c r="DZ57" i="1"/>
  <c r="DZ12" i="1"/>
  <c r="DU13" i="1"/>
  <c r="EF29" i="1" s="1"/>
  <c r="EF30" i="1" s="1"/>
  <c r="EB9" i="1"/>
  <c r="EA22" i="1"/>
  <c r="EA10" i="1"/>
  <c r="EA11" i="1" s="1"/>
  <c r="DZ59" i="1" l="1"/>
  <c r="DZ61" i="1"/>
  <c r="DZ63" i="1"/>
  <c r="DZ58" i="1"/>
  <c r="DZ60" i="1"/>
  <c r="DZ62" i="1"/>
  <c r="DZ64" i="1"/>
  <c r="EC52" i="1"/>
  <c r="EB53" i="1"/>
  <c r="EB54" i="1"/>
  <c r="EA57" i="1"/>
  <c r="EA12" i="1"/>
  <c r="DV13" i="1"/>
  <c r="EG29" i="1" s="1"/>
  <c r="EG30" i="1" s="1"/>
  <c r="EB10" i="1"/>
  <c r="EB11" i="1" s="1"/>
  <c r="EC9" i="1"/>
  <c r="EB22" i="1"/>
  <c r="EC53" i="1" l="1"/>
  <c r="ED52" i="1"/>
  <c r="EC54" i="1"/>
  <c r="EA58" i="1"/>
  <c r="EA59" i="1"/>
  <c r="EA60" i="1"/>
  <c r="EA61" i="1"/>
  <c r="EA62" i="1"/>
  <c r="EA63" i="1"/>
  <c r="EA64" i="1"/>
  <c r="EC22" i="1"/>
  <c r="EC10" i="1"/>
  <c r="EC11" i="1" s="1"/>
  <c r="ED9" i="1"/>
  <c r="EB57" i="1"/>
  <c r="EB12" i="1"/>
  <c r="DW13" i="1"/>
  <c r="EB58" i="1" l="1"/>
  <c r="EB59" i="1"/>
  <c r="EB60" i="1"/>
  <c r="EB61" i="1"/>
  <c r="EB62" i="1"/>
  <c r="EB63" i="1"/>
  <c r="EB64" i="1"/>
  <c r="ED54" i="1"/>
  <c r="ED53" i="1"/>
  <c r="EE52" i="1"/>
  <c r="ED22" i="1"/>
  <c r="EE9" i="1"/>
  <c r="ED10" i="1"/>
  <c r="ED11" i="1" s="1"/>
  <c r="EC57" i="1"/>
  <c r="EC12" i="1"/>
  <c r="DX13" i="1"/>
  <c r="EE54" i="1" l="1"/>
  <c r="EE53" i="1"/>
  <c r="EF52" i="1"/>
  <c r="EC58" i="1"/>
  <c r="EC59" i="1"/>
  <c r="EC60" i="1"/>
  <c r="EC61" i="1"/>
  <c r="EC62" i="1"/>
  <c r="EC63" i="1"/>
  <c r="EC64" i="1"/>
  <c r="ED57" i="1"/>
  <c r="ED12" i="1"/>
  <c r="DY13" i="1"/>
  <c r="EE10" i="1"/>
  <c r="EE11" i="1" s="1"/>
  <c r="EE22" i="1"/>
  <c r="EF9" i="1"/>
  <c r="ED58" i="1" l="1"/>
  <c r="ED59" i="1"/>
  <c r="ED60" i="1"/>
  <c r="ED61" i="1"/>
  <c r="ED62" i="1"/>
  <c r="ED63" i="1"/>
  <c r="ED64" i="1"/>
  <c r="EF54" i="1"/>
  <c r="EG52" i="1"/>
  <c r="EF53" i="1"/>
  <c r="EF10" i="1"/>
  <c r="EF11" i="1" s="1"/>
  <c r="EF22" i="1"/>
  <c r="EG9" i="1"/>
  <c r="EE57" i="1"/>
  <c r="EE12" i="1"/>
  <c r="DZ13" i="1"/>
  <c r="EE58" i="1" l="1"/>
  <c r="EE59" i="1"/>
  <c r="EE60" i="1"/>
  <c r="EE61" i="1"/>
  <c r="EE62" i="1"/>
  <c r="EE63" i="1"/>
  <c r="EE64" i="1"/>
  <c r="EG53" i="1"/>
  <c r="EG54" i="1"/>
  <c r="EG10" i="1"/>
  <c r="EG22" i="1"/>
  <c r="EF57" i="1"/>
  <c r="EF12" i="1"/>
  <c r="EA13" i="1"/>
  <c r="EF58" i="1" l="1"/>
  <c r="EF59" i="1"/>
  <c r="EF60" i="1"/>
  <c r="EF61" i="1"/>
  <c r="EF62" i="1"/>
  <c r="EF63" i="1"/>
  <c r="EF64" i="1"/>
  <c r="EG11" i="1"/>
  <c r="DB79" i="1"/>
  <c r="EG57" i="1" l="1"/>
  <c r="EG12" i="1"/>
  <c r="EB13" i="1"/>
  <c r="EG58" i="1" l="1"/>
  <c r="EG59" i="1"/>
  <c r="EG60" i="1"/>
  <c r="EG61" i="1"/>
  <c r="EG62" i="1"/>
  <c r="EG63" i="1"/>
  <c r="EG64" i="1"/>
</calcChain>
</file>

<file path=xl/sharedStrings.xml><?xml version="1.0" encoding="utf-8"?>
<sst xmlns="http://schemas.openxmlformats.org/spreadsheetml/2006/main" count="85" uniqueCount="77">
  <si>
    <t>Date</t>
  </si>
  <si>
    <t>Index</t>
  </si>
  <si>
    <t>Population</t>
  </si>
  <si>
    <t>Ratio.Detected</t>
  </si>
  <si>
    <t>Infectious.Days</t>
  </si>
  <si>
    <t>Population.Infected</t>
  </si>
  <si>
    <t>P.Real.Infected</t>
  </si>
  <si>
    <t>μ</t>
  </si>
  <si>
    <t>P.Infected.Model</t>
  </si>
  <si>
    <t>P.Infected.Model.To.20.03</t>
  </si>
  <si>
    <t>P.Infected.Model.To.28.03</t>
  </si>
  <si>
    <t>P.Infected.Model.To.09.04</t>
  </si>
  <si>
    <t>Deaths.Real</t>
  </si>
  <si>
    <t>Deaths.Model</t>
  </si>
  <si>
    <t>Cases.Delta.Model</t>
  </si>
  <si>
    <t>Date.Start</t>
  </si>
  <si>
    <t>R0/R'0</t>
  </si>
  <si>
    <t>P.Infected.24.02</t>
  </si>
  <si>
    <t>Cases.Real.Detected</t>
  </si>
  <si>
    <t>Deaths.Delta</t>
  </si>
  <si>
    <t>Cases.Delta.Slope.01.04</t>
  </si>
  <si>
    <t>Cases.Delta.Intercept.01.04</t>
  </si>
  <si>
    <t>Cases.Delta.Model.Estimated</t>
  </si>
  <si>
    <t>Cases.Delta.Function.Estimated</t>
  </si>
  <si>
    <t>Cases.Ln.Delta.Estimated</t>
  </si>
  <si>
    <t>Cases.Ln</t>
  </si>
  <si>
    <t>Deaths.Ln</t>
  </si>
  <si>
    <t>Deaths.Ln.Delta</t>
  </si>
  <si>
    <t>Deaths.Delta.Polynom</t>
  </si>
  <si>
    <t>Cases.Delta.Polynom.To.01.04</t>
  </si>
  <si>
    <t>Deaths.Delta.Function.Estimated</t>
  </si>
  <si>
    <t>Deaths.Delta.Slope.01.04</t>
  </si>
  <si>
    <t>Deaths.Delta.Intercept.01.04</t>
  </si>
  <si>
    <t>Cases.Delta.To.Deaths.Delta.Slope</t>
  </si>
  <si>
    <t>Cases.Delta.To.Deaths.Delta.Intercept</t>
  </si>
  <si>
    <t>Deaths.Delta.Model.Estimated</t>
  </si>
  <si>
    <t>Deaths.Ln.Delta.Model.Estimated</t>
  </si>
  <si>
    <t>Cases.Real.To.Deaths</t>
  </si>
  <si>
    <t>Td.Ln.Slope</t>
  </si>
  <si>
    <t>Td.Ln.Intercept</t>
  </si>
  <si>
    <t>Td.1</t>
  </si>
  <si>
    <t>Td.2</t>
  </si>
  <si>
    <t>Td.3</t>
  </si>
  <si>
    <t>Td.4</t>
  </si>
  <si>
    <t>Td.5</t>
  </si>
  <si>
    <t>Td.6</t>
  </si>
  <si>
    <t>Td.7</t>
  </si>
  <si>
    <t>Td.Mean</t>
  </si>
  <si>
    <t>Td.Ln.Mean</t>
  </si>
  <si>
    <t>Td.Estimation</t>
  </si>
  <si>
    <t>Cases.Model.Estimated</t>
  </si>
  <si>
    <t>Td.Data.Quality</t>
  </si>
  <si>
    <t>Grow.Rate.Estimation</t>
  </si>
  <si>
    <t>Grow.Rate.Mean</t>
  </si>
  <si>
    <t>Rt.Model</t>
  </si>
  <si>
    <t>Rt.Data</t>
  </si>
  <si>
    <t>Active.Real</t>
  </si>
  <si>
    <t>P.Active.Model</t>
  </si>
  <si>
    <t>Active.Model.Estimated</t>
  </si>
  <si>
    <t>-</t>
  </si>
  <si>
    <t>Base</t>
  </si>
  <si>
    <t>Active</t>
  </si>
  <si>
    <t>Rt.Active.Model</t>
  </si>
  <si>
    <t>Rt.Active.Real</t>
  </si>
  <si>
    <t>Cases.Dayly.Delta</t>
  </si>
  <si>
    <t>Cases.Daily.Ln.Delta</t>
  </si>
  <si>
    <t>P.Infected.Model.To.07.05</t>
  </si>
  <si>
    <t>Grow.Rate.By.P</t>
  </si>
  <si>
    <t>Active.Model.Back.Calculation</t>
  </si>
  <si>
    <t>Rt.Active.Model.Back.1</t>
  </si>
  <si>
    <t>Rt.Active.Model.Back.2</t>
  </si>
  <si>
    <t>Rt.Active.Model.Back.3</t>
  </si>
  <si>
    <t>Rt.Active.Model.Back.4</t>
  </si>
  <si>
    <t>Rt.Active.Model.Back.5</t>
  </si>
  <si>
    <t>Rt.Active.Model.Back.6</t>
  </si>
  <si>
    <t>Rt.Active.Model.Back.7</t>
  </si>
  <si>
    <t>Rt.Active.Model.Back.Estimation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</si>
</sst>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0.0000000"/>
    <numFmt numFmtId="168" formatCode="0.000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66" fontId="0" fillId="0" borderId="0" xfId="0" applyNumberFormat="1"/>
    <xf numFmtId="1" fontId="0" fillId="0" borderId="0" xfId="0" applyNumberFormat="1" applyFont="1"/>
    <xf numFmtId="167" fontId="0" fillId="0" borderId="0" xfId="0" applyNumberFormat="1"/>
    <xf numFmtId="0" fontId="1" fillId="0" borderId="0" xfId="0" applyFont="1"/>
    <xf numFmtId="1" fontId="1" fillId="0" borderId="0" xfId="0" applyNumberFormat="1" applyFont="1"/>
    <xf numFmtId="168" fontId="0" fillId="0" borderId="0" xfId="0" applyNumberFormat="1"/>
    <xf numFmtId="0" fontId="4" fillId="0" borderId="0" xfId="0" applyFont="1"/>
    <xf numFmtId="0" fontId="5" fillId="0" borderId="0" xfId="0" applyFont="1"/>
    <xf numFmtId="167" fontId="0" fillId="3" borderId="0" xfId="0" applyNumberFormat="1" applyFill="1"/>
    <xf numFmtId="0" fontId="0" fillId="3" borderId="0" xfId="0" applyFill="1"/>
    <xf numFmtId="165" fontId="0" fillId="0" borderId="0" xfId="0" applyNumberFormat="1" applyFill="1"/>
    <xf numFmtId="14" fontId="1" fillId="0" borderId="0" xfId="0" applyNumberFormat="1" applyFont="1"/>
    <xf numFmtId="166" fontId="2" fillId="0" borderId="0" xfId="0" applyNumberFormat="1" applyFont="1"/>
    <xf numFmtId="0" fontId="0" fillId="0" borderId="1" xfId="0" applyBorder="1"/>
    <xf numFmtId="0" fontId="0" fillId="0" borderId="0" xfId="0" applyBorder="1"/>
    <xf numFmtId="0" fontId="3" fillId="0" borderId="2" xfId="0" applyFont="1" applyBorder="1"/>
    <xf numFmtId="14" fontId="0" fillId="0" borderId="1" xfId="0" applyNumberFormat="1" applyBorder="1"/>
    <xf numFmtId="0" fontId="0" fillId="2" borderId="0" xfId="0" applyFill="1" applyBorder="1"/>
    <xf numFmtId="0" fontId="0" fillId="0" borderId="2" xfId="0" applyBorder="1"/>
    <xf numFmtId="166" fontId="0" fillId="0" borderId="2" xfId="0" applyNumberFormat="1" applyBorder="1"/>
    <xf numFmtId="14" fontId="0" fillId="0" borderId="3" xfId="0" applyNumberFormat="1" applyBorder="1"/>
    <xf numFmtId="0" fontId="0" fillId="2" borderId="4" xfId="0" applyFill="1" applyBorder="1"/>
    <xf numFmtId="166" fontId="0" fillId="0" borderId="5" xfId="0" applyNumberFormat="1" applyBorder="1"/>
    <xf numFmtId="0" fontId="0" fillId="0" borderId="5" xfId="0" applyBorder="1"/>
    <xf numFmtId="0" fontId="0" fillId="5" borderId="0" xfId="0" applyFill="1"/>
    <xf numFmtId="1" fontId="0" fillId="5" borderId="0" xfId="0" applyNumberFormat="1" applyFill="1"/>
    <xf numFmtId="0" fontId="1" fillId="5" borderId="0" xfId="0" applyFont="1" applyFill="1"/>
    <xf numFmtId="1" fontId="6" fillId="0" borderId="0" xfId="0" applyNumberFormat="1" applyFont="1" applyFill="1"/>
    <xf numFmtId="165" fontId="0" fillId="4" borderId="0" xfId="0" applyNumberFormat="1" applyFill="1"/>
    <xf numFmtId="0" fontId="1" fillId="5" borderId="9" xfId="0" applyFont="1" applyFill="1" applyBorder="1"/>
    <xf numFmtId="0" fontId="0" fillId="6" borderId="0" xfId="0" applyFill="1"/>
    <xf numFmtId="0" fontId="0" fillId="7" borderId="0" xfId="0" applyFont="1" applyFill="1"/>
    <xf numFmtId="0" fontId="0" fillId="7" borderId="0" xfId="0" applyFill="1"/>
    <xf numFmtId="0" fontId="0" fillId="8" borderId="0" xfId="0" applyFont="1" applyFill="1"/>
    <xf numFmtId="0" fontId="0" fillId="9" borderId="0" xfId="0" applyFont="1" applyFill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54733903709844E-2"/>
          <c:y val="2.4654320223123541E-2"/>
          <c:w val="0.86275571460761402"/>
          <c:h val="0.80834217890903504"/>
        </c:manualLayout>
      </c:layout>
      <c:scatterChart>
        <c:scatterStyle val="smoothMarker"/>
        <c:varyColors val="0"/>
        <c:ser>
          <c:idx val="2"/>
          <c:order val="0"/>
          <c:tx>
            <c:strRef>
              <c:f>Base!$A$17</c:f>
              <c:strCache>
                <c:ptCount val="1"/>
                <c:pt idx="0">
                  <c:v>P.Infected.Model.To.20.03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Base!$B$17:$FD$17</c:f>
              <c:numCache>
                <c:formatCode>0.0000000</c:formatCode>
                <c:ptCount val="159"/>
                <c:pt idx="33">
                  <c:v>1E-4</c:v>
                </c:pt>
                <c:pt idx="34">
                  <c:v>1.2839804765846141E-4</c:v>
                </c:pt>
                <c:pt idx="35">
                  <c:v>1.6485894783161188E-4</c:v>
                </c:pt>
                <c:pt idx="36">
                  <c:v>2.1167086528916837E-4</c:v>
                </c:pt>
                <c:pt idx="37">
                  <c:v>2.7177063618374388E-4</c:v>
                </c:pt>
                <c:pt idx="38">
                  <c:v>3.489272129310451E-4</c:v>
                </c:pt>
                <c:pt idx="39">
                  <c:v>4.4797669769548509E-4</c:v>
                </c:pt>
                <c:pt idx="40">
                  <c:v>5.7512328421477951E-4</c:v>
                </c:pt>
                <c:pt idx="41">
                  <c:v>7.3832428008197362E-4</c:v>
                </c:pt>
                <c:pt idx="42">
                  <c:v>9.4778219002383379E-4</c:v>
                </c:pt>
                <c:pt idx="43">
                  <c:v>1.2165727884233294E-3</c:v>
                </c:pt>
                <c:pt idx="44">
                  <c:v>1.5614453758322007E-3</c:v>
                </c:pt>
                <c:pt idx="45">
                  <c:v>2.0038401396194547E-3</c:v>
                </c:pt>
                <c:pt idx="46">
                  <c:v>2.5711777575238895E-3</c:v>
                </c:pt>
                <c:pt idx="47">
                  <c:v>3.2984879058971261E-3</c:v>
                </c:pt>
                <c:pt idx="48">
                  <c:v>4.2304555502782728E-3</c:v>
                </c:pt>
                <c:pt idx="49">
                  <c:v>5.4239754417025341E-3</c:v>
                </c:pt>
                <c:pt idx="50">
                  <c:v>6.9513134790624553E-3</c:v>
                </c:pt>
                <c:pt idx="51">
                  <c:v>8.9039738028911727E-3</c:v>
                </c:pt>
                <c:pt idx="52">
                  <c:v>1.1397354658404166E-2</c:v>
                </c:pt>
                <c:pt idx="53">
                  <c:v>1.4576231269268521E-2</c:v>
                </c:pt>
                <c:pt idx="54">
                  <c:v>1.862101023765253E-2</c:v>
                </c:pt>
                <c:pt idx="55">
                  <c:v>2.375452817499165E-2</c:v>
                </c:pt>
                <c:pt idx="56">
                  <c:v>3.0248877835623633E-2</c:v>
                </c:pt>
                <c:pt idx="57">
                  <c:v>3.8431290332989025E-2</c:v>
                </c:pt>
                <c:pt idx="58">
                  <c:v>4.8687436947574506E-2</c:v>
                </c:pt>
                <c:pt idx="59">
                  <c:v>6.1459623186990518E-2</c:v>
                </c:pt>
                <c:pt idx="60">
                  <c:v>7.7236300291011292E-2</c:v>
                </c:pt>
                <c:pt idx="61">
                  <c:v>9.6528360121481832E-2</c:v>
                </c:pt>
                <c:pt idx="62">
                  <c:v>0.11982734635818386</c:v>
                </c:pt>
                <c:pt idx="63">
                  <c:v>0.14754192241648922</c:v>
                </c:pt>
                <c:pt idx="64">
                  <c:v>0.17991287075242787</c:v>
                </c:pt>
                <c:pt idx="65">
                  <c:v>0.21691448066834865</c:v>
                </c:pt>
                <c:pt idx="66">
                  <c:v>0.25816091945994218</c:v>
                </c:pt>
                <c:pt idx="67">
                  <c:v>0.30284671533364077</c:v>
                </c:pt>
                <c:pt idx="68">
                  <c:v>0.34975413532977384</c:v>
                </c:pt>
                <c:pt idx="69">
                  <c:v>0.39734959684789656</c:v>
                </c:pt>
                <c:pt idx="70">
                  <c:v>0.44396428983001296</c:v>
                </c:pt>
                <c:pt idx="71">
                  <c:v>0.4880201175281671</c:v>
                </c:pt>
                <c:pt idx="72">
                  <c:v>0.52823939908784745</c:v>
                </c:pt>
                <c:pt idx="73">
                  <c:v>0.56378095512992621</c:v>
                </c:pt>
                <c:pt idx="74">
                  <c:v>0.59427517183108081</c:v>
                </c:pt>
                <c:pt idx="75">
                  <c:v>0.61976858241583332</c:v>
                </c:pt>
                <c:pt idx="76">
                  <c:v>0.64061403773297432</c:v>
                </c:pt>
                <c:pt idx="77">
                  <c:v>0.65734713133069844</c:v>
                </c:pt>
                <c:pt idx="78">
                  <c:v>0.67057847887643784</c:v>
                </c:pt>
                <c:pt idx="79">
                  <c:v>0.68091553905132696</c:v>
                </c:pt>
                <c:pt idx="80">
                  <c:v>0.68891495776775191</c:v>
                </c:pt>
                <c:pt idx="81">
                  <c:v>0.69505960166779646</c:v>
                </c:pt>
                <c:pt idx="82">
                  <c:v>0.69975252659461651</c:v>
                </c:pt>
                <c:pt idx="83">
                  <c:v>0.70332096672456157</c:v>
                </c:pt>
                <c:pt idx="84">
                  <c:v>0.70602526038671631</c:v>
                </c:pt>
                <c:pt idx="85">
                  <c:v>0.70806944518453863</c:v>
                </c:pt>
                <c:pt idx="86">
                  <c:v>0.70961166485011362</c:v>
                </c:pt>
                <c:pt idx="87">
                  <c:v>0.71077348090905934</c:v>
                </c:pt>
                <c:pt idx="88">
                  <c:v>0.71164775898598742</c:v>
                </c:pt>
                <c:pt idx="89">
                  <c:v>0.71230511564492427</c:v>
                </c:pt>
                <c:pt idx="90">
                  <c:v>0.71279906352018585</c:v>
                </c:pt>
                <c:pt idx="91">
                  <c:v>0.71317004917459204</c:v>
                </c:pt>
                <c:pt idx="92">
                  <c:v>0.71344858418237278</c:v>
                </c:pt>
                <c:pt idx="93">
                  <c:v>0.71365765205930631</c:v>
                </c:pt>
                <c:pt idx="94">
                  <c:v>0.71381454679796075</c:v>
                </c:pt>
                <c:pt idx="95">
                  <c:v>0.71393227067689302</c:v>
                </c:pt>
                <c:pt idx="96">
                  <c:v>0.71402059331913892</c:v>
                </c:pt>
                <c:pt idx="97">
                  <c:v>0.71408685203369127</c:v>
                </c:pt>
                <c:pt idx="98">
                  <c:v>0.71413655548523314</c:v>
                </c:pt>
                <c:pt idx="99">
                  <c:v>0.71417383837161064</c:v>
                </c:pt>
                <c:pt idx="100">
                  <c:v>0.71420180351696549</c:v>
                </c:pt>
                <c:pt idx="101">
                  <c:v>0.71422277905280807</c:v>
                </c:pt>
                <c:pt idx="102">
                  <c:v>0.71423851164801222</c:v>
                </c:pt>
                <c:pt idx="103">
                  <c:v>0.71425031162507957</c:v>
                </c:pt>
                <c:pt idx="104">
                  <c:v>0.71425916190639782</c:v>
                </c:pt>
                <c:pt idx="105">
                  <c:v>0.7142657997853108</c:v>
                </c:pt>
                <c:pt idx="106">
                  <c:v>0.71427077828895635</c:v>
                </c:pt>
                <c:pt idx="107">
                  <c:v>0.7142745122198263</c:v>
                </c:pt>
                <c:pt idx="108">
                  <c:v>0.71427731269786798</c:v>
                </c:pt>
                <c:pt idx="109">
                  <c:v>0.71427941307321241</c:v>
                </c:pt>
                <c:pt idx="110">
                  <c:v>0.71428098836417808</c:v>
                </c:pt>
                <c:pt idx="111">
                  <c:v>0.71428216983772219</c:v>
                </c:pt>
                <c:pt idx="112">
                  <c:v>0.71428305594587271</c:v>
                </c:pt>
                <c:pt idx="113">
                  <c:v>0.71428372052866884</c:v>
                </c:pt>
                <c:pt idx="114">
                  <c:v>0.7142842189667129</c:v>
                </c:pt>
                <c:pt idx="115">
                  <c:v>0.71428459279577849</c:v>
                </c:pt>
                <c:pt idx="116">
                  <c:v>0.71428487316787725</c:v>
                </c:pt>
                <c:pt idx="117">
                  <c:v>0.71428508344711983</c:v>
                </c:pt>
                <c:pt idx="118">
                  <c:v>0.71428524115664649</c:v>
                </c:pt>
                <c:pt idx="119">
                  <c:v>0.71428535943884486</c:v>
                </c:pt>
                <c:pt idx="120">
                  <c:v>0.71428544815052364</c:v>
                </c:pt>
                <c:pt idx="121">
                  <c:v>0.71428551468429957</c:v>
                </c:pt>
                <c:pt idx="122">
                  <c:v>0.7142855645846411</c:v>
                </c:pt>
                <c:pt idx="123">
                  <c:v>0.71428560200990243</c:v>
                </c:pt>
                <c:pt idx="124">
                  <c:v>0.71428563007885149</c:v>
                </c:pt>
                <c:pt idx="125">
                  <c:v>0.71428565113056508</c:v>
                </c:pt>
                <c:pt idx="126">
                  <c:v>0.71428566691935114</c:v>
                </c:pt>
                <c:pt idx="127">
                  <c:v>0.71428567876094118</c:v>
                </c:pt>
                <c:pt idx="128">
                  <c:v>0.71428568764213418</c:v>
                </c:pt>
                <c:pt idx="129">
                  <c:v>0.71428569430302891</c:v>
                </c:pt>
                <c:pt idx="130">
                  <c:v>0.71428569929870012</c:v>
                </c:pt>
                <c:pt idx="131">
                  <c:v>0.71428570304545358</c:v>
                </c:pt>
                <c:pt idx="132">
                  <c:v>0.71428570585551876</c:v>
                </c:pt>
                <c:pt idx="133">
                  <c:v>0.71428570796306767</c:v>
                </c:pt>
                <c:pt idx="134">
                  <c:v>0.71428570954372927</c:v>
                </c:pt>
                <c:pt idx="135">
                  <c:v>0.71428571072922553</c:v>
                </c:pt>
                <c:pt idx="136">
                  <c:v>0.71428571161834775</c:v>
                </c:pt>
                <c:pt idx="137">
                  <c:v>0.71428571228518944</c:v>
                </c:pt>
                <c:pt idx="138">
                  <c:v>0.7142857127853206</c:v>
                </c:pt>
                <c:pt idx="139">
                  <c:v>0.714285713160419</c:v>
                </c:pt>
                <c:pt idx="140">
                  <c:v>0.71428571344174285</c:v>
                </c:pt>
                <c:pt idx="141">
                  <c:v>0.71428571365273563</c:v>
                </c:pt>
                <c:pt idx="142">
                  <c:v>0.71428571381098027</c:v>
                </c:pt>
                <c:pt idx="143">
                  <c:v>0.71428571392966378</c:v>
                </c:pt>
                <c:pt idx="144">
                  <c:v>0.71428571401867635</c:v>
                </c:pt>
                <c:pt idx="145">
                  <c:v>0.71428571408543584</c:v>
                </c:pt>
                <c:pt idx="146">
                  <c:v>0.71428571413550546</c:v>
                </c:pt>
                <c:pt idx="147">
                  <c:v>0.71428571417305764</c:v>
                </c:pt>
                <c:pt idx="148">
                  <c:v>0.71428571420122178</c:v>
                </c:pt>
                <c:pt idx="149">
                  <c:v>0.71428571422234488</c:v>
                </c:pt>
                <c:pt idx="150">
                  <c:v>0.71428571423818732</c:v>
                </c:pt>
                <c:pt idx="151">
                  <c:v>0.71428571425006904</c:v>
                </c:pt>
                <c:pt idx="152">
                  <c:v>0.71428571425898035</c:v>
                </c:pt>
                <c:pt idx="153">
                  <c:v>0.7142857142656639</c:v>
                </c:pt>
                <c:pt idx="154">
                  <c:v>0.71428571427067655</c:v>
                </c:pt>
                <c:pt idx="155">
                  <c:v>0.71428571427443588</c:v>
                </c:pt>
                <c:pt idx="156">
                  <c:v>0.71428571427725551</c:v>
                </c:pt>
                <c:pt idx="157">
                  <c:v>0.71428571427937015</c:v>
                </c:pt>
                <c:pt idx="158">
                  <c:v>0.71428571428095622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F07-44A7-9867-17326C5192DE}"/>
            </c:ext>
          </c:extLst>
        </c:ser>
        <c:ser>
          <c:idx val="3"/>
          <c:order val="1"/>
          <c:tx>
            <c:strRef>
              <c:f>Base!$A$18</c:f>
              <c:strCache>
                <c:ptCount val="1"/>
                <c:pt idx="0">
                  <c:v>P.Infected.Model.To.28.03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Base!$B$18:$FD$18</c:f>
              <c:numCache>
                <c:formatCode>0.0000000</c:formatCode>
                <c:ptCount val="159"/>
                <c:pt idx="58">
                  <c:v>4.8687436947574506E-2</c:v>
                </c:pt>
                <c:pt idx="59">
                  <c:v>5.6416535320700373E-2</c:v>
                </c:pt>
                <c:pt idx="60">
                  <c:v>6.5241384279887099E-2</c:v>
                </c:pt>
                <c:pt idx="61">
                  <c:v>7.527373249381919E-2</c:v>
                </c:pt>
                <c:pt idx="62">
                  <c:v>8.6622540571482096E-2</c:v>
                </c:pt>
                <c:pt idx="63">
                  <c:v>9.9388678112578593E-2</c:v>
                </c:pt>
                <c:pt idx="64">
                  <c:v>0.11365836475226639</c:v>
                </c:pt>
                <c:pt idx="65">
                  <c:v>0.12949547957095819</c:v>
                </c:pt>
                <c:pt idx="66">
                  <c:v>0.14693306589776656</c:v>
                </c:pt>
                <c:pt idx="67">
                  <c:v>0.1659646065253402</c:v>
                </c:pt>
                <c:pt idx="68">
                  <c:v>0.18653590752987845</c:v>
                </c:pt>
                <c:pt idx="69">
                  <c:v>0.20853865469292476</c:v>
                </c:pt>
                <c:pt idx="70">
                  <c:v>0.23180682362956248</c:v>
                </c:pt>
                <c:pt idx="71">
                  <c:v>0.25611705700645288</c:v>
                </c:pt>
                <c:pt idx="72">
                  <c:v>0.28119381342737876</c:v>
                </c:pt>
                <c:pt idx="73">
                  <c:v>0.30671953632932375</c:v>
                </c:pt>
                <c:pt idx="74">
                  <c:v>0.33234935446269348</c:v>
                </c:pt>
                <c:pt idx="75">
                  <c:v>0.35772904989589571</c:v>
                </c:pt>
                <c:pt idx="76">
                  <c:v>0.38251440129820108</c:v>
                </c:pt>
                <c:pt idx="77">
                  <c:v>0.4063897029334041</c:v>
                </c:pt>
                <c:pt idx="78">
                  <c:v>0.42908337008530284</c:v>
                </c:pt>
                <c:pt idx="79">
                  <c:v>0.45037904916868021</c:v>
                </c:pt>
                <c:pt idx="80">
                  <c:v>0.47012142241590504</c:v>
                </c:pt>
                <c:pt idx="81">
                  <c:v>0.48821673535194732</c:v>
                </c:pt>
                <c:pt idx="82">
                  <c:v>0.50462878808858136</c:v>
                </c:pt>
                <c:pt idx="83">
                  <c:v>0.51937159050752613</c:v>
                </c:pt>
                <c:pt idx="84">
                  <c:v>0.53250004785374339</c:v>
                </c:pt>
                <c:pt idx="85">
                  <c:v>0.54409995729680716</c:v>
                </c:pt>
                <c:pt idx="86">
                  <c:v>0.55427834374737817</c:v>
                </c:pt>
                <c:pt idx="87">
                  <c:v>0.56315483986851411</c:v>
                </c:pt>
                <c:pt idx="88">
                  <c:v>0.57085449845738057</c:v>
                </c:pt>
                <c:pt idx="89">
                  <c:v>0.57750216353597206</c:v>
                </c:pt>
                <c:pt idx="90">
                  <c:v>0.58321833933763256</c:v>
                </c:pt>
                <c:pt idx="91">
                  <c:v>0.58811638267024624</c:v>
                </c:pt>
                <c:pt idx="92">
                  <c:v>0.59230079086747156</c:v>
                </c:pt>
                <c:pt idx="93">
                  <c:v>0.59586634758815793</c:v>
                </c:pt>
                <c:pt idx="94">
                  <c:v>0.59889790580684477</c:v>
                </c:pt>
                <c:pt idx="95">
                  <c:v>0.60147061840935123</c:v>
                </c:pt>
                <c:pt idx="96">
                  <c:v>0.60365046267200206</c:v>
                </c:pt>
                <c:pt idx="97">
                  <c:v>0.60549493982592972</c:v>
                </c:pt>
                <c:pt idx="98">
                  <c:v>0.6070538618191621</c:v>
                </c:pt>
                <c:pt idx="99">
                  <c:v>0.60837016304827018</c:v>
                </c:pt>
                <c:pt idx="100">
                  <c:v>0.60948069512412473</c:v>
                </c:pt>
                <c:pt idx="101">
                  <c:v>0.61041697815685014</c:v>
                </c:pt>
                <c:pt idx="102">
                  <c:v>0.61120589335030073</c:v>
                </c:pt>
                <c:pt idx="103">
                  <c:v>0.61187030969725531</c:v>
                </c:pt>
                <c:pt idx="104">
                  <c:v>0.61242964301563141</c:v>
                </c:pt>
                <c:pt idx="105">
                  <c:v>0.61290034910752711</c:v>
                </c:pt>
                <c:pt idx="106">
                  <c:v>0.61329635497949464</c:v>
                </c:pt>
                <c:pt idx="107">
                  <c:v>0.61362943324197561</c:v>
                </c:pt>
                <c:pt idx="108">
                  <c:v>0.61390952531684417</c:v>
                </c:pt>
                <c:pt idx="109">
                  <c:v>0.61414501915191722</c:v>
                </c:pt>
                <c:pt idx="110">
                  <c:v>0.61434298693375722</c:v>
                </c:pt>
                <c:pt idx="111">
                  <c:v>0.61450938792016196</c:v>
                </c:pt>
                <c:pt idx="112">
                  <c:v>0.6146492410602914</c:v>
                </c:pt>
                <c:pt idx="113">
                  <c:v>0.61476677158598303</c:v>
                </c:pt>
                <c:pt idx="114">
                  <c:v>0.61486553527617172</c:v>
                </c:pt>
                <c:pt idx="115">
                  <c:v>0.61494852363800445</c:v>
                </c:pt>
                <c:pt idx="116">
                  <c:v>0.61501825282470646</c:v>
                </c:pt>
                <c:pt idx="117">
                  <c:v>0.61507683872692953</c:v>
                </c:pt>
                <c:pt idx="118">
                  <c:v>0.61512606033265449</c:v>
                </c:pt>
                <c:pt idx="119">
                  <c:v>0.61516741314972412</c:v>
                </c:pt>
                <c:pt idx="120">
                  <c:v>0.61520215422228564</c:v>
                </c:pt>
                <c:pt idx="121">
                  <c:v>0.61523134004459956</c:v>
                </c:pt>
                <c:pt idx="122">
                  <c:v>0.61525585847928232</c:v>
                </c:pt>
                <c:pt idx="123">
                  <c:v>0.61527645561852817</c:v>
                </c:pt>
                <c:pt idx="124">
                  <c:v>0.615293758382772</c:v>
                </c:pt>
                <c:pt idx="125">
                  <c:v>0.61530829352844818</c:v>
                </c:pt>
                <c:pt idx="126">
                  <c:v>0.61532050363207458</c:v>
                </c:pt>
                <c:pt idx="127">
                  <c:v>0.61533076052928493</c:v>
                </c:pt>
                <c:pt idx="128">
                  <c:v>0.61533937661237015</c:v>
                </c:pt>
                <c:pt idx="129">
                  <c:v>0.61534661432639248</c:v>
                </c:pt>
                <c:pt idx="130">
                  <c:v>0.61535269415028238</c:v>
                </c:pt>
                <c:pt idx="131">
                  <c:v>0.61535780130403805</c:v>
                </c:pt>
                <c:pt idx="132">
                  <c:v>0.61536209138494624</c:v>
                </c:pt>
                <c:pt idx="133">
                  <c:v>0.61536569510353945</c:v>
                </c:pt>
                <c:pt idx="134">
                  <c:v>0.61536872226288331</c:v>
                </c:pt>
                <c:pt idx="135">
                  <c:v>0.61537126510194051</c:v>
                </c:pt>
                <c:pt idx="136">
                  <c:v>0.61537340110453576</c:v>
                </c:pt>
                <c:pt idx="137">
                  <c:v>0.61537519535926666</c:v>
                </c:pt>
                <c:pt idx="138">
                  <c:v>0.61537670254209664</c:v>
                </c:pt>
                <c:pt idx="139">
                  <c:v>0.61537796858192262</c:v>
                </c:pt>
                <c:pt idx="140">
                  <c:v>0.61537903205978561</c:v>
                </c:pt>
                <c:pt idx="141">
                  <c:v>0.61537992538430164</c:v>
                </c:pt>
                <c:pt idx="142">
                  <c:v>0.61538067577909028</c:v>
                </c:pt>
                <c:pt idx="143">
                  <c:v>0.61538130611226183</c:v>
                </c:pt>
                <c:pt idx="144">
                  <c:v>0.6153818355932188</c:v>
                </c:pt>
                <c:pt idx="145">
                  <c:v>0.61538228035799392</c:v>
                </c:pt>
                <c:pt idx="146">
                  <c:v>0.61538265396094916</c:v>
                </c:pt>
                <c:pt idx="147">
                  <c:v>0.61538296778781554</c:v>
                </c:pt>
                <c:pt idx="148">
                  <c:v>0.61538323140265416</c:v>
                </c:pt>
                <c:pt idx="149">
                  <c:v>0.61538345283930973</c:v>
                </c:pt>
                <c:pt idx="150">
                  <c:v>0.61538363884623537</c:v>
                </c:pt>
                <c:pt idx="151">
                  <c:v>0.61538379509214802</c:v>
                </c:pt>
                <c:pt idx="152">
                  <c:v>0.61538392633878192</c:v>
                </c:pt>
                <c:pt idx="153">
                  <c:v>0.61538403658600171</c:v>
                </c:pt>
                <c:pt idx="154">
                  <c:v>0.61538412919369967</c:v>
                </c:pt>
                <c:pt idx="155">
                  <c:v>0.61538420698418961</c:v>
                </c:pt>
                <c:pt idx="156">
                  <c:v>0.61538427232821791</c:v>
                </c:pt>
                <c:pt idx="157">
                  <c:v>0.61538432721721337</c:v>
                </c:pt>
                <c:pt idx="158">
                  <c:v>0.61538437332397788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F07-44A7-9867-17326C5192DE}"/>
            </c:ext>
          </c:extLst>
        </c:ser>
        <c:ser>
          <c:idx val="4"/>
          <c:order val="2"/>
          <c:tx>
            <c:strRef>
              <c:f>Base!$A$19</c:f>
              <c:strCache>
                <c:ptCount val="1"/>
                <c:pt idx="0">
                  <c:v>P.Infected.Model.To.09.04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Base!$B$19:$FD$19</c:f>
              <c:numCache>
                <c:formatCode>0.0000000</c:formatCode>
                <c:ptCount val="159"/>
                <c:pt idx="66">
                  <c:v>0.14693306589776656</c:v>
                </c:pt>
                <c:pt idx="67">
                  <c:v>0.15849276371481125</c:v>
                </c:pt>
                <c:pt idx="68">
                  <c:v>0.17055527336627552</c:v>
                </c:pt>
                <c:pt idx="69">
                  <c:v>0.18308033431442436</c:v>
                </c:pt>
                <c:pt idx="70">
                  <c:v>0.19601878431330463</c:v>
                </c:pt>
                <c:pt idx="71">
                  <c:v>0.20931297573615074</c:v>
                </c:pt>
                <c:pt idx="72">
                  <c:v>0.22289752805482305</c:v>
                </c:pt>
                <c:pt idx="73">
                  <c:v>0.23670041259262309</c:v>
                </c:pt>
                <c:pt idx="74">
                  <c:v>0.25064434312354011</c:v>
                </c:pt>
                <c:pt idx="75">
                  <c:v>0.26464842312485537</c:v>
                </c:pt>
                <c:pt idx="76">
                  <c:v>0.27862997992995275</c:v>
                </c:pt>
                <c:pt idx="77">
                  <c:v>0.2925065000783858</c:v>
                </c:pt>
                <c:pt idx="78">
                  <c:v>0.30619757082566534</c:v>
                </c:pt>
                <c:pt idx="79">
                  <c:v>0.31962673131666508</c:v>
                </c:pt>
                <c:pt idx="80">
                  <c:v>0.33272314362763372</c:v>
                </c:pt>
                <c:pt idx="81">
                  <c:v>0.34542300798388298</c:v>
                </c:pt>
                <c:pt idx="82">
                  <c:v>0.35767066628335803</c:v>
                </c:pt>
                <c:pt idx="83">
                  <c:v>0.36941936128084091</c:v>
                </c:pt>
                <c:pt idx="84">
                  <c:v>0.38063164283332634</c:v>
                </c:pt>
                <c:pt idx="85">
                  <c:v>0.39127943502838736</c:v>
                </c:pt>
                <c:pt idx="86">
                  <c:v>0.40134379683468951</c:v>
                </c:pt>
                <c:pt idx="87">
                  <c:v>0.41081442282731212</c:v>
                </c:pt>
                <c:pt idx="88">
                  <c:v>0.41968893900182608</c:v>
                </c:pt>
                <c:pt idx="89">
                  <c:v>0.42797205184549236</c:v>
                </c:pt>
                <c:pt idx="90">
                  <c:v>0.43567460736829822</c:v>
                </c:pt>
                <c:pt idx="91">
                  <c:v>0.44281261173942499</c:v>
                </c:pt>
                <c:pt idx="92">
                  <c:v>0.44940625769395248</c:v>
                </c:pt>
                <c:pt idx="93">
                  <c:v>0.45547899210565929</c:v>
                </c:pt>
                <c:pt idx="94">
                  <c:v>0.46105665104602456</c:v>
                </c:pt>
                <c:pt idx="95">
                  <c:v>0.46616668002644807</c:v>
                </c:pt>
                <c:pt idx="96">
                  <c:v>0.47083744946803363</c:v>
                </c:pt>
                <c:pt idx="97">
                  <c:v>0.4750976690529824</c:v>
                </c:pt>
                <c:pt idx="98">
                  <c:v>0.47897589958768338</c:v>
                </c:pt>
                <c:pt idx="99">
                  <c:v>0.48250015731327972</c:v>
                </c:pt>
                <c:pt idx="100">
                  <c:v>0.48569760310489479</c:v>
                </c:pt>
                <c:pt idx="101">
                  <c:v>0.48859430752414817</c:v>
                </c:pt>
                <c:pt idx="102">
                  <c:v>0.49121508203035608</c:v>
                </c:pt>
                <c:pt idx="103">
                  <c:v>0.49358336661740404</c:v>
                </c:pt>
                <c:pt idx="104">
                  <c:v>0.49572116454810178</c:v>
                </c:pt>
                <c:pt idx="105">
                  <c:v>0.49764901555488655</c:v>
                </c:pt>
                <c:pt idx="106">
                  <c:v>0.49938599974318865</c:v>
                </c:pt>
                <c:pt idx="107">
                  <c:v>0.50094976537798408</c:v>
                </c:pt>
                <c:pt idx="108">
                  <c:v>0.50235657468670247</c:v>
                </c:pt>
                <c:pt idx="109">
                  <c:v>0.5036213627256928</c:v>
                </c:pt>
                <c:pt idx="110">
                  <c:v>0.50475780520303681</c:v>
                </c:pt>
                <c:pt idx="111">
                  <c:v>0.50577839191093332</c:v>
                </c:pt>
                <c:pt idx="112">
                  <c:v>0.5066945030892136</c:v>
                </c:pt>
                <c:pt idx="113">
                  <c:v>0.50751648661761728</c:v>
                </c:pt>
                <c:pt idx="114">
                  <c:v>0.50825373442259836</c:v>
                </c:pt>
                <c:pt idx="115">
                  <c:v>0.50891475689170895</c:v>
                </c:pt>
                <c:pt idx="116">
                  <c:v>0.50950725442349842</c:v>
                </c:pt>
                <c:pt idx="117">
                  <c:v>0.51003818551234881</c:v>
                </c:pt>
                <c:pt idx="118">
                  <c:v>0.51051383098459502</c:v>
                </c:pt>
                <c:pt idx="119">
                  <c:v>0.51093985417298193</c:v>
                </c:pt>
                <c:pt idx="120">
                  <c:v>0.51132135694858738</c:v>
                </c:pt>
                <c:pt idx="121">
                  <c:v>0.51166293162953025</c:v>
                </c:pt>
                <c:pt idx="122">
                  <c:v>0.51196870885997348</c:v>
                </c:pt>
                <c:pt idx="123">
                  <c:v>0.51224240160614909</c:v>
                </c:pt>
                <c:pt idx="124">
                  <c:v>0.5124873454526423</c:v>
                </c:pt>
                <c:pt idx="125">
                  <c:v>0.51270653540552991</c:v>
                </c:pt>
                <c:pt idx="126">
                  <c:v>0.51290265942211033</c:v>
                </c:pt>
                <c:pt idx="127">
                  <c:v>0.51307812889229054</c:v>
                </c:pt>
                <c:pt idx="128">
                  <c:v>0.51323510629616231</c:v>
                </c:pt>
                <c:pt idx="129">
                  <c:v>0.51337553025746252</c:v>
                </c:pt>
                <c:pt idx="130">
                  <c:v>0.51350113820471044</c:v>
                </c:pt>
                <c:pt idx="131">
                  <c:v>0.51361348684183439</c:v>
                </c:pt>
                <c:pt idx="132">
                  <c:v>0.51371397061879209</c:v>
                </c:pt>
                <c:pt idx="133">
                  <c:v>0.51380383838064292</c:v>
                </c:pt>
                <c:pt idx="134">
                  <c:v>0.51388420836118875</c:v>
                </c:pt>
                <c:pt idx="135">
                  <c:v>0.51395608167499052</c:v>
                </c:pt>
                <c:pt idx="136">
                  <c:v>0.51402035444953398</c:v>
                </c:pt>
                <c:pt idx="137">
                  <c:v>0.51407782872772201</c:v>
                </c:pt>
                <c:pt idx="138">
                  <c:v>0.51412922225983537</c:v>
                </c:pt>
                <c:pt idx="139">
                  <c:v>0.51417517729369311</c:v>
                </c:pt>
                <c:pt idx="140">
                  <c:v>0.51421626846200164</c:v>
                </c:pt>
                <c:pt idx="141">
                  <c:v>0.51425300985681766</c:v>
                </c:pt>
                <c:pt idx="142">
                  <c:v>0.51428586137266596</c:v>
                </c:pt>
                <c:pt idx="143">
                  <c:v>0.51431523439213278</c:v>
                </c:pt>
                <c:pt idx="144">
                  <c:v>0.51434149688066311</c:v>
                </c:pt>
                <c:pt idx="145">
                  <c:v>0.51436497795081515</c:v>
                </c:pt>
                <c:pt idx="146">
                  <c:v>0.51438597195030633</c:v>
                </c:pt>
                <c:pt idx="147">
                  <c:v>0.51440474212280862</c:v>
                </c:pt>
                <c:pt idx="148">
                  <c:v>0.51442152388556439</c:v>
                </c:pt>
                <c:pt idx="149">
                  <c:v>0.51443652776346549</c:v>
                </c:pt>
                <c:pt idx="150">
                  <c:v>0.51444994201523209</c:v>
                </c:pt>
                <c:pt idx="151">
                  <c:v>0.51446193498370396</c:v>
                </c:pt>
                <c:pt idx="152">
                  <c:v>0.51447265719899071</c:v>
                </c:pt>
                <c:pt idx="153">
                  <c:v>0.5144822432602798</c:v>
                </c:pt>
                <c:pt idx="154">
                  <c:v>0.5144908135194437</c:v>
                </c:pt>
                <c:pt idx="155">
                  <c:v>0.51449847558720274</c:v>
                </c:pt>
                <c:pt idx="156">
                  <c:v>0.51450532568044693</c:v>
                </c:pt>
                <c:pt idx="157">
                  <c:v>0.51451144982739194</c:v>
                </c:pt>
                <c:pt idx="158">
                  <c:v>0.51451692494550882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F07-44A7-9867-17326C5192DE}"/>
            </c:ext>
          </c:extLst>
        </c:ser>
        <c:ser>
          <c:idx val="5"/>
          <c:order val="3"/>
          <c:tx>
            <c:strRef>
              <c:f>Base!$A$20</c:f>
              <c:strCache>
                <c:ptCount val="1"/>
                <c:pt idx="0">
                  <c:v>P.Infected.Model.To.07.05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Base!$B$20:$FD$20</c:f>
              <c:numCache>
                <c:formatCode>0.0000000</c:formatCode>
                <c:ptCount val="159"/>
                <c:pt idx="105">
                  <c:v>0.40982417726729531</c:v>
                </c:pt>
                <c:pt idx="106">
                  <c:v>0.41153507955903912</c:v>
                </c:pt>
                <c:pt idx="107">
                  <c:v>0.41312835142930471</c:v>
                </c:pt>
                <c:pt idx="108">
                  <c:v>0.41461118146903025</c:v>
                </c:pt>
                <c:pt idx="109">
                  <c:v>0.4159904467282825</c:v>
                </c:pt>
                <c:pt idx="110">
                  <c:v>0.41727270695085167</c:v>
                </c:pt>
                <c:pt idx="111">
                  <c:v>0.41846420255907113</c:v>
                </c:pt>
                <c:pt idx="112">
                  <c:v>0.41957085580762404</c:v>
                </c:pt>
                <c:pt idx="113">
                  <c:v>0.42059827457927573</c:v>
                </c:pt>
                <c:pt idx="114">
                  <c:v>0.42155175834945519</c:v>
                </c:pt>
                <c:pt idx="115">
                  <c:v>0.42243630589909154</c:v>
                </c:pt>
                <c:pt idx="116">
                  <c:v>0.42325662440516332</c:v>
                </c:pt>
                <c:pt idx="117">
                  <c:v>0.42401713958538639</c:v>
                </c:pt>
                <c:pt idx="118">
                  <c:v>0.42472200661695442</c:v>
                </c:pt>
                <c:pt idx="119">
                  <c:v>0.42537512158903923</c:v>
                </c:pt>
                <c:pt idx="120">
                  <c:v>0.42598013328479856</c:v>
                </c:pt>
                <c:pt idx="121">
                  <c:v>0.42654045512098004</c:v>
                </c:pt>
                <c:pt idx="122">
                  <c:v>0.42705927710198055</c:v>
                </c:pt>
                <c:pt idx="123">
                  <c:v>0.42753957767061934</c:v>
                </c:pt>
                <c:pt idx="124">
                  <c:v>0.42798413536013336</c:v>
                </c:pt>
                <c:pt idx="125">
                  <c:v>0.42839554017125558</c:v>
                </c:pt>
                <c:pt idx="126">
                  <c:v>0.42877620461495064</c:v>
                </c:pt>
                <c:pt idx="127">
                  <c:v>0.42912837437571322</c:v>
                </c:pt>
                <c:pt idx="128">
                  <c:v>0.42945413856253245</c:v>
                </c:pt>
                <c:pt idx="129">
                  <c:v>0.42975543952493084</c:v>
                </c:pt>
                <c:pt idx="130">
                  <c:v>0.43003408222011996</c:v>
                </c:pt>
                <c:pt idx="131">
                  <c:v>0.43029174312448387</c:v>
                </c:pt>
                <c:pt idx="132">
                  <c:v>0.43052997868849568</c:v>
                </c:pt>
                <c:pt idx="133">
                  <c:v>0.4307502333389599</c:v>
                </c:pt>
                <c:pt idx="134">
                  <c:v>0.43095384703631301</c:v>
                </c:pt>
                <c:pt idx="135">
                  <c:v>0.43114206239773495</c:v>
                </c:pt>
                <c:pt idx="136">
                  <c:v>0.4313160313991572</c:v>
                </c:pt>
                <c:pt idx="137">
                  <c:v>0.43147682167099449</c:v>
                </c:pt>
                <c:pt idx="138">
                  <c:v>0.43162542240368085</c:v>
                </c:pt>
                <c:pt idx="139">
                  <c:v>0.43176274987992835</c:v>
                </c:pt>
                <c:pt idx="140">
                  <c:v>0.43188965265112872</c:v>
                </c:pt>
                <c:pt idx="141">
                  <c:v>0.4320069163755359</c:v>
                </c:pt>
                <c:pt idx="142">
                  <c:v>0.43211526833586195</c:v>
                </c:pt>
                <c:pt idx="143">
                  <c:v>0.43221538165372603</c:v>
                </c:pt>
                <c:pt idx="144">
                  <c:v>0.43230787921806479</c:v>
                </c:pt>
                <c:pt idx="145">
                  <c:v>0.4323933373441613</c:v>
                </c:pt>
                <c:pt idx="146">
                  <c:v>0.4324722891794206</c:v>
                </c:pt>
                <c:pt idx="147">
                  <c:v>0.4325452278714213</c:v>
                </c:pt>
                <c:pt idx="148">
                  <c:v>0.43261260951313535</c:v>
                </c:pt>
                <c:pt idx="149">
                  <c:v>0.4326748558795393</c:v>
                </c:pt>
                <c:pt idx="150">
                  <c:v>0.43273235696915796</c:v>
                </c:pt>
                <c:pt idx="151">
                  <c:v>0.43278547336339168</c:v>
                </c:pt>
                <c:pt idx="152">
                  <c:v>0.4328345384157955</c:v>
                </c:pt>
                <c:pt idx="153">
                  <c:v>0.43287986028280118</c:v>
                </c:pt>
                <c:pt idx="154">
                  <c:v>0.43292172380671401</c:v>
                </c:pt>
                <c:pt idx="155">
                  <c:v>0.43296039226117633</c:v>
                </c:pt>
                <c:pt idx="156">
                  <c:v>0.43299610896866841</c:v>
                </c:pt>
                <c:pt idx="157">
                  <c:v>0.43302909879902568</c:v>
                </c:pt>
                <c:pt idx="158">
                  <c:v>0.43305956955737979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44-4D06-B94B-B0E45A8B9DB3}"/>
            </c:ext>
          </c:extLst>
        </c:ser>
        <c:ser>
          <c:idx val="1"/>
          <c:order val="4"/>
          <c:tx>
            <c:strRef>
              <c:f>Base!$A$7</c:f>
              <c:strCache>
                <c:ptCount val="1"/>
                <c:pt idx="0">
                  <c:v>P.Real.Infected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Base!$B$7:$EG$7</c:f>
              <c:numCache>
                <c:formatCode>0.0000</c:formatCode>
                <c:ptCount val="136"/>
                <c:pt idx="33">
                  <c:v>3.9030599755201961E-5</c:v>
                </c:pt>
                <c:pt idx="34">
                  <c:v>4.1470012239902079E-5</c:v>
                </c:pt>
                <c:pt idx="35">
                  <c:v>6.5864137086903317E-5</c:v>
                </c:pt>
                <c:pt idx="36">
                  <c:v>1.1221297429620563E-4</c:v>
                </c:pt>
                <c:pt idx="37">
                  <c:v>1.1709179926560588E-4</c:v>
                </c:pt>
                <c:pt idx="38">
                  <c:v>1.9271358629130967E-4</c:v>
                </c:pt>
                <c:pt idx="39">
                  <c:v>3.1712362301101592E-4</c:v>
                </c:pt>
                <c:pt idx="40">
                  <c:v>3.8786658506731946E-4</c:v>
                </c:pt>
                <c:pt idx="41">
                  <c:v>4.7812484700122401E-4</c:v>
                </c:pt>
                <c:pt idx="42">
                  <c:v>6.3912607099143209E-4</c:v>
                </c:pt>
                <c:pt idx="43">
                  <c:v>1.1757968176254591E-3</c:v>
                </c:pt>
                <c:pt idx="44">
                  <c:v>1.6344063647490822E-3</c:v>
                </c:pt>
                <c:pt idx="45">
                  <c:v>1.949090575275398E-3</c:v>
                </c:pt>
                <c:pt idx="46">
                  <c:v>2.5369889840881274E-3</c:v>
                </c:pt>
                <c:pt idx="47">
                  <c:v>2.8687490820073444E-3</c:v>
                </c:pt>
                <c:pt idx="48">
                  <c:v>3.5542239902080787E-3</c:v>
                </c:pt>
                <c:pt idx="49">
                  <c:v>4.7958849449204408E-3</c:v>
                </c:pt>
                <c:pt idx="50">
                  <c:v>6.6961872705018364E-3</c:v>
                </c:pt>
                <c:pt idx="51">
                  <c:v>8.9648408812729504E-3</c:v>
                </c:pt>
                <c:pt idx="52">
                  <c:v>1.1218858017135864E-2</c:v>
                </c:pt>
                <c:pt idx="53">
                  <c:v>1.4180304773561811E-2</c:v>
                </c:pt>
                <c:pt idx="54">
                  <c:v>1.7739407588739292E-2</c:v>
                </c:pt>
                <c:pt idx="55">
                  <c:v>2.2849976744186051E-2</c:v>
                </c:pt>
                <c:pt idx="56">
                  <c:v>3.0070637698898412E-2</c:v>
                </c:pt>
                <c:pt idx="57">
                  <c:v>3.7371799265605882E-2</c:v>
                </c:pt>
                <c:pt idx="58">
                  <c:v>4.8417458996328031E-2</c:v>
                </c:pt>
                <c:pt idx="59">
                  <c:v>5.4555020807833539E-2</c:v>
                </c:pt>
                <c:pt idx="60">
                  <c:v>6.0675506731946147E-2</c:v>
                </c:pt>
                <c:pt idx="61">
                  <c:v>7.0879569155446756E-2</c:v>
                </c:pt>
                <c:pt idx="62">
                  <c:v>8.0478657282741742E-2</c:v>
                </c:pt>
                <c:pt idx="63">
                  <c:v>9.1046192166462675E-2</c:v>
                </c:pt>
                <c:pt idx="64">
                  <c:v>0.10718290575275398</c:v>
                </c:pt>
                <c:pt idx="65">
                  <c:v>0.12409535250917993</c:v>
                </c:pt>
                <c:pt idx="66">
                  <c:v>0.14074190330477357</c:v>
                </c:pt>
                <c:pt idx="67">
                  <c:v>0.15230471848225216</c:v>
                </c:pt>
                <c:pt idx="68">
                  <c:v>0.1631601040391677</c:v>
                </c:pt>
                <c:pt idx="69">
                  <c:v>0.17516933170134641</c:v>
                </c:pt>
                <c:pt idx="70">
                  <c:v>0.18970335128518973</c:v>
                </c:pt>
                <c:pt idx="71">
                  <c:v>0.20684754222766219</c:v>
                </c:pt>
                <c:pt idx="72">
                  <c:v>0.22237440269277847</c:v>
                </c:pt>
                <c:pt idx="73">
                  <c:v>0.23440802447980419</c:v>
                </c:pt>
                <c:pt idx="74">
                  <c:v>0.24424129620563034</c:v>
                </c:pt>
                <c:pt idx="75">
                  <c:v>0.25217182619339046</c:v>
                </c:pt>
                <c:pt idx="76">
                  <c:v>0.26263446634026932</c:v>
                </c:pt>
                <c:pt idx="77">
                  <c:v>0.2763756768665851</c:v>
                </c:pt>
                <c:pt idx="78">
                  <c:v>0.28842393512851899</c:v>
                </c:pt>
                <c:pt idx="79">
                  <c:v>0.29802546266829871</c:v>
                </c:pt>
                <c:pt idx="80">
                  <c:v>0.30602917503059973</c:v>
                </c:pt>
                <c:pt idx="81">
                  <c:v>0.31188864381884945</c:v>
                </c:pt>
                <c:pt idx="82">
                  <c:v>0.31729926070991438</c:v>
                </c:pt>
                <c:pt idx="83">
                  <c:v>0.32251472460220321</c:v>
                </c:pt>
                <c:pt idx="84">
                  <c:v>0.32871815055079562</c:v>
                </c:pt>
                <c:pt idx="85">
                  <c:v>0.33590222031823747</c:v>
                </c:pt>
                <c:pt idx="86">
                  <c:v>0.34492560709914322</c:v>
                </c:pt>
                <c:pt idx="87">
                  <c:v>0.34999470624235007</c:v>
                </c:pt>
                <c:pt idx="88">
                  <c:v>0.35552485434516523</c:v>
                </c:pt>
                <c:pt idx="89">
                  <c:v>0.35875219706242356</c:v>
                </c:pt>
                <c:pt idx="90">
                  <c:v>0.36213810159118731</c:v>
                </c:pt>
                <c:pt idx="91">
                  <c:v>0.36749261199510408</c:v>
                </c:pt>
                <c:pt idx="92">
                  <c:v>0.37354479436964505</c:v>
                </c:pt>
                <c:pt idx="93">
                  <c:v>0.37810649571603427</c:v>
                </c:pt>
                <c:pt idx="94">
                  <c:v>0.38179976621787026</c:v>
                </c:pt>
                <c:pt idx="95">
                  <c:v>0.38486610771113833</c:v>
                </c:pt>
                <c:pt idx="96">
                  <c:v>0.38727624724602205</c:v>
                </c:pt>
                <c:pt idx="97">
                  <c:v>0.39009132925336604</c:v>
                </c:pt>
                <c:pt idx="98">
                  <c:v>0.39406025336597306</c:v>
                </c:pt>
                <c:pt idx="99">
                  <c:v>0.39764618971848226</c:v>
                </c:pt>
                <c:pt idx="100">
                  <c:v>0.40025148225214202</c:v>
                </c:pt>
                <c:pt idx="101">
                  <c:v>0.40242255936352517</c:v>
                </c:pt>
                <c:pt idx="102">
                  <c:v>0.40412282986536108</c:v>
                </c:pt>
                <c:pt idx="103">
                  <c:v>0.40531326315789473</c:v>
                </c:pt>
                <c:pt idx="104">
                  <c:v>0.40739896083231336</c:v>
                </c:pt>
                <c:pt idx="105">
                  <c:v>0.41021648225214202</c:v>
                </c:pt>
                <c:pt idx="106">
                  <c:v>0.41330965728274177</c:v>
                </c:pt>
                <c:pt idx="107">
                  <c:v>0.41613449694002452</c:v>
                </c:pt>
                <c:pt idx="108">
                  <c:v>0.41792990452876377</c:v>
                </c:pt>
                <c:pt idx="109">
                  <c:v>0.41928377845777243</c:v>
                </c:pt>
                <c:pt idx="110">
                  <c:v>0.42098404895960834</c:v>
                </c:pt>
                <c:pt idx="111">
                  <c:v>0.42243549938800495</c:v>
                </c:pt>
                <c:pt idx="112">
                  <c:v>0.42469683476132197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07-44A7-9867-17326C5192DE}"/>
            </c:ext>
          </c:extLst>
        </c:ser>
        <c:ser>
          <c:idx val="0"/>
          <c:order val="5"/>
          <c:tx>
            <c:strRef>
              <c:f>Base!$A$9</c:f>
              <c:strCache>
                <c:ptCount val="1"/>
                <c:pt idx="0">
                  <c:v>P.Infected.Model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Base!$B$9:$FD$9</c:f>
              <c:numCache>
                <c:formatCode>General</c:formatCode>
                <c:ptCount val="159"/>
                <c:pt idx="33">
                  <c:v>1E-4</c:v>
                </c:pt>
                <c:pt idx="34">
                  <c:v>1.2839804765846141E-4</c:v>
                </c:pt>
                <c:pt idx="35">
                  <c:v>1.6485894783161188E-4</c:v>
                </c:pt>
                <c:pt idx="36">
                  <c:v>2.1167086528916837E-4</c:v>
                </c:pt>
                <c:pt idx="37">
                  <c:v>2.7177063618374388E-4</c:v>
                </c:pt>
                <c:pt idx="38">
                  <c:v>3.489272129310451E-4</c:v>
                </c:pt>
                <c:pt idx="39">
                  <c:v>4.4797669769548509E-4</c:v>
                </c:pt>
                <c:pt idx="40">
                  <c:v>5.7512328421477951E-4</c:v>
                </c:pt>
                <c:pt idx="41">
                  <c:v>7.3832428008197362E-4</c:v>
                </c:pt>
                <c:pt idx="42">
                  <c:v>9.4778219002383379E-4</c:v>
                </c:pt>
                <c:pt idx="43">
                  <c:v>1.2165727884233294E-3</c:v>
                </c:pt>
                <c:pt idx="44">
                  <c:v>1.5614453758322007E-3</c:v>
                </c:pt>
                <c:pt idx="45">
                  <c:v>2.0038401396194547E-3</c:v>
                </c:pt>
                <c:pt idx="46">
                  <c:v>2.5711777575238895E-3</c:v>
                </c:pt>
                <c:pt idx="47">
                  <c:v>3.2984879058971261E-3</c:v>
                </c:pt>
                <c:pt idx="48">
                  <c:v>4.2304555502782728E-3</c:v>
                </c:pt>
                <c:pt idx="49">
                  <c:v>5.4239754417025341E-3</c:v>
                </c:pt>
                <c:pt idx="50">
                  <c:v>6.9513134790624553E-3</c:v>
                </c:pt>
                <c:pt idx="51">
                  <c:v>8.9039738028911727E-3</c:v>
                </c:pt>
                <c:pt idx="52">
                  <c:v>1.1397354658404166E-2</c:v>
                </c:pt>
                <c:pt idx="53">
                  <c:v>1.4576231269268521E-2</c:v>
                </c:pt>
                <c:pt idx="54">
                  <c:v>1.862101023765253E-2</c:v>
                </c:pt>
                <c:pt idx="55">
                  <c:v>2.375452817499165E-2</c:v>
                </c:pt>
                <c:pt idx="56">
                  <c:v>3.0248877835623633E-2</c:v>
                </c:pt>
                <c:pt idx="57">
                  <c:v>3.8431290332989025E-2</c:v>
                </c:pt>
                <c:pt idx="58">
                  <c:v>4.8687436947574506E-2</c:v>
                </c:pt>
                <c:pt idx="59">
                  <c:v>5.6416535320700373E-2</c:v>
                </c:pt>
                <c:pt idx="60">
                  <c:v>6.5241384279887099E-2</c:v>
                </c:pt>
                <c:pt idx="61">
                  <c:v>7.527373249381919E-2</c:v>
                </c:pt>
                <c:pt idx="62">
                  <c:v>8.6622540571482096E-2</c:v>
                </c:pt>
                <c:pt idx="63">
                  <c:v>9.9388678112578593E-2</c:v>
                </c:pt>
                <c:pt idx="64">
                  <c:v>0.11365836475226639</c:v>
                </c:pt>
                <c:pt idx="65">
                  <c:v>0.12949547957095819</c:v>
                </c:pt>
                <c:pt idx="66">
                  <c:v>0.14693306589776656</c:v>
                </c:pt>
                <c:pt idx="67">
                  <c:v>0.15849276371481125</c:v>
                </c:pt>
                <c:pt idx="68">
                  <c:v>0.17055527336627552</c:v>
                </c:pt>
                <c:pt idx="69">
                  <c:v>0.18308033431442436</c:v>
                </c:pt>
                <c:pt idx="70">
                  <c:v>0.19601878431330463</c:v>
                </c:pt>
                <c:pt idx="71">
                  <c:v>0.20931297573615074</c:v>
                </c:pt>
                <c:pt idx="72">
                  <c:v>0.22289752805482305</c:v>
                </c:pt>
                <c:pt idx="73">
                  <c:v>0.23670041259262309</c:v>
                </c:pt>
                <c:pt idx="74">
                  <c:v>0.25064434312354011</c:v>
                </c:pt>
                <c:pt idx="75">
                  <c:v>0.26464842312485537</c:v>
                </c:pt>
                <c:pt idx="76">
                  <c:v>0.27265078302217449</c:v>
                </c:pt>
                <c:pt idx="77">
                  <c:v>0.28049865503287463</c:v>
                </c:pt>
                <c:pt idx="78">
                  <c:v>0.28817297787135182</c:v>
                </c:pt>
                <c:pt idx="79">
                  <c:v>0.29565652346655569</c:v>
                </c:pt>
                <c:pt idx="80">
                  <c:v>0.30293401528590425</c:v>
                </c:pt>
                <c:pt idx="81">
                  <c:v>0.30999220647568099</c:v>
                </c:pt>
                <c:pt idx="82">
                  <c:v>0.31681991859579656</c:v>
                </c:pt>
                <c:pt idx="83">
                  <c:v>0.32340804291054587</c:v>
                </c:pt>
                <c:pt idx="84">
                  <c:v>0.32974950719423179</c:v>
                </c:pt>
                <c:pt idx="85">
                  <c:v>0.33583921179156667</c:v>
                </c:pt>
                <c:pt idx="86">
                  <c:v>0.34167393922427108</c:v>
                </c:pt>
                <c:pt idx="87">
                  <c:v>0.34725224195907223</c:v>
                </c:pt>
                <c:pt idx="88">
                  <c:v>0.35257431306298476</c:v>
                </c:pt>
                <c:pt idx="89">
                  <c:v>0.35764184439383478</c:v>
                </c:pt>
                <c:pt idx="90">
                  <c:v>0.36245787673859997</c:v>
                </c:pt>
                <c:pt idx="91">
                  <c:v>0.36702664595389106</c:v>
                </c:pt>
                <c:pt idx="92">
                  <c:v>0.37135342871704108</c:v>
                </c:pt>
                <c:pt idx="93">
                  <c:v>0.37544439099635563</c:v>
                </c:pt>
                <c:pt idx="94">
                  <c:v>0.3793064418252603</c:v>
                </c:pt>
                <c:pt idx="95">
                  <c:v>0.38294709444297176</c:v>
                </c:pt>
                <c:pt idx="96">
                  <c:v>0.38637433636444091</c:v>
                </c:pt>
                <c:pt idx="97">
                  <c:v>0.38959650948000901</c:v>
                </c:pt>
                <c:pt idx="98">
                  <c:v>0.39262220087091732</c:v>
                </c:pt>
                <c:pt idx="99">
                  <c:v>0.39546014466657109</c:v>
                </c:pt>
                <c:pt idx="100">
                  <c:v>0.39811913496563311</c:v>
                </c:pt>
                <c:pt idx="101">
                  <c:v>0.40060794959500312</c:v>
                </c:pt>
                <c:pt idx="102">
                  <c:v>0.40293528428567654</c:v>
                </c:pt>
                <c:pt idx="103">
                  <c:v>0.4051096966979808</c:v>
                </c:pt>
                <c:pt idx="104">
                  <c:v>0.40798815457179177</c:v>
                </c:pt>
                <c:pt idx="105">
                  <c:v>0.41067423032194728</c:v>
                </c:pt>
                <c:pt idx="106">
                  <c:v>0.4131781730981216</c:v>
                </c:pt>
                <c:pt idx="107">
                  <c:v>0.41551006616470088</c:v>
                </c:pt>
                <c:pt idx="108">
                  <c:v>0.41767976594052436</c:v>
                </c:pt>
                <c:pt idx="109">
                  <c:v>0.41969685247727756</c:v>
                </c:pt>
                <c:pt idx="110">
                  <c:v>0.4215705902856598</c:v>
                </c:pt>
                <c:pt idx="111">
                  <c:v>0.42330989840577604</c:v>
                </c:pt>
                <c:pt idx="112">
                  <c:v>0.42492332863693094</c:v>
                </c:pt>
                <c:pt idx="113">
                  <c:v>0.42641905088440629</c:v>
                </c:pt>
                <c:pt idx="114">
                  <c:v>0.427804844640161</c:v>
                </c:pt>
                <c:pt idx="115">
                  <c:v>0.42908809568503775</c:v>
                </c:pt>
                <c:pt idx="116">
                  <c:v>0.43027579717732312</c:v>
                </c:pt>
                <c:pt idx="117">
                  <c:v>0.43137455437265082</c:v>
                </c:pt>
                <c:pt idx="118">
                  <c:v>0.43239059230037208</c:v>
                </c:pt>
                <c:pt idx="119">
                  <c:v>0.43332976579945515</c:v>
                </c:pt>
                <c:pt idx="120">
                  <c:v>0.43419757139117637</c:v>
                </c:pt>
                <c:pt idx="121">
                  <c:v>0.43499916053526216</c:v>
                </c:pt>
                <c:pt idx="122">
                  <c:v>0.43573935388010537</c:v>
                </c:pt>
                <c:pt idx="123">
                  <c:v>0.43642265617588843</c:v>
                </c:pt>
                <c:pt idx="124">
                  <c:v>0.43705327157183027</c:v>
                </c:pt>
                <c:pt idx="125">
                  <c:v>0.43763511906544628</c:v>
                </c:pt>
                <c:pt idx="126">
                  <c:v>0.4381718479129143</c:v>
                </c:pt>
                <c:pt idx="127">
                  <c:v>0.43866685284570672</c:v>
                </c:pt>
                <c:pt idx="128">
                  <c:v>0.43912328896996211</c:v>
                </c:pt>
                <c:pt idx="129">
                  <c:v>0.43954408625204433</c:v>
                </c:pt>
                <c:pt idx="130">
                  <c:v>0.43993196351679115</c:v>
                </c:pt>
                <c:pt idx="131">
                  <c:v>0.44028944190450431</c:v>
                </c:pt>
                <c:pt idx="132">
                  <c:v>0.44061885774917564</c:v>
                </c:pt>
                <c:pt idx="133">
                  <c:v>0.44092237485415225</c:v>
                </c:pt>
                <c:pt idx="134">
                  <c:v>0.4412019961527649</c:v>
                </c:pt>
                <c:pt idx="135">
                  <c:v>0.4414595747506968</c:v>
                </c:pt>
                <c:pt idx="136">
                  <c:v>0.44169682435433716</c:v>
                </c:pt>
                <c:pt idx="137">
                  <c:v>0.44191532909530457</c:v>
                </c:pt>
                <c:pt idx="138">
                  <c:v>0.4421165527659684</c:v>
                </c:pt>
                <c:pt idx="139">
                  <c:v>0.44230184748433832</c:v>
                </c:pt>
                <c:pt idx="140">
                  <c:v>0.4424724618093161</c:v>
                </c:pt>
                <c:pt idx="141">
                  <c:v>0.44262954832915469</c:v>
                </c:pt>
                <c:pt idx="142">
                  <c:v>0.44277417074718783</c:v>
                </c:pt>
                <c:pt idx="143">
                  <c:v>0.44290731048958815</c:v>
                </c:pt>
                <c:pt idx="144">
                  <c:v>0.44302987286018203</c:v>
                </c:pt>
                <c:pt idx="145">
                  <c:v>0.44314269276728058</c:v>
                </c:pt>
                <c:pt idx="146">
                  <c:v>0.44324654004714475</c:v>
                </c:pt>
                <c:pt idx="147">
                  <c:v>0.44334212440815168</c:v>
                </c:pt>
                <c:pt idx="148">
                  <c:v>0.44343010001901834</c:v>
                </c:pt>
                <c:pt idx="149">
                  <c:v>0.44351106976360583</c:v>
                </c:pt>
                <c:pt idx="150">
                  <c:v>0.44358558918391322</c:v>
                </c:pt>
                <c:pt idx="151">
                  <c:v>0.44365417013189429</c:v>
                </c:pt>
                <c:pt idx="152">
                  <c:v>0.44371728414972872</c:v>
                </c:pt>
                <c:pt idx="153">
                  <c:v>0.44377536559715314</c:v>
                </c:pt>
                <c:pt idx="154">
                  <c:v>0.44382881454344147</c:v>
                </c:pt>
                <c:pt idx="155">
                  <c:v>0.44387799944061229</c:v>
                </c:pt>
                <c:pt idx="156">
                  <c:v>0.44392325959345486</c:v>
                </c:pt>
                <c:pt idx="157">
                  <c:v>0.44396490744100708</c:v>
                </c:pt>
                <c:pt idx="158">
                  <c:v>0.44400323066319181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07-44A7-9867-17326C519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393888"/>
        <c:axId val="487391920"/>
      </c:scatterChart>
      <c:valAx>
        <c:axId val="48739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391920"/>
        <c:crosses val="autoZero"/>
        <c:crossBetween val="midCat"/>
      </c:valAx>
      <c:valAx>
        <c:axId val="48739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P-Cases-</a:t>
                </a:r>
                <a:r>
                  <a:rPr lang="de-DE">
                    <a:solidFill>
                      <a:srgbClr val="FF0000"/>
                    </a:solidFill>
                  </a:rPr>
                  <a:t>Uncorrected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393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5018871032964405E-2"/>
          <c:y val="0.90789764581811394"/>
          <c:w val="0.88048626608156499"/>
          <c:h val="7.03031022910155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Base!$A$3</c:f>
              <c:strCache>
                <c:ptCount val="1"/>
                <c:pt idx="0">
                  <c:v>Cases.Real.Detected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Base!$B$3:$EG$3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1966</c:v>
                </c:pt>
                <c:pt idx="50">
                  <c:v>2745</c:v>
                </c:pt>
                <c:pt idx="51">
                  <c:v>3675</c:v>
                </c:pt>
                <c:pt idx="52">
                  <c:v>4599</c:v>
                </c:pt>
                <c:pt idx="53">
                  <c:v>5813</c:v>
                </c:pt>
                <c:pt idx="54" formatCode="0">
                  <c:v>7272</c:v>
                </c:pt>
                <c:pt idx="55">
                  <c:v>9367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22364</c:v>
                </c:pt>
                <c:pt idx="60">
                  <c:v>24873</c:v>
                </c:pt>
                <c:pt idx="61">
                  <c:v>29056</c:v>
                </c:pt>
                <c:pt idx="62">
                  <c:v>32991</c:v>
                </c:pt>
                <c:pt idx="63">
                  <c:v>37323</c:v>
                </c:pt>
                <c:pt idx="64">
                  <c:v>43938</c:v>
                </c:pt>
                <c:pt idx="65" formatCode="0">
                  <c:v>50871</c:v>
                </c:pt>
                <c:pt idx="66" formatCode="0">
                  <c:v>57695</c:v>
                </c:pt>
                <c:pt idx="67" formatCode="0">
                  <c:v>62435</c:v>
                </c:pt>
                <c:pt idx="68" formatCode="0">
                  <c:v>66885</c:v>
                </c:pt>
                <c:pt idx="69" formatCode="0">
                  <c:v>71808</c:v>
                </c:pt>
                <c:pt idx="70" formatCode="0">
                  <c:v>77766</c:v>
                </c:pt>
                <c:pt idx="71" formatCode="0">
                  <c:v>84794</c:v>
                </c:pt>
                <c:pt idx="72" formatCode="0">
                  <c:v>91159</c:v>
                </c:pt>
                <c:pt idx="73" formatCode="0">
                  <c:v>96092</c:v>
                </c:pt>
                <c:pt idx="74" formatCode="0">
                  <c:v>100123</c:v>
                </c:pt>
                <c:pt idx="75" formatCode="0">
                  <c:v>103374</c:v>
                </c:pt>
                <c:pt idx="76" formatCode="0">
                  <c:v>107663</c:v>
                </c:pt>
                <c:pt idx="77" formatCode="0">
                  <c:v>113296</c:v>
                </c:pt>
                <c:pt idx="78" formatCode="0">
                  <c:v>118235</c:v>
                </c:pt>
                <c:pt idx="79" formatCode="0">
                  <c:v>122171</c:v>
                </c:pt>
                <c:pt idx="80" formatCode="0">
                  <c:v>125452</c:v>
                </c:pt>
                <c:pt idx="81" formatCode="0">
                  <c:v>127854</c:v>
                </c:pt>
                <c:pt idx="82" formatCode="0">
                  <c:v>130072</c:v>
                </c:pt>
                <c:pt idx="83">
                  <c:v>132210</c:v>
                </c:pt>
                <c:pt idx="84" formatCode="0">
                  <c:v>134753</c:v>
                </c:pt>
                <c:pt idx="85" formatCode="0">
                  <c:v>137698</c:v>
                </c:pt>
                <c:pt idx="86" formatCode="0">
                  <c:v>141397</c:v>
                </c:pt>
                <c:pt idx="87" formatCode="0">
                  <c:v>143475</c:v>
                </c:pt>
                <c:pt idx="88" formatCode="0">
                  <c:v>145742</c:v>
                </c:pt>
                <c:pt idx="89" formatCode="0">
                  <c:v>147065</c:v>
                </c:pt>
                <c:pt idx="90" formatCode="0">
                  <c:v>148453</c:v>
                </c:pt>
                <c:pt idx="91" formatCode="0">
                  <c:v>150648</c:v>
                </c:pt>
                <c:pt idx="92" formatCode="0">
                  <c:v>153129</c:v>
                </c:pt>
                <c:pt idx="93" formatCode="0">
                  <c:v>154999</c:v>
                </c:pt>
                <c:pt idx="94" formatCode="0">
                  <c:v>156513</c:v>
                </c:pt>
                <c:pt idx="95" formatCode="0">
                  <c:v>157770</c:v>
                </c:pt>
                <c:pt idx="96" formatCode="0">
                  <c:v>158758</c:v>
                </c:pt>
                <c:pt idx="97" formatCode="0">
                  <c:v>159912</c:v>
                </c:pt>
                <c:pt idx="98" formatCode="0">
                  <c:v>161539</c:v>
                </c:pt>
                <c:pt idx="99" formatCode="0">
                  <c:v>163009</c:v>
                </c:pt>
                <c:pt idx="100" formatCode="0">
                  <c:v>164077</c:v>
                </c:pt>
                <c:pt idx="101">
                  <c:v>164967</c:v>
                </c:pt>
                <c:pt idx="102">
                  <c:v>165664</c:v>
                </c:pt>
                <c:pt idx="103">
                  <c:v>166152</c:v>
                </c:pt>
                <c:pt idx="104">
                  <c:v>167007</c:v>
                </c:pt>
                <c:pt idx="105">
                  <c:v>168162</c:v>
                </c:pt>
                <c:pt idx="106">
                  <c:v>169430</c:v>
                </c:pt>
                <c:pt idx="107">
                  <c:v>170588</c:v>
                </c:pt>
                <c:pt idx="108">
                  <c:v>171324</c:v>
                </c:pt>
                <c:pt idx="109">
                  <c:v>171879</c:v>
                </c:pt>
                <c:pt idx="110">
                  <c:v>172576</c:v>
                </c:pt>
                <c:pt idx="111">
                  <c:v>173171</c:v>
                </c:pt>
                <c:pt idx="112">
                  <c:v>174098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EC-42CC-8C9B-2524CC120D01}"/>
            </c:ext>
          </c:extLst>
        </c:ser>
        <c:ser>
          <c:idx val="1"/>
          <c:order val="1"/>
          <c:tx>
            <c:strRef>
              <c:f>Base!$A$11</c:f>
              <c:strCache>
                <c:ptCount val="1"/>
                <c:pt idx="0">
                  <c:v>Cases.Model.Estimated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Base!$B$11:$FD$11</c:f>
              <c:numCache>
                <c:formatCode>0</c:formatCode>
                <c:ptCount val="159"/>
                <c:pt idx="33">
                  <c:v>40.993477170095332</c:v>
                </c:pt>
                <c:pt idx="34">
                  <c:v>52.634824353719502</c:v>
                </c:pt>
                <c:pt idx="35">
                  <c:v>67.581415142211185</c:v>
                </c:pt>
                <c:pt idx="36">
                  <c:v>86.771247838058486</c:v>
                </c:pt>
                <c:pt idx="37">
                  <c:v>111.40823369900589</c:v>
                </c:pt>
                <c:pt idx="38">
                  <c:v>143.03739737313788</c:v>
                </c:pt>
                <c:pt idx="39">
                  <c:v>183.64122529714567</c:v>
                </c:pt>
                <c:pt idx="40">
                  <c:v>235.76303221448811</c:v>
                </c:pt>
                <c:pt idx="41">
                  <c:v>302.66479519667456</c:v>
                </c:pt>
                <c:pt idx="42">
                  <c:v>388.52887568964985</c:v>
                </c:pt>
                <c:pt idx="43">
                  <c:v>498.71548827990972</c:v>
                </c:pt>
                <c:pt idx="44">
                  <c:v>640.09075366528248</c:v>
                </c:pt>
                <c:pt idx="45">
                  <c:v>821.44375016010758</c:v>
                </c:pt>
                <c:pt idx="46">
                  <c:v>1054.0151670331247</c:v>
                </c:pt>
                <c:pt idx="47">
                  <c:v>1352.1648866622938</c:v>
                </c:pt>
                <c:pt idx="48">
                  <c:v>1734.2108301943547</c:v>
                </c:pt>
                <c:pt idx="49">
                  <c:v>2223.4761344059057</c:v>
                </c:pt>
                <c:pt idx="50">
                  <c:v>2849.5851040612274</c:v>
                </c:pt>
                <c:pt idx="51">
                  <c:v>3650.0484681194616</c:v>
                </c:pt>
                <c:pt idx="52">
                  <c:v>4672.1719798877093</c:v>
                </c:pt>
                <c:pt idx="53">
                  <c:v>5975.3040376278886</c:v>
                </c:pt>
                <c:pt idx="54">
                  <c:v>7633.3995806132043</c:v>
                </c:pt>
                <c:pt idx="55">
                  <c:v>9737.8070842790657</c:v>
                </c:pt>
                <c:pt idx="56">
                  <c:v>12400.066829756401</c:v>
                </c:pt>
                <c:pt idx="57">
                  <c:v>15754.32222882691</c:v>
                </c:pt>
                <c:pt idx="58">
                  <c:v>19958.673349808512</c:v>
                </c:pt>
                <c:pt idx="59">
                  <c:v>23127.099526850074</c:v>
                </c:pt>
                <c:pt idx="60">
                  <c:v>26744.711970229684</c:v>
                </c:pt>
                <c:pt idx="61">
                  <c:v>30857.320344932399</c:v>
                </c:pt>
                <c:pt idx="62">
                  <c:v>35509.591393327079</c:v>
                </c:pt>
                <c:pt idx="63">
                  <c:v>40742.875071739443</c:v>
                </c:pt>
                <c:pt idx="64">
                  <c:v>46592.515806623996</c:v>
                </c:pt>
                <c:pt idx="65">
                  <c:v>53084.699854226215</c:v>
                </c:pt>
                <c:pt idx="66">
                  <c:v>60232.972824122058</c:v>
                </c:pt>
                <c:pt idx="67">
                  <c:v>64971.694909684287</c:v>
                </c:pt>
                <c:pt idx="68">
                  <c:v>69916.537049797844</c:v>
                </c:pt>
                <c:pt idx="69">
                  <c:v>75050.995050117766</c:v>
                </c:pt>
                <c:pt idx="70">
                  <c:v>80354.915596572944</c:v>
                </c:pt>
                <c:pt idx="71">
                  <c:v>85804.666922446137</c:v>
                </c:pt>
                <c:pt idx="72">
                  <c:v>91373.447275860715</c:v>
                </c:pt>
                <c:pt idx="73">
                  <c:v>97031.729597678408</c:v>
                </c:pt>
                <c:pt idx="74">
                  <c:v>102747.83157648382</c:v>
                </c:pt>
                <c:pt idx="75">
                  <c:v>108488.59091470488</c:v>
                </c:pt>
                <c:pt idx="76">
                  <c:v>111769.03649228126</c:v>
                </c:pt>
                <c:pt idx="77">
                  <c:v>114986.15211332592</c:v>
                </c:pt>
                <c:pt idx="78">
                  <c:v>118132.12389407647</c:v>
                </c:pt>
                <c:pt idx="79">
                  <c:v>121199.88944916004</c:v>
                </c:pt>
                <c:pt idx="80">
                  <c:v>124183.18639668026</c:v>
                </c:pt>
                <c:pt idx="81">
                  <c:v>127076.58439068307</c:v>
                </c:pt>
                <c:pt idx="82">
                  <c:v>129875.50099988248</c:v>
                </c:pt>
                <c:pt idx="83">
                  <c:v>132576.20223678675</c:v>
                </c:pt>
                <c:pt idx="84">
                  <c:v>135175.78895016928</c:v>
                </c:pt>
                <c:pt idx="85">
                  <c:v>137672.17061400399</c:v>
                </c:pt>
                <c:pt idx="86">
                  <c:v>140064.02827206696</c:v>
                </c:pt>
                <c:pt idx="87">
                  <c:v>142350.76853013647</c:v>
                </c:pt>
                <c:pt idx="88">
                  <c:v>144532.4705330951</c:v>
                </c:pt>
                <c:pt idx="89">
                  <c:v>146609.82783229454</c:v>
                </c:pt>
                <c:pt idx="90">
                  <c:v>148584.08695205025</c:v>
                </c:pt>
                <c:pt idx="91">
                  <c:v>150456.98431727497</c:v>
                </c:pt>
                <c:pt idx="92">
                  <c:v>152230.68302148647</c:v>
                </c:pt>
                <c:pt idx="93">
                  <c:v>153907.71070949451</c:v>
                </c:pt>
                <c:pt idx="94">
                  <c:v>155490.899634339</c:v>
                </c:pt>
                <c:pt idx="95">
                  <c:v>156983.32973402302</c:v>
                </c:pt>
                <c:pt idx="96">
                  <c:v>158388.27536866441</c:v>
                </c:pt>
                <c:pt idx="97">
                  <c:v>159709.15616917578</c:v>
                </c:pt>
                <c:pt idx="98">
                  <c:v>160949.49227874531</c:v>
                </c:pt>
                <c:pt idx="99">
                  <c:v>162112.86412071678</c:v>
                </c:pt>
                <c:pt idx="100">
                  <c:v>163202.87670191785</c:v>
                </c:pt>
                <c:pt idx="101">
                  <c:v>164223.12835881463</c:v>
                </c:pt>
                <c:pt idx="102">
                  <c:v>165177.18377390754</c:v>
                </c:pt>
                <c:pt idx="103">
                  <c:v>166068.55102972919</c:v>
                </c:pt>
                <c:pt idx="104">
                  <c:v>167248.5310010807</c:v>
                </c:pt>
                <c:pt idx="105">
                  <c:v>168349.64685049216</c:v>
                </c:pt>
                <c:pt idx="106">
                  <c:v>169376.10006079543</c:v>
                </c:pt>
                <c:pt idx="107">
                  <c:v>170332.02411267467</c:v>
                </c:pt>
                <c:pt idx="108">
                  <c:v>171221.45949493645</c:v>
                </c:pt>
                <c:pt idx="109">
                  <c:v>172048.33340388146</c:v>
                </c:pt>
                <c:pt idx="110">
                  <c:v>172816.4436845881</c:v>
                </c:pt>
                <c:pt idx="111">
                  <c:v>173529.44656172555</c:v>
                </c:pt>
                <c:pt idx="112">
                  <c:v>174190.84771518945</c:v>
                </c:pt>
                <c:pt idx="113">
                  <c:v>174803.99627323629</c:v>
                </c:pt>
                <c:pt idx="114">
                  <c:v>175372.08132012619</c:v>
                </c:pt>
                <c:pt idx="115">
                  <c:v>175898.13054424277</c:v>
                </c:pt>
                <c:pt idx="116">
                  <c:v>176385.01068433165</c:v>
                </c:pt>
                <c:pt idx="117">
                  <c:v>176835.42946435307</c:v>
                </c:pt>
                <c:pt idx="118">
                  <c:v>177251.938740293</c:v>
                </c:pt>
                <c:pt idx="119">
                  <c:v>177636.9386142272</c:v>
                </c:pt>
                <c:pt idx="120">
                  <c:v>177992.68230135026</c:v>
                </c:pt>
                <c:pt idx="121">
                  <c:v>178321.28156412902</c:v>
                </c:pt>
                <c:pt idx="122">
                  <c:v>178624.7125539619</c:v>
                </c:pt>
                <c:pt idx="123">
                  <c:v>178904.82192458646</c:v>
                </c:pt>
                <c:pt idx="124">
                  <c:v>179163.33310295301</c:v>
                </c:pt>
                <c:pt idx="125">
                  <c:v>179401.85262241325</c:v>
                </c:pt>
                <c:pt idx="126">
                  <c:v>179621.87643996536</c:v>
                </c:pt>
                <c:pt idx="127">
                  <c:v>179824.79617408046</c:v>
                </c:pt>
                <c:pt idx="128">
                  <c:v>180011.90521247318</c:v>
                </c:pt>
                <c:pt idx="129">
                  <c:v>180184.40465023593</c:v>
                </c:pt>
                <c:pt idx="130">
                  <c:v>180343.40902820788</c:v>
                </c:pt>
                <c:pt idx="131">
                  <c:v>180489.95184946313</c:v>
                </c:pt>
                <c:pt idx="132">
                  <c:v>180624.99085854314</c:v>
                </c:pt>
                <c:pt idx="133">
                  <c:v>180749.41307367905</c:v>
                </c:pt>
                <c:pt idx="134">
                  <c:v>180864.03956688856</c:v>
                </c:pt>
                <c:pt idx="135">
                  <c:v>180969.62999062683</c:v>
                </c:pt>
                <c:pt idx="136">
                  <c:v>181066.88685273126</c:v>
                </c:pt>
                <c:pt idx="137">
                  <c:v>181156.45954383534</c:v>
                </c:pt>
                <c:pt idx="138">
                  <c:v>181238.94812332973</c:v>
                </c:pt>
                <c:pt idx="139">
                  <c:v>181314.90687140211</c:v>
                </c:pt>
                <c:pt idx="140">
                  <c:v>181384.84761576075</c:v>
                </c:pt>
                <c:pt idx="141">
                  <c:v>181449.2428424081</c:v>
                </c:pt>
                <c:pt idx="142">
                  <c:v>181508.52860032738</c:v>
                </c:pt>
                <c:pt idx="143">
                  <c:v>181563.10721023256</c:v>
                </c:pt>
                <c:pt idx="144">
                  <c:v>181613.34978764111</c:v>
                </c:pt>
                <c:pt idx="145">
                  <c:v>181659.59859050083</c:v>
                </c:pt>
                <c:pt idx="146">
                  <c:v>181702.16920146372</c:v>
                </c:pt>
                <c:pt idx="147">
                  <c:v>181741.35255467129</c:v>
                </c:pt>
                <c:pt idx="148">
                  <c:v>181777.41681662717</c:v>
                </c:pt>
                <c:pt idx="149">
                  <c:v>181810.60913038935</c:v>
                </c:pt>
                <c:pt idx="150">
                  <c:v>181841.15723194033</c:v>
                </c:pt>
                <c:pt idx="151">
                  <c:v>181869.27094719399</c:v>
                </c:pt>
                <c:pt idx="152">
                  <c:v>181895.14357768607</c:v>
                </c:pt>
                <c:pt idx="153">
                  <c:v>181918.95318257605</c:v>
                </c:pt>
                <c:pt idx="154">
                  <c:v>181940.86376417044</c:v>
                </c:pt>
                <c:pt idx="155">
                  <c:v>181961.02636376326</c:v>
                </c:pt>
                <c:pt idx="156">
                  <c:v>181979.58007418594</c:v>
                </c:pt>
                <c:pt idx="157">
                  <c:v>181996.65297506412</c:v>
                </c:pt>
                <c:pt idx="158">
                  <c:v>182012.36299640124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EC-42CC-8C9B-2524CC120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395616"/>
        <c:axId val="429395944"/>
      </c:scatterChart>
      <c:valAx>
        <c:axId val="42939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9395944"/>
        <c:crosses val="autoZero"/>
        <c:crossBetween val="midCat"/>
      </c:valAx>
      <c:valAx>
        <c:axId val="42939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  detected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939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Ratio</a:t>
            </a:r>
            <a:r>
              <a:rPr lang="de-DE" baseline="0"/>
              <a:t> detected vs in population</a:t>
            </a:r>
            <a:endParaRPr lang="de-DE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Base!$A$10</c:f>
              <c:strCache>
                <c:ptCount val="1"/>
                <c:pt idx="0">
                  <c:v>Population.Infected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690370634321124"/>
                  <c:y val="1.85368903012152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Base!$AP$3:$FU$3</c:f>
              <c:numCache>
                <c:formatCode>General</c:formatCode>
                <c:ptCount val="136"/>
                <c:pt idx="0">
                  <c:v>159</c:v>
                </c:pt>
                <c:pt idx="1">
                  <c:v>196</c:v>
                </c:pt>
                <c:pt idx="2">
                  <c:v>262</c:v>
                </c:pt>
                <c:pt idx="3">
                  <c:v>482</c:v>
                </c:pt>
                <c:pt idx="4">
                  <c:v>670</c:v>
                </c:pt>
                <c:pt idx="5">
                  <c:v>799</c:v>
                </c:pt>
                <c:pt idx="6">
                  <c:v>1040</c:v>
                </c:pt>
                <c:pt idx="7">
                  <c:v>1176</c:v>
                </c:pt>
                <c:pt idx="8">
                  <c:v>1457</c:v>
                </c:pt>
                <c:pt idx="9">
                  <c:v>1966</c:v>
                </c:pt>
                <c:pt idx="10">
                  <c:v>2745</c:v>
                </c:pt>
                <c:pt idx="11">
                  <c:v>3675</c:v>
                </c:pt>
                <c:pt idx="12">
                  <c:v>4599</c:v>
                </c:pt>
                <c:pt idx="13">
                  <c:v>5813</c:v>
                </c:pt>
                <c:pt idx="14" formatCode="0">
                  <c:v>7272</c:v>
                </c:pt>
                <c:pt idx="15">
                  <c:v>9367</c:v>
                </c:pt>
                <c:pt idx="16">
                  <c:v>12327</c:v>
                </c:pt>
                <c:pt idx="17">
                  <c:v>15320</c:v>
                </c:pt>
                <c:pt idx="18">
                  <c:v>19848</c:v>
                </c:pt>
                <c:pt idx="19">
                  <c:v>22364</c:v>
                </c:pt>
                <c:pt idx="20">
                  <c:v>24873</c:v>
                </c:pt>
                <c:pt idx="21">
                  <c:v>29056</c:v>
                </c:pt>
                <c:pt idx="22">
                  <c:v>32991</c:v>
                </c:pt>
                <c:pt idx="23">
                  <c:v>37323</c:v>
                </c:pt>
                <c:pt idx="24">
                  <c:v>43938</c:v>
                </c:pt>
                <c:pt idx="25" formatCode="0">
                  <c:v>50871</c:v>
                </c:pt>
                <c:pt idx="26" formatCode="0">
                  <c:v>57695</c:v>
                </c:pt>
                <c:pt idx="27" formatCode="0">
                  <c:v>62435</c:v>
                </c:pt>
                <c:pt idx="28" formatCode="0">
                  <c:v>66885</c:v>
                </c:pt>
                <c:pt idx="29" formatCode="0">
                  <c:v>71808</c:v>
                </c:pt>
                <c:pt idx="30" formatCode="0">
                  <c:v>77766</c:v>
                </c:pt>
                <c:pt idx="31" formatCode="0">
                  <c:v>84794</c:v>
                </c:pt>
                <c:pt idx="32" formatCode="0">
                  <c:v>91159</c:v>
                </c:pt>
                <c:pt idx="33" formatCode="0">
                  <c:v>96092</c:v>
                </c:pt>
                <c:pt idx="34" formatCode="0">
                  <c:v>100123</c:v>
                </c:pt>
                <c:pt idx="35" formatCode="0">
                  <c:v>103374</c:v>
                </c:pt>
                <c:pt idx="36" formatCode="0">
                  <c:v>107663</c:v>
                </c:pt>
                <c:pt idx="37" formatCode="0">
                  <c:v>113296</c:v>
                </c:pt>
                <c:pt idx="38" formatCode="0">
                  <c:v>118235</c:v>
                </c:pt>
                <c:pt idx="39" formatCode="0">
                  <c:v>122171</c:v>
                </c:pt>
                <c:pt idx="40" formatCode="0">
                  <c:v>125452</c:v>
                </c:pt>
                <c:pt idx="41" formatCode="0">
                  <c:v>127854</c:v>
                </c:pt>
                <c:pt idx="42" formatCode="0">
                  <c:v>130072</c:v>
                </c:pt>
                <c:pt idx="43">
                  <c:v>132210</c:v>
                </c:pt>
                <c:pt idx="44" formatCode="0">
                  <c:v>134753</c:v>
                </c:pt>
                <c:pt idx="45" formatCode="0">
                  <c:v>137698</c:v>
                </c:pt>
                <c:pt idx="46" formatCode="0">
                  <c:v>141397</c:v>
                </c:pt>
                <c:pt idx="47" formatCode="0">
                  <c:v>143475</c:v>
                </c:pt>
                <c:pt idx="48" formatCode="0">
                  <c:v>145742</c:v>
                </c:pt>
                <c:pt idx="49" formatCode="0">
                  <c:v>147065</c:v>
                </c:pt>
                <c:pt idx="50" formatCode="0">
                  <c:v>148453</c:v>
                </c:pt>
                <c:pt idx="51" formatCode="0">
                  <c:v>150648</c:v>
                </c:pt>
                <c:pt idx="52" formatCode="0">
                  <c:v>153129</c:v>
                </c:pt>
                <c:pt idx="53" formatCode="0">
                  <c:v>154999</c:v>
                </c:pt>
                <c:pt idx="54" formatCode="0">
                  <c:v>156513</c:v>
                </c:pt>
                <c:pt idx="55" formatCode="0">
                  <c:v>157770</c:v>
                </c:pt>
                <c:pt idx="56" formatCode="0">
                  <c:v>158758</c:v>
                </c:pt>
                <c:pt idx="57" formatCode="0">
                  <c:v>159912</c:v>
                </c:pt>
                <c:pt idx="58" formatCode="0">
                  <c:v>161539</c:v>
                </c:pt>
                <c:pt idx="59" formatCode="0">
                  <c:v>163009</c:v>
                </c:pt>
                <c:pt idx="60" formatCode="0">
                  <c:v>164077</c:v>
                </c:pt>
                <c:pt idx="61">
                  <c:v>164967</c:v>
                </c:pt>
                <c:pt idx="62">
                  <c:v>165664</c:v>
                </c:pt>
                <c:pt idx="63">
                  <c:v>166152</c:v>
                </c:pt>
                <c:pt idx="64">
                  <c:v>167007</c:v>
                </c:pt>
                <c:pt idx="65">
                  <c:v>168162</c:v>
                </c:pt>
                <c:pt idx="66">
                  <c:v>169430</c:v>
                </c:pt>
                <c:pt idx="67">
                  <c:v>170588</c:v>
                </c:pt>
                <c:pt idx="68">
                  <c:v>171324</c:v>
                </c:pt>
                <c:pt idx="69">
                  <c:v>171879</c:v>
                </c:pt>
                <c:pt idx="70">
                  <c:v>172576</c:v>
                </c:pt>
                <c:pt idx="71">
                  <c:v>173171</c:v>
                </c:pt>
                <c:pt idx="72">
                  <c:v>174098</c:v>
                </c:pt>
              </c:numCache>
            </c:numRef>
          </c:xVal>
          <c:yVal>
            <c:numRef>
              <c:f>Base!$AP$10:$FU$10</c:f>
              <c:numCache>
                <c:formatCode>0</c:formatCode>
                <c:ptCount val="136"/>
                <c:pt idx="0">
                  <c:v>46987.572320347484</c:v>
                </c:pt>
                <c:pt idx="1">
                  <c:v>60321.093682697247</c:v>
                </c:pt>
                <c:pt idx="2">
                  <c:v>77433.804924947224</c:v>
                </c:pt>
                <c:pt idx="3">
                  <c:v>99393.996814186015</c:v>
                </c:pt>
                <c:pt idx="4">
                  <c:v>127570.0872054908</c:v>
                </c:pt>
                <c:pt idx="5">
                  <c:v>163713.73940690944</c:v>
                </c:pt>
                <c:pt idx="6">
                  <c:v>210065.22278970177</c:v>
                </c:pt>
                <c:pt idx="7">
                  <c:v>269486.4619117952</c:v>
                </c:pt>
                <c:pt idx="8">
                  <c:v>345628.21845773491</c:v>
                </c:pt>
                <c:pt idx="9">
                  <c:v>443138.79358709703</c:v>
                </c:pt>
                <c:pt idx="10">
                  <c:v>567922.31123940262</c:v>
                </c:pt>
                <c:pt idx="11">
                  <c:v>727454.65969620878</c:v>
                </c:pt>
                <c:pt idx="12">
                  <c:v>931163.87559162045</c:v>
                </c:pt>
                <c:pt idx="13">
                  <c:v>1190878.0946992382</c:v>
                </c:pt>
                <c:pt idx="14">
                  <c:v>1521336.5364162116</c:v>
                </c:pt>
                <c:pt idx="15">
                  <c:v>1940744.9518968179</c:v>
                </c:pt>
                <c:pt idx="16">
                  <c:v>2471333.3191704508</c:v>
                </c:pt>
                <c:pt idx="17">
                  <c:v>3139836.4202052034</c:v>
                </c:pt>
                <c:pt idx="18">
                  <c:v>3977763.5986168371</c:v>
                </c:pt>
                <c:pt idx="19">
                  <c:v>4609230.9357012203</c:v>
                </c:pt>
                <c:pt idx="20">
                  <c:v>5330221.0956667764</c:v>
                </c:pt>
                <c:pt idx="21">
                  <c:v>6149863.9447450275</c:v>
                </c:pt>
                <c:pt idx="22">
                  <c:v>7077061.564690087</c:v>
                </c:pt>
                <c:pt idx="23">
                  <c:v>8120055.0017976714</c:v>
                </c:pt>
                <c:pt idx="24">
                  <c:v>9285888.4002601635</c:v>
                </c:pt>
                <c:pt idx="25">
                  <c:v>10579780.680947285</c:v>
                </c:pt>
                <c:pt idx="26">
                  <c:v>12004431.483847527</c:v>
                </c:pt>
                <c:pt idx="27">
                  <c:v>12948858.795500079</c:v>
                </c:pt>
                <c:pt idx="28">
                  <c:v>13934365.834024711</c:v>
                </c:pt>
                <c:pt idx="29">
                  <c:v>14957663.31348847</c:v>
                </c:pt>
                <c:pt idx="30">
                  <c:v>16014734.678396989</c:v>
                </c:pt>
                <c:pt idx="31">
                  <c:v>17100870.117643517</c:v>
                </c:pt>
                <c:pt idx="32">
                  <c:v>18210728.042079043</c:v>
                </c:pt>
                <c:pt idx="33">
                  <c:v>19338423.708817307</c:v>
                </c:pt>
                <c:pt idx="34">
                  <c:v>20477642.833193228</c:v>
                </c:pt>
                <c:pt idx="35">
                  <c:v>21621776.169300683</c:v>
                </c:pt>
                <c:pt idx="36">
                  <c:v>22275568.972911656</c:v>
                </c:pt>
                <c:pt idx="37">
                  <c:v>22916740.116185859</c:v>
                </c:pt>
                <c:pt idx="38">
                  <c:v>23543732.292089444</c:v>
                </c:pt>
                <c:pt idx="39">
                  <c:v>24155137.967217598</c:v>
                </c:pt>
                <c:pt idx="40">
                  <c:v>24749709.048858378</c:v>
                </c:pt>
                <c:pt idx="41">
                  <c:v>25326363.269063137</c:v>
                </c:pt>
                <c:pt idx="42">
                  <c:v>25884187.34927658</c:v>
                </c:pt>
                <c:pt idx="43">
                  <c:v>26422437.105791599</c:v>
                </c:pt>
                <c:pt idx="44">
                  <c:v>26940534.737768739</c:v>
                </c:pt>
                <c:pt idx="45">
                  <c:v>27438063.603370998</c:v>
                </c:pt>
                <c:pt idx="46">
                  <c:v>27914760.834622949</c:v>
                </c:pt>
                <c:pt idx="47">
                  <c:v>28370508.168056201</c:v>
                </c:pt>
                <c:pt idx="48">
                  <c:v>28805321.377245855</c:v>
                </c:pt>
                <c:pt idx="49">
                  <c:v>29219338.686976302</c:v>
                </c:pt>
                <c:pt idx="50">
                  <c:v>29612808.529543616</c:v>
                </c:pt>
                <c:pt idx="51">
                  <c:v>29986076.974432901</c:v>
                </c:pt>
                <c:pt idx="52">
                  <c:v>30339575.126182254</c:v>
                </c:pt>
                <c:pt idx="53">
                  <c:v>30673806.744402256</c:v>
                </c:pt>
                <c:pt idx="54">
                  <c:v>30989336.297123767</c:v>
                </c:pt>
                <c:pt idx="55">
                  <c:v>31286777.615990791</c:v>
                </c:pt>
                <c:pt idx="56">
                  <c:v>31566783.28097482</c:v>
                </c:pt>
                <c:pt idx="57">
                  <c:v>31830034.824516736</c:v>
                </c:pt>
                <c:pt idx="58">
                  <c:v>32077233.811153945</c:v>
                </c:pt>
                <c:pt idx="59">
                  <c:v>32309093.819258858</c:v>
                </c:pt>
                <c:pt idx="60">
                  <c:v>32526333.326692227</c:v>
                </c:pt>
                <c:pt idx="61">
                  <c:v>32729669.481911756</c:v>
                </c:pt>
                <c:pt idx="62">
                  <c:v>32919812.726139773</c:v>
                </c:pt>
                <c:pt idx="63">
                  <c:v>33097462.220225032</c:v>
                </c:pt>
                <c:pt idx="64">
                  <c:v>33332632.228515387</c:v>
                </c:pt>
                <c:pt idx="65">
                  <c:v>33552084.617303092</c:v>
                </c:pt>
                <c:pt idx="66">
                  <c:v>33756656.742116533</c:v>
                </c:pt>
                <c:pt idx="67">
                  <c:v>33947172.405656062</c:v>
                </c:pt>
                <c:pt idx="68">
                  <c:v>34124436.877340838</c:v>
                </c:pt>
                <c:pt idx="69">
                  <c:v>34289232.84739358</c:v>
                </c:pt>
                <c:pt idx="70">
                  <c:v>34442317.226338409</c:v>
                </c:pt>
                <c:pt idx="71">
                  <c:v>34584418.699751906</c:v>
                </c:pt>
                <c:pt idx="72">
                  <c:v>34716235.949637257</c:v>
                </c:pt>
                <c:pt idx="73">
                  <c:v>34838436.457255997</c:v>
                </c:pt>
                <c:pt idx="74">
                  <c:v>34951655.807101153</c:v>
                </c:pt>
                <c:pt idx="75">
                  <c:v>35056497.417467587</c:v>
                </c:pt>
                <c:pt idx="76">
                  <c:v>35153532.629387297</c:v>
                </c:pt>
                <c:pt idx="77">
                  <c:v>35243301.092245571</c:v>
                </c:pt>
                <c:pt idx="78">
                  <c:v>35326311.390940398</c:v>
                </c:pt>
                <c:pt idx="79">
                  <c:v>35403041.865815483</c:v>
                </c:pt>
                <c:pt idx="80">
                  <c:v>35473941.58265911</c:v>
                </c:pt>
                <c:pt idx="81">
                  <c:v>35539431.415730916</c:v>
                </c:pt>
                <c:pt idx="82">
                  <c:v>35599905.212004609</c:v>
                </c:pt>
                <c:pt idx="83">
                  <c:v>35655731.009570085</c:v>
                </c:pt>
                <c:pt idx="84">
                  <c:v>35707252.287418537</c:v>
                </c:pt>
                <c:pt idx="85">
                  <c:v>35754789.227646962</c:v>
                </c:pt>
                <c:pt idx="86">
                  <c:v>35798639.974485099</c:v>
                </c:pt>
                <c:pt idx="87">
                  <c:v>35839081.877494238</c:v>
                </c:pt>
                <c:pt idx="88">
                  <c:v>35876372.708845906</c:v>
                </c:pt>
                <c:pt idx="89">
                  <c:v>35910751.84679202</c:v>
                </c:pt>
                <c:pt idx="90">
                  <c:v>35942441.419321835</c:v>
                </c:pt>
                <c:pt idx="91">
                  <c:v>35971647.403598003</c:v>
                </c:pt>
                <c:pt idx="92">
                  <c:v>35998560.678107649</c:v>
                </c:pt>
                <c:pt idx="93">
                  <c:v>36023358.025584236</c:v>
                </c:pt>
                <c:pt idx="94">
                  <c:v>36046203.085680895</c:v>
                </c:pt>
                <c:pt idx="95">
                  <c:v>36067247.257131927</c:v>
                </c:pt>
                <c:pt idx="96">
                  <c:v>36086630.549749345</c:v>
                </c:pt>
                <c:pt idx="97">
                  <c:v>36104482.387086384</c:v>
                </c:pt>
                <c:pt idx="98">
                  <c:v>36120922.360979617</c:v>
                </c:pt>
                <c:pt idx="99">
                  <c:v>36136060.93947044</c:v>
                </c:pt>
                <c:pt idx="100">
                  <c:v>36150000.129821122</c:v>
                </c:pt>
                <c:pt idx="101">
                  <c:v>36162834.098491937</c:v>
                </c:pt>
                <c:pt idx="102">
                  <c:v>36174649.750045247</c:v>
                </c:pt>
                <c:pt idx="103">
                  <c:v>36185527.266999349</c:v>
                </c:pt>
                <c:pt idx="104">
                  <c:v>36195540.612676874</c:v>
                </c:pt>
                <c:pt idx="105">
                  <c:v>36204757.99908682</c:v>
                </c:pt>
                <c:pt idx="106">
                  <c:v>36213242.321851723</c:v>
                </c:pt>
                <c:pt idx="107">
                  <c:v>36221051.56414599</c:v>
                </c:pt>
                <c:pt idx="108">
                  <c:v>36228239.171553798</c:v>
                </c:pt>
                <c:pt idx="109">
                  <c:v>36234854.399686597</c:v>
                </c:pt>
                <c:pt idx="110">
                  <c:v>36240942.63632571</c:v>
                </c:pt>
                <c:pt idx="111">
                  <c:v>36246545.699775763</c:v>
                </c:pt>
                <c:pt idx="112">
                  <c:v>36251702.115032837</c:v>
                </c:pt>
                <c:pt idx="113">
                  <c:v>36256447.369287409</c:v>
                </c:pt>
                <c:pt idx="114">
                  <c:v>36260814.148199171</c:v>
                </c:pt>
                <c:pt idx="115">
                  <c:v>36264832.554298021</c:v>
                </c:pt>
                <c:pt idx="116">
                  <c:v>36268530.30878526</c:v>
                </c:pt>
                <c:pt idx="117">
                  <c:v>36271932.937930278</c:v>
                </c:pt>
                <c:pt idx="118">
                  <c:v>36275063.94518277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2F-45EA-9BE0-923DBC779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212176"/>
        <c:axId val="569211520"/>
      </c:scatterChart>
      <c:valAx>
        <c:axId val="56921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211520"/>
        <c:crosses val="autoZero"/>
        <c:crossBetween val="midCat"/>
      </c:valAx>
      <c:valAx>
        <c:axId val="56921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21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Base!$A$22</c:f>
              <c:strCache>
                <c:ptCount val="1"/>
                <c:pt idx="0">
                  <c:v>Rt.Model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Base!$AJ$1:$FD$1</c:f>
              <c:numCache>
                <c:formatCode>m/d/yyyy</c:formatCode>
                <c:ptCount val="125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  <c:pt idx="108">
                  <c:v>43994</c:v>
                </c:pt>
                <c:pt idx="109">
                  <c:v>43995</c:v>
                </c:pt>
                <c:pt idx="110">
                  <c:v>43996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  <c:pt idx="114">
                  <c:v>44000</c:v>
                </c:pt>
                <c:pt idx="115">
                  <c:v>44001</c:v>
                </c:pt>
                <c:pt idx="116">
                  <c:v>44002</c:v>
                </c:pt>
                <c:pt idx="117">
                  <c:v>44003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44009</c:v>
                </c:pt>
                <c:pt idx="124">
                  <c:v>44010</c:v>
                </c:pt>
              </c:numCache>
            </c:numRef>
          </c:xVal>
          <c:yVal>
            <c:numRef>
              <c:f>Base!$AJ$22:$FD$22</c:f>
              <c:numCache>
                <c:formatCode>General</c:formatCode>
                <c:ptCount val="125"/>
                <c:pt idx="0">
                  <c:v>3.4996500000000008</c:v>
                </c:pt>
                <c:pt idx="1">
                  <c:v>3.499550606833195</c:v>
                </c:pt>
                <c:pt idx="2">
                  <c:v>3.4994229936825891</c:v>
                </c:pt>
                <c:pt idx="3">
                  <c:v>3.4992591519714873</c:v>
                </c:pt>
                <c:pt idx="4">
                  <c:v>3.4990488027733559</c:v>
                </c:pt>
                <c:pt idx="5">
                  <c:v>3.498778754754742</c:v>
                </c:pt>
                <c:pt idx="6">
                  <c:v>3.4984320815580658</c:v>
                </c:pt>
                <c:pt idx="7">
                  <c:v>3.4979870685052483</c:v>
                </c:pt>
                <c:pt idx="8">
                  <c:v>3.4974158650197125</c:v>
                </c:pt>
                <c:pt idx="9">
                  <c:v>3.4966827623349177</c:v>
                </c:pt>
                <c:pt idx="10">
                  <c:v>3.4957419952405182</c:v>
                </c:pt>
                <c:pt idx="11">
                  <c:v>3.4945349411845861</c:v>
                </c:pt>
                <c:pt idx="12">
                  <c:v>3.4929865595113325</c:v>
                </c:pt>
                <c:pt idx="13">
                  <c:v>3.4910008778486659</c:v>
                </c:pt>
                <c:pt idx="14">
                  <c:v>3.4884552923293604</c:v>
                </c:pt>
                <c:pt idx="15">
                  <c:v>3.4851934055740257</c:v>
                </c:pt>
                <c:pt idx="16">
                  <c:v>3.4810160859540407</c:v>
                </c:pt>
                <c:pt idx="17">
                  <c:v>3.4756704028232805</c:v>
                </c:pt>
                <c:pt idx="18">
                  <c:v>3.4688360916898802</c:v>
                </c:pt>
                <c:pt idx="19">
                  <c:v>3.4601092586955851</c:v>
                </c:pt>
                <c:pt idx="20">
                  <c:v>3.4489831905575605</c:v>
                </c:pt>
                <c:pt idx="21">
                  <c:v>3.4348264641682165</c:v>
                </c:pt>
                <c:pt idx="22">
                  <c:v>3.4168591513875293</c:v>
                </c:pt>
                <c:pt idx="23">
                  <c:v>3.3941289275753173</c:v>
                </c:pt>
                <c:pt idx="24">
                  <c:v>3.3654904838345376</c:v>
                </c:pt>
                <c:pt idx="25">
                  <c:v>2.4734126639363061</c:v>
                </c:pt>
                <c:pt idx="26">
                  <c:v>2.4533170081661764</c:v>
                </c:pt>
                <c:pt idx="27">
                  <c:v>2.4303724008722929</c:v>
                </c:pt>
                <c:pt idx="28">
                  <c:v>2.4042882955160696</c:v>
                </c:pt>
                <c:pt idx="29">
                  <c:v>2.3747813945141463</c:v>
                </c:pt>
                <c:pt idx="30">
                  <c:v>2.3415894369072965</c:v>
                </c:pt>
                <c:pt idx="31">
                  <c:v>2.3044882516441074</c:v>
                </c:pt>
                <c:pt idx="32">
                  <c:v>2.2633117531155094</c:v>
                </c:pt>
                <c:pt idx="33">
                  <c:v>1.7573178842506003</c:v>
                </c:pt>
                <c:pt idx="34">
                  <c:v>1.7335049067474892</c:v>
                </c:pt>
                <c:pt idx="35">
                  <c:v>1.7086561368654722</c:v>
                </c:pt>
                <c:pt idx="36">
                  <c:v>1.6828545113122853</c:v>
                </c:pt>
                <c:pt idx="37">
                  <c:v>1.656201304314592</c:v>
                </c:pt>
                <c:pt idx="38">
                  <c:v>1.6288152699835292</c:v>
                </c:pt>
                <c:pt idx="39">
                  <c:v>1.600831092207065</c:v>
                </c:pt>
                <c:pt idx="40">
                  <c:v>1.5723971500591976</c:v>
                </c:pt>
                <c:pt idx="41">
                  <c:v>1.5436726531655065</c:v>
                </c:pt>
                <c:pt idx="42">
                  <c:v>1.29789553318463</c:v>
                </c:pt>
                <c:pt idx="43">
                  <c:v>1.283771367965862</c:v>
                </c:pt>
                <c:pt idx="44">
                  <c:v>1.2699198738669752</c:v>
                </c:pt>
                <c:pt idx="45">
                  <c:v>1.256374694057063</c:v>
                </c:pt>
                <c:pt idx="46">
                  <c:v>1.2431662360815301</c:v>
                </c:pt>
                <c:pt idx="47">
                  <c:v>1.2303214630203794</c:v>
                </c:pt>
                <c:pt idx="48">
                  <c:v>1.2178637555704219</c:v>
                </c:pt>
                <c:pt idx="49">
                  <c:v>1.2058128436784199</c:v>
                </c:pt>
                <c:pt idx="50">
                  <c:v>1.1941848042628866</c:v>
                </c:pt>
                <c:pt idx="51">
                  <c:v>1.1829921198021813</c:v>
                </c:pt>
                <c:pt idx="52">
                  <c:v>1.1722437911878851</c:v>
                </c:pt>
                <c:pt idx="53">
                  <c:v>1.1619454972691614</c:v>
                </c:pt>
                <c:pt idx="54">
                  <c:v>1.1520997929422376</c:v>
                </c:pt>
                <c:pt idx="55">
                  <c:v>1.1427063374438327</c:v>
                </c:pt>
                <c:pt idx="56">
                  <c:v>1.1337621446448822</c:v>
                </c:pt>
                <c:pt idx="57">
                  <c:v>1.1252618475563712</c:v>
                </c:pt>
                <c:pt idx="58">
                  <c:v>1.1171979698913825</c:v>
                </c:pt>
                <c:pt idx="59">
                  <c:v>1.1095611983144225</c:v>
                </c:pt>
                <c:pt idx="60">
                  <c:v>1.1023406498914321</c:v>
                </c:pt>
                <c:pt idx="61">
                  <c:v>1.0955241301784162</c:v>
                </c:pt>
                <c:pt idx="62">
                  <c:v>1.0890983783081556</c:v>
                </c:pt>
                <c:pt idx="63">
                  <c:v>1.0830492963167624</c:v>
                </c:pt>
                <c:pt idx="64">
                  <c:v>1.0773621607677832</c:v>
                </c:pt>
                <c:pt idx="65">
                  <c:v>1.0720218154628309</c:v>
                </c:pt>
                <c:pt idx="66">
                  <c:v>1.0670128446635017</c:v>
                </c:pt>
                <c:pt idx="67">
                  <c:v>1.0623197267856579</c:v>
                </c:pt>
                <c:pt idx="68">
                  <c:v>1.0579269689648192</c:v>
                </c:pt>
                <c:pt idx="69">
                  <c:v>1.0538192232357819</c:v>
                </c:pt>
                <c:pt idx="70">
                  <c:v>1.0708025459436337</c:v>
                </c:pt>
                <c:pt idx="71">
                  <c:v>1.0656213217707753</c:v>
                </c:pt>
                <c:pt idx="72">
                  <c:v>1.0607863854204951</c:v>
                </c:pt>
                <c:pt idx="73">
                  <c:v>1.05627928842338</c:v>
                </c:pt>
                <c:pt idx="74">
                  <c:v>1.0520818809035382</c:v>
                </c:pt>
                <c:pt idx="75">
                  <c:v>1.0481764213070566</c:v>
                </c:pt>
                <c:pt idx="76">
                  <c:v>1.0445456655409</c:v>
                </c:pt>
                <c:pt idx="77">
                  <c:v>1.041172937485813</c:v>
                </c:pt>
                <c:pt idx="78">
                  <c:v>1.0380421828696029</c:v>
                </c:pt>
                <c:pt idx="79">
                  <c:v>1.0351380084535247</c:v>
                </c:pt>
                <c:pt idx="80">
                  <c:v>1.0324457084080694</c:v>
                </c:pt>
                <c:pt idx="81">
                  <c:v>1.0299512796477095</c:v>
                </c:pt>
                <c:pt idx="82">
                  <c:v>1.0276414277669326</c:v>
                </c:pt>
                <c:pt idx="83">
                  <c:v>1.0255035650808177</c:v>
                </c:pt>
                <c:pt idx="84">
                  <c:v>1.0235258021292293</c:v>
                </c:pt>
                <c:pt idx="85">
                  <c:v>1.0216969338593305</c:v>
                </c:pt>
                <c:pt idx="86">
                  <c:v>1.0200064215609805</c:v>
                </c:pt>
                <c:pt idx="87">
                  <c:v>1.0184443714958815</c:v>
                </c:pt>
                <c:pt idx="88">
                  <c:v>1.0170015110365278</c:v>
                </c:pt>
                <c:pt idx="89">
                  <c:v>1.015669163015811</c:v>
                </c:pt>
                <c:pt idx="90">
                  <c:v>1.0144392188834013</c:v>
                </c:pt>
                <c:pt idx="91">
                  <c:v>1.0133041111707062</c:v>
                </c:pt>
                <c:pt idx="92">
                  <c:v>1.0122567856821973</c:v>
                </c:pt>
                <c:pt idx="93">
                  <c:v>1.0112906737567553</c:v>
                </c:pt>
                <c:pt idx="94">
                  <c:v>1.0103996648777291</c:v>
                </c:pt>
                <c:pt idx="95">
                  <c:v>1.0095780798540683</c:v>
                </c:pt>
                <c:pt idx="96">
                  <c:v>1.008820644746321</c:v>
                </c:pt>
                <c:pt idx="97">
                  <c:v>1.0081224656697769</c:v>
                </c:pt>
                <c:pt idx="98">
                  <c:v>1.0074790045718924</c:v>
                </c:pt>
                <c:pt idx="99">
                  <c:v>1.0068860560514841</c:v>
                </c:pt>
                <c:pt idx="100">
                  <c:v>1.0063397252625259</c:v>
                </c:pt>
                <c:pt idx="101">
                  <c:v>1.0058364069250225</c:v>
                </c:pt>
                <c:pt idx="102">
                  <c:v>1.0053727654487461</c:v>
                </c:pt>
                <c:pt idx="103">
                  <c:v>1.0049457161621929</c:v>
                </c:pt>
                <c:pt idx="104">
                  <c:v>1.0045524076284522</c:v>
                </c:pt>
                <c:pt idx="105">
                  <c:v>1.0041902050212577</c:v>
                </c:pt>
                <c:pt idx="106">
                  <c:v>1.0038566745281907</c:v>
                </c:pt>
                <c:pt idx="107">
                  <c:v>1.0035495687432305</c:v>
                </c:pt>
                <c:pt idx="108">
                  <c:v>1.0032668130075215</c:v>
                </c:pt>
                <c:pt idx="109">
                  <c:v>1.003006492655063</c:v>
                </c:pt>
                <c:pt idx="110">
                  <c:v>1.0027668411187423</c:v>
                </c:pt>
                <c:pt idx="111">
                  <c:v>1.0025462288516735</c:v>
                </c:pt>
                <c:pt idx="112">
                  <c:v>1.002343153018896</c:v>
                </c:pt>
                <c:pt idx="113">
                  <c:v>1.0021562279151406</c:v>
                </c:pt>
                <c:pt idx="114">
                  <c:v>1.0019841760653276</c:v>
                </c:pt>
                <c:pt idx="115">
                  <c:v>1.0018258199657661</c:v>
                </c:pt>
                <c:pt idx="116">
                  <c:v>1.0016800744255101</c:v>
                </c:pt>
                <c:pt idx="117">
                  <c:v>1.0015459394689554</c:v>
                </c:pt>
                <c:pt idx="118">
                  <c:v>1.0014224937625906</c:v>
                </c:pt>
                <c:pt idx="119">
                  <c:v>1.0013088885304888</c:v>
                </c:pt>
                <c:pt idx="120">
                  <c:v>1.001204341925124</c:v>
                </c:pt>
                <c:pt idx="121">
                  <c:v>1.0011081338218051</c:v>
                </c:pt>
                <c:pt idx="122">
                  <c:v>1.0010196010068975</c:v>
                </c:pt>
                <c:pt idx="123">
                  <c:v>1.0009381327317808</c:v>
                </c:pt>
                <c:pt idx="124">
                  <c:v>1.0008631666061873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09-4AB2-B250-8C1F25D96970}"/>
            </c:ext>
          </c:extLst>
        </c:ser>
        <c:ser>
          <c:idx val="1"/>
          <c:order val="1"/>
          <c:tx>
            <c:strRef>
              <c:f>Base!$A$49</c:f>
              <c:strCache>
                <c:ptCount val="1"/>
                <c:pt idx="0">
                  <c:v>Rt.Data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Base!$AL$49:$EG$49</c:f>
              <c:numCache>
                <c:formatCode>General</c:formatCode>
                <c:ptCount val="100"/>
                <c:pt idx="0">
                  <c:v>3.539995089211212</c:v>
                </c:pt>
                <c:pt idx="1">
                  <c:v>2.4031434986954254</c:v>
                </c:pt>
                <c:pt idx="2">
                  <c:v>4.1284324709350688</c:v>
                </c:pt>
                <c:pt idx="3">
                  <c:v>4.8650576529406511</c:v>
                </c:pt>
                <c:pt idx="4">
                  <c:v>4.1663695368732201</c:v>
                </c:pt>
                <c:pt idx="5">
                  <c:v>3.7849473272474023</c:v>
                </c:pt>
                <c:pt idx="6">
                  <c:v>3.8521977264606813</c:v>
                </c:pt>
                <c:pt idx="7">
                  <c:v>4.8962500758918743</c:v>
                </c:pt>
                <c:pt idx="8">
                  <c:v>4.7038174726717932</c:v>
                </c:pt>
                <c:pt idx="9">
                  <c:v>3.8455565030832379</c:v>
                </c:pt>
                <c:pt idx="10">
                  <c:v>3.8338325920207352</c:v>
                </c:pt>
                <c:pt idx="11">
                  <c:v>3.101769567961103</c:v>
                </c:pt>
                <c:pt idx="12">
                  <c:v>3.1706712106285648</c:v>
                </c:pt>
                <c:pt idx="13">
                  <c:v>3.4331588517745297</c:v>
                </c:pt>
                <c:pt idx="14">
                  <c:v>3.6775017478145013</c:v>
                </c:pt>
                <c:pt idx="15">
                  <c:v>3.7577190107964138</c:v>
                </c:pt>
                <c:pt idx="16">
                  <c:v>3.5881802836377164</c:v>
                </c:pt>
                <c:pt idx="17">
                  <c:v>3.5221264433731214</c:v>
                </c:pt>
                <c:pt idx="18">
                  <c:v>3.4365756744485028</c:v>
                </c:pt>
                <c:pt idx="19">
                  <c:v>3.4723485113635193</c:v>
                </c:pt>
                <c:pt idx="20">
                  <c:v>3.5530330762214994</c:v>
                </c:pt>
                <c:pt idx="21">
                  <c:v>3.3932495126039695</c:v>
                </c:pt>
                <c:pt idx="22">
                  <c:v>3.4678256291353025</c:v>
                </c:pt>
                <c:pt idx="23">
                  <c:v>2.9110987862602347</c:v>
                </c:pt>
                <c:pt idx="24">
                  <c:v>2.5566120855160688</c:v>
                </c:pt>
                <c:pt idx="25">
                  <c:v>2.577310177281281</c:v>
                </c:pt>
                <c:pt idx="26">
                  <c:v>2.4369142856008379</c:v>
                </c:pt>
                <c:pt idx="27">
                  <c:v>2.3392013245718548</c:v>
                </c:pt>
                <c:pt idx="28">
                  <c:v>2.4288565685021606</c:v>
                </c:pt>
                <c:pt idx="29">
                  <c:v>2.4262693053967146</c:v>
                </c:pt>
                <c:pt idx="30">
                  <c:v>2.3688665251888095</c:v>
                </c:pt>
                <c:pt idx="31">
                  <c:v>2.1284748483260127</c:v>
                </c:pt>
                <c:pt idx="32">
                  <c:v>1.9460291307265765</c:v>
                </c:pt>
                <c:pt idx="33">
                  <c:v>1.8532321362505877</c:v>
                </c:pt>
                <c:pt idx="34">
                  <c:v>1.8264293431481504</c:v>
                </c:pt>
                <c:pt idx="35">
                  <c:v>1.8266626265033801</c:v>
                </c:pt>
                <c:pt idx="36">
                  <c:v>1.7758670230287088</c:v>
                </c:pt>
                <c:pt idx="37">
                  <c:v>1.6710769298983446</c:v>
                </c:pt>
                <c:pt idx="38">
                  <c:v>1.5632565117301502</c:v>
                </c:pt>
                <c:pt idx="39">
                  <c:v>1.4580214147946364</c:v>
                </c:pt>
                <c:pt idx="40">
                  <c:v>1.4395999992790653</c:v>
                </c:pt>
                <c:pt idx="41">
                  <c:v>1.459632901921375</c:v>
                </c:pt>
                <c:pt idx="42">
                  <c:v>1.4390999691806856</c:v>
                </c:pt>
                <c:pt idx="43">
                  <c:v>1.3916179186585955</c:v>
                </c:pt>
                <c:pt idx="44">
                  <c:v>1.3401813727972569</c:v>
                </c:pt>
                <c:pt idx="45">
                  <c:v>1.2754705883577349</c:v>
                </c:pt>
                <c:pt idx="46">
                  <c:v>1.2320557722444299</c:v>
                </c:pt>
                <c:pt idx="47">
                  <c:v>1.2019826144194528</c:v>
                </c:pt>
                <c:pt idx="48">
                  <c:v>1.1948125078450667</c:v>
                </c:pt>
                <c:pt idx="49">
                  <c:v>1.1989882146798112</c:v>
                </c:pt>
                <c:pt idx="50">
                  <c:v>1.2190558111675378</c:v>
                </c:pt>
                <c:pt idx="51">
                  <c:v>1.1896302279990789</c:v>
                </c:pt>
                <c:pt idx="52">
                  <c:v>1.1789161369183536</c:v>
                </c:pt>
                <c:pt idx="53">
                  <c:v>1.1402133393872855</c:v>
                </c:pt>
                <c:pt idx="54">
                  <c:v>1.1219664296998662</c:v>
                </c:pt>
                <c:pt idx="55">
                  <c:v>1.1315170463533271</c:v>
                </c:pt>
                <c:pt idx="56">
                  <c:v>1.1403325242398035</c:v>
                </c:pt>
                <c:pt idx="57">
                  <c:v>1.1312459127478527</c:v>
                </c:pt>
                <c:pt idx="58">
                  <c:v>1.1179420642526072</c:v>
                </c:pt>
                <c:pt idx="59">
                  <c:v>1.102826179935317</c:v>
                </c:pt>
                <c:pt idx="60">
                  <c:v>1.0861148212212743</c:v>
                </c:pt>
                <c:pt idx="61">
                  <c:v>1.0809958985918056</c:v>
                </c:pt>
                <c:pt idx="62">
                  <c:v>1.0873828813897579</c:v>
                </c:pt>
                <c:pt idx="63">
                  <c:v>1.0869975153326403</c:v>
                </c:pt>
                <c:pt idx="64">
                  <c:v>1.0780248502213707</c:v>
                </c:pt>
                <c:pt idx="65">
                  <c:v>1.0685164883069256</c:v>
                </c:pt>
                <c:pt idx="66">
                  <c:v>1.0576106906288705</c:v>
                </c:pt>
                <c:pt idx="67">
                  <c:v>1.0449969897414706</c:v>
                </c:pt>
                <c:pt idx="68">
                  <c:v>1.0479301535564078</c:v>
                </c:pt>
                <c:pt idx="69">
                  <c:v>1.0542336586516985</c:v>
                </c:pt>
                <c:pt idx="70">
                  <c:v>1.0604043242777421</c:v>
                </c:pt>
                <c:pt idx="71">
                  <c:v>1.0631017089588379</c:v>
                </c:pt>
                <c:pt idx="72">
                  <c:v>1.0556966659022098</c:v>
                </c:pt>
                <c:pt idx="73">
                  <c:v>1.0464353374489226</c:v>
                </c:pt>
                <c:pt idx="74">
                  <c:v>1.0449139095060369</c:v>
                </c:pt>
                <c:pt idx="75">
                  <c:v>1.0404614941313961</c:v>
                </c:pt>
                <c:pt idx="76">
                  <c:v>1.0446990139381271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39-41AC-9CC0-D9A6FC48E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072728"/>
        <c:axId val="420070104"/>
      </c:scatterChart>
      <c:valAx>
        <c:axId val="420072728"/>
        <c:scaling>
          <c:orientation val="minMax"/>
          <c:min val="438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070104"/>
        <c:crosses val="autoZero"/>
        <c:crossBetween val="midCat"/>
      </c:valAx>
      <c:valAx>
        <c:axId val="4200701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072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Base!$A$24</c:f>
              <c:strCache>
                <c:ptCount val="1"/>
                <c:pt idx="0">
                  <c:v>Deaths.Real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Base!$B$24:$EG$24</c:f>
              <c:numCache>
                <c:formatCode>General</c:formatCode>
                <c:ptCount val="136"/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6</c:v>
                </c:pt>
                <c:pt idx="51">
                  <c:v>8</c:v>
                </c:pt>
                <c:pt idx="52">
                  <c:v>9</c:v>
                </c:pt>
                <c:pt idx="53">
                  <c:v>13</c:v>
                </c:pt>
                <c:pt idx="54">
                  <c:v>17</c:v>
                </c:pt>
                <c:pt idx="55">
                  <c:v>26</c:v>
                </c:pt>
                <c:pt idx="56">
                  <c:v>28</c:v>
                </c:pt>
                <c:pt idx="57">
                  <c:v>44</c:v>
                </c:pt>
                <c:pt idx="58">
                  <c:v>68</c:v>
                </c:pt>
                <c:pt idx="59">
                  <c:v>84</c:v>
                </c:pt>
                <c:pt idx="60">
                  <c:v>94</c:v>
                </c:pt>
                <c:pt idx="61">
                  <c:v>123</c:v>
                </c:pt>
                <c:pt idx="62">
                  <c:v>159</c:v>
                </c:pt>
                <c:pt idx="63">
                  <c:v>206</c:v>
                </c:pt>
                <c:pt idx="64">
                  <c:v>267</c:v>
                </c:pt>
                <c:pt idx="65">
                  <c:v>351</c:v>
                </c:pt>
                <c:pt idx="66">
                  <c:v>433</c:v>
                </c:pt>
                <c:pt idx="67">
                  <c:v>541</c:v>
                </c:pt>
                <c:pt idx="68">
                  <c:v>645</c:v>
                </c:pt>
                <c:pt idx="69">
                  <c:v>775</c:v>
                </c:pt>
                <c:pt idx="70">
                  <c:v>931</c:v>
                </c:pt>
                <c:pt idx="71">
                  <c:v>1107</c:v>
                </c:pt>
                <c:pt idx="72">
                  <c:v>1275</c:v>
                </c:pt>
                <c:pt idx="73">
                  <c:v>1444</c:v>
                </c:pt>
                <c:pt idx="74">
                  <c:v>1584</c:v>
                </c:pt>
                <c:pt idx="75">
                  <c:v>1810</c:v>
                </c:pt>
                <c:pt idx="76">
                  <c:v>2016</c:v>
                </c:pt>
                <c:pt idx="77">
                  <c:v>2349</c:v>
                </c:pt>
                <c:pt idx="78">
                  <c:v>2607</c:v>
                </c:pt>
                <c:pt idx="79">
                  <c:v>2736</c:v>
                </c:pt>
                <c:pt idx="80">
                  <c:v>2871</c:v>
                </c:pt>
                <c:pt idx="81">
                  <c:v>3022</c:v>
                </c:pt>
                <c:pt idx="82">
                  <c:v>3194</c:v>
                </c:pt>
                <c:pt idx="83">
                  <c:v>3495</c:v>
                </c:pt>
                <c:pt idx="84">
                  <c:v>3804</c:v>
                </c:pt>
                <c:pt idx="85">
                  <c:v>4052</c:v>
                </c:pt>
                <c:pt idx="86">
                  <c:v>4352</c:v>
                </c:pt>
                <c:pt idx="87">
                  <c:v>4477</c:v>
                </c:pt>
                <c:pt idx="88">
                  <c:v>4642</c:v>
                </c:pt>
                <c:pt idx="89">
                  <c:v>4862</c:v>
                </c:pt>
                <c:pt idx="90">
                  <c:v>5086</c:v>
                </c:pt>
                <c:pt idx="91">
                  <c:v>5315</c:v>
                </c:pt>
                <c:pt idx="92">
                  <c:v>5575</c:v>
                </c:pt>
                <c:pt idx="93">
                  <c:v>5760</c:v>
                </c:pt>
                <c:pt idx="94">
                  <c:v>5877</c:v>
                </c:pt>
                <c:pt idx="95">
                  <c:v>5976</c:v>
                </c:pt>
                <c:pt idx="96">
                  <c:v>6126</c:v>
                </c:pt>
                <c:pt idx="97">
                  <c:v>6314</c:v>
                </c:pt>
                <c:pt idx="98">
                  <c:v>6467</c:v>
                </c:pt>
                <c:pt idx="99">
                  <c:v>6623</c:v>
                </c:pt>
                <c:pt idx="100">
                  <c:v>6736</c:v>
                </c:pt>
                <c:pt idx="101">
                  <c:v>6812</c:v>
                </c:pt>
                <c:pt idx="102">
                  <c:v>6866</c:v>
                </c:pt>
                <c:pt idx="103">
                  <c:v>6993</c:v>
                </c:pt>
                <c:pt idx="104">
                  <c:v>7134</c:v>
                </c:pt>
                <c:pt idx="105">
                  <c:v>7275</c:v>
                </c:pt>
                <c:pt idx="106">
                  <c:v>7392</c:v>
                </c:pt>
                <c:pt idx="107">
                  <c:v>7510</c:v>
                </c:pt>
                <c:pt idx="108">
                  <c:v>7549</c:v>
                </c:pt>
                <c:pt idx="109">
                  <c:v>7569</c:v>
                </c:pt>
                <c:pt idx="110">
                  <c:v>7661</c:v>
                </c:pt>
                <c:pt idx="111">
                  <c:v>7738</c:v>
                </c:pt>
                <c:pt idx="112">
                  <c:v>7859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B8-42B5-A982-2D1A8345A832}"/>
            </c:ext>
          </c:extLst>
        </c:ser>
        <c:ser>
          <c:idx val="1"/>
          <c:order val="1"/>
          <c:tx>
            <c:strRef>
              <c:f>Base!$A$28</c:f>
              <c:strCache>
                <c:ptCount val="1"/>
                <c:pt idx="0">
                  <c:v>Deaths.Model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Base!$B$28:$FD$28</c:f>
              <c:numCache>
                <c:formatCode>General</c:formatCode>
                <c:ptCount val="159"/>
                <c:pt idx="47" formatCode="0">
                  <c:v>3.8342844640677027</c:v>
                </c:pt>
                <c:pt idx="48" formatCode="0">
                  <c:v>4.9229539770887332</c:v>
                </c:pt>
                <c:pt idx="49" formatCode="0">
                  <c:v>6.3205967897576842</c:v>
                </c:pt>
                <c:pt idx="50" formatCode="0">
                  <c:v>8.1148158481404824</c:v>
                </c:pt>
                <c:pt idx="51" formatCode="0">
                  <c:v>10.417996215850332</c:v>
                </c:pt>
                <c:pt idx="52" formatCode="0">
                  <c:v>13.374279510290007</c:v>
                </c:pt>
                <c:pt idx="53" formatCode="0">
                  <c:v>17.168477681441271</c:v>
                </c:pt>
                <c:pt idx="54" formatCode="0">
                  <c:v>22.037450150196925</c:v>
                </c:pt>
                <c:pt idx="55" formatCode="0">
                  <c:v>28.28459995127222</c:v>
                </c:pt>
                <c:pt idx="56" formatCode="0">
                  <c:v>36.298302580857367</c:v>
                </c:pt>
                <c:pt idx="57" formatCode="0">
                  <c:v>46.575266353081652</c:v>
                </c:pt>
                <c:pt idx="58" formatCode="0">
                  <c:v>59.750031801583759</c:v>
                </c:pt>
                <c:pt idx="59" formatCode="0">
                  <c:v>76.632038944997944</c:v>
                </c:pt>
                <c:pt idx="60" formatCode="0">
                  <c:v>98.251900379362283</c:v>
                </c:pt>
                <c:pt idx="61" formatCode="0">
                  <c:v>125.9186673670081</c:v>
                </c:pt>
                <c:pt idx="62" formatCode="0">
                  <c:v>161.28987980585575</c:v>
                </c:pt>
                <c:pt idx="63" formatCode="0">
                  <c:v>206.45590425724501</c:v>
                </c:pt>
                <c:pt idx="64" formatCode="0">
                  <c:v>264.03925275243881</c:v>
                </c:pt>
                <c:pt idx="65" formatCode="0">
                  <c:v>337.30787731196699</c:v>
                </c:pt>
                <c:pt idx="66" formatCode="0">
                  <c:v>430.29832286177106</c:v>
                </c:pt>
                <c:pt idx="67" formatCode="0">
                  <c:v>547.93937834650433</c:v>
                </c:pt>
                <c:pt idx="68" formatCode="0">
                  <c:v>696.15862937276711</c:v>
                </c:pt>
                <c:pt idx="69" formatCode="0">
                  <c:v>881.94226838129543</c:v>
                </c:pt>
                <c:pt idx="70" formatCode="0">
                  <c:v>1021.9500194378306</c:v>
                </c:pt>
                <c:pt idx="71" formatCode="0">
                  <c:v>1181.8066025142411</c:v>
                </c:pt>
                <c:pt idx="72" formatCode="0">
                  <c:v>1363.5362743906555</c:v>
                </c:pt>
                <c:pt idx="73" formatCode="0">
                  <c:v>1569.1127879010201</c:v>
                </c:pt>
                <c:pt idx="74" formatCode="0">
                  <c:v>1800.3633323399399</c:v>
                </c:pt>
                <c:pt idx="75" formatCode="0">
                  <c:v>2058.8497221174066</c:v>
                </c:pt>
                <c:pt idx="76" formatCode="0">
                  <c:v>2345.7290865590367</c:v>
                </c:pt>
                <c:pt idx="77" formatCode="0">
                  <c:v>2661.5999847687672</c:v>
                </c:pt>
                <c:pt idx="78" formatCode="0">
                  <c:v>2870.9966331391543</c:v>
                </c:pt>
                <c:pt idx="79" formatCode="0">
                  <c:v>3089.5014013371351</c:v>
                </c:pt>
                <c:pt idx="80" formatCode="0">
                  <c:v>3316.3849950682861</c:v>
                </c:pt>
                <c:pt idx="81" formatCode="0">
                  <c:v>3550.756871198003</c:v>
                </c:pt>
                <c:pt idx="82" formatCode="0">
                  <c:v>3791.5727792603875</c:v>
                </c:pt>
                <c:pt idx="83" formatCode="0">
                  <c:v>4037.648392149491</c:v>
                </c:pt>
                <c:pt idx="84" formatCode="0">
                  <c:v>4287.6789557337006</c:v>
                </c:pt>
                <c:pt idx="85" formatCode="0">
                  <c:v>4540.2644786855417</c:v>
                </c:pt>
                <c:pt idx="86" formatCode="0">
                  <c:v>4793.9395714256334</c:v>
                </c:pt>
                <c:pt idx="87" formatCode="0">
                  <c:v>4938.8972829569357</c:v>
                </c:pt>
                <c:pt idx="88" formatCode="0">
                  <c:v>5081.0565436823663</c:v>
                </c:pt>
                <c:pt idx="89" formatCode="0">
                  <c:v>5220.072070413521</c:v>
                </c:pt>
                <c:pt idx="90" formatCode="0">
                  <c:v>5355.6317874895176</c:v>
                </c:pt>
                <c:pt idx="91" formatCode="0">
                  <c:v>5487.4589701402292</c:v>
                </c:pt>
                <c:pt idx="92" formatCode="0">
                  <c:v>5615.3136599503214</c:v>
                </c:pt>
                <c:pt idx="93" formatCode="0">
                  <c:v>5738.9933665151411</c:v>
                </c:pt>
                <c:pt idx="94" formatCode="0">
                  <c:v>5858.3330908219314</c:v>
                </c:pt>
                <c:pt idx="95" formatCode="0">
                  <c:v>5973.2047239546264</c:v>
                </c:pt>
                <c:pt idx="96" formatCode="0">
                  <c:v>6083.5158888682545</c:v>
                </c:pt>
                <c:pt idx="97" formatCode="0">
                  <c:v>6189.2083029693886</c:v>
                </c:pt>
                <c:pt idx="98" formatCode="0">
                  <c:v>6290.2557451041075</c:v>
                </c:pt>
                <c:pt idx="99" formatCode="0">
                  <c:v>6386.6617125598414</c:v>
                </c:pt>
                <c:pt idx="100" formatCode="0">
                  <c:v>6478.4568522759864</c:v>
                </c:pt>
                <c:pt idx="101" formatCode="0">
                  <c:v>6565.6962461942448</c:v>
                </c:pt>
                <c:pt idx="102" formatCode="0">
                  <c:v>6648.4566241903876</c:v>
                </c:pt>
                <c:pt idx="103" formatCode="0">
                  <c:v>6726.8335699522731</c:v>
                </c:pt>
                <c:pt idx="104" formatCode="0">
                  <c:v>6800.9387761138996</c:v>
                </c:pt>
                <c:pt idx="105" formatCode="0">
                  <c:v>6870.8973954660687</c:v>
                </c:pt>
                <c:pt idx="106" formatCode="0">
                  <c:v>6936.8455256071175</c:v>
                </c:pt>
                <c:pt idx="107" formatCode="0">
                  <c:v>6998.9278553417189</c:v>
                </c:pt>
                <c:pt idx="108" formatCode="0">
                  <c:v>7057.2954927616365</c:v>
                </c:pt>
                <c:pt idx="109" formatCode="0">
                  <c:v>7112.103987437441</c:v>
                </c:pt>
                <c:pt idx="110" formatCode="0">
                  <c:v>7163.5115526245881</c:v>
                </c:pt>
                <c:pt idx="111" formatCode="0">
                  <c:v>7211.6774878838878</c:v>
                </c:pt>
                <c:pt idx="112" formatCode="0">
                  <c:v>7256.7607980234407</c:v>
                </c:pt>
                <c:pt idx="113" formatCode="0">
                  <c:v>7298.9190007356719</c:v>
                </c:pt>
                <c:pt idx="114" formatCode="0">
                  <c:v>7338.3071126498271</c:v>
                </c:pt>
                <c:pt idx="115" formatCode="0">
                  <c:v>7390.4485648565314</c:v>
                </c:pt>
                <c:pt idx="116" formatCode="0">
                  <c:v>7439.1051360103347</c:v>
                </c:pt>
                <c:pt idx="117" formatCode="0">
                  <c:v>7484.4624830050871</c:v>
                </c:pt>
                <c:pt idx="118" formatCode="0">
                  <c:v>7526.7032578270528</c:v>
                </c:pt>
                <c:pt idx="119" formatCode="0">
                  <c:v>7566.0060032982628</c:v>
                </c:pt>
                <c:pt idx="120" formatCode="0">
                  <c:v>7602.5442560237343</c:v>
                </c:pt>
                <c:pt idx="121" formatCode="0">
                  <c:v>7636.4858367821498</c:v>
                </c:pt>
                <c:pt idx="122" formatCode="0">
                  <c:v>7667.9923083698941</c:v>
                </c:pt>
                <c:pt idx="123" formatCode="0">
                  <c:v>7697.2185812474754</c:v>
                </c:pt>
                <c:pt idx="124" formatCode="0">
                  <c:v>7724.3126481055697</c:v>
                </c:pt>
                <c:pt idx="125" formatCode="0">
                  <c:v>7749.4154295433227</c:v>
                </c:pt>
                <c:pt idx="126" formatCode="0">
                  <c:v>7772.6607143308429</c:v>
                </c:pt>
                <c:pt idx="127" formatCode="0">
                  <c:v>7794.1751791278775</c:v>
                </c:pt>
                <c:pt idx="128" formatCode="0">
                  <c:v>7814.07847398176</c:v>
                </c:pt>
                <c:pt idx="129" formatCode="0">
                  <c:v>7832.4833613801438</c:v>
                </c:pt>
                <c:pt idx="130" formatCode="0">
                  <c:v>7849.4958980449192</c:v>
                </c:pt>
                <c:pt idx="131" formatCode="0">
                  <c:v>7865.2156499986031</c:v>
                </c:pt>
                <c:pt idx="132" formatCode="0">
                  <c:v>7879.7359326909673</c:v>
                </c:pt>
                <c:pt idx="133" formatCode="0">
                  <c:v>7893.1440691327016</c:v>
                </c:pt>
                <c:pt idx="134" formatCode="0">
                  <c:v>7905.5216600373496</c:v>
                </c:pt>
                <c:pt idx="135" formatCode="0">
                  <c:v>7916.9448609212232</c:v>
                </c:pt>
                <c:pt idx="136" formatCode="0">
                  <c:v>7927.4846619570462</c:v>
                </c:pt>
                <c:pt idx="137" formatCode="0">
                  <c:v>7937.2071671230397</c:v>
                </c:pt>
                <c:pt idx="138" formatCode="0">
                  <c:v>7946.1738698426116</c:v>
                </c:pt>
                <c:pt idx="139" formatCode="0">
                  <c:v>7954.4419228771303</c:v>
                </c:pt>
                <c:pt idx="140" formatCode="0">
                  <c:v>7962.064400722651</c:v>
                </c:pt>
                <c:pt idx="141" formatCode="0">
                  <c:v>7969.0905531794515</c:v>
                </c:pt>
                <c:pt idx="142" formatCode="0">
                  <c:v>7975.5660491168683</c:v>
                </c:pt>
                <c:pt idx="143" formatCode="0">
                  <c:v>7981.5332097542769</c:v>
                </c:pt>
                <c:pt idx="144" formatCode="0">
                  <c:v>7987.031231027072</c:v>
                </c:pt>
                <c:pt idx="145" formatCode="0">
                  <c:v>7992.0963948115505</c:v>
                </c:pt>
                <c:pt idx="146" formatCode="0">
                  <c:v>7996.7622689505242</c:v>
                </c:pt>
                <c:pt idx="147" formatCode="0">
                  <c:v>8001.0598961563428</c:v>
                </c:pt>
                <c:pt idx="148" formatCode="0">
                  <c:v>8005.0179719759481</c:v>
                </c:pt>
                <c:pt idx="149" formatCode="0">
                  <c:v>8008.6630120865666</c:v>
                </c:pt>
                <c:pt idx="150" formatCode="0">
                  <c:v>8012.0195092546974</c:v>
                </c:pt>
                <c:pt idx="151" formatCode="0">
                  <c:v>8015.1100803388053</c:v>
                </c:pt>
                <c:pt idx="152" formatCode="0">
                  <c:v>8017.9556037494522</c:v>
                </c:pt>
                <c:pt idx="153" formatCode="0">
                  <c:v>8020.5753478028564</c:v>
                </c:pt>
                <c:pt idx="154" formatCode="0">
                  <c:v>8022.987090416269</c:v>
                </c:pt>
                <c:pt idx="155" formatCode="0">
                  <c:v>8025.207230598553</c:v>
                </c:pt>
                <c:pt idx="156" formatCode="0">
                  <c:v>8027.2508921881235</c:v>
                </c:pt>
                <c:pt idx="157" formatCode="0">
                  <c:v>8029.1320202842171</c:v>
                </c:pt>
                <c:pt idx="158" formatCode="0">
                  <c:v>8030.8634708072632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B8-42B5-A982-2D1A8345A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41584"/>
        <c:axId val="549545848"/>
      </c:scatterChart>
      <c:valAx>
        <c:axId val="54954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9545848"/>
        <c:crosses val="autoZero"/>
        <c:crossBetween val="midCat"/>
      </c:valAx>
      <c:valAx>
        <c:axId val="54954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Deaths</a:t>
                </a:r>
                <a:r>
                  <a:rPr lang="de-DE" baseline="0"/>
                  <a:t> total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9541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34167672732721E-2"/>
          <c:y val="3.6299723187137069E-2"/>
          <c:w val="0.87230378929916608"/>
          <c:h val="0.78532163862762039"/>
        </c:manualLayout>
      </c:layout>
      <c:scatterChart>
        <c:scatterStyle val="lineMarker"/>
        <c:varyColors val="0"/>
        <c:ser>
          <c:idx val="0"/>
          <c:order val="0"/>
          <c:tx>
            <c:strRef>
              <c:f>Base!$A$5</c:f>
              <c:strCache>
                <c:ptCount val="1"/>
                <c:pt idx="0">
                  <c:v>Cases.Dayly.Delta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Base!$B$5:$EG$5</c:f>
              <c:numCache>
                <c:formatCode>0</c:formatCode>
                <c:ptCount val="136"/>
                <c:pt idx="34">
                  <c:v>1</c:v>
                </c:pt>
                <c:pt idx="35">
                  <c:v>10</c:v>
                </c:pt>
                <c:pt idx="36">
                  <c:v>19</c:v>
                </c:pt>
                <c:pt idx="37">
                  <c:v>2</c:v>
                </c:pt>
                <c:pt idx="38">
                  <c:v>31</c:v>
                </c:pt>
                <c:pt idx="39">
                  <c:v>51</c:v>
                </c:pt>
                <c:pt idx="40">
                  <c:v>29</c:v>
                </c:pt>
                <c:pt idx="41">
                  <c:v>37</c:v>
                </c:pt>
                <c:pt idx="42">
                  <c:v>66</c:v>
                </c:pt>
                <c:pt idx="43">
                  <c:v>220</c:v>
                </c:pt>
                <c:pt idx="44">
                  <c:v>188</c:v>
                </c:pt>
                <c:pt idx="45">
                  <c:v>129</c:v>
                </c:pt>
                <c:pt idx="46">
                  <c:v>241</c:v>
                </c:pt>
                <c:pt idx="47">
                  <c:v>136</c:v>
                </c:pt>
                <c:pt idx="48">
                  <c:v>281</c:v>
                </c:pt>
                <c:pt idx="49">
                  <c:v>509</c:v>
                </c:pt>
                <c:pt idx="50">
                  <c:v>779</c:v>
                </c:pt>
                <c:pt idx="51">
                  <c:v>930</c:v>
                </c:pt>
                <c:pt idx="52">
                  <c:v>924</c:v>
                </c:pt>
                <c:pt idx="53">
                  <c:v>1214</c:v>
                </c:pt>
                <c:pt idx="54">
                  <c:v>1459</c:v>
                </c:pt>
                <c:pt idx="55">
                  <c:v>2095</c:v>
                </c:pt>
                <c:pt idx="56">
                  <c:v>2960</c:v>
                </c:pt>
                <c:pt idx="57">
                  <c:v>2993</c:v>
                </c:pt>
                <c:pt idx="58">
                  <c:v>4528</c:v>
                </c:pt>
                <c:pt idx="59">
                  <c:v>2516</c:v>
                </c:pt>
                <c:pt idx="60">
                  <c:v>2509</c:v>
                </c:pt>
                <c:pt idx="61">
                  <c:v>4183</c:v>
                </c:pt>
                <c:pt idx="62">
                  <c:v>3935</c:v>
                </c:pt>
                <c:pt idx="63">
                  <c:v>4332</c:v>
                </c:pt>
                <c:pt idx="64">
                  <c:v>6615</c:v>
                </c:pt>
                <c:pt idx="65">
                  <c:v>6933</c:v>
                </c:pt>
                <c:pt idx="66">
                  <c:v>6824</c:v>
                </c:pt>
                <c:pt idx="67">
                  <c:v>4740</c:v>
                </c:pt>
                <c:pt idx="68">
                  <c:v>4450</c:v>
                </c:pt>
                <c:pt idx="69">
                  <c:v>4923</c:v>
                </c:pt>
                <c:pt idx="70">
                  <c:v>5958</c:v>
                </c:pt>
                <c:pt idx="71">
                  <c:v>7028</c:v>
                </c:pt>
                <c:pt idx="72">
                  <c:v>6365</c:v>
                </c:pt>
                <c:pt idx="73">
                  <c:v>4933</c:v>
                </c:pt>
                <c:pt idx="74">
                  <c:v>4031</c:v>
                </c:pt>
                <c:pt idx="75">
                  <c:v>3251</c:v>
                </c:pt>
                <c:pt idx="76">
                  <c:v>4289</c:v>
                </c:pt>
                <c:pt idx="77">
                  <c:v>5633</c:v>
                </c:pt>
                <c:pt idx="78">
                  <c:v>4939</c:v>
                </c:pt>
                <c:pt idx="79">
                  <c:v>3936</c:v>
                </c:pt>
                <c:pt idx="80">
                  <c:v>3281</c:v>
                </c:pt>
                <c:pt idx="81">
                  <c:v>2402</c:v>
                </c:pt>
                <c:pt idx="82">
                  <c:v>2218</c:v>
                </c:pt>
                <c:pt idx="83">
                  <c:v>2138</c:v>
                </c:pt>
                <c:pt idx="84">
                  <c:v>2543</c:v>
                </c:pt>
                <c:pt idx="85">
                  <c:v>2945</c:v>
                </c:pt>
                <c:pt idx="86">
                  <c:v>3699</c:v>
                </c:pt>
                <c:pt idx="87">
                  <c:v>2078</c:v>
                </c:pt>
                <c:pt idx="88">
                  <c:v>2267</c:v>
                </c:pt>
                <c:pt idx="89">
                  <c:v>1323</c:v>
                </c:pt>
                <c:pt idx="90">
                  <c:v>1388</c:v>
                </c:pt>
                <c:pt idx="91">
                  <c:v>2195</c:v>
                </c:pt>
                <c:pt idx="92">
                  <c:v>2481</c:v>
                </c:pt>
                <c:pt idx="93">
                  <c:v>1870</c:v>
                </c:pt>
                <c:pt idx="94">
                  <c:v>1514</c:v>
                </c:pt>
                <c:pt idx="95">
                  <c:v>1257</c:v>
                </c:pt>
                <c:pt idx="96">
                  <c:v>988</c:v>
                </c:pt>
                <c:pt idx="97">
                  <c:v>1154</c:v>
                </c:pt>
                <c:pt idx="98">
                  <c:v>1627</c:v>
                </c:pt>
                <c:pt idx="99">
                  <c:v>1470</c:v>
                </c:pt>
                <c:pt idx="100">
                  <c:v>1068</c:v>
                </c:pt>
                <c:pt idx="101">
                  <c:v>890</c:v>
                </c:pt>
                <c:pt idx="102">
                  <c:v>697</c:v>
                </c:pt>
                <c:pt idx="103">
                  <c:v>488</c:v>
                </c:pt>
                <c:pt idx="104">
                  <c:v>855</c:v>
                </c:pt>
                <c:pt idx="105">
                  <c:v>1155</c:v>
                </c:pt>
                <c:pt idx="106">
                  <c:v>1268</c:v>
                </c:pt>
                <c:pt idx="107">
                  <c:v>1158</c:v>
                </c:pt>
                <c:pt idx="108">
                  <c:v>736</c:v>
                </c:pt>
                <c:pt idx="109">
                  <c:v>555</c:v>
                </c:pt>
                <c:pt idx="110">
                  <c:v>697</c:v>
                </c:pt>
                <c:pt idx="111">
                  <c:v>595</c:v>
                </c:pt>
                <c:pt idx="112">
                  <c:v>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4-452E-8CF0-8A4B15132008}"/>
            </c:ext>
          </c:extLst>
        </c:ser>
        <c:ser>
          <c:idx val="1"/>
          <c:order val="1"/>
          <c:tx>
            <c:strRef>
              <c:f>Base!$A$13</c:f>
              <c:strCache>
                <c:ptCount val="1"/>
                <c:pt idx="0">
                  <c:v>Cases.Delta.Model.Estimated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Base!$B$13:$FD$13</c:f>
              <c:numCache>
                <c:formatCode>0.0</c:formatCode>
                <c:ptCount val="159"/>
                <c:pt idx="38">
                  <c:v>42.796845103701656</c:v>
                </c:pt>
                <c:pt idx="39">
                  <c:v>54.930250731818823</c:v>
                </c:pt>
                <c:pt idx="40">
                  <c:v>70.495618078851294</c:v>
                </c:pt>
                <c:pt idx="41">
                  <c:v>90.458510001244193</c:v>
                </c:pt>
                <c:pt idx="42">
                  <c:v>116.05280049118271</c:v>
                </c:pt>
                <c:pt idx="43">
                  <c:v>148.85307274477353</c:v>
                </c:pt>
                <c:pt idx="44">
                  <c:v>190.86515324024793</c:v>
                </c:pt>
                <c:pt idx="45">
                  <c:v>244.63840717924862</c:v>
                </c:pt>
                <c:pt idx="46">
                  <c:v>313.40351369125966</c:v>
                </c:pt>
                <c:pt idx="47">
                  <c:v>401.23900839262882</c:v>
                </c:pt>
                <c:pt idx="48">
                  <c:v>513.26848115734072</c:v>
                </c:pt>
                <c:pt idx="49">
                  <c:v>655.8872469086881</c:v>
                </c:pt>
                <c:pt idx="50">
                  <c:v>837.01151282647425</c:v>
                </c:pt>
                <c:pt idx="51">
                  <c:v>1066.333054887368</c:v>
                </c:pt>
                <c:pt idx="52">
                  <c:v>1355.5462552845738</c:v>
                </c:pt>
                <c:pt idx="53">
                  <c:v>1718.489881689864</c:v>
                </c:pt>
                <c:pt idx="54">
                  <c:v>2077.1416724883716</c:v>
                </c:pt>
                <c:pt idx="55">
                  <c:v>2432.4367846097125</c:v>
                </c:pt>
                <c:pt idx="56">
                  <c:v>2785.8997136003422</c:v>
                </c:pt>
                <c:pt idx="57">
                  <c:v>3139.8753715496223</c:v>
                </c:pt>
                <c:pt idx="58">
                  <c:v>3497.8475434758457</c:v>
                </c:pt>
                <c:pt idx="59">
                  <c:v>3864.8769238476334</c:v>
                </c:pt>
                <c:pt idx="60">
                  <c:v>4248.1997744642113</c:v>
                </c:pt>
                <c:pt idx="61">
                  <c:v>4658.0363486977103</c:v>
                </c:pt>
                <c:pt idx="62">
                  <c:v>4969.4365880296837</c:v>
                </c:pt>
                <c:pt idx="63">
                  <c:v>5210.637872953137</c:v>
                </c:pt>
                <c:pt idx="64">
                  <c:v>5422.1680842994856</c:v>
                </c:pt>
                <c:pt idx="65">
                  <c:v>5546.769551047797</c:v>
                </c:pt>
                <c:pt idx="66">
                  <c:v>5596.1584288862978</c:v>
                </c:pt>
                <c:pt idx="67">
                  <c:v>5586.0890982072797</c:v>
                </c:pt>
                <c:pt idx="68">
                  <c:v>5536.8280490603338</c:v>
                </c:pt>
                <c:pt idx="69">
                  <c:v>5473.5494886420229</c:v>
                </c:pt>
                <c:pt idx="70">
                  <c:v>5426.6044245479716</c:v>
                </c:pt>
                <c:pt idx="71">
                  <c:v>5320.1980610485944</c:v>
                </c:pt>
                <c:pt idx="72">
                  <c:v>5216.4360546996104</c:v>
                </c:pt>
                <c:pt idx="73">
                  <c:v>5016.3923404226489</c:v>
                </c:pt>
                <c:pt idx="74">
                  <c:v>4742.234550070295</c:v>
                </c:pt>
                <c:pt idx="75">
                  <c:v>4417.5302173557448</c:v>
                </c:pt>
                <c:pt idx="76">
                  <c:v>4066.9924473883098</c:v>
                </c:pt>
                <c:pt idx="77">
                  <c:v>3716.1948793038387</c:v>
                </c:pt>
                <c:pt idx="78">
                  <c:v>3391.2641678336645</c:v>
                </c:pt>
                <c:pt idx="79">
                  <c:v>3118.5595703352419</c:v>
                </c:pt>
                <c:pt idx="80">
                  <c:v>2924.3500713778653</c:v>
                </c:pt>
                <c:pt idx="81">
                  <c:v>2834.4997113488621</c:v>
                </c:pt>
                <c:pt idx="82">
                  <c:v>2740.4760549420757</c:v>
                </c:pt>
                <c:pt idx="83">
                  <c:v>2643.0839594735235</c:v>
                </c:pt>
                <c:pt idx="84">
                  <c:v>2543.1127618298019</c:v>
                </c:pt>
                <c:pt idx="85">
                  <c:v>2441.3250641048253</c:v>
                </c:pt>
                <c:pt idx="86">
                  <c:v>2338.4471028194366</c:v>
                </c:pt>
                <c:pt idx="87">
                  <c:v>2235.1608103020449</c:v>
                </c:pt>
                <c:pt idx="88">
                  <c:v>2132.097603824956</c:v>
                </c:pt>
                <c:pt idx="89">
                  <c:v>2029.8338731300123</c:v>
                </c:pt>
                <c:pt idx="90">
                  <c:v>1928.8880822638237</c:v>
                </c:pt>
                <c:pt idx="91">
                  <c:v>1829.7193584191032</c:v>
                </c:pt>
                <c:pt idx="92">
                  <c:v>1732.7274090859667</c:v>
                </c:pt>
                <c:pt idx="93">
                  <c:v>1638.2535888360651</c:v>
                </c:pt>
                <c:pt idx="94">
                  <c:v>1546.5829274861662</c:v>
                </c:pt>
                <c:pt idx="95">
                  <c:v>1457.9469308051794</c:v>
                </c:pt>
                <c:pt idx="96">
                  <c:v>1372.5269717005092</c:v>
                </c:pt>
                <c:pt idx="97">
                  <c:v>1290.4581022326436</c:v>
                </c:pt>
                <c:pt idx="98">
                  <c:v>1211.8331331988206</c:v>
                </c:pt>
                <c:pt idx="99">
                  <c:v>1152.5190548610256</c:v>
                </c:pt>
                <c:pt idx="100">
                  <c:v>1108.3312720190311</c:v>
                </c:pt>
                <c:pt idx="101">
                  <c:v>1075.3080294812846</c:v>
                </c:pt>
                <c:pt idx="102">
                  <c:v>1049.7077300387396</c:v>
                </c:pt>
                <c:pt idx="103">
                  <c:v>1028.0048212358931</c:v>
                </c:pt>
                <c:pt idx="104">
                  <c:v>1006.8844840365155</c:v>
                </c:pt>
                <c:pt idx="105">
                  <c:v>983.23634074828192</c:v>
                </c:pt>
                <c:pt idx="106">
                  <c:v>954.14738208752397</c:v>
                </c:pt>
                <c:pt idx="107">
                  <c:v>916.89429478033435</c:v>
                </c:pt>
                <c:pt idx="108">
                  <c:v>868.93535224057052</c:v>
                </c:pt>
                <c:pt idx="109">
                  <c:v>807.90201215581271</c:v>
                </c:pt>
                <c:pt idx="110">
                  <c:v>750.56499623737261</c:v>
                </c:pt>
                <c:pt idx="111">
                  <c:v>696.78703717121516</c:v>
                </c:pt>
                <c:pt idx="112">
                  <c:v>646.42225381494211</c:v>
                </c:pt>
                <c:pt idx="113">
                  <c:v>599.31893670791817</c:v>
                </c:pt>
                <c:pt idx="114">
                  <c:v>555.32195628837928</c:v>
                </c:pt>
                <c:pt idx="115">
                  <c:v>514.27481923242794</c:v>
                </c:pt>
                <c:pt idx="116">
                  <c:v>476.02140127342955</c:v>
                </c:pt>
                <c:pt idx="117">
                  <c:v>440.4073863366873</c:v>
                </c:pt>
                <c:pt idx="118">
                  <c:v>407.28144214239808</c:v>
                </c:pt>
                <c:pt idx="119">
                  <c:v>376.49616186371605</c:v>
                </c:pt>
                <c:pt idx="120">
                  <c:v>347.90880021161496</c:v>
                </c:pt>
                <c:pt idx="121">
                  <c:v>321.38183065199513</c:v>
                </c:pt>
                <c:pt idx="122">
                  <c:v>296.78334850497697</c:v>
                </c:pt>
                <c:pt idx="123">
                  <c:v>273.98734256108025</c:v>
                </c:pt>
                <c:pt idx="124">
                  <c:v>252.87385567475786</c:v>
                </c:pt>
                <c:pt idx="125">
                  <c:v>233.32905263863583</c:v>
                </c:pt>
                <c:pt idx="126">
                  <c:v>215.2452115573677</c:v>
                </c:pt>
                <c:pt idx="127">
                  <c:v>198.52065296664261</c:v>
                </c:pt>
                <c:pt idx="128">
                  <c:v>183.05961910557869</c:v>
                </c:pt>
                <c:pt idx="129">
                  <c:v>168.77211406340331</c:v>
                </c:pt>
                <c:pt idx="130">
                  <c:v>155.57371399021437</c:v>
                </c:pt>
                <c:pt idx="131">
                  <c:v>143.38535518620549</c:v>
                </c:pt>
                <c:pt idx="132">
                  <c:v>132.13310665960626</c:v>
                </c:pt>
                <c:pt idx="133">
                  <c:v>121.74793266293921</c:v>
                </c:pt>
                <c:pt idx="134">
                  <c:v>112.16544977053577</c:v>
                </c:pt>
                <c:pt idx="135">
                  <c:v>103.32568223668443</c:v>
                </c:pt>
                <c:pt idx="136">
                  <c:v>95.172818662320921</c:v>
                </c:pt>
                <c:pt idx="137">
                  <c:v>87.654972387299964</c:v>
                </c:pt>
                <c:pt idx="138">
                  <c:v>80.723947504476058</c:v>
                </c:pt>
                <c:pt idx="139">
                  <c:v>74.335011950459872</c:v>
                </c:pt>
                <c:pt idx="140">
                  <c:v>68.446678756385126</c:v>
                </c:pt>
                <c:pt idx="141">
                  <c:v>63.020496231690316</c:v>
                </c:pt>
                <c:pt idx="142">
                  <c:v>58.020847596336864</c:v>
                </c:pt>
                <c:pt idx="143">
                  <c:v>53.414760365200344</c:v>
                </c:pt>
                <c:pt idx="144">
                  <c:v>49.171725615748969</c:v>
                </c:pt>
                <c:pt idx="145">
                  <c:v>45.263527131112376</c:v>
                </c:pt>
                <c:pt idx="146">
                  <c:v>41.664080299947422</c:v>
                </c:pt>
                <c:pt idx="147">
                  <c:v>38.349280567976002</c:v>
                </c:pt>
                <c:pt idx="148">
                  <c:v>35.296861169527986</c:v>
                </c:pt>
                <c:pt idx="149">
                  <c:v>32.48625981793765</c:v>
                </c:pt>
                <c:pt idx="150">
                  <c:v>29.89849399796142</c:v>
                </c:pt>
                <c:pt idx="151">
                  <c:v>27.51604447934475</c:v>
                </c:pt>
                <c:pt idx="152">
                  <c:v>25.322746656029434</c:v>
                </c:pt>
                <c:pt idx="153">
                  <c:v>23.303689308446799</c:v>
                </c:pt>
                <c:pt idx="154">
                  <c:v>22.274906489449716</c:v>
                </c:pt>
                <c:pt idx="155">
                  <c:v>21.298588594015747</c:v>
                </c:pt>
                <c:pt idx="156">
                  <c:v>20.371840544803057</c:v>
                </c:pt>
                <c:pt idx="157">
                  <c:v>19.491933969183133</c:v>
                </c:pt>
                <c:pt idx="158">
                  <c:v>18.656297492275812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64-452E-8CF0-8A4B15132008}"/>
            </c:ext>
          </c:extLst>
        </c:ser>
        <c:ser>
          <c:idx val="2"/>
          <c:order val="2"/>
          <c:tx>
            <c:strRef>
              <c:f>Base!$A$15</c:f>
              <c:strCache>
                <c:ptCount val="1"/>
                <c:pt idx="0">
                  <c:v>Cases.Delta.Function.Estimated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Base!$AI$1:$FD$1</c:f>
              <c:numCache>
                <c:formatCode>m/d/yyyy</c:formatCode>
                <c:ptCount val="126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  <c:pt idx="105">
                  <c:v>43990</c:v>
                </c:pt>
                <c:pt idx="106">
                  <c:v>43991</c:v>
                </c:pt>
                <c:pt idx="107">
                  <c:v>43992</c:v>
                </c:pt>
                <c:pt idx="108">
                  <c:v>43993</c:v>
                </c:pt>
                <c:pt idx="109">
                  <c:v>43994</c:v>
                </c:pt>
                <c:pt idx="110">
                  <c:v>43995</c:v>
                </c:pt>
                <c:pt idx="111">
                  <c:v>43996</c:v>
                </c:pt>
                <c:pt idx="112">
                  <c:v>43997</c:v>
                </c:pt>
                <c:pt idx="113">
                  <c:v>43998</c:v>
                </c:pt>
                <c:pt idx="114">
                  <c:v>43999</c:v>
                </c:pt>
                <c:pt idx="115">
                  <c:v>44000</c:v>
                </c:pt>
                <c:pt idx="116">
                  <c:v>44001</c:v>
                </c:pt>
                <c:pt idx="117">
                  <c:v>44002</c:v>
                </c:pt>
                <c:pt idx="118">
                  <c:v>44003</c:v>
                </c:pt>
                <c:pt idx="119">
                  <c:v>44004</c:v>
                </c:pt>
                <c:pt idx="120">
                  <c:v>44005</c:v>
                </c:pt>
                <c:pt idx="121">
                  <c:v>44006</c:v>
                </c:pt>
                <c:pt idx="122">
                  <c:v>44007</c:v>
                </c:pt>
                <c:pt idx="123">
                  <c:v>44008</c:v>
                </c:pt>
                <c:pt idx="124">
                  <c:v>44009</c:v>
                </c:pt>
                <c:pt idx="125">
                  <c:v>44010</c:v>
                </c:pt>
              </c:numCache>
            </c:numRef>
          </c:xVal>
          <c:yVal>
            <c:numRef>
              <c:f>Base!$AI$15:$FD$15</c:f>
              <c:numCache>
                <c:formatCode>0</c:formatCode>
                <c:ptCount val="126"/>
                <c:pt idx="0">
                  <c:v>2.6525610940015087</c:v>
                </c:pt>
                <c:pt idx="1">
                  <c:v>4.0262637941675408</c:v>
                </c:pt>
                <c:pt idx="2">
                  <c:v>6.0408688920393843</c:v>
                </c:pt>
                <c:pt idx="3">
                  <c:v>8.9589466115449756</c:v>
                </c:pt>
                <c:pt idx="4">
                  <c:v>13.133329519204661</c:v>
                </c:pt>
                <c:pt idx="5">
                  <c:v>19.030626574031533</c:v>
                </c:pt>
                <c:pt idx="6">
                  <c:v>27.25785569138824</c:v>
                </c:pt>
                <c:pt idx="7">
                  <c:v>38.591409642956187</c:v>
                </c:pt>
                <c:pt idx="8">
                  <c:v>54.006987248738618</c:v>
                </c:pt>
                <c:pt idx="9">
                  <c:v>74.708430666845302</c:v>
                </c:pt>
                <c:pt idx="10">
                  <c:v>102.15264833157192</c:v>
                </c:pt>
                <c:pt idx="11">
                  <c:v>138.06703580148596</c:v>
                </c:pt>
                <c:pt idx="12">
                  <c:v>184.45512468543518</c:v>
                </c:pt>
                <c:pt idx="13">
                  <c:v>243.5857086783171</c:v>
                </c:pt>
                <c:pt idx="14">
                  <c:v>317.96054824366513</c:v>
                </c:pt>
                <c:pt idx="15">
                  <c:v>410.25607802761112</c:v>
                </c:pt>
                <c:pt idx="16">
                  <c:v>523.23545521480548</c:v>
                </c:pt>
                <c:pt idx="17">
                  <c:v>659.62887673924581</c:v>
                </c:pt>
                <c:pt idx="18">
                  <c:v>821.98238071974174</c:v>
                </c:pt>
                <c:pt idx="19">
                  <c:v>1012.4782707689656</c:v>
                </c:pt>
                <c:pt idx="20">
                  <c:v>1232.7336989597156</c:v>
                </c:pt>
                <c:pt idx="21">
                  <c:v>1483.5875471999029</c:v>
                </c:pt>
                <c:pt idx="22">
                  <c:v>1764.8891952509277</c:v>
                </c:pt>
                <c:pt idx="23">
                  <c:v>2075.3056258393735</c:v>
                </c:pt>
                <c:pt idx="24">
                  <c:v>2412.1651377563617</c:v>
                </c:pt>
                <c:pt idx="25">
                  <c:v>2771.3562937798552</c:v>
                </c:pt>
                <c:pt idx="26">
                  <c:v>3147.2992966440606</c:v>
                </c:pt>
                <c:pt idx="27">
                  <c:v>3533.0035991408799</c:v>
                </c:pt>
                <c:pt idx="28">
                  <c:v>3920.2202622344812</c:v>
                </c:pt>
                <c:pt idx="29">
                  <c:v>4299.6906676674907</c:v>
                </c:pt>
                <c:pt idx="30">
                  <c:v>4661.4851984330471</c:v>
                </c:pt>
                <c:pt idx="31">
                  <c:v>4995.4171538524715</c:v>
                </c:pt>
                <c:pt idx="32">
                  <c:v>5291.5093294190146</c:v>
                </c:pt>
                <c:pt idx="33">
                  <c:v>5540.4842612196953</c:v>
                </c:pt>
                <c:pt idx="34">
                  <c:v>5734.2449252152746</c:v>
                </c:pt>
                <c:pt idx="35">
                  <c:v>5866.3113124510674</c:v>
                </c:pt>
                <c:pt idx="36">
                  <c:v>5932.1801014989742</c:v>
                </c:pt>
                <c:pt idx="37">
                  <c:v>5929.5795966087744</c:v>
                </c:pt>
                <c:pt idx="38">
                  <c:v>5433.1371544794156</c:v>
                </c:pt>
                <c:pt idx="39">
                  <c:v>5147.6891575084856</c:v>
                </c:pt>
                <c:pt idx="40">
                  <c:v>4877.2381239231727</c:v>
                </c:pt>
                <c:pt idx="41">
                  <c:v>4620.9961381900657</c:v>
                </c:pt>
                <c:pt idx="42">
                  <c:v>4378.2166805484994</c:v>
                </c:pt>
                <c:pt idx="43">
                  <c:v>4148.1924521454093</c:v>
                </c:pt>
                <c:pt idx="44">
                  <c:v>3930.2533144340491</c:v>
                </c:pt>
                <c:pt idx="45">
                  <c:v>3723.7643368332151</c:v>
                </c:pt>
                <c:pt idx="46">
                  <c:v>3528.1239469593029</c:v>
                </c:pt>
                <c:pt idx="47">
                  <c:v>3342.7621780419854</c:v>
                </c:pt>
                <c:pt idx="48">
                  <c:v>3167.1390084178615</c:v>
                </c:pt>
                <c:pt idx="49">
                  <c:v>3000.7427882642774</c:v>
                </c:pt>
                <c:pt idx="50">
                  <c:v>2843.0887489899737</c:v>
                </c:pt>
                <c:pt idx="51">
                  <c:v>2693.7175909398443</c:v>
                </c:pt>
                <c:pt idx="52">
                  <c:v>2552.1941452993856</c:v>
                </c:pt>
                <c:pt idx="53">
                  <c:v>2418.1061063004072</c:v>
                </c:pt>
                <c:pt idx="54">
                  <c:v>2291.0628300345861</c:v>
                </c:pt>
                <c:pt idx="55">
                  <c:v>2170.6941963753511</c:v>
                </c:pt>
                <c:pt idx="56">
                  <c:v>2056.6495306924862</c:v>
                </c:pt>
                <c:pt idx="57">
                  <c:v>1948.5965822180765</c:v>
                </c:pt>
                <c:pt idx="58">
                  <c:v>1846.2205560873972</c:v>
                </c:pt>
                <c:pt idx="59">
                  <c:v>1749.2231962347742</c:v>
                </c:pt>
                <c:pt idx="60">
                  <c:v>1657.3219164725595</c:v>
                </c:pt>
                <c:pt idx="61">
                  <c:v>1570.2489772217843</c:v>
                </c:pt>
                <c:pt idx="62">
                  <c:v>1487.7507054960174</c:v>
                </c:pt>
                <c:pt idx="63">
                  <c:v>1409.5867558659606</c:v>
                </c:pt>
                <c:pt idx="64">
                  <c:v>1335.5294102517501</c:v>
                </c:pt>
                <c:pt idx="65">
                  <c:v>1265.3629145030061</c:v>
                </c:pt>
                <c:pt idx="66">
                  <c:v>1198.8828498338519</c:v>
                </c:pt>
                <c:pt idx="67">
                  <c:v>1135.8955372817068</c:v>
                </c:pt>
                <c:pt idx="68">
                  <c:v>1076.2174734548146</c:v>
                </c:pt>
                <c:pt idx="69">
                  <c:v>1019.6747959246682</c:v>
                </c:pt>
                <c:pt idx="70">
                  <c:v>966.10277670581547</c:v>
                </c:pt>
                <c:pt idx="71">
                  <c:v>915.34534234740522</c:v>
                </c:pt>
                <c:pt idx="72">
                  <c:v>867.2546192383237</c:v>
                </c:pt>
                <c:pt idx="73">
                  <c:v>821.69050280123702</c:v>
                </c:pt>
                <c:pt idx="74">
                  <c:v>778.52024932046993</c:v>
                </c:pt>
                <c:pt idx="75">
                  <c:v>737.61808921456952</c:v>
                </c:pt>
                <c:pt idx="76">
                  <c:v>698.864860626878</c:v>
                </c:pt>
                <c:pt idx="77">
                  <c:v>662.14766226665643</c:v>
                </c:pt>
                <c:pt idx="78">
                  <c:v>627.35952448935643</c:v>
                </c:pt>
                <c:pt idx="79">
                  <c:v>594.3990976577835</c:v>
                </c:pt>
                <c:pt idx="80">
                  <c:v>563.17035687625298</c:v>
                </c:pt>
                <c:pt idx="81">
                  <c:v>533.58232223751884</c:v>
                </c:pt>
                <c:pt idx="82">
                  <c:v>505.54879376746709</c:v>
                </c:pt>
                <c:pt idx="83">
                  <c:v>478.98810029536975</c:v>
                </c:pt>
                <c:pt idx="84">
                  <c:v>453.82286151808273</c:v>
                </c:pt>
                <c:pt idx="85">
                  <c:v>429.97976256499499</c:v>
                </c:pt>
                <c:pt idx="86">
                  <c:v>407.38934040695688</c:v>
                </c:pt>
                <c:pt idx="87">
                  <c:v>385.98578148693241</c:v>
                </c:pt>
                <c:pt idx="88">
                  <c:v>365.70672998280025</c:v>
                </c:pt>
                <c:pt idx="89">
                  <c:v>346.4931061437054</c:v>
                </c:pt>
                <c:pt idx="90">
                  <c:v>328.28893417072089</c:v>
                </c:pt>
                <c:pt idx="91">
                  <c:v>311.0411791403709</c:v>
                </c:pt>
                <c:pt idx="92">
                  <c:v>294.69959249592318</c:v>
                </c:pt>
                <c:pt idx="93">
                  <c:v>279.21656565630906</c:v>
                </c:pt>
                <c:pt idx="94">
                  <c:v>264.5469913161906</c:v>
                </c:pt>
                <c:pt idx="95">
                  <c:v>250.64813203309066</c:v>
                </c:pt>
                <c:pt idx="96">
                  <c:v>237.47949571873551</c:v>
                </c:pt>
                <c:pt idx="97">
                  <c:v>225.00271767187709</c:v>
                </c:pt>
                <c:pt idx="98">
                  <c:v>213.18144880891464</c:v>
                </c:pt>
                <c:pt idx="99">
                  <c:v>201.981249766692</c:v>
                </c:pt>
                <c:pt idx="100">
                  <c:v>191.36949056895983</c:v>
                </c:pt>
                <c:pt idx="101">
                  <c:v>181.31525556419487</c:v>
                </c:pt>
                <c:pt idx="102">
                  <c:v>171.78925335782685</c:v>
                </c:pt>
                <c:pt idx="103">
                  <c:v>162.76373147647817</c:v>
                </c:pt>
                <c:pt idx="104">
                  <c:v>154.21239551560149</c:v>
                </c:pt>
                <c:pt idx="105">
                  <c:v>146.11033253496717</c:v>
                </c:pt>
                <c:pt idx="106">
                  <c:v>138.43393847882294</c:v>
                </c:pt>
                <c:pt idx="107">
                  <c:v>131.16084940927905</c:v>
                </c:pt>
                <c:pt idx="108">
                  <c:v>124.26987635257711</c:v>
                </c:pt>
                <c:pt idx="109">
                  <c:v>117.74094356842645</c:v>
                </c:pt>
                <c:pt idx="110">
                  <c:v>111.55503006256816</c:v>
                </c:pt>
                <c:pt idx="111">
                  <c:v>105.69411417217178</c:v>
                </c:pt>
                <c:pt idx="112">
                  <c:v>100.14112106262206</c:v>
                </c:pt>
                <c:pt idx="113">
                  <c:v>94.879872982738576</c:v>
                </c:pt>
                <c:pt idx="114">
                  <c:v>89.895042133502628</c:v>
                </c:pt>
                <c:pt idx="115">
                  <c:v>85.172106012983519</c:v>
                </c:pt>
                <c:pt idx="116">
                  <c:v>80.697305107367328</c:v>
                </c:pt>
                <c:pt idx="117">
                  <c:v>76.457602804829534</c:v>
                </c:pt>
                <c:pt idx="118">
                  <c:v>72.440647415465961</c:v>
                </c:pt>
                <c:pt idx="119">
                  <c:v>68.634736186633234</c:v>
                </c:pt>
                <c:pt idx="120">
                  <c:v>65.028781208863151</c:v>
                </c:pt>
                <c:pt idx="121">
                  <c:v>61.612277113024838</c:v>
                </c:pt>
                <c:pt idx="122">
                  <c:v>58.375270464622645</c:v>
                </c:pt>
                <c:pt idx="123">
                  <c:v>55.30833076606843</c:v>
                </c:pt>
                <c:pt idx="124">
                  <c:v>52.402522982445099</c:v>
                </c:pt>
                <c:pt idx="125">
                  <c:v>49.649381510721049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AE-4E06-A858-9A53C7743F9A}"/>
            </c:ext>
          </c:extLst>
        </c:ser>
        <c:ser>
          <c:idx val="3"/>
          <c:order val="3"/>
          <c:tx>
            <c:strRef>
              <c:f>Base!$A$26</c:f>
              <c:strCache>
                <c:ptCount val="1"/>
                <c:pt idx="0">
                  <c:v>Deaths.Delta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Base!$B$26:$EG$26</c:f>
              <c:numCache>
                <c:formatCode>General</c:formatCode>
                <c:ptCount val="136"/>
                <c:pt idx="48">
                  <c:v>0</c:v>
                </c:pt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9</c:v>
                </c:pt>
                <c:pt idx="56">
                  <c:v>2</c:v>
                </c:pt>
                <c:pt idx="57">
                  <c:v>16</c:v>
                </c:pt>
                <c:pt idx="58">
                  <c:v>24</c:v>
                </c:pt>
                <c:pt idx="59">
                  <c:v>16</c:v>
                </c:pt>
                <c:pt idx="60">
                  <c:v>10</c:v>
                </c:pt>
                <c:pt idx="61">
                  <c:v>29</c:v>
                </c:pt>
                <c:pt idx="62">
                  <c:v>36</c:v>
                </c:pt>
                <c:pt idx="63">
                  <c:v>47</c:v>
                </c:pt>
                <c:pt idx="64">
                  <c:v>61</c:v>
                </c:pt>
                <c:pt idx="65">
                  <c:v>84</c:v>
                </c:pt>
                <c:pt idx="66">
                  <c:v>82</c:v>
                </c:pt>
                <c:pt idx="67">
                  <c:v>108</c:v>
                </c:pt>
                <c:pt idx="68">
                  <c:v>104</c:v>
                </c:pt>
                <c:pt idx="69">
                  <c:v>130</c:v>
                </c:pt>
                <c:pt idx="70">
                  <c:v>156</c:v>
                </c:pt>
                <c:pt idx="71">
                  <c:v>176</c:v>
                </c:pt>
                <c:pt idx="72">
                  <c:v>168</c:v>
                </c:pt>
                <c:pt idx="73">
                  <c:v>169</c:v>
                </c:pt>
                <c:pt idx="74">
                  <c:v>140</c:v>
                </c:pt>
                <c:pt idx="75">
                  <c:v>226</c:v>
                </c:pt>
                <c:pt idx="76">
                  <c:v>206</c:v>
                </c:pt>
                <c:pt idx="77">
                  <c:v>333</c:v>
                </c:pt>
                <c:pt idx="78">
                  <c:v>258</c:v>
                </c:pt>
                <c:pt idx="79">
                  <c:v>129</c:v>
                </c:pt>
                <c:pt idx="80">
                  <c:v>135</c:v>
                </c:pt>
                <c:pt idx="81">
                  <c:v>151</c:v>
                </c:pt>
                <c:pt idx="82">
                  <c:v>172</c:v>
                </c:pt>
                <c:pt idx="83">
                  <c:v>301</c:v>
                </c:pt>
                <c:pt idx="84">
                  <c:v>309</c:v>
                </c:pt>
                <c:pt idx="85">
                  <c:v>248</c:v>
                </c:pt>
                <c:pt idx="86">
                  <c:v>300</c:v>
                </c:pt>
                <c:pt idx="87">
                  <c:v>125</c:v>
                </c:pt>
                <c:pt idx="88">
                  <c:v>165</c:v>
                </c:pt>
                <c:pt idx="89">
                  <c:v>220</c:v>
                </c:pt>
                <c:pt idx="90">
                  <c:v>224</c:v>
                </c:pt>
                <c:pt idx="91">
                  <c:v>229</c:v>
                </c:pt>
                <c:pt idx="92">
                  <c:v>260</c:v>
                </c:pt>
                <c:pt idx="93">
                  <c:v>185</c:v>
                </c:pt>
                <c:pt idx="94">
                  <c:v>117</c:v>
                </c:pt>
                <c:pt idx="95">
                  <c:v>99</c:v>
                </c:pt>
                <c:pt idx="96">
                  <c:v>150</c:v>
                </c:pt>
                <c:pt idx="97">
                  <c:v>188</c:v>
                </c:pt>
                <c:pt idx="98">
                  <c:v>153</c:v>
                </c:pt>
                <c:pt idx="99">
                  <c:v>156</c:v>
                </c:pt>
                <c:pt idx="100">
                  <c:v>113</c:v>
                </c:pt>
                <c:pt idx="101">
                  <c:v>76</c:v>
                </c:pt>
                <c:pt idx="102">
                  <c:v>54</c:v>
                </c:pt>
                <c:pt idx="103">
                  <c:v>127</c:v>
                </c:pt>
                <c:pt idx="104">
                  <c:v>141</c:v>
                </c:pt>
                <c:pt idx="105">
                  <c:v>141</c:v>
                </c:pt>
                <c:pt idx="106">
                  <c:v>117</c:v>
                </c:pt>
                <c:pt idx="107">
                  <c:v>118</c:v>
                </c:pt>
                <c:pt idx="108">
                  <c:v>39</c:v>
                </c:pt>
                <c:pt idx="109">
                  <c:v>20</c:v>
                </c:pt>
                <c:pt idx="110">
                  <c:v>92</c:v>
                </c:pt>
                <c:pt idx="111">
                  <c:v>77</c:v>
                </c:pt>
                <c:pt idx="112">
                  <c:v>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AE-4E06-A858-9A53C7743F9A}"/>
            </c:ext>
          </c:extLst>
        </c:ser>
        <c:ser>
          <c:idx val="5"/>
          <c:order val="4"/>
          <c:tx>
            <c:strRef>
              <c:f>Base!$A$29</c:f>
              <c:strCache>
                <c:ptCount val="1"/>
                <c:pt idx="0">
                  <c:v>Deaths.Delta.Model.Estimated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Base!$B$29:$FD$29</c:f>
              <c:numCache>
                <c:formatCode>0</c:formatCode>
                <c:ptCount val="159"/>
                <c:pt idx="50">
                  <c:v>2.4272810664361315</c:v>
                </c:pt>
                <c:pt idx="51">
                  <c:v>3.1150900778683304</c:v>
                </c:pt>
                <c:pt idx="52">
                  <c:v>3.9972187583126511</c:v>
                </c:pt>
                <c:pt idx="53">
                  <c:v>5.1281900516788372</c:v>
                </c:pt>
                <c:pt idx="54">
                  <c:v>6.5775823037512184</c:v>
                </c:pt>
                <c:pt idx="55">
                  <c:v>8.4340298201865576</c:v>
                </c:pt>
                <c:pt idx="56">
                  <c:v>10.81018502479392</c:v>
                </c:pt>
                <c:pt idx="57">
                  <c:v>13.848806528325181</c:v>
                </c:pt>
                <c:pt idx="58">
                  <c:v>17.730118381252613</c:v>
                </c:pt>
                <c:pt idx="59">
                  <c:v>22.680523931961147</c:v>
                </c:pt>
                <c:pt idx="60">
                  <c:v>28.982622051207684</c:v>
                </c:pt>
                <c:pt idx="61">
                  <c:v>36.986217437669666</c:v>
                </c:pt>
                <c:pt idx="62">
                  <c:v>47.119574372228733</c:v>
                </c:pt>
                <c:pt idx="63">
                  <c:v>59.899449143142462</c:v>
                </c:pt>
                <c:pt idx="64">
                  <c:v>75.937355047819551</c:v>
                </c:pt>
                <c:pt idx="65">
                  <c:v>91.785611512164351</c:v>
                </c:pt>
                <c:pt idx="66">
                  <c:v>107.4855416446492</c:v>
                </c:pt>
                <c:pt idx="67">
                  <c:v>123.10451049688926</c:v>
                </c:pt>
                <c:pt idx="68">
                  <c:v>138.74613603241346</c:v>
                </c:pt>
                <c:pt idx="69">
                  <c:v>154.56436121164475</c:v>
                </c:pt>
                <c:pt idx="70">
                  <c:v>170.78281013429219</c:v>
                </c:pt>
                <c:pt idx="71">
                  <c:v>187.72124178603369</c:v>
                </c:pt>
                <c:pt idx="72">
                  <c:v>205.83127302959744</c:v>
                </c:pt>
                <c:pt idx="73">
                  <c:v>219.59155802637332</c:v>
                </c:pt>
                <c:pt idx="74">
                  <c:v>230.24986204455666</c:v>
                </c:pt>
                <c:pt idx="75">
                  <c:v>239.59704816039928</c:v>
                </c:pt>
                <c:pt idx="76">
                  <c:v>245.10299027897682</c:v>
                </c:pt>
                <c:pt idx="77">
                  <c:v>247.28540682491993</c:v>
                </c:pt>
                <c:pt idx="78">
                  <c:v>246.84045899775273</c:v>
                </c:pt>
                <c:pt idx="79">
                  <c:v>244.66369099989805</c:v>
                </c:pt>
                <c:pt idx="80">
                  <c:v>241.8675113071352</c:v>
                </c:pt>
                <c:pt idx="81">
                  <c:v>239.79308303273231</c:v>
                </c:pt>
                <c:pt idx="82">
                  <c:v>235.09115380376625</c:v>
                </c:pt>
                <c:pt idx="83">
                  <c:v>230.50607454286981</c:v>
                </c:pt>
                <c:pt idx="84">
                  <c:v>221.66645859983223</c:v>
                </c:pt>
                <c:pt idx="85">
                  <c:v>209.55185863219089</c:v>
                </c:pt>
                <c:pt idx="86">
                  <c:v>195.20368675080388</c:v>
                </c:pt>
                <c:pt idx="87">
                  <c:v>179.71397605811569</c:v>
                </c:pt>
                <c:pt idx="88">
                  <c:v>164.21278529675558</c:v>
                </c:pt>
                <c:pt idx="89">
                  <c:v>149.85461009552148</c:v>
                </c:pt>
                <c:pt idx="90">
                  <c:v>137.8042244260713</c:v>
                </c:pt>
                <c:pt idx="91">
                  <c:v>129.22241324805998</c:v>
                </c:pt>
                <c:pt idx="92">
                  <c:v>125.25206767698953</c:v>
                </c:pt>
                <c:pt idx="93">
                  <c:v>121.09731072698909</c:v>
                </c:pt>
                <c:pt idx="94">
                  <c:v>116.79370777229839</c:v>
                </c:pt>
                <c:pt idx="95">
                  <c:v>112.37613836388152</c:v>
                </c:pt>
                <c:pt idx="96">
                  <c:v>107.87830068441787</c:v>
                </c:pt>
                <c:pt idx="97">
                  <c:v>103.33228597931979</c:v>
                </c:pt>
                <c:pt idx="98">
                  <c:v>98.76822776167495</c:v>
                </c:pt>
                <c:pt idx="99">
                  <c:v>94.214027363985451</c:v>
                </c:pt>
                <c:pt idx="100">
                  <c:v>89.695154539048985</c:v>
                </c:pt>
                <c:pt idx="101">
                  <c:v>85.23451939463321</c:v>
                </c:pt>
                <c:pt idx="102">
                  <c:v>80.852410036601697</c:v>
                </c:pt>
                <c:pt idx="103">
                  <c:v>76.566488907960562</c:v>
                </c:pt>
                <c:pt idx="104">
                  <c:v>72.391839928365755</c:v>
                </c:pt>
                <c:pt idx="105">
                  <c:v>68.341058115469394</c:v>
                </c:pt>
                <c:pt idx="106">
                  <c:v>64.424373343742502</c:v>
                </c:pt>
                <c:pt idx="107">
                  <c:v>60.649800195646286</c:v>
                </c:pt>
                <c:pt idx="108">
                  <c:v>57.023306408539312</c:v>
                </c:pt>
                <c:pt idx="109">
                  <c:v>53.548993145039582</c:v>
                </c:pt>
                <c:pt idx="110">
                  <c:v>50.927997657046241</c:v>
                </c:pt>
                <c:pt idx="111">
                  <c:v>48.975409288502071</c:v>
                </c:pt>
                <c:pt idx="112">
                  <c:v>47.5161643315558</c:v>
                </c:pt>
                <c:pt idx="113">
                  <c:v>46.384927512059747</c:v>
                </c:pt>
                <c:pt idx="114">
                  <c:v>45.425910232474955</c:v>
                </c:pt>
                <c:pt idx="115">
                  <c:v>44.492635872394509</c:v>
                </c:pt>
                <c:pt idx="116">
                  <c:v>43.447661751665663</c:v>
                </c:pt>
                <c:pt idx="117">
                  <c:v>42.162266588546508</c:v>
                </c:pt>
                <c:pt idx="118">
                  <c:v>40.516111468510744</c:v>
                </c:pt>
                <c:pt idx="119">
                  <c:v>38.396881506109786</c:v>
                </c:pt>
                <c:pt idx="120">
                  <c:v>35.699914555560682</c:v>
                </c:pt>
                <c:pt idx="121">
                  <c:v>33.166282334869607</c:v>
                </c:pt>
                <c:pt idx="122">
                  <c:v>30.789919218120755</c:v>
                </c:pt>
                <c:pt idx="123">
                  <c:v>28.564378947920861</c:v>
                </c:pt>
                <c:pt idx="124">
                  <c:v>26.482957722694458</c:v>
                </c:pt>
                <c:pt idx="125">
                  <c:v>24.538800611996116</c:v>
                </c:pt>
                <c:pt idx="126">
                  <c:v>22.724992422884633</c:v>
                </c:pt>
                <c:pt idx="127">
                  <c:v>21.034634270476651</c:v>
                </c:pt>
                <c:pt idx="128">
                  <c:v>19.460907171036094</c:v>
                </c:pt>
                <c:pt idx="129">
                  <c:v>17.997123990012994</c:v>
                </c:pt>
                <c:pt idx="130">
                  <c:v>16.636771052426823</c:v>
                </c:pt>
                <c:pt idx="131">
                  <c:v>15.373540669294556</c:v>
                </c:pt>
                <c:pt idx="132">
                  <c:v>14.20135576017497</c:v>
                </c:pt>
                <c:pt idx="133">
                  <c:v>13.114387665490161</c:v>
                </c:pt>
                <c:pt idx="134">
                  <c:v>12.107068148815634</c:v>
                </c:pt>
                <c:pt idx="135">
                  <c:v>11.174096493255147</c:v>
                </c:pt>
                <c:pt idx="136">
                  <c:v>10.310442500696137</c:v>
                </c:pt>
                <c:pt idx="137">
                  <c:v>9.5113461106340456</c:v>
                </c:pt>
                <c:pt idx="138">
                  <c:v>8.7723142680531172</c:v>
                </c:pt>
                <c:pt idx="139">
                  <c:v>8.0891155886640611</c:v>
                </c:pt>
                <c:pt idx="140">
                  <c:v>7.4577732952382183</c:v>
                </c:pt>
                <c:pt idx="141">
                  <c:v>6.8745568311206879</c:v>
                </c:pt>
                <c:pt idx="142">
                  <c:v>6.335972496227714</c:v>
                </c:pt>
                <c:pt idx="143">
                  <c:v>5.8387533967411107</c:v>
                </c:pt>
                <c:pt idx="144">
                  <c:v>5.3798489519603265</c:v>
                </c:pt>
                <c:pt idx="145">
                  <c:v>4.9564141599413292</c:v>
                </c:pt>
                <c:pt idx="146">
                  <c:v>4.565798787159399</c:v>
                </c:pt>
                <c:pt idx="147">
                  <c:v>4.2055366159942835</c:v>
                </c:pt>
                <c:pt idx="148">
                  <c:v>3.8733348568429187</c:v>
                </c:pt>
                <c:pt idx="149">
                  <c:v>3.567063808651052</c:v>
                </c:pt>
                <c:pt idx="150">
                  <c:v>3.2847468321519613</c:v>
                </c:pt>
                <c:pt idx="151">
                  <c:v>3.0245506836831546</c:v>
                </c:pt>
                <c:pt idx="152">
                  <c:v>2.7847762437389196</c:v>
                </c:pt>
                <c:pt idx="153">
                  <c:v>2.5638496630343264</c:v>
                </c:pt>
                <c:pt idx="154">
                  <c:v>2.3603139395023995</c:v>
                </c:pt>
                <c:pt idx="155">
                  <c:v>2.1728209320181273</c:v>
                </c:pt>
                <c:pt idx="156">
                  <c:v>2.0001238105003885</c:v>
                </c:pt>
                <c:pt idx="157">
                  <c:v>1.8410699371513393</c:v>
                </c:pt>
                <c:pt idx="158">
                  <c:v>1.6945941697691029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4AE-4E06-A858-9A53C7743F9A}"/>
            </c:ext>
          </c:extLst>
        </c:ser>
        <c:ser>
          <c:idx val="4"/>
          <c:order val="5"/>
          <c:tx>
            <c:strRef>
              <c:f>Base!$A$31</c:f>
              <c:strCache>
                <c:ptCount val="1"/>
                <c:pt idx="0">
                  <c:v>Deaths.Delta.Function.Estimated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Base!$B$31:$FD$31</c:f>
              <c:numCache>
                <c:formatCode>0</c:formatCode>
                <c:ptCount val="159"/>
                <c:pt idx="50">
                  <c:v>1.2044816134988043</c:v>
                </c:pt>
                <c:pt idx="51">
                  <c:v>1.7052934713652756</c:v>
                </c:pt>
                <c:pt idx="52">
                  <c:v>2.3864835105911086</c:v>
                </c:pt>
                <c:pt idx="53">
                  <c:v>3.301247615746786</c:v>
                </c:pt>
                <c:pt idx="54">
                  <c:v>4.5139642706546743</c:v>
                </c:pt>
                <c:pt idx="55">
                  <c:v>6.100964358165232</c:v>
                </c:pt>
                <c:pt idx="56">
                  <c:v>8.1507807772798753</c:v>
                </c:pt>
                <c:pt idx="57">
                  <c:v>10.763667939837367</c:v>
                </c:pt>
                <c:pt idx="58">
                  <c:v>14.050174691418993</c:v>
                </c:pt>
                <c:pt idx="59">
                  <c:v>18.128568453992781</c:v>
                </c:pt>
                <c:pt idx="60">
                  <c:v>23.120948781602888</c:v>
                </c:pt>
                <c:pt idx="61">
                  <c:v>29.147958766848486</c:v>
                </c:pt>
                <c:pt idx="62">
                  <c:v>36.322103815000396</c:v>
                </c:pt>
                <c:pt idx="63">
                  <c:v>44.739816477697893</c:v>
                </c:pt>
                <c:pt idx="64">
                  <c:v>54.472556152186698</c:v>
                </c:pt>
                <c:pt idx="65">
                  <c:v>65.557391705710629</c:v>
                </c:pt>
                <c:pt idx="66">
                  <c:v>77.987667467696468</c:v>
                </c:pt>
                <c:pt idx="67">
                  <c:v>91.704479509145386</c:v>
                </c:pt>
                <c:pt idx="68">
                  <c:v>106.58976957120929</c:v>
                </c:pt>
                <c:pt idx="69">
                  <c:v>122.46185973339929</c:v>
                </c:pt>
                <c:pt idx="70">
                  <c:v>139.07418756285966</c:v>
                </c:pt>
                <c:pt idx="71">
                  <c:v>156.11785181380719</c:v>
                </c:pt>
                <c:pt idx="72">
                  <c:v>173.22834489210004</c:v>
                </c:pt>
                <c:pt idx="73">
                  <c:v>189.99654307268545</c:v>
                </c:pt>
                <c:pt idx="74">
                  <c:v>205.98367225501573</c:v>
                </c:pt>
                <c:pt idx="75">
                  <c:v>220.73959821692014</c:v>
                </c:pt>
                <c:pt idx="76">
                  <c:v>233.8234440413529</c:v>
                </c:pt>
                <c:pt idx="77">
                  <c:v>244.82525324348993</c:v>
                </c:pt>
                <c:pt idx="78">
                  <c:v>253.38723111307448</c:v>
                </c:pt>
                <c:pt idx="79">
                  <c:v>259.22303628380121</c:v>
                </c:pt>
                <c:pt idx="80">
                  <c:v>262.13367409074726</c:v>
                </c:pt>
                <c:pt idx="81">
                  <c:v>262.01876188483044</c:v>
                </c:pt>
                <c:pt idx="82">
                  <c:v>240.08175405577467</c:v>
                </c:pt>
                <c:pt idx="83">
                  <c:v>227.46825768048305</c:v>
                </c:pt>
                <c:pt idx="84">
                  <c:v>215.51745344285644</c:v>
                </c:pt>
                <c:pt idx="85">
                  <c:v>204.19452459928416</c:v>
                </c:pt>
                <c:pt idx="86">
                  <c:v>193.46648362000545</c:v>
                </c:pt>
                <c:pt idx="87">
                  <c:v>183.30207608525194</c:v>
                </c:pt>
                <c:pt idx="88">
                  <c:v>173.67168963052973</c:v>
                </c:pt>
                <c:pt idx="89">
                  <c:v>164.54726767576284</c:v>
                </c:pt>
                <c:pt idx="90">
                  <c:v>155.90222768696745</c:v>
                </c:pt>
                <c:pt idx="91">
                  <c:v>147.7113837323177</c:v>
                </c:pt>
                <c:pt idx="92">
                  <c:v>139.95087310699105</c:v>
                </c:pt>
                <c:pt idx="93">
                  <c:v>132.59808681301956</c:v>
                </c:pt>
                <c:pt idx="94">
                  <c:v>125.63160369161578</c:v>
                </c:pt>
                <c:pt idx="95">
                  <c:v>119.03112801607514</c:v>
                </c:pt>
                <c:pt idx="96">
                  <c:v>112.7774303634463</c:v>
                </c:pt>
                <c:pt idx="97">
                  <c:v>106.85229159270266</c:v>
                </c:pt>
                <c:pt idx="98">
                  <c:v>101.23844976620947</c:v>
                </c:pt>
                <c:pt idx="99">
                  <c:v>95.91954985984863</c:v>
                </c:pt>
                <c:pt idx="100">
                  <c:v>90.880096115289135</c:v>
                </c:pt>
                <c:pt idx="101">
                  <c:v>86.105406895590974</c:v>
                </c:pt>
                <c:pt idx="102">
                  <c:v>81.581571912619992</c:v>
                </c:pt>
                <c:pt idx="103">
                  <c:v>77.295411701663895</c:v>
                </c:pt>
                <c:pt idx="104">
                  <c:v>73.234439225183678</c:v>
                </c:pt>
                <c:pt idx="105">
                  <c:v>69.386823493840879</c:v>
                </c:pt>
                <c:pt idx="106">
                  <c:v>65.74135509881566</c:v>
                </c:pt>
                <c:pt idx="107">
                  <c:v>62.287413554998814</c:v>
                </c:pt>
                <c:pt idx="108">
                  <c:v>59.014936359919062</c:v>
                </c:pt>
                <c:pt idx="109">
                  <c:v>55.914389678262609</c:v>
                </c:pt>
                <c:pt idx="110">
                  <c:v>52.976740566578968</c:v>
                </c:pt>
                <c:pt idx="111">
                  <c:v>50.193430657255078</c:v>
                </c:pt>
                <c:pt idx="112">
                  <c:v>47.556351225089422</c:v>
                </c:pt>
                <c:pt idx="113">
                  <c:v>45.057819563827081</c:v>
                </c:pt>
                <c:pt idx="114">
                  <c:v>42.690556603832071</c:v>
                </c:pt>
                <c:pt idx="115">
                  <c:v>40.447665705690255</c:v>
                </c:pt>
                <c:pt idx="116">
                  <c:v>38.322612567961187</c:v>
                </c:pt>
                <c:pt idx="117">
                  <c:v>36.309206190542859</c:v>
                </c:pt>
                <c:pt idx="118">
                  <c:v>34.401580838190043</c:v>
                </c:pt>
                <c:pt idx="119">
                  <c:v>32.594178951639357</c:v>
                </c:pt>
                <c:pt idx="120">
                  <c:v>30.881734956555118</c:v>
                </c:pt>
                <c:pt idx="121">
                  <c:v>29.259259923126582</c:v>
                </c:pt>
                <c:pt idx="122">
                  <c:v>27.722027031624432</c:v>
                </c:pt>
                <c:pt idx="123">
                  <c:v>26.265557801572523</c:v>
                </c:pt>
                <c:pt idx="124">
                  <c:v>24.885609044416341</c:v>
                </c:pt>
                <c:pt idx="125">
                  <c:v>23.578160501676408</c:v>
                </c:pt>
                <c:pt idx="126">
                  <c:v>22.339403132572702</c:v>
                </c:pt>
                <c:pt idx="127">
                  <c:v>21.165728016997619</c:v>
                </c:pt>
                <c:pt idx="128">
                  <c:v>20.053715841508492</c:v>
                </c:pt>
                <c:pt idx="129">
                  <c:v>19.000126937708547</c:v>
                </c:pt>
                <c:pt idx="130">
                  <c:v>18.001891843994649</c:v>
                </c:pt>
                <c:pt idx="131">
                  <c:v>17.056102363175263</c:v>
                </c:pt>
                <c:pt idx="132">
                  <c:v>16.160003089906329</c:v>
                </c:pt>
                <c:pt idx="133">
                  <c:v>15.310983383261409</c:v>
                </c:pt>
                <c:pt idx="134">
                  <c:v>14.506569761049832</c:v>
                </c:pt>
                <c:pt idx="135">
                  <c:v>13.744418693724622</c:v>
                </c:pt>
                <c:pt idx="136">
                  <c:v>13.022309776886619</c:v>
                </c:pt>
                <c:pt idx="137">
                  <c:v>12.338139262493751</c:v>
                </c:pt>
                <c:pt idx="138">
                  <c:v>11.689913929929938</c:v>
                </c:pt>
                <c:pt idx="139">
                  <c:v>11.075745279077841</c:v>
                </c:pt>
                <c:pt idx="140">
                  <c:v>10.493844028477831</c:v>
                </c:pt>
                <c:pt idx="141">
                  <c:v>9.9425149025446267</c:v>
                </c:pt>
                <c:pt idx="142">
                  <c:v>9.4201516926549118</c:v>
                </c:pt>
                <c:pt idx="143">
                  <c:v>8.9252325777171144</c:v>
                </c:pt>
                <c:pt idx="144">
                  <c:v>8.4563156905907579</c:v>
                </c:pt>
                <c:pt idx="145">
                  <c:v>8.0120349174387631</c:v>
                </c:pt>
                <c:pt idx="146">
                  <c:v>7.591095917774739</c:v>
                </c:pt>
                <c:pt idx="147">
                  <c:v>7.1922723536104378</c:v>
                </c:pt>
                <c:pt idx="148">
                  <c:v>6.8144023167175058</c:v>
                </c:pt>
                <c:pt idx="149">
                  <c:v>6.4563849435949923</c:v>
                </c:pt>
                <c:pt idx="150">
                  <c:v>6.1171772082807863</c:v>
                </c:pt>
                <c:pt idx="151">
                  <c:v>5.7957908836634608</c:v>
                </c:pt>
                <c:pt idx="152">
                  <c:v>5.4912896624417398</c:v>
                </c:pt>
                <c:pt idx="153">
                  <c:v>5.2027864293439308</c:v>
                </c:pt>
                <c:pt idx="154">
                  <c:v>4.9294406766604499</c:v>
                </c:pt>
                <c:pt idx="155">
                  <c:v>4.6704560555599812</c:v>
                </c:pt>
                <c:pt idx="156">
                  <c:v>4.4250780560553711</c:v>
                </c:pt>
                <c:pt idx="157">
                  <c:v>4.1925918088603051</c:v>
                </c:pt>
                <c:pt idx="158">
                  <c:v>3.9723200027327503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AE-4E06-A858-9A53C7743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955304"/>
        <c:axId val="562955632"/>
      </c:scatterChart>
      <c:valAx>
        <c:axId val="562955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2955632"/>
        <c:crosses val="autoZero"/>
        <c:crossBetween val="midCat"/>
      </c:valAx>
      <c:valAx>
        <c:axId val="562955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 daily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2955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Cases[-11] to Deaths</a:t>
            </a:r>
            <a:endParaRPr lang="de-DE" sz="1400">
              <a:effectLst/>
            </a:endParaRP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451405645242284"/>
                  <c:y val="0.276121458248807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Base!$AL$4:$CX$4</c:f>
              <c:numCache>
                <c:formatCode>General</c:formatCode>
                <c:ptCount val="65"/>
                <c:pt idx="0">
                  <c:v>3.8286413964890951</c:v>
                </c:pt>
                <c:pt idx="1">
                  <c:v>3.8712010109078911</c:v>
                </c:pt>
                <c:pt idx="2">
                  <c:v>4.3694478524670215</c:v>
                </c:pt>
                <c:pt idx="3">
                  <c:v>4.8675344504555822</c:v>
                </c:pt>
                <c:pt idx="4">
                  <c:v>5.0689042022202315</c:v>
                </c:pt>
                <c:pt idx="5">
                  <c:v>5.2781146592305168</c:v>
                </c:pt>
                <c:pt idx="6">
                  <c:v>5.5683445037610966</c:v>
                </c:pt>
                <c:pt idx="7">
                  <c:v>6.1779441140506002</c:v>
                </c:pt>
                <c:pt idx="8">
                  <c:v>6.5072777123850116</c:v>
                </c:pt>
                <c:pt idx="9">
                  <c:v>6.6833609457662746</c:v>
                </c:pt>
                <c:pt idx="10">
                  <c:v>6.9469759921354184</c:v>
                </c:pt>
                <c:pt idx="11">
                  <c:v>7.0698741284585722</c:v>
                </c:pt>
                <c:pt idx="12">
                  <c:v>7.2841348061952047</c:v>
                </c:pt>
                <c:pt idx="13">
                  <c:v>7.5837563007071118</c:v>
                </c:pt>
                <c:pt idx="14">
                  <c:v>7.917536353943631</c:v>
                </c:pt>
                <c:pt idx="15">
                  <c:v>8.209308411646937</c:v>
                </c:pt>
                <c:pt idx="16">
                  <c:v>8.4335941675399244</c:v>
                </c:pt>
                <c:pt idx="17">
                  <c:v>8.6678520677013502</c:v>
                </c:pt>
                <c:pt idx="18">
                  <c:v>8.891786635857315</c:v>
                </c:pt>
                <c:pt idx="19">
                  <c:v>9.1449481532091301</c:v>
                </c:pt>
                <c:pt idx="20">
                  <c:v>9.4195472575515193</c:v>
                </c:pt>
                <c:pt idx="21">
                  <c:v>9.6369144432945824</c:v>
                </c:pt>
                <c:pt idx="22">
                  <c:v>9.8958585253716365</c:v>
                </c:pt>
                <c:pt idx="23">
                  <c:v>10.015207802146536</c:v>
                </c:pt>
                <c:pt idx="24">
                  <c:v>10.121538156784329</c:v>
                </c:pt>
                <c:pt idx="25">
                  <c:v>10.27698028140102</c:v>
                </c:pt>
                <c:pt idx="26">
                  <c:v>10.403990075979044</c:v>
                </c:pt>
                <c:pt idx="27">
                  <c:v>10.527365037582602</c:v>
                </c:pt>
                <c:pt idx="28">
                  <c:v>10.690534828289124</c:v>
                </c:pt>
                <c:pt idx="29">
                  <c:v>10.837048295575237</c:v>
                </c:pt>
                <c:pt idx="30">
                  <c:v>10.962925793628768</c:v>
                </c:pt>
                <c:pt idx="31">
                  <c:v>11.041881294549245</c:v>
                </c:pt>
                <c:pt idx="32">
                  <c:v>11.110730005729687</c:v>
                </c:pt>
                <c:pt idx="33">
                  <c:v>11.181751169442313</c:v>
                </c:pt>
                <c:pt idx="34">
                  <c:v>11.261459596651431</c:v>
                </c:pt>
                <c:pt idx="35">
                  <c:v>11.347980064559779</c:v>
                </c:pt>
                <c:pt idx="36">
                  <c:v>11.42036051357589</c:v>
                </c:pt>
                <c:pt idx="37">
                  <c:v>11.473061344875086</c:v>
                </c:pt>
                <c:pt idx="38">
                  <c:v>11.514154709139946</c:v>
                </c:pt>
                <c:pt idx="39">
                  <c:v>11.546108758760461</c:v>
                </c:pt>
                <c:pt idx="40">
                  <c:v>11.58676125722922</c:v>
                </c:pt>
                <c:pt idx="41">
                  <c:v>11.637759141891555</c:v>
                </c:pt>
                <c:pt idx="42">
                  <c:v>11.68042944841376</c:v>
                </c:pt>
                <c:pt idx="43">
                  <c:v>11.713176981680149</c:v>
                </c:pt>
                <c:pt idx="44">
                  <c:v>11.739678494274102</c:v>
                </c:pt>
                <c:pt idx="45">
                  <c:v>11.758644266893974</c:v>
                </c:pt>
                <c:pt idx="46">
                  <c:v>11.775843422275392</c:v>
                </c:pt>
                <c:pt idx="47">
                  <c:v>11.792146846504142</c:v>
                </c:pt>
                <c:pt idx="48">
                  <c:v>11.811198751974251</c:v>
                </c:pt>
                <c:pt idx="49">
                  <c:v>11.832818160283017</c:v>
                </c:pt>
                <c:pt idx="50">
                  <c:v>11.859326815812183</c:v>
                </c:pt>
                <c:pt idx="51">
                  <c:v>11.873916082976564</c:v>
                </c:pt>
                <c:pt idx="52">
                  <c:v>11.889593214198591</c:v>
                </c:pt>
                <c:pt idx="53">
                  <c:v>11.898629944900238</c:v>
                </c:pt>
                <c:pt idx="54">
                  <c:v>11.90802368881223</c:v>
                </c:pt>
                <c:pt idx="55">
                  <c:v>11.922701268665477</c:v>
                </c:pt>
                <c:pt idx="56">
                  <c:v>11.939035982388923</c:v>
                </c:pt>
                <c:pt idx="57">
                  <c:v>11.951173944267669</c:v>
                </c:pt>
                <c:pt idx="58">
                  <c:v>11.960894352605116</c:v>
                </c:pt>
                <c:pt idx="59">
                  <c:v>11.968893555251499</c:v>
                </c:pt>
                <c:pt idx="60">
                  <c:v>11.975136309186006</c:v>
                </c:pt>
                <c:pt idx="61">
                  <c:v>11.982378942910483</c:v>
                </c:pt>
                <c:pt idx="62">
                  <c:v>11.992501878559892</c:v>
                </c:pt>
                <c:pt idx="63">
                  <c:v>12.00156069298855</c:v>
                </c:pt>
                <c:pt idx="64">
                  <c:v>12.008091108815094</c:v>
                </c:pt>
              </c:numCache>
            </c:numRef>
          </c:xVal>
          <c:yVal>
            <c:numRef>
              <c:f>Base!$AW$25:$DI$25</c:f>
              <c:numCache>
                <c:formatCode>General</c:formatCode>
                <c:ptCount val="65"/>
                <c:pt idx="0">
                  <c:v>0.69314718055994529</c:v>
                </c:pt>
                <c:pt idx="1">
                  <c:v>0.69314718055994529</c:v>
                </c:pt>
                <c:pt idx="2">
                  <c:v>1.0986122886681098</c:v>
                </c:pt>
                <c:pt idx="3">
                  <c:v>1.791759469228055</c:v>
                </c:pt>
                <c:pt idx="4">
                  <c:v>2.0794415416798357</c:v>
                </c:pt>
                <c:pt idx="5">
                  <c:v>2.1972245773362196</c:v>
                </c:pt>
                <c:pt idx="6">
                  <c:v>2.5649493574615367</c:v>
                </c:pt>
                <c:pt idx="7">
                  <c:v>2.8332133440562162</c:v>
                </c:pt>
                <c:pt idx="8">
                  <c:v>3.2580965380214821</c:v>
                </c:pt>
                <c:pt idx="9">
                  <c:v>3.3322045101752038</c:v>
                </c:pt>
                <c:pt idx="10">
                  <c:v>3.784189633918261</c:v>
                </c:pt>
                <c:pt idx="11">
                  <c:v>4.219507705176107</c:v>
                </c:pt>
                <c:pt idx="12">
                  <c:v>4.4308167988433134</c:v>
                </c:pt>
                <c:pt idx="13">
                  <c:v>4.5432947822700038</c:v>
                </c:pt>
                <c:pt idx="14">
                  <c:v>4.8121843553724171</c:v>
                </c:pt>
                <c:pt idx="15">
                  <c:v>5.0689042022202315</c:v>
                </c:pt>
                <c:pt idx="16">
                  <c:v>5.3278761687895813</c:v>
                </c:pt>
                <c:pt idx="17">
                  <c:v>5.5872486584002496</c:v>
                </c:pt>
                <c:pt idx="18">
                  <c:v>5.8607862234658654</c:v>
                </c:pt>
                <c:pt idx="19">
                  <c:v>6.0707377280024897</c:v>
                </c:pt>
                <c:pt idx="20">
                  <c:v>6.2934192788464811</c:v>
                </c:pt>
                <c:pt idx="21">
                  <c:v>6.4692503167957724</c:v>
                </c:pt>
                <c:pt idx="22">
                  <c:v>6.6528630293533473</c:v>
                </c:pt>
                <c:pt idx="23">
                  <c:v>6.8362592772770672</c:v>
                </c:pt>
                <c:pt idx="24">
                  <c:v>7.0094089327086371</c:v>
                </c:pt>
                <c:pt idx="25">
                  <c:v>7.1507014575925263</c:v>
                </c:pt>
                <c:pt idx="26">
                  <c:v>7.2751723194527713</c:v>
                </c:pt>
                <c:pt idx="27">
                  <c:v>7.3677085723743714</c:v>
                </c:pt>
                <c:pt idx="28">
                  <c:v>7.5010821242598711</c:v>
                </c:pt>
                <c:pt idx="29">
                  <c:v>7.6088706291912596</c:v>
                </c:pt>
                <c:pt idx="30">
                  <c:v>7.7617449846589128</c:v>
                </c:pt>
                <c:pt idx="31">
                  <c:v>7.8659554139335022</c:v>
                </c:pt>
                <c:pt idx="32">
                  <c:v>7.914252278742441</c:v>
                </c:pt>
                <c:pt idx="33">
                  <c:v>7.9624156801210644</c:v>
                </c:pt>
                <c:pt idx="34">
                  <c:v>8.0136741428326843</c:v>
                </c:pt>
                <c:pt idx="35">
                  <c:v>8.0690293287749579</c:v>
                </c:pt>
                <c:pt idx="36">
                  <c:v>8.1590886546679098</c:v>
                </c:pt>
                <c:pt idx="37">
                  <c:v>8.2438084236652802</c:v>
                </c:pt>
                <c:pt idx="38">
                  <c:v>8.3069658653685732</c:v>
                </c:pt>
                <c:pt idx="39">
                  <c:v>8.3783907885357785</c:v>
                </c:pt>
                <c:pt idx="40">
                  <c:v>8.4067084582409652</c:v>
                </c:pt>
                <c:pt idx="41">
                  <c:v>8.4429005868343818</c:v>
                </c:pt>
                <c:pt idx="42">
                  <c:v>8.4892051548760694</c:v>
                </c:pt>
                <c:pt idx="43">
                  <c:v>8.5342469459820656</c:v>
                </c:pt>
                <c:pt idx="44">
                  <c:v>8.5782882907760492</c:v>
                </c:pt>
                <c:pt idx="45">
                  <c:v>8.6260475963283199</c:v>
                </c:pt>
                <c:pt idx="46">
                  <c:v>8.6586927536899374</c:v>
                </c:pt>
                <c:pt idx="47">
                  <c:v>8.678801706612651</c:v>
                </c:pt>
                <c:pt idx="48">
                  <c:v>8.6955067268126527</c:v>
                </c:pt>
                <c:pt idx="49">
                  <c:v>8.7202972873927198</c:v>
                </c:pt>
                <c:pt idx="50">
                  <c:v>8.7505246691179366</c:v>
                </c:pt>
                <c:pt idx="51">
                  <c:v>8.7744676014465934</c:v>
                </c:pt>
                <c:pt idx="52">
                  <c:v>8.7983037184849788</c:v>
                </c:pt>
                <c:pt idx="53">
                  <c:v>8.8152215559221627</c:v>
                </c:pt>
                <c:pt idx="54">
                  <c:v>8.8264410417825783</c:v>
                </c:pt>
                <c:pt idx="55">
                  <c:v>8.8343369740176367</c:v>
                </c:pt>
                <c:pt idx="56">
                  <c:v>8.8526649277038665</c:v>
                </c:pt>
                <c:pt idx="57">
                  <c:v>8.8726273659188362</c:v>
                </c:pt>
                <c:pt idx="58">
                  <c:v>8.8921990920396929</c:v>
                </c:pt>
                <c:pt idx="59">
                  <c:v>8.9081536133215202</c:v>
                </c:pt>
                <c:pt idx="60">
                  <c:v>8.9239907447581803</c:v>
                </c:pt>
                <c:pt idx="61">
                  <c:v>8.9291703831396241</c:v>
                </c:pt>
                <c:pt idx="62">
                  <c:v>8.9318162373091674</c:v>
                </c:pt>
                <c:pt idx="63">
                  <c:v>8.9438978025168208</c:v>
                </c:pt>
                <c:pt idx="64">
                  <c:v>8.9538985352604588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75-4FE5-8580-BD2A37046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067888"/>
        <c:axId val="1620059032"/>
      </c:scatterChart>
      <c:valAx>
        <c:axId val="162006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0059032"/>
        <c:crosses val="autoZero"/>
        <c:crossBetween val="midCat"/>
      </c:valAx>
      <c:valAx>
        <c:axId val="162005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006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Base!$A$26</c:f>
              <c:strCache>
                <c:ptCount val="1"/>
                <c:pt idx="0">
                  <c:v>Deaths.Delta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Base!$B$26:$EG$26</c:f>
              <c:numCache>
                <c:formatCode>General</c:formatCode>
                <c:ptCount val="136"/>
                <c:pt idx="48">
                  <c:v>0</c:v>
                </c:pt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9</c:v>
                </c:pt>
                <c:pt idx="56">
                  <c:v>2</c:v>
                </c:pt>
                <c:pt idx="57">
                  <c:v>16</c:v>
                </c:pt>
                <c:pt idx="58">
                  <c:v>24</c:v>
                </c:pt>
                <c:pt idx="59">
                  <c:v>16</c:v>
                </c:pt>
                <c:pt idx="60">
                  <c:v>10</c:v>
                </c:pt>
                <c:pt idx="61">
                  <c:v>29</c:v>
                </c:pt>
                <c:pt idx="62">
                  <c:v>36</c:v>
                </c:pt>
                <c:pt idx="63">
                  <c:v>47</c:v>
                </c:pt>
                <c:pt idx="64">
                  <c:v>61</c:v>
                </c:pt>
                <c:pt idx="65">
                  <c:v>84</c:v>
                </c:pt>
                <c:pt idx="66">
                  <c:v>82</c:v>
                </c:pt>
                <c:pt idx="67">
                  <c:v>108</c:v>
                </c:pt>
                <c:pt idx="68">
                  <c:v>104</c:v>
                </c:pt>
                <c:pt idx="69">
                  <c:v>130</c:v>
                </c:pt>
                <c:pt idx="70">
                  <c:v>156</c:v>
                </c:pt>
                <c:pt idx="71">
                  <c:v>176</c:v>
                </c:pt>
                <c:pt idx="72">
                  <c:v>168</c:v>
                </c:pt>
                <c:pt idx="73">
                  <c:v>169</c:v>
                </c:pt>
                <c:pt idx="74">
                  <c:v>140</c:v>
                </c:pt>
                <c:pt idx="75">
                  <c:v>226</c:v>
                </c:pt>
                <c:pt idx="76">
                  <c:v>206</c:v>
                </c:pt>
                <c:pt idx="77">
                  <c:v>333</c:v>
                </c:pt>
                <c:pt idx="78">
                  <c:v>258</c:v>
                </c:pt>
                <c:pt idx="79">
                  <c:v>129</c:v>
                </c:pt>
                <c:pt idx="80">
                  <c:v>135</c:v>
                </c:pt>
                <c:pt idx="81">
                  <c:v>151</c:v>
                </c:pt>
                <c:pt idx="82">
                  <c:v>172</c:v>
                </c:pt>
                <c:pt idx="83">
                  <c:v>301</c:v>
                </c:pt>
                <c:pt idx="84">
                  <c:v>309</c:v>
                </c:pt>
                <c:pt idx="85">
                  <c:v>248</c:v>
                </c:pt>
                <c:pt idx="86">
                  <c:v>300</c:v>
                </c:pt>
                <c:pt idx="87">
                  <c:v>125</c:v>
                </c:pt>
                <c:pt idx="88">
                  <c:v>165</c:v>
                </c:pt>
                <c:pt idx="89">
                  <c:v>220</c:v>
                </c:pt>
                <c:pt idx="90">
                  <c:v>224</c:v>
                </c:pt>
                <c:pt idx="91">
                  <c:v>229</c:v>
                </c:pt>
                <c:pt idx="92">
                  <c:v>260</c:v>
                </c:pt>
                <c:pt idx="93">
                  <c:v>185</c:v>
                </c:pt>
                <c:pt idx="94">
                  <c:v>117</c:v>
                </c:pt>
                <c:pt idx="95">
                  <c:v>99</c:v>
                </c:pt>
                <c:pt idx="96">
                  <c:v>150</c:v>
                </c:pt>
                <c:pt idx="97">
                  <c:v>188</c:v>
                </c:pt>
                <c:pt idx="98">
                  <c:v>153</c:v>
                </c:pt>
                <c:pt idx="99">
                  <c:v>156</c:v>
                </c:pt>
                <c:pt idx="100">
                  <c:v>113</c:v>
                </c:pt>
                <c:pt idx="101">
                  <c:v>76</c:v>
                </c:pt>
                <c:pt idx="102">
                  <c:v>54</c:v>
                </c:pt>
                <c:pt idx="103">
                  <c:v>127</c:v>
                </c:pt>
                <c:pt idx="104">
                  <c:v>141</c:v>
                </c:pt>
                <c:pt idx="105">
                  <c:v>141</c:v>
                </c:pt>
                <c:pt idx="106">
                  <c:v>117</c:v>
                </c:pt>
                <c:pt idx="107">
                  <c:v>118</c:v>
                </c:pt>
                <c:pt idx="108">
                  <c:v>39</c:v>
                </c:pt>
                <c:pt idx="109">
                  <c:v>20</c:v>
                </c:pt>
                <c:pt idx="110">
                  <c:v>92</c:v>
                </c:pt>
                <c:pt idx="111">
                  <c:v>77</c:v>
                </c:pt>
                <c:pt idx="112">
                  <c:v>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23-47AD-80F7-52D39B68D43A}"/>
            </c:ext>
          </c:extLst>
        </c:ser>
        <c:ser>
          <c:idx val="1"/>
          <c:order val="1"/>
          <c:tx>
            <c:strRef>
              <c:f>Base!$A$29</c:f>
              <c:strCache>
                <c:ptCount val="1"/>
                <c:pt idx="0">
                  <c:v>Deaths.Delta.Model.Estimated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Base!$B$29:$FD$29</c:f>
              <c:numCache>
                <c:formatCode>0</c:formatCode>
                <c:ptCount val="159"/>
                <c:pt idx="50">
                  <c:v>2.4272810664361315</c:v>
                </c:pt>
                <c:pt idx="51">
                  <c:v>3.1150900778683304</c:v>
                </c:pt>
                <c:pt idx="52">
                  <c:v>3.9972187583126511</c:v>
                </c:pt>
                <c:pt idx="53">
                  <c:v>5.1281900516788372</c:v>
                </c:pt>
                <c:pt idx="54">
                  <c:v>6.5775823037512184</c:v>
                </c:pt>
                <c:pt idx="55">
                  <c:v>8.4340298201865576</c:v>
                </c:pt>
                <c:pt idx="56">
                  <c:v>10.81018502479392</c:v>
                </c:pt>
                <c:pt idx="57">
                  <c:v>13.848806528325181</c:v>
                </c:pt>
                <c:pt idx="58">
                  <c:v>17.730118381252613</c:v>
                </c:pt>
                <c:pt idx="59">
                  <c:v>22.680523931961147</c:v>
                </c:pt>
                <c:pt idx="60">
                  <c:v>28.982622051207684</c:v>
                </c:pt>
                <c:pt idx="61">
                  <c:v>36.986217437669666</c:v>
                </c:pt>
                <c:pt idx="62">
                  <c:v>47.119574372228733</c:v>
                </c:pt>
                <c:pt idx="63">
                  <c:v>59.899449143142462</c:v>
                </c:pt>
                <c:pt idx="64">
                  <c:v>75.937355047819551</c:v>
                </c:pt>
                <c:pt idx="65">
                  <c:v>91.785611512164351</c:v>
                </c:pt>
                <c:pt idx="66">
                  <c:v>107.4855416446492</c:v>
                </c:pt>
                <c:pt idx="67">
                  <c:v>123.10451049688926</c:v>
                </c:pt>
                <c:pt idx="68">
                  <c:v>138.74613603241346</c:v>
                </c:pt>
                <c:pt idx="69">
                  <c:v>154.56436121164475</c:v>
                </c:pt>
                <c:pt idx="70">
                  <c:v>170.78281013429219</c:v>
                </c:pt>
                <c:pt idx="71">
                  <c:v>187.72124178603369</c:v>
                </c:pt>
                <c:pt idx="72">
                  <c:v>205.83127302959744</c:v>
                </c:pt>
                <c:pt idx="73">
                  <c:v>219.59155802637332</c:v>
                </c:pt>
                <c:pt idx="74">
                  <c:v>230.24986204455666</c:v>
                </c:pt>
                <c:pt idx="75">
                  <c:v>239.59704816039928</c:v>
                </c:pt>
                <c:pt idx="76">
                  <c:v>245.10299027897682</c:v>
                </c:pt>
                <c:pt idx="77">
                  <c:v>247.28540682491993</c:v>
                </c:pt>
                <c:pt idx="78">
                  <c:v>246.84045899775273</c:v>
                </c:pt>
                <c:pt idx="79">
                  <c:v>244.66369099989805</c:v>
                </c:pt>
                <c:pt idx="80">
                  <c:v>241.8675113071352</c:v>
                </c:pt>
                <c:pt idx="81">
                  <c:v>239.79308303273231</c:v>
                </c:pt>
                <c:pt idx="82">
                  <c:v>235.09115380376625</c:v>
                </c:pt>
                <c:pt idx="83">
                  <c:v>230.50607454286981</c:v>
                </c:pt>
                <c:pt idx="84">
                  <c:v>221.66645859983223</c:v>
                </c:pt>
                <c:pt idx="85">
                  <c:v>209.55185863219089</c:v>
                </c:pt>
                <c:pt idx="86">
                  <c:v>195.20368675080388</c:v>
                </c:pt>
                <c:pt idx="87">
                  <c:v>179.71397605811569</c:v>
                </c:pt>
                <c:pt idx="88">
                  <c:v>164.21278529675558</c:v>
                </c:pt>
                <c:pt idx="89">
                  <c:v>149.85461009552148</c:v>
                </c:pt>
                <c:pt idx="90">
                  <c:v>137.8042244260713</c:v>
                </c:pt>
                <c:pt idx="91">
                  <c:v>129.22241324805998</c:v>
                </c:pt>
                <c:pt idx="92">
                  <c:v>125.25206767698953</c:v>
                </c:pt>
                <c:pt idx="93">
                  <c:v>121.09731072698909</c:v>
                </c:pt>
                <c:pt idx="94">
                  <c:v>116.79370777229839</c:v>
                </c:pt>
                <c:pt idx="95">
                  <c:v>112.37613836388152</c:v>
                </c:pt>
                <c:pt idx="96">
                  <c:v>107.87830068441787</c:v>
                </c:pt>
                <c:pt idx="97">
                  <c:v>103.33228597931979</c:v>
                </c:pt>
                <c:pt idx="98">
                  <c:v>98.76822776167495</c:v>
                </c:pt>
                <c:pt idx="99">
                  <c:v>94.214027363985451</c:v>
                </c:pt>
                <c:pt idx="100">
                  <c:v>89.695154539048985</c:v>
                </c:pt>
                <c:pt idx="101">
                  <c:v>85.23451939463321</c:v>
                </c:pt>
                <c:pt idx="102">
                  <c:v>80.852410036601697</c:v>
                </c:pt>
                <c:pt idx="103">
                  <c:v>76.566488907960562</c:v>
                </c:pt>
                <c:pt idx="104">
                  <c:v>72.391839928365755</c:v>
                </c:pt>
                <c:pt idx="105">
                  <c:v>68.341058115469394</c:v>
                </c:pt>
                <c:pt idx="106">
                  <c:v>64.424373343742502</c:v>
                </c:pt>
                <c:pt idx="107">
                  <c:v>60.649800195646286</c:v>
                </c:pt>
                <c:pt idx="108">
                  <c:v>57.023306408539312</c:v>
                </c:pt>
                <c:pt idx="109">
                  <c:v>53.548993145039582</c:v>
                </c:pt>
                <c:pt idx="110">
                  <c:v>50.927997657046241</c:v>
                </c:pt>
                <c:pt idx="111">
                  <c:v>48.975409288502071</c:v>
                </c:pt>
                <c:pt idx="112">
                  <c:v>47.5161643315558</c:v>
                </c:pt>
                <c:pt idx="113">
                  <c:v>46.384927512059747</c:v>
                </c:pt>
                <c:pt idx="114">
                  <c:v>45.425910232474955</c:v>
                </c:pt>
                <c:pt idx="115">
                  <c:v>44.492635872394509</c:v>
                </c:pt>
                <c:pt idx="116">
                  <c:v>43.447661751665663</c:v>
                </c:pt>
                <c:pt idx="117">
                  <c:v>42.162266588546508</c:v>
                </c:pt>
                <c:pt idx="118">
                  <c:v>40.516111468510744</c:v>
                </c:pt>
                <c:pt idx="119">
                  <c:v>38.396881506109786</c:v>
                </c:pt>
                <c:pt idx="120">
                  <c:v>35.699914555560682</c:v>
                </c:pt>
                <c:pt idx="121">
                  <c:v>33.166282334869607</c:v>
                </c:pt>
                <c:pt idx="122">
                  <c:v>30.789919218120755</c:v>
                </c:pt>
                <c:pt idx="123">
                  <c:v>28.564378947920861</c:v>
                </c:pt>
                <c:pt idx="124">
                  <c:v>26.482957722694458</c:v>
                </c:pt>
                <c:pt idx="125">
                  <c:v>24.538800611996116</c:v>
                </c:pt>
                <c:pt idx="126">
                  <c:v>22.724992422884633</c:v>
                </c:pt>
                <c:pt idx="127">
                  <c:v>21.034634270476651</c:v>
                </c:pt>
                <c:pt idx="128">
                  <c:v>19.460907171036094</c:v>
                </c:pt>
                <c:pt idx="129">
                  <c:v>17.997123990012994</c:v>
                </c:pt>
                <c:pt idx="130">
                  <c:v>16.636771052426823</c:v>
                </c:pt>
                <c:pt idx="131">
                  <c:v>15.373540669294556</c:v>
                </c:pt>
                <c:pt idx="132">
                  <c:v>14.20135576017497</c:v>
                </c:pt>
                <c:pt idx="133">
                  <c:v>13.114387665490161</c:v>
                </c:pt>
                <c:pt idx="134">
                  <c:v>12.107068148815634</c:v>
                </c:pt>
                <c:pt idx="135">
                  <c:v>11.174096493255147</c:v>
                </c:pt>
                <c:pt idx="136">
                  <c:v>10.310442500696137</c:v>
                </c:pt>
                <c:pt idx="137">
                  <c:v>9.5113461106340456</c:v>
                </c:pt>
                <c:pt idx="138">
                  <c:v>8.7723142680531172</c:v>
                </c:pt>
                <c:pt idx="139">
                  <c:v>8.0891155886640611</c:v>
                </c:pt>
                <c:pt idx="140">
                  <c:v>7.4577732952382183</c:v>
                </c:pt>
                <c:pt idx="141">
                  <c:v>6.8745568311206879</c:v>
                </c:pt>
                <c:pt idx="142">
                  <c:v>6.335972496227714</c:v>
                </c:pt>
                <c:pt idx="143">
                  <c:v>5.8387533967411107</c:v>
                </c:pt>
                <c:pt idx="144">
                  <c:v>5.3798489519603265</c:v>
                </c:pt>
                <c:pt idx="145">
                  <c:v>4.9564141599413292</c:v>
                </c:pt>
                <c:pt idx="146">
                  <c:v>4.565798787159399</c:v>
                </c:pt>
                <c:pt idx="147">
                  <c:v>4.2055366159942835</c:v>
                </c:pt>
                <c:pt idx="148">
                  <c:v>3.8733348568429187</c:v>
                </c:pt>
                <c:pt idx="149">
                  <c:v>3.567063808651052</c:v>
                </c:pt>
                <c:pt idx="150">
                  <c:v>3.2847468321519613</c:v>
                </c:pt>
                <c:pt idx="151">
                  <c:v>3.0245506836831546</c:v>
                </c:pt>
                <c:pt idx="152">
                  <c:v>2.7847762437389196</c:v>
                </c:pt>
                <c:pt idx="153">
                  <c:v>2.5638496630343264</c:v>
                </c:pt>
                <c:pt idx="154">
                  <c:v>2.3603139395023995</c:v>
                </c:pt>
                <c:pt idx="155">
                  <c:v>2.1728209320181273</c:v>
                </c:pt>
                <c:pt idx="156">
                  <c:v>2.0001238105003885</c:v>
                </c:pt>
                <c:pt idx="157">
                  <c:v>1.8410699371513393</c:v>
                </c:pt>
                <c:pt idx="158">
                  <c:v>1.6945941697691029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23-47AD-80F7-52D39B68D43A}"/>
            </c:ext>
          </c:extLst>
        </c:ser>
        <c:ser>
          <c:idx val="2"/>
          <c:order val="2"/>
          <c:tx>
            <c:strRef>
              <c:f>Base!$A$31</c:f>
              <c:strCache>
                <c:ptCount val="1"/>
                <c:pt idx="0">
                  <c:v>Deaths.Delta.Function.Estimated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Base!$B$31:$FD$31</c:f>
              <c:numCache>
                <c:formatCode>0</c:formatCode>
                <c:ptCount val="159"/>
                <c:pt idx="50">
                  <c:v>1.2044816134988043</c:v>
                </c:pt>
                <c:pt idx="51">
                  <c:v>1.7052934713652756</c:v>
                </c:pt>
                <c:pt idx="52">
                  <c:v>2.3864835105911086</c:v>
                </c:pt>
                <c:pt idx="53">
                  <c:v>3.301247615746786</c:v>
                </c:pt>
                <c:pt idx="54">
                  <c:v>4.5139642706546743</c:v>
                </c:pt>
                <c:pt idx="55">
                  <c:v>6.100964358165232</c:v>
                </c:pt>
                <c:pt idx="56">
                  <c:v>8.1507807772798753</c:v>
                </c:pt>
                <c:pt idx="57">
                  <c:v>10.763667939837367</c:v>
                </c:pt>
                <c:pt idx="58">
                  <c:v>14.050174691418993</c:v>
                </c:pt>
                <c:pt idx="59">
                  <c:v>18.128568453992781</c:v>
                </c:pt>
                <c:pt idx="60">
                  <c:v>23.120948781602888</c:v>
                </c:pt>
                <c:pt idx="61">
                  <c:v>29.147958766848486</c:v>
                </c:pt>
                <c:pt idx="62">
                  <c:v>36.322103815000396</c:v>
                </c:pt>
                <c:pt idx="63">
                  <c:v>44.739816477697893</c:v>
                </c:pt>
                <c:pt idx="64">
                  <c:v>54.472556152186698</c:v>
                </c:pt>
                <c:pt idx="65">
                  <c:v>65.557391705710629</c:v>
                </c:pt>
                <c:pt idx="66">
                  <c:v>77.987667467696468</c:v>
                </c:pt>
                <c:pt idx="67">
                  <c:v>91.704479509145386</c:v>
                </c:pt>
                <c:pt idx="68">
                  <c:v>106.58976957120929</c:v>
                </c:pt>
                <c:pt idx="69">
                  <c:v>122.46185973339929</c:v>
                </c:pt>
                <c:pt idx="70">
                  <c:v>139.07418756285966</c:v>
                </c:pt>
                <c:pt idx="71">
                  <c:v>156.11785181380719</c:v>
                </c:pt>
                <c:pt idx="72">
                  <c:v>173.22834489210004</c:v>
                </c:pt>
                <c:pt idx="73">
                  <c:v>189.99654307268545</c:v>
                </c:pt>
                <c:pt idx="74">
                  <c:v>205.98367225501573</c:v>
                </c:pt>
                <c:pt idx="75">
                  <c:v>220.73959821692014</c:v>
                </c:pt>
                <c:pt idx="76">
                  <c:v>233.8234440413529</c:v>
                </c:pt>
                <c:pt idx="77">
                  <c:v>244.82525324348993</c:v>
                </c:pt>
                <c:pt idx="78">
                  <c:v>253.38723111307448</c:v>
                </c:pt>
                <c:pt idx="79">
                  <c:v>259.22303628380121</c:v>
                </c:pt>
                <c:pt idx="80">
                  <c:v>262.13367409074726</c:v>
                </c:pt>
                <c:pt idx="81">
                  <c:v>262.01876188483044</c:v>
                </c:pt>
                <c:pt idx="82">
                  <c:v>240.08175405577467</c:v>
                </c:pt>
                <c:pt idx="83">
                  <c:v>227.46825768048305</c:v>
                </c:pt>
                <c:pt idx="84">
                  <c:v>215.51745344285644</c:v>
                </c:pt>
                <c:pt idx="85">
                  <c:v>204.19452459928416</c:v>
                </c:pt>
                <c:pt idx="86">
                  <c:v>193.46648362000545</c:v>
                </c:pt>
                <c:pt idx="87">
                  <c:v>183.30207608525194</c:v>
                </c:pt>
                <c:pt idx="88">
                  <c:v>173.67168963052973</c:v>
                </c:pt>
                <c:pt idx="89">
                  <c:v>164.54726767576284</c:v>
                </c:pt>
                <c:pt idx="90">
                  <c:v>155.90222768696745</c:v>
                </c:pt>
                <c:pt idx="91">
                  <c:v>147.7113837323177</c:v>
                </c:pt>
                <c:pt idx="92">
                  <c:v>139.95087310699105</c:v>
                </c:pt>
                <c:pt idx="93">
                  <c:v>132.59808681301956</c:v>
                </c:pt>
                <c:pt idx="94">
                  <c:v>125.63160369161578</c:v>
                </c:pt>
                <c:pt idx="95">
                  <c:v>119.03112801607514</c:v>
                </c:pt>
                <c:pt idx="96">
                  <c:v>112.7774303634463</c:v>
                </c:pt>
                <c:pt idx="97">
                  <c:v>106.85229159270266</c:v>
                </c:pt>
                <c:pt idx="98">
                  <c:v>101.23844976620947</c:v>
                </c:pt>
                <c:pt idx="99">
                  <c:v>95.91954985984863</c:v>
                </c:pt>
                <c:pt idx="100">
                  <c:v>90.880096115289135</c:v>
                </c:pt>
                <c:pt idx="101">
                  <c:v>86.105406895590974</c:v>
                </c:pt>
                <c:pt idx="102">
                  <c:v>81.581571912619992</c:v>
                </c:pt>
                <c:pt idx="103">
                  <c:v>77.295411701663895</c:v>
                </c:pt>
                <c:pt idx="104">
                  <c:v>73.234439225183678</c:v>
                </c:pt>
                <c:pt idx="105">
                  <c:v>69.386823493840879</c:v>
                </c:pt>
                <c:pt idx="106">
                  <c:v>65.74135509881566</c:v>
                </c:pt>
                <c:pt idx="107">
                  <c:v>62.287413554998814</c:v>
                </c:pt>
                <c:pt idx="108">
                  <c:v>59.014936359919062</c:v>
                </c:pt>
                <c:pt idx="109">
                  <c:v>55.914389678262609</c:v>
                </c:pt>
                <c:pt idx="110">
                  <c:v>52.976740566578968</c:v>
                </c:pt>
                <c:pt idx="111">
                  <c:v>50.193430657255078</c:v>
                </c:pt>
                <c:pt idx="112">
                  <c:v>47.556351225089422</c:v>
                </c:pt>
                <c:pt idx="113">
                  <c:v>45.057819563827081</c:v>
                </c:pt>
                <c:pt idx="114">
                  <c:v>42.690556603832071</c:v>
                </c:pt>
                <c:pt idx="115">
                  <c:v>40.447665705690255</c:v>
                </c:pt>
                <c:pt idx="116">
                  <c:v>38.322612567961187</c:v>
                </c:pt>
                <c:pt idx="117">
                  <c:v>36.309206190542859</c:v>
                </c:pt>
                <c:pt idx="118">
                  <c:v>34.401580838190043</c:v>
                </c:pt>
                <c:pt idx="119">
                  <c:v>32.594178951639357</c:v>
                </c:pt>
                <c:pt idx="120">
                  <c:v>30.881734956555118</c:v>
                </c:pt>
                <c:pt idx="121">
                  <c:v>29.259259923126582</c:v>
                </c:pt>
                <c:pt idx="122">
                  <c:v>27.722027031624432</c:v>
                </c:pt>
                <c:pt idx="123">
                  <c:v>26.265557801572523</c:v>
                </c:pt>
                <c:pt idx="124">
                  <c:v>24.885609044416341</c:v>
                </c:pt>
                <c:pt idx="125">
                  <c:v>23.578160501676408</c:v>
                </c:pt>
                <c:pt idx="126">
                  <c:v>22.339403132572702</c:v>
                </c:pt>
                <c:pt idx="127">
                  <c:v>21.165728016997619</c:v>
                </c:pt>
                <c:pt idx="128">
                  <c:v>20.053715841508492</c:v>
                </c:pt>
                <c:pt idx="129">
                  <c:v>19.000126937708547</c:v>
                </c:pt>
                <c:pt idx="130">
                  <c:v>18.001891843994649</c:v>
                </c:pt>
                <c:pt idx="131">
                  <c:v>17.056102363175263</c:v>
                </c:pt>
                <c:pt idx="132">
                  <c:v>16.160003089906329</c:v>
                </c:pt>
                <c:pt idx="133">
                  <c:v>15.310983383261409</c:v>
                </c:pt>
                <c:pt idx="134">
                  <c:v>14.506569761049832</c:v>
                </c:pt>
                <c:pt idx="135">
                  <c:v>13.744418693724622</c:v>
                </c:pt>
                <c:pt idx="136">
                  <c:v>13.022309776886619</c:v>
                </c:pt>
                <c:pt idx="137">
                  <c:v>12.338139262493751</c:v>
                </c:pt>
                <c:pt idx="138">
                  <c:v>11.689913929929938</c:v>
                </c:pt>
                <c:pt idx="139">
                  <c:v>11.075745279077841</c:v>
                </c:pt>
                <c:pt idx="140">
                  <c:v>10.493844028477831</c:v>
                </c:pt>
                <c:pt idx="141">
                  <c:v>9.9425149025446267</c:v>
                </c:pt>
                <c:pt idx="142">
                  <c:v>9.4201516926549118</c:v>
                </c:pt>
                <c:pt idx="143">
                  <c:v>8.9252325777171144</c:v>
                </c:pt>
                <c:pt idx="144">
                  <c:v>8.4563156905907579</c:v>
                </c:pt>
                <c:pt idx="145">
                  <c:v>8.0120349174387631</c:v>
                </c:pt>
                <c:pt idx="146">
                  <c:v>7.591095917774739</c:v>
                </c:pt>
                <c:pt idx="147">
                  <c:v>7.1922723536104378</c:v>
                </c:pt>
                <c:pt idx="148">
                  <c:v>6.8144023167175058</c:v>
                </c:pt>
                <c:pt idx="149">
                  <c:v>6.4563849435949923</c:v>
                </c:pt>
                <c:pt idx="150">
                  <c:v>6.1171772082807863</c:v>
                </c:pt>
                <c:pt idx="151">
                  <c:v>5.7957908836634608</c:v>
                </c:pt>
                <c:pt idx="152">
                  <c:v>5.4912896624417398</c:v>
                </c:pt>
                <c:pt idx="153">
                  <c:v>5.2027864293439308</c:v>
                </c:pt>
                <c:pt idx="154">
                  <c:v>4.9294406766604499</c:v>
                </c:pt>
                <c:pt idx="155">
                  <c:v>4.6704560555599812</c:v>
                </c:pt>
                <c:pt idx="156">
                  <c:v>4.4250780560553711</c:v>
                </c:pt>
                <c:pt idx="157">
                  <c:v>4.1925918088603051</c:v>
                </c:pt>
                <c:pt idx="158">
                  <c:v>3.9723200027327503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23-47AD-80F7-52D39B68D43A}"/>
            </c:ext>
          </c:extLst>
        </c:ser>
        <c:ser>
          <c:idx val="3"/>
          <c:order val="3"/>
          <c:tx>
            <c:strRef>
              <c:f>Base!$A$32</c:f>
              <c:strCache>
                <c:ptCount val="1"/>
                <c:pt idx="0">
                  <c:v>Cases.Real.To.Deaths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Base!$B$32:$EG$32</c:f>
              <c:numCache>
                <c:formatCode>0</c:formatCode>
                <c:ptCount val="136"/>
                <c:pt idx="50">
                  <c:v>2.2536094909272912</c:v>
                </c:pt>
                <c:pt idx="51">
                  <c:v>1.281464220331205</c:v>
                </c:pt>
                <c:pt idx="52">
                  <c:v>1.6349715914570544</c:v>
                </c:pt>
                <c:pt idx="53">
                  <c:v>2.9164358117882583</c:v>
                </c:pt>
                <c:pt idx="54">
                  <c:v>9.7214527059608677</c:v>
                </c:pt>
                <c:pt idx="55">
                  <c:v>8.3074232214574657</c:v>
                </c:pt>
                <c:pt idx="56">
                  <c:v>5.7003063594043244</c:v>
                </c:pt>
                <c:pt idx="57">
                  <c:v>10.649409555166217</c:v>
                </c:pt>
                <c:pt idx="58">
                  <c:v>6.0096253091394454</c:v>
                </c:pt>
                <c:pt idx="59">
                  <c:v>12.416946410795463</c:v>
                </c:pt>
                <c:pt idx="60">
                  <c:v>22.491906487882176</c:v>
                </c:pt>
                <c:pt idx="61">
                  <c:v>34.422780263379607</c:v>
                </c:pt>
                <c:pt idx="62">
                  <c:v>41.095231893380003</c:v>
                </c:pt>
                <c:pt idx="63">
                  <c:v>40.830101365035624</c:v>
                </c:pt>
                <c:pt idx="64">
                  <c:v>53.644743568347685</c:v>
                </c:pt>
                <c:pt idx="65">
                  <c:v>64.470906809076794</c:v>
                </c:pt>
                <c:pt idx="66">
                  <c:v>92.57474281358185</c:v>
                </c:pt>
                <c:pt idx="67">
                  <c:v>130.79772731656436</c:v>
                </c:pt>
                <c:pt idx="68">
                  <c:v>132.25594522245859</c:v>
                </c:pt>
                <c:pt idx="69">
                  <c:v>200.08517205723098</c:v>
                </c:pt>
                <c:pt idx="70">
                  <c:v>111.17806821907968</c:v>
                </c:pt>
                <c:pt idx="71">
                  <c:v>110.86874926934455</c:v>
                </c:pt>
                <c:pt idx="72">
                  <c:v>184.84016667742873</c:v>
                </c:pt>
                <c:pt idx="73">
                  <c:v>173.88143817252714</c:v>
                </c:pt>
                <c:pt idx="74">
                  <c:v>191.42424146464742</c:v>
                </c:pt>
                <c:pt idx="75">
                  <c:v>292.30640749968677</c:v>
                </c:pt>
                <c:pt idx="76">
                  <c:v>306.35832550193931</c:v>
                </c:pt>
                <c:pt idx="77">
                  <c:v>301.54178757034958</c:v>
                </c:pt>
                <c:pt idx="78">
                  <c:v>209.45311739206585</c:v>
                </c:pt>
                <c:pt idx="79">
                  <c:v>196.63847518875389</c:v>
                </c:pt>
                <c:pt idx="80">
                  <c:v>217.53959850656963</c:v>
                </c:pt>
                <c:pt idx="81">
                  <c:v>263.27461464597667</c:v>
                </c:pt>
                <c:pt idx="82">
                  <c:v>310.55622553405885</c:v>
                </c:pt>
                <c:pt idx="83">
                  <c:v>281.25930215200401</c:v>
                </c:pt>
                <c:pt idx="84">
                  <c:v>217.98148272047715</c:v>
                </c:pt>
                <c:pt idx="85">
                  <c:v>178.12352662603752</c:v>
                </c:pt>
                <c:pt idx="86">
                  <c:v>143.65655794126724</c:v>
                </c:pt>
                <c:pt idx="87">
                  <c:v>189.52413934484602</c:v>
                </c:pt>
                <c:pt idx="88">
                  <c:v>248.91337769398865</c:v>
                </c:pt>
                <c:pt idx="89">
                  <c:v>218.24661324882129</c:v>
                </c:pt>
                <c:pt idx="90">
                  <c:v>173.92562659391785</c:v>
                </c:pt>
                <c:pt idx="91">
                  <c:v>144.98221058298896</c:v>
                </c:pt>
                <c:pt idx="92">
                  <c:v>106.14058818053635</c:v>
                </c:pt>
                <c:pt idx="93">
                  <c:v>98.009918644641843</c:v>
                </c:pt>
                <c:pt idx="94">
                  <c:v>94.474844933383309</c:v>
                </c:pt>
                <c:pt idx="95">
                  <c:v>112.37115559662941</c:v>
                </c:pt>
                <c:pt idx="96">
                  <c:v>130.13490099570339</c:v>
                </c:pt>
                <c:pt idx="97">
                  <c:v>163.45297072431461</c:v>
                </c:pt>
                <c:pt idx="98">
                  <c:v>91.823539649939448</c:v>
                </c:pt>
                <c:pt idx="99">
                  <c:v>100.17515129278763</c:v>
                </c:pt>
                <c:pt idx="100">
                  <c:v>58.4612814999374</c:v>
                </c:pt>
                <c:pt idx="101">
                  <c:v>61.333528890334925</c:v>
                </c:pt>
                <c:pt idx="102">
                  <c:v>96.993584952655013</c:v>
                </c:pt>
                <c:pt idx="103">
                  <c:v>109.63147347040413</c:v>
                </c:pt>
                <c:pt idx="104">
                  <c:v>82.632348000667378</c:v>
                </c:pt>
                <c:pt idx="105">
                  <c:v>66.901269985567026</c:v>
                </c:pt>
                <c:pt idx="106">
                  <c:v>55.544845688149124</c:v>
                </c:pt>
                <c:pt idx="107">
                  <c:v>43.658160334042449</c:v>
                </c:pt>
                <c:pt idx="108">
                  <c:v>50.993438284903824</c:v>
                </c:pt>
                <c:pt idx="109">
                  <c:v>71.894561602719676</c:v>
                </c:pt>
                <c:pt idx="110">
                  <c:v>64.956979444374866</c:v>
                </c:pt>
                <c:pt idx="111">
                  <c:v>47.19323404530094</c:v>
                </c:pt>
                <c:pt idx="112">
                  <c:v>39.327695037750772</c:v>
                </c:pt>
                <c:pt idx="113">
                  <c:v>30.799329709339656</c:v>
                </c:pt>
                <c:pt idx="114">
                  <c:v>21.563949638676835</c:v>
                </c:pt>
                <c:pt idx="115">
                  <c:v>37.781100289075162</c:v>
                </c:pt>
                <c:pt idx="116">
                  <c:v>51.037626706294532</c:v>
                </c:pt>
                <c:pt idx="117">
                  <c:v>56.030918323447153</c:v>
                </c:pt>
                <c:pt idx="118">
                  <c:v>51.170191970466711</c:v>
                </c:pt>
                <c:pt idx="119">
                  <c:v>32.522678143578176</c:v>
                </c:pt>
                <c:pt idx="120">
                  <c:v>24.524573871855814</c:v>
                </c:pt>
                <c:pt idx="121">
                  <c:v>30.799329709339656</c:v>
                </c:pt>
                <c:pt idx="122">
                  <c:v>26.292110727485074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23-47AD-80F7-52D39B68D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987808"/>
        <c:axId val="1659988136"/>
      </c:scatterChart>
      <c:valAx>
        <c:axId val="165998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9988136"/>
        <c:crosses val="autoZero"/>
        <c:crossBetween val="midCat"/>
      </c:valAx>
      <c:valAx>
        <c:axId val="16599881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998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9"/>
          <c:order val="8"/>
          <c:tx>
            <c:strRef>
              <c:f>Base!$A$44</c:f>
              <c:strCache>
                <c:ptCount val="1"/>
                <c:pt idx="0">
                  <c:v>Td.Data.Quality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cat>
            <c:numRef>
              <c:f>Base!$AL$1:$EA$1</c:f>
              <c:numCache>
                <c:formatCode>m/d/yyyy</c:formatCode>
                <c:ptCount val="94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</c:numCache>
            </c:numRef>
          </c:cat>
          <c:val>
            <c:numRef>
              <c:f>Base!$AL$44:$EA$44</c:f>
              <c:numCache>
                <c:formatCode>General</c:formatCode>
                <c:ptCount val="94"/>
                <c:pt idx="0">
                  <c:v>4.5062422945087599</c:v>
                </c:pt>
                <c:pt idx="1">
                  <c:v>6.5656364071403335</c:v>
                </c:pt>
                <c:pt idx="2">
                  <c:v>2.1838518477565074</c:v>
                </c:pt>
                <c:pt idx="3">
                  <c:v>1.4482130252896073</c:v>
                </c:pt>
                <c:pt idx="4">
                  <c:v>1.7991307428274042</c:v>
                </c:pt>
                <c:pt idx="5">
                  <c:v>1.8329670380637952</c:v>
                </c:pt>
                <c:pt idx="6">
                  <c:v>0.87949477770168727</c:v>
                </c:pt>
                <c:pt idx="7">
                  <c:v>1.7013076664424365</c:v>
                </c:pt>
                <c:pt idx="8">
                  <c:v>0.81660480238037958</c:v>
                </c:pt>
                <c:pt idx="9">
                  <c:v>2.1110929968007</c:v>
                </c:pt>
                <c:pt idx="10">
                  <c:v>1.1556545774878679</c:v>
                </c:pt>
                <c:pt idx="11">
                  <c:v>2.8095533953656084</c:v>
                </c:pt>
                <c:pt idx="12">
                  <c:v>1.5203106078780773</c:v>
                </c:pt>
                <c:pt idx="13">
                  <c:v>0.9290403101518856</c:v>
                </c:pt>
                <c:pt idx="14">
                  <c:v>0.94567368404746044</c:v>
                </c:pt>
                <c:pt idx="15">
                  <c:v>0.56482213119991465</c:v>
                </c:pt>
                <c:pt idx="16">
                  <c:v>0.41273513675026008</c:v>
                </c:pt>
                <c:pt idx="17">
                  <c:v>0.27321606658181063</c:v>
                </c:pt>
                <c:pt idx="18">
                  <c:v>0.29603003972661357</c:v>
                </c:pt>
                <c:pt idx="19">
                  <c:v>3.5776878327334227E-2</c:v>
                </c:pt>
                <c:pt idx="20">
                  <c:v>-1.1058239919301993E-2</c:v>
                </c:pt>
                <c:pt idx="21">
                  <c:v>-4.6752697827039391E-3</c:v>
                </c:pt>
                <c:pt idx="22">
                  <c:v>-0.17343700330800638</c:v>
                </c:pt>
                <c:pt idx="23">
                  <c:v>1.8371129170391822</c:v>
                </c:pt>
                <c:pt idx="24">
                  <c:v>2.3307007317976711</c:v>
                </c:pt>
                <c:pt idx="25">
                  <c:v>1.2336299418310217</c:v>
                </c:pt>
                <c:pt idx="26">
                  <c:v>0.91674843745257661</c:v>
                </c:pt>
                <c:pt idx="27">
                  <c:v>0.50175663418709271</c:v>
                </c:pt>
                <c:pt idx="28">
                  <c:v>0.25638247779575696</c:v>
                </c:pt>
                <c:pt idx="29">
                  <c:v>9.9428379941990386E-3</c:v>
                </c:pt>
                <c:pt idx="30">
                  <c:v>-1.6383329143506487E-2</c:v>
                </c:pt>
                <c:pt idx="31">
                  <c:v>1.4003252638526473</c:v>
                </c:pt>
                <c:pt idx="32">
                  <c:v>1.8362552221809658</c:v>
                </c:pt>
                <c:pt idx="33">
                  <c:v>1.566474598793306</c:v>
                </c:pt>
                <c:pt idx="34">
                  <c:v>0.90834295869036796</c:v>
                </c:pt>
                <c:pt idx="35">
                  <c:v>0.2754194938387049</c:v>
                </c:pt>
                <c:pt idx="36">
                  <c:v>-9.4070582203498176E-3</c:v>
                </c:pt>
                <c:pt idx="37">
                  <c:v>0.76510959872017759</c:v>
                </c:pt>
                <c:pt idx="38">
                  <c:v>1.5249127930705222</c:v>
                </c:pt>
                <c:pt idx="39">
                  <c:v>2.1542058799804766</c:v>
                </c:pt>
                <c:pt idx="40">
                  <c:v>1.3357324253496246</c:v>
                </c:pt>
                <c:pt idx="41">
                  <c:v>0.58225858628071525</c:v>
                </c:pt>
                <c:pt idx="42">
                  <c:v>8.9588224712386921E-2</c:v>
                </c:pt>
                <c:pt idx="43">
                  <c:v>0.43680942315368909</c:v>
                </c:pt>
                <c:pt idx="44">
                  <c:v>1.036593139214973</c:v>
                </c:pt>
                <c:pt idx="45">
                  <c:v>1.9640302652423858</c:v>
                </c:pt>
                <c:pt idx="46">
                  <c:v>2.1318762134721139</c:v>
                </c:pt>
                <c:pt idx="47">
                  <c:v>1.8058964816699317</c:v>
                </c:pt>
                <c:pt idx="48">
                  <c:v>0.82561967986618789</c:v>
                </c:pt>
                <c:pt idx="49">
                  <c:v>0.21273864096723738</c:v>
                </c:pt>
                <c:pt idx="50">
                  <c:v>0.59268385831987658</c:v>
                </c:pt>
                <c:pt idx="51">
                  <c:v>0.77760272621459547</c:v>
                </c:pt>
                <c:pt idx="52">
                  <c:v>0.61867768030368231</c:v>
                </c:pt>
                <c:pt idx="53">
                  <c:v>2.0842075850100148</c:v>
                </c:pt>
                <c:pt idx="54">
                  <c:v>2.0013859095568813</c:v>
                </c:pt>
                <c:pt idx="55">
                  <c:v>0.90282801100701349</c:v>
                </c:pt>
                <c:pt idx="56">
                  <c:v>0.58661200066787611</c:v>
                </c:pt>
                <c:pt idx="57">
                  <c:v>0.19481502091683567</c:v>
                </c:pt>
                <c:pt idx="58">
                  <c:v>0.60428205521371148</c:v>
                </c:pt>
                <c:pt idx="59">
                  <c:v>1.1434300171257448</c:v>
                </c:pt>
                <c:pt idx="60">
                  <c:v>1.8085842030646084</c:v>
                </c:pt>
                <c:pt idx="61">
                  <c:v>1.2840083257755652</c:v>
                </c:pt>
                <c:pt idx="62">
                  <c:v>0.57200458828694256</c:v>
                </c:pt>
                <c:pt idx="63">
                  <c:v>0.14514571575328761</c:v>
                </c:pt>
                <c:pt idx="64">
                  <c:v>0.41060620174615903</c:v>
                </c:pt>
                <c:pt idx="65">
                  <c:v>0.95079361178627742</c:v>
                </c:pt>
                <c:pt idx="66">
                  <c:v>1.6313226038647515</c:v>
                </c:pt>
                <c:pt idx="67">
                  <c:v>2.5397037046366102</c:v>
                </c:pt>
                <c:pt idx="68">
                  <c:v>1.1361635003806705</c:v>
                </c:pt>
                <c:pt idx="69">
                  <c:v>0.86316681529537642</c:v>
                </c:pt>
                <c:pt idx="70">
                  <c:v>0.99724687200442852</c:v>
                </c:pt>
                <c:pt idx="71">
                  <c:v>0.64617077352830798</c:v>
                </c:pt>
                <c:pt idx="72">
                  <c:v>0.87427081363529247</c:v>
                </c:pt>
                <c:pt idx="73">
                  <c:v>1.7712348233690332</c:v>
                </c:pt>
                <c:pt idx="74">
                  <c:v>1.2342195214141345</c:v>
                </c:pt>
                <c:pt idx="75">
                  <c:v>1.1498788651345231</c:v>
                </c:pt>
                <c:pt idx="76">
                  <c:v>0.58103688193077763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5C6-4492-91B5-7F688E94D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5008384"/>
        <c:axId val="565008712"/>
      </c:barChart>
      <c:scatterChart>
        <c:scatterStyle val="lineMarker"/>
        <c:varyColors val="0"/>
        <c:ser>
          <c:idx val="0"/>
          <c:order val="0"/>
          <c:tx>
            <c:strRef>
              <c:f>Base!$A$34</c:f>
              <c:strCache>
                <c:ptCount val="1"/>
                <c:pt idx="0">
                  <c:v>Td.1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</c:numCache>
            </c:numRef>
          </c:xVal>
          <c:yVal>
            <c:numRef>
              <c:f>Base!$AL$34:$FQ$34</c:f>
              <c:numCache>
                <c:formatCode>General</c:formatCode>
                <c:ptCount val="136"/>
                <c:pt idx="0">
                  <c:v>1.3009408533544065</c:v>
                </c:pt>
                <c:pt idx="1">
                  <c:v>16.286500477641212</c:v>
                </c:pt>
                <c:pt idx="2">
                  <c:v>1.3911722518720364</c:v>
                </c:pt>
                <c:pt idx="3">
                  <c:v>1.3916198174355698</c:v>
                </c:pt>
                <c:pt idx="4">
                  <c:v>3.4421613697476308</c:v>
                </c:pt>
                <c:pt idx="5">
                  <c:v>3.3131574323068724</c:v>
                </c:pt>
                <c:pt idx="6">
                  <c:v>2.3882698269058018</c:v>
                </c:pt>
                <c:pt idx="7">
                  <c:v>1.1370531884539172</c:v>
                </c:pt>
                <c:pt idx="8">
                  <c:v>2.1046962231169348</c:v>
                </c:pt>
                <c:pt idx="9">
                  <c:v>3.936474627650171</c:v>
                </c:pt>
                <c:pt idx="10">
                  <c:v>2.6293915696652692</c:v>
                </c:pt>
                <c:pt idx="11">
                  <c:v>5.6400137650367048</c:v>
                </c:pt>
                <c:pt idx="12">
                  <c:v>3.2350648186222752</c:v>
                </c:pt>
                <c:pt idx="13">
                  <c:v>2.313409395708089</c:v>
                </c:pt>
                <c:pt idx="14">
                  <c:v>2.0766584876441847</c:v>
                </c:pt>
                <c:pt idx="15">
                  <c:v>2.3756462014083106</c:v>
                </c:pt>
                <c:pt idx="16">
                  <c:v>3.0904645629420449</c:v>
                </c:pt>
                <c:pt idx="17">
                  <c:v>2.9589063168512073</c:v>
                </c:pt>
                <c:pt idx="18">
                  <c:v>3.0953112164317003</c:v>
                </c:pt>
                <c:pt idx="19">
                  <c:v>2.7379642364707668</c:v>
                </c:pt>
                <c:pt idx="20">
                  <c:v>2.5242150087120532</c:v>
                </c:pt>
                <c:pt idx="21">
                  <c:v>3.1888308172663855</c:v>
                </c:pt>
                <c:pt idx="22">
                  <c:v>2.6768218643965134</c:v>
                </c:pt>
                <c:pt idx="23">
                  <c:v>5.8077199903546042</c:v>
                </c:pt>
                <c:pt idx="24">
                  <c:v>6.5188081326457255</c:v>
                </c:pt>
                <c:pt idx="25">
                  <c:v>4.4591978028426604</c:v>
                </c:pt>
                <c:pt idx="26">
                  <c:v>5.4574309238342433</c:v>
                </c:pt>
                <c:pt idx="27">
                  <c:v>5.6182159779489949</c:v>
                </c:pt>
                <c:pt idx="28">
                  <c:v>4.248011703383467</c:v>
                </c:pt>
                <c:pt idx="29">
                  <c:v>4.7309451711108812</c:v>
                </c:pt>
                <c:pt idx="30">
                  <c:v>5.5065217475578958</c:v>
                </c:pt>
                <c:pt idx="31">
                  <c:v>8.7789599518603687</c:v>
                </c:pt>
                <c:pt idx="32">
                  <c:v>10.067685635295625</c:v>
                </c:pt>
                <c:pt idx="33">
                  <c:v>9.7597271619573913</c:v>
                </c:pt>
                <c:pt idx="34">
                  <c:v>8.6960338427135202</c:v>
                </c:pt>
                <c:pt idx="35">
                  <c:v>8.0113665276774331</c:v>
                </c:pt>
                <c:pt idx="36">
                  <c:v>9.5764421191373721</c:v>
                </c:pt>
                <c:pt idx="37">
                  <c:v>13.15249045360922</c:v>
                </c:pt>
                <c:pt idx="38">
                  <c:v>16.867618238613574</c:v>
                </c:pt>
                <c:pt idx="39">
                  <c:v>21.691998003123913</c:v>
                </c:pt>
                <c:pt idx="40">
                  <c:v>17.050543181069663</c:v>
                </c:pt>
                <c:pt idx="41">
                  <c:v>13.591684932608164</c:v>
                </c:pt>
                <c:pt idx="42">
                  <c:v>16.244251261688376</c:v>
                </c:pt>
                <c:pt idx="43">
                  <c:v>21.166393661513904</c:v>
                </c:pt>
                <c:pt idx="44">
                  <c:v>26.155004477673284</c:v>
                </c:pt>
                <c:pt idx="45">
                  <c:v>36.547268305519545</c:v>
                </c:pt>
                <c:pt idx="46">
                  <c:v>40.30123370528343</c:v>
                </c:pt>
                <c:pt idx="47">
                  <c:v>42.515435459108815</c:v>
                </c:pt>
                <c:pt idx="48">
                  <c:v>36.382039667761155</c:v>
                </c:pt>
                <c:pt idx="49">
                  <c:v>32.061339082943476</c:v>
                </c:pt>
                <c:pt idx="50">
                  <c:v>26.147956836110207</c:v>
                </c:pt>
                <c:pt idx="51">
                  <c:v>47.510760667422453</c:v>
                </c:pt>
                <c:pt idx="52">
                  <c:v>44.213904364468078</c:v>
                </c:pt>
                <c:pt idx="53">
                  <c:v>76.703312674087499</c:v>
                </c:pt>
                <c:pt idx="54">
                  <c:v>73.788170835170121</c:v>
                </c:pt>
                <c:pt idx="55">
                  <c:v>47.224895894986929</c:v>
                </c:pt>
                <c:pt idx="56">
                  <c:v>42.43399623006917</c:v>
                </c:pt>
                <c:pt idx="57">
                  <c:v>57.105730557094276</c:v>
                </c:pt>
                <c:pt idx="58">
                  <c:v>71.308442659716292</c:v>
                </c:pt>
                <c:pt idx="59">
                  <c:v>86.652034109097926</c:v>
                </c:pt>
                <c:pt idx="60">
                  <c:v>111.03227643310825</c:v>
                </c:pt>
                <c:pt idx="61">
                  <c:v>95.703746306733578</c:v>
                </c:pt>
                <c:pt idx="62">
                  <c:v>68.472941502928535</c:v>
                </c:pt>
                <c:pt idx="63">
                  <c:v>76.516324075174296</c:v>
                </c:pt>
                <c:pt idx="64">
                  <c:v>106.14135439007865</c:v>
                </c:pt>
                <c:pt idx="65">
                  <c:v>128.13222734833016</c:v>
                </c:pt>
                <c:pt idx="66">
                  <c:v>164.40143899995655</c:v>
                </c:pt>
                <c:pt idx="67">
                  <c:v>235.6528268861756</c:v>
                </c:pt>
                <c:pt idx="68">
                  <c:v>135.04544710773138</c:v>
                </c:pt>
                <c:pt idx="69">
                  <c:v>100.57165703325389</c:v>
                </c:pt>
                <c:pt idx="70">
                  <c:v>92.271231299483986</c:v>
                </c:pt>
                <c:pt idx="71">
                  <c:v>101.7623518241984</c:v>
                </c:pt>
                <c:pt idx="72">
                  <c:v>161.00201952777101</c:v>
                </c:pt>
                <c:pt idx="73">
                  <c:v>214.31530129984594</c:v>
                </c:pt>
                <c:pt idx="74">
                  <c:v>171.27524118705495</c:v>
                </c:pt>
                <c:pt idx="75">
                  <c:v>201.38934592937636</c:v>
                </c:pt>
                <c:pt idx="76">
                  <c:v>129.83169175080408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C6-4492-91B5-7F688E94DAE2}"/>
            </c:ext>
          </c:extLst>
        </c:ser>
        <c:ser>
          <c:idx val="1"/>
          <c:order val="1"/>
          <c:tx>
            <c:strRef>
              <c:f>Base!$A$35</c:f>
              <c:strCache>
                <c:ptCount val="1"/>
                <c:pt idx="0">
                  <c:v>Td.2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</c:numCache>
            </c:numRef>
          </c:xVal>
          <c:yVal>
            <c:numRef>
              <c:f>Base!$AL$35:$FQ$35</c:f>
              <c:numCache>
                <c:formatCode>General</c:formatCode>
                <c:ptCount val="136"/>
                <c:pt idx="0">
                  <c:v>1.3926615366441739</c:v>
                </c:pt>
                <c:pt idx="1">
                  <c:v>2.4094208396532091</c:v>
                </c:pt>
                <c:pt idx="2">
                  <c:v>2.5633835280555033</c:v>
                </c:pt>
                <c:pt idx="3">
                  <c:v>1.3913959986620852</c:v>
                </c:pt>
                <c:pt idx="4">
                  <c:v>1.9819597914995244</c:v>
                </c:pt>
                <c:pt idx="5">
                  <c:v>3.3764276297102449</c:v>
                </c:pt>
                <c:pt idx="6">
                  <c:v>2.7756958275952441</c:v>
                </c:pt>
                <c:pt idx="7">
                  <c:v>1.540619006961796</c:v>
                </c:pt>
                <c:pt idx="8">
                  <c:v>1.4764568431354355</c:v>
                </c:pt>
                <c:pt idx="9">
                  <c:v>2.7428733554717852</c:v>
                </c:pt>
                <c:pt idx="10">
                  <c:v>3.1528309865274347</c:v>
                </c:pt>
                <c:pt idx="11">
                  <c:v>3.5866677339787327</c:v>
                </c:pt>
                <c:pt idx="12">
                  <c:v>4.1116954482882564</c:v>
                </c:pt>
                <c:pt idx="13">
                  <c:v>2.6976891512971344</c:v>
                </c:pt>
                <c:pt idx="14">
                  <c:v>2.1886501004738586</c:v>
                </c:pt>
                <c:pt idx="15">
                  <c:v>2.2161133131452972</c:v>
                </c:pt>
                <c:pt idx="16">
                  <c:v>2.6863159990914807</c:v>
                </c:pt>
                <c:pt idx="17">
                  <c:v>3.0232549132800228</c:v>
                </c:pt>
                <c:pt idx="18">
                  <c:v>3.0255721273873091</c:v>
                </c:pt>
                <c:pt idx="19">
                  <c:v>2.9056921723523224</c:v>
                </c:pt>
                <c:pt idx="20">
                  <c:v>2.6267483857921063</c:v>
                </c:pt>
                <c:pt idx="21">
                  <c:v>2.8178645347409863</c:v>
                </c:pt>
                <c:pt idx="22">
                  <c:v>2.9104798789757691</c:v>
                </c:pt>
                <c:pt idx="23">
                  <c:v>3.6646013700241067</c:v>
                </c:pt>
                <c:pt idx="24">
                  <c:v>6.1427535681535614</c:v>
                </c:pt>
                <c:pt idx="25">
                  <c:v>5.2957987221116349</c:v>
                </c:pt>
                <c:pt idx="26">
                  <c:v>4.9080720183183173</c:v>
                </c:pt>
                <c:pt idx="27">
                  <c:v>5.5366563933889799</c:v>
                </c:pt>
                <c:pt idx="28">
                  <c:v>4.8379680658738096</c:v>
                </c:pt>
                <c:pt idx="29">
                  <c:v>4.4764911416452904</c:v>
                </c:pt>
                <c:pt idx="30">
                  <c:v>5.0893551457968691</c:v>
                </c:pt>
                <c:pt idx="31">
                  <c:v>6.7679249342817052</c:v>
                </c:pt>
                <c:pt idx="32">
                  <c:v>9.3792615339903023</c:v>
                </c:pt>
                <c:pt idx="33">
                  <c:v>9.9113148001292402</c:v>
                </c:pt>
                <c:pt idx="34">
                  <c:v>9.1972276488140601</c:v>
                </c:pt>
                <c:pt idx="35">
                  <c:v>8.3396713919096683</c:v>
                </c:pt>
                <c:pt idx="36">
                  <c:v>8.7242691102841459</c:v>
                </c:pt>
                <c:pt idx="37">
                  <c:v>11.083148154746359</c:v>
                </c:pt>
                <c:pt idx="38">
                  <c:v>14.780172192778517</c:v>
                </c:pt>
                <c:pt idx="39">
                  <c:v>18.978007397978999</c:v>
                </c:pt>
                <c:pt idx="40">
                  <c:v>19.093241554678386</c:v>
                </c:pt>
                <c:pt idx="41">
                  <c:v>15.125898155133481</c:v>
                </c:pt>
                <c:pt idx="42">
                  <c:v>14.800054784752918</c:v>
                </c:pt>
                <c:pt idx="43">
                  <c:v>18.381517755027733</c:v>
                </c:pt>
                <c:pt idx="44">
                  <c:v>23.397749972000337</c:v>
                </c:pt>
                <c:pt idx="45">
                  <c:v>30.489930388418543</c:v>
                </c:pt>
                <c:pt idx="46">
                  <c:v>38.332562450297061</c:v>
                </c:pt>
                <c:pt idx="47">
                  <c:v>41.378734928792298</c:v>
                </c:pt>
                <c:pt idx="48">
                  <c:v>39.210336119834622</c:v>
                </c:pt>
                <c:pt idx="49">
                  <c:v>34.085310562058709</c:v>
                </c:pt>
                <c:pt idx="50">
                  <c:v>28.804282794091801</c:v>
                </c:pt>
                <c:pt idx="51">
                  <c:v>33.731494690304544</c:v>
                </c:pt>
                <c:pt idx="52">
                  <c:v>45.803083122782915</c:v>
                </c:pt>
                <c:pt idx="53">
                  <c:v>56.093797294865595</c:v>
                </c:pt>
                <c:pt idx="54">
                  <c:v>75.217507426203895</c:v>
                </c:pt>
                <c:pt idx="55">
                  <c:v>57.591114416473509</c:v>
                </c:pt>
                <c:pt idx="56">
                  <c:v>44.701445821529653</c:v>
                </c:pt>
                <c:pt idx="57">
                  <c:v>48.688587630071346</c:v>
                </c:pt>
                <c:pt idx="58">
                  <c:v>63.421670847758008</c:v>
                </c:pt>
                <c:pt idx="59">
                  <c:v>78.235033623756081</c:v>
                </c:pt>
                <c:pt idx="60">
                  <c:v>97.338757722386859</c:v>
                </c:pt>
                <c:pt idx="61">
                  <c:v>102.79974118477972</c:v>
                </c:pt>
                <c:pt idx="62">
                  <c:v>79.830055166777967</c:v>
                </c:pt>
                <c:pt idx="63">
                  <c:v>72.271526606170823</c:v>
                </c:pt>
                <c:pt idx="64">
                  <c:v>88.926415122855715</c:v>
                </c:pt>
                <c:pt idx="65">
                  <c:v>116.10466746485397</c:v>
                </c:pt>
                <c:pt idx="66">
                  <c:v>144.01844971412854</c:v>
                </c:pt>
                <c:pt idx="67">
                  <c:v>193.68204340318843</c:v>
                </c:pt>
                <c:pt idx="68">
                  <c:v>171.69673344401704</c:v>
                </c:pt>
                <c:pt idx="69">
                  <c:v>115.28657429126405</c:v>
                </c:pt>
                <c:pt idx="70">
                  <c:v>96.242808936525691</c:v>
                </c:pt>
                <c:pt idx="71">
                  <c:v>96.784663268984119</c:v>
                </c:pt>
                <c:pt idx="72">
                  <c:v>124.70445723895565</c:v>
                </c:pt>
                <c:pt idx="73">
                  <c:v>183.87212318839957</c:v>
                </c:pt>
                <c:pt idx="74">
                  <c:v>190.39318072203628</c:v>
                </c:pt>
                <c:pt idx="75">
                  <c:v>185.115570349488</c:v>
                </c:pt>
                <c:pt idx="76">
                  <c:v>157.88078961243562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C6-4492-91B5-7F688E94DAE2}"/>
            </c:ext>
          </c:extLst>
        </c:ser>
        <c:ser>
          <c:idx val="2"/>
          <c:order val="2"/>
          <c:tx>
            <c:strRef>
              <c:f>Base!$A$36</c:f>
              <c:strCache>
                <c:ptCount val="1"/>
                <c:pt idx="0">
                  <c:v>Td.3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</c:numCache>
            </c:numRef>
          </c:xVal>
          <c:yVal>
            <c:numRef>
              <c:f>Base!$AL$36:$FQ$36</c:f>
              <c:numCache>
                <c:formatCode>General</c:formatCode>
                <c:ptCount val="136"/>
                <c:pt idx="0">
                  <c:v>1.9690699075763334</c:v>
                </c:pt>
                <c:pt idx="1">
                  <c:v>2.0033393537198751</c:v>
                </c:pt>
                <c:pt idx="2">
                  <c:v>1.9368668613676632</c:v>
                </c:pt>
                <c:pt idx="3">
                  <c:v>2.0015934592502473</c:v>
                </c:pt>
                <c:pt idx="4">
                  <c:v>1.7361910336077186</c:v>
                </c:pt>
                <c:pt idx="5">
                  <c:v>2.2884532880500226</c:v>
                </c:pt>
                <c:pt idx="6">
                  <c:v>2.9671970769707472</c:v>
                </c:pt>
                <c:pt idx="7">
                  <c:v>1.874992522359189</c:v>
                </c:pt>
                <c:pt idx="8">
                  <c:v>1.6917540242876703</c:v>
                </c:pt>
                <c:pt idx="9">
                  <c:v>1.8649424917360813</c:v>
                </c:pt>
                <c:pt idx="10">
                  <c:v>2.7039731393949973</c:v>
                </c:pt>
                <c:pt idx="11">
                  <c:v>3.6961514191514961</c:v>
                </c:pt>
                <c:pt idx="12">
                  <c:v>3.4612716675042954</c:v>
                </c:pt>
                <c:pt idx="13">
                  <c:v>3.2655556613301222</c:v>
                </c:pt>
                <c:pt idx="14">
                  <c:v>2.4531487651109081</c:v>
                </c:pt>
                <c:pt idx="15">
                  <c:v>2.2476230724983903</c:v>
                </c:pt>
                <c:pt idx="16">
                  <c:v>2.4468685414425324</c:v>
                </c:pt>
                <c:pt idx="17">
                  <c:v>2.7714220874645008</c:v>
                </c:pt>
                <c:pt idx="18">
                  <c:v>3.0468980077507006</c:v>
                </c:pt>
                <c:pt idx="19">
                  <c:v>2.9232162658421039</c:v>
                </c:pt>
                <c:pt idx="20">
                  <c:v>2.7663361023958641</c:v>
                </c:pt>
                <c:pt idx="21">
                  <c:v>2.7907179425120359</c:v>
                </c:pt>
                <c:pt idx="22">
                  <c:v>2.7692273522489295</c:v>
                </c:pt>
                <c:pt idx="23">
                  <c:v>3.4909841864608087</c:v>
                </c:pt>
                <c:pt idx="24">
                  <c:v>4.2908373729917226</c:v>
                </c:pt>
                <c:pt idx="25">
                  <c:v>5.4561082089460147</c:v>
                </c:pt>
                <c:pt idx="26">
                  <c:v>5.3486017281119214</c:v>
                </c:pt>
                <c:pt idx="27">
                  <c:v>5.1239620637980376</c:v>
                </c:pt>
                <c:pt idx="28">
                  <c:v>5.0282158842820532</c:v>
                </c:pt>
                <c:pt idx="29">
                  <c:v>4.8017597809800723</c:v>
                </c:pt>
                <c:pt idx="30">
                  <c:v>4.7741710262331924</c:v>
                </c:pt>
                <c:pt idx="31">
                  <c:v>5.9184928307783604</c:v>
                </c:pt>
                <c:pt idx="32">
                  <c:v>7.5980288946101764</c:v>
                </c:pt>
                <c:pt idx="33">
                  <c:v>9.5027440668109104</c:v>
                </c:pt>
                <c:pt idx="34">
                  <c:v>9.4701594910417519</c:v>
                </c:pt>
                <c:pt idx="35">
                  <c:v>8.7647672330780182</c:v>
                </c:pt>
                <c:pt idx="36">
                  <c:v>8.7148370036830585</c:v>
                </c:pt>
                <c:pt idx="37">
                  <c:v>9.8271472666754072</c:v>
                </c:pt>
                <c:pt idx="38">
                  <c:v>12.513591029085537</c:v>
                </c:pt>
                <c:pt idx="39">
                  <c:v>16.536545210850946</c:v>
                </c:pt>
                <c:pt idx="40">
                  <c:v>18.28885791224814</c:v>
                </c:pt>
                <c:pt idx="41">
                  <c:v>16.823357345594559</c:v>
                </c:pt>
                <c:pt idx="42">
                  <c:v>15.481170823699518</c:v>
                </c:pt>
                <c:pt idx="43">
                  <c:v>16.449231697335279</c:v>
                </c:pt>
                <c:pt idx="44">
                  <c:v>20.402813529218605</c:v>
                </c:pt>
                <c:pt idx="45">
                  <c:v>26.586286103902868</c:v>
                </c:pt>
                <c:pt idx="46">
                  <c:v>33.182697500099465</c:v>
                </c:pt>
                <c:pt idx="47">
                  <c:v>39.63230125014838</c:v>
                </c:pt>
                <c:pt idx="48">
                  <c:v>39.567346887777347</c:v>
                </c:pt>
                <c:pt idx="49">
                  <c:v>36.497606033774005</c:v>
                </c:pt>
                <c:pt idx="50">
                  <c:v>30.953296988644887</c:v>
                </c:pt>
                <c:pt idx="51">
                  <c:v>33.155772231493472</c:v>
                </c:pt>
                <c:pt idx="52">
                  <c:v>36.625972117473175</c:v>
                </c:pt>
                <c:pt idx="53">
                  <c:v>52.907785968416647</c:v>
                </c:pt>
                <c:pt idx="54">
                  <c:v>60.967091964729008</c:v>
                </c:pt>
                <c:pt idx="55">
                  <c:v>62.807723835286481</c:v>
                </c:pt>
                <c:pt idx="56">
                  <c:v>51.46363442003301</c:v>
                </c:pt>
                <c:pt idx="57">
                  <c:v>48.190712192359868</c:v>
                </c:pt>
                <c:pt idx="58">
                  <c:v>54.44549973932979</c:v>
                </c:pt>
                <c:pt idx="59">
                  <c:v>69.645364385468753</c:v>
                </c:pt>
                <c:pt idx="60">
                  <c:v>86.779478935677275</c:v>
                </c:pt>
                <c:pt idx="61">
                  <c:v>96.78758180278038</c:v>
                </c:pt>
                <c:pt idx="62">
                  <c:v>88.08086514727583</c:v>
                </c:pt>
                <c:pt idx="63">
                  <c:v>78.694040974370438</c:v>
                </c:pt>
                <c:pt idx="64">
                  <c:v>80.873838065382742</c:v>
                </c:pt>
                <c:pt idx="65">
                  <c:v>99.026428298216985</c:v>
                </c:pt>
                <c:pt idx="66">
                  <c:v>128.70836604418741</c:v>
                </c:pt>
                <c:pt idx="67">
                  <c:v>165.46575019539011</c:v>
                </c:pt>
                <c:pt idx="68">
                  <c:v>169.19407770379669</c:v>
                </c:pt>
                <c:pt idx="69">
                  <c:v>138.94289337982701</c:v>
                </c:pt>
                <c:pt idx="70">
                  <c:v>106.43699762190262</c:v>
                </c:pt>
                <c:pt idx="71">
                  <c:v>98.014903273815492</c:v>
                </c:pt>
                <c:pt idx="72">
                  <c:v>111.6256920909959</c:v>
                </c:pt>
                <c:pt idx="73">
                  <c:v>144.89994543845128</c:v>
                </c:pt>
                <c:pt idx="74">
                  <c:v>179.47220681956122</c:v>
                </c:pt>
                <c:pt idx="75">
                  <c:v>193.92267186337881</c:v>
                </c:pt>
                <c:pt idx="76">
                  <c:v>162.10659784906426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C6-4492-91B5-7F688E94DAE2}"/>
            </c:ext>
          </c:extLst>
        </c:ser>
        <c:ser>
          <c:idx val="3"/>
          <c:order val="3"/>
          <c:tx>
            <c:strRef>
              <c:f>Base!$A$37</c:f>
              <c:strCache>
                <c:ptCount val="1"/>
                <c:pt idx="0">
                  <c:v>Td.4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</c:numCache>
            </c:numRef>
          </c:xVal>
          <c:yVal>
            <c:numRef>
              <c:f>Base!$AL$37:$FQ$37</c:f>
              <c:numCache>
                <c:formatCode>General</c:formatCode>
                <c:ptCount val="136"/>
                <c:pt idx="0">
                  <c:v>2.6254265434351112</c:v>
                </c:pt>
                <c:pt idx="1">
                  <c:v>2.5237190142858297</c:v>
                </c:pt>
                <c:pt idx="2">
                  <c:v>1.8047952360528288</c:v>
                </c:pt>
                <c:pt idx="3">
                  <c:v>1.7640726496425903</c:v>
                </c:pt>
                <c:pt idx="4">
                  <c:v>2.2354848580703317</c:v>
                </c:pt>
                <c:pt idx="5">
                  <c:v>1.9706886243838506</c:v>
                </c:pt>
                <c:pt idx="6">
                  <c:v>2.3126169543030093</c:v>
                </c:pt>
                <c:pt idx="7">
                  <c:v>2.1158182813101183</c:v>
                </c:pt>
                <c:pt idx="8">
                  <c:v>1.9275860565049985</c:v>
                </c:pt>
                <c:pt idx="9">
                  <c:v>1.9730268984199379</c:v>
                </c:pt>
                <c:pt idx="10">
                  <c:v>2.0111166367665154</c:v>
                </c:pt>
                <c:pt idx="11">
                  <c:v>3.1085272134048725</c:v>
                </c:pt>
                <c:pt idx="12">
                  <c:v>3.5689816625619932</c:v>
                </c:pt>
                <c:pt idx="13">
                  <c:v>3.079301450219011</c:v>
                </c:pt>
                <c:pt idx="14">
                  <c:v>2.8566886010822454</c:v>
                </c:pt>
                <c:pt idx="15">
                  <c:v>2.4333028794618361</c:v>
                </c:pt>
                <c:pt idx="16">
                  <c:v>2.4120806837365789</c:v>
                </c:pt>
                <c:pt idx="17">
                  <c:v>2.5575127277980747</c:v>
                </c:pt>
                <c:pt idx="18">
                  <c:v>2.8458690479346722</c:v>
                </c:pt>
                <c:pt idx="19">
                  <c:v>2.9633079903281154</c:v>
                </c:pt>
                <c:pt idx="20">
                  <c:v>2.8120898958866016</c:v>
                </c:pt>
                <c:pt idx="21">
                  <c:v>2.8611044986061738</c:v>
                </c:pt>
                <c:pt idx="22">
                  <c:v>2.7613448311762867</c:v>
                </c:pt>
                <c:pt idx="23">
                  <c:v>3.1859327565343705</c:v>
                </c:pt>
                <c:pt idx="24">
                  <c:v>3.9496077873230053</c:v>
                </c:pt>
                <c:pt idx="25">
                  <c:v>4.3317242651821122</c:v>
                </c:pt>
                <c:pt idx="26">
                  <c:v>5.4564388275545985</c:v>
                </c:pt>
                <c:pt idx="27">
                  <c:v>5.4135498444713415</c:v>
                </c:pt>
                <c:pt idx="28">
                  <c:v>4.8727679107634465</c:v>
                </c:pt>
                <c:pt idx="29">
                  <c:v>4.9504500383364629</c:v>
                </c:pt>
                <c:pt idx="30">
                  <c:v>4.9604787003025601</c:v>
                </c:pt>
                <c:pt idx="31">
                  <c:v>5.3887290920324089</c:v>
                </c:pt>
                <c:pt idx="32">
                  <c:v>6.5983354190969354</c:v>
                </c:pt>
                <c:pt idx="33">
                  <c:v>8.0434163229777464</c:v>
                </c:pt>
                <c:pt idx="34">
                  <c:v>9.2873527023313702</c:v>
                </c:pt>
                <c:pt idx="35">
                  <c:v>9.0578237937524495</c:v>
                </c:pt>
                <c:pt idx="36">
                  <c:v>8.9545075565259147</c:v>
                </c:pt>
                <c:pt idx="37">
                  <c:v>9.5176514796326863</c:v>
                </c:pt>
                <c:pt idx="38">
                  <c:v>10.972071026366955</c:v>
                </c:pt>
                <c:pt idx="39">
                  <c:v>13.993877733991805</c:v>
                </c:pt>
                <c:pt idx="40">
                  <c:v>16.662117376206144</c:v>
                </c:pt>
                <c:pt idx="41">
                  <c:v>16.834400778065813</c:v>
                </c:pt>
                <c:pt idx="42">
                  <c:v>16.674744067251314</c:v>
                </c:pt>
                <c:pt idx="43">
                  <c:v>16.595548056871291</c:v>
                </c:pt>
                <c:pt idx="44">
                  <c:v>18.131302761022351</c:v>
                </c:pt>
                <c:pt idx="45">
                  <c:v>22.935731109880471</c:v>
                </c:pt>
                <c:pt idx="46">
                  <c:v>29.058518475087968</c:v>
                </c:pt>
                <c:pt idx="47">
                  <c:v>35.109452554076306</c:v>
                </c:pt>
                <c:pt idx="48">
                  <c:v>38.766481153688673</c:v>
                </c:pt>
                <c:pt idx="49">
                  <c:v>37.379576500016405</c:v>
                </c:pt>
                <c:pt idx="50">
                  <c:v>33.211260404955404</c:v>
                </c:pt>
                <c:pt idx="51">
                  <c:v>33.907479656789022</c:v>
                </c:pt>
                <c:pt idx="52">
                  <c:v>35.367150224279129</c:v>
                </c:pt>
                <c:pt idx="53">
                  <c:v>42.1290615102739</c:v>
                </c:pt>
                <c:pt idx="54">
                  <c:v>56.93566242409662</c:v>
                </c:pt>
                <c:pt idx="55">
                  <c:v>56.832595450586211</c:v>
                </c:pt>
                <c:pt idx="56">
                  <c:v>56.076729190537776</c:v>
                </c:pt>
                <c:pt idx="57">
                  <c:v>52.76699062915938</c:v>
                </c:pt>
                <c:pt idx="58">
                  <c:v>52.440966754285768</c:v>
                </c:pt>
                <c:pt idx="59">
                  <c:v>60.02276412700386</c:v>
                </c:pt>
                <c:pt idx="60">
                  <c:v>76.802316439524319</c:v>
                </c:pt>
                <c:pt idx="61">
                  <c:v>88.850788105330096</c:v>
                </c:pt>
                <c:pt idx="62">
                  <c:v>87.719257945301578</c:v>
                </c:pt>
                <c:pt idx="63">
                  <c:v>84.873941039996296</c:v>
                </c:pt>
                <c:pt idx="64">
                  <c:v>84.133077835267102</c:v>
                </c:pt>
                <c:pt idx="65">
                  <c:v>89.088343728009349</c:v>
                </c:pt>
                <c:pt idx="66">
                  <c:v>109.95773144508765</c:v>
                </c:pt>
                <c:pt idx="67">
                  <c:v>145.17981859344252</c:v>
                </c:pt>
                <c:pt idx="68">
                  <c:v>156.64433445508786</c:v>
                </c:pt>
                <c:pt idx="69">
                  <c:v>144.53855833194899</c:v>
                </c:pt>
                <c:pt idx="70">
                  <c:v>123.34555597925879</c:v>
                </c:pt>
                <c:pt idx="71">
                  <c:v>105.22852981460852</c:v>
                </c:pt>
                <c:pt idx="72">
                  <c:v>108.64046846408846</c:v>
                </c:pt>
                <c:pt idx="73">
                  <c:v>126.81682671546386</c:v>
                </c:pt>
                <c:pt idx="74">
                  <c:v>150.70172164781039</c:v>
                </c:pt>
                <c:pt idx="75">
                  <c:v>184.49175163017583</c:v>
                </c:pt>
                <c:pt idx="76">
                  <c:v>172.61942188989877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C6-4492-91B5-7F688E94DAE2}"/>
            </c:ext>
          </c:extLst>
        </c:ser>
        <c:ser>
          <c:idx val="4"/>
          <c:order val="4"/>
          <c:tx>
            <c:strRef>
              <c:f>Base!$A$38</c:f>
              <c:strCache>
                <c:ptCount val="1"/>
                <c:pt idx="0">
                  <c:v>Td.5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</c:numCache>
            </c:numRef>
          </c:xVal>
          <c:yVal>
            <c:numRef>
              <c:f>Base!$AL$38:$FQ$38</c:f>
              <c:numCache>
                <c:formatCode>General</c:formatCode>
                <c:ptCount val="136"/>
                <c:pt idx="0">
                  <c:v>3.281783179293889</c:v>
                </c:pt>
                <c:pt idx="1">
                  <c:v>3.154648767857287</c:v>
                </c:pt>
                <c:pt idx="2">
                  <c:v>2.1703454219574998</c:v>
                </c:pt>
                <c:pt idx="3">
                  <c:v>1.7036326722942394</c:v>
                </c:pt>
                <c:pt idx="4">
                  <c:v>1.9546555463574966</c:v>
                </c:pt>
                <c:pt idx="5">
                  <c:v>2.3910312745230637</c:v>
                </c:pt>
                <c:pt idx="6">
                  <c:v>2.0420995145043368</c:v>
                </c:pt>
                <c:pt idx="7">
                  <c:v>1.9163633215171894</c:v>
                </c:pt>
                <c:pt idx="8">
                  <c:v>2.1135844758536857</c:v>
                </c:pt>
                <c:pt idx="9">
                  <c:v>2.146688610056827</c:v>
                </c:pt>
                <c:pt idx="10">
                  <c:v>2.0767069345222939</c:v>
                </c:pt>
                <c:pt idx="11">
                  <c:v>2.3081368797488726</c:v>
                </c:pt>
                <c:pt idx="12">
                  <c:v>3.1330365798690658</c:v>
                </c:pt>
                <c:pt idx="13">
                  <c:v>3.2195121578792807</c:v>
                </c:pt>
                <c:pt idx="14">
                  <c:v>2.8081388430174306</c:v>
                </c:pt>
                <c:pt idx="15">
                  <c:v>2.7455017784783289</c:v>
                </c:pt>
                <c:pt idx="16">
                  <c:v>2.5413837176832605</c:v>
                </c:pt>
                <c:pt idx="17">
                  <c:v>2.5046561166891488</c:v>
                </c:pt>
                <c:pt idx="18">
                  <c:v>2.6495837364519161</c:v>
                </c:pt>
                <c:pt idx="19">
                  <c:v>2.823612991885585</c:v>
                </c:pt>
                <c:pt idx="20">
                  <c:v>2.8636792766384001</c:v>
                </c:pt>
                <c:pt idx="21">
                  <c:v>2.8801441915588111</c:v>
                </c:pt>
                <c:pt idx="22">
                  <c:v>2.8222456658532158</c:v>
                </c:pt>
                <c:pt idx="23">
                  <c:v>3.0849836257290919</c:v>
                </c:pt>
                <c:pt idx="24">
                  <c:v>3.5488136168832529</c:v>
                </c:pt>
                <c:pt idx="25">
                  <c:v>4.0419902271084487</c:v>
                </c:pt>
                <c:pt idx="26">
                  <c:v>4.5181149747529057</c:v>
                </c:pt>
                <c:pt idx="27">
                  <c:v>5.4880445977759731</c:v>
                </c:pt>
                <c:pt idx="28">
                  <c:v>5.1319372224679327</c:v>
                </c:pt>
                <c:pt idx="29">
                  <c:v>4.8437271743713302</c:v>
                </c:pt>
                <c:pt idx="30">
                  <c:v>5.0524944635092677</c:v>
                </c:pt>
                <c:pt idx="31">
                  <c:v>5.4331143021030872</c:v>
                </c:pt>
                <c:pt idx="32">
                  <c:v>5.9409393639247412</c:v>
                </c:pt>
                <c:pt idx="33">
                  <c:v>7.0554165495868881</c:v>
                </c:pt>
                <c:pt idx="34">
                  <c:v>8.1659840207165839</c:v>
                </c:pt>
                <c:pt idx="35">
                  <c:v>9.0006426741353085</c:v>
                </c:pt>
                <c:pt idx="36">
                  <c:v>9.1570044762635838</c:v>
                </c:pt>
                <c:pt idx="37">
                  <c:v>9.565101133603493</c:v>
                </c:pt>
                <c:pt idx="38">
                  <c:v>10.426290604342842</c:v>
                </c:pt>
                <c:pt idx="39">
                  <c:v>12.175464972815275</c:v>
                </c:pt>
                <c:pt idx="40">
                  <c:v>14.514275031692154</c:v>
                </c:pt>
                <c:pt idx="41">
                  <c:v>15.941848067999011</c:v>
                </c:pt>
                <c:pt idx="42">
                  <c:v>16.712965222992327</c:v>
                </c:pt>
                <c:pt idx="43">
                  <c:v>17.413809311717195</c:v>
                </c:pt>
                <c:pt idx="44">
                  <c:v>17.904327314408548</c:v>
                </c:pt>
                <c:pt idx="45">
                  <c:v>20.163341970561234</c:v>
                </c:pt>
                <c:pt idx="46">
                  <c:v>25.098699816995449</c:v>
                </c:pt>
                <c:pt idx="47">
                  <c:v>31.022347119074787</c:v>
                </c:pt>
                <c:pt idx="48">
                  <c:v>35.356797703216721</c:v>
                </c:pt>
                <c:pt idx="49">
                  <c:v>37.210095884045828</c:v>
                </c:pt>
                <c:pt idx="50">
                  <c:v>34.422409246066913</c:v>
                </c:pt>
                <c:pt idx="51">
                  <c:v>35.338450879392724</c:v>
                </c:pt>
                <c:pt idx="52">
                  <c:v>35.565572989511949</c:v>
                </c:pt>
                <c:pt idx="53">
                  <c:v>39.639581559107846</c:v>
                </c:pt>
                <c:pt idx="54">
                  <c:v>46.083525647366272</c:v>
                </c:pt>
                <c:pt idx="55">
                  <c:v>54.686640227452131</c:v>
                </c:pt>
                <c:pt idx="56">
                  <c:v>53.220842385729213</c:v>
                </c:pt>
                <c:pt idx="57">
                  <c:v>56.279552043505518</c:v>
                </c:pt>
                <c:pt idx="58">
                  <c:v>55.661589510762383</c:v>
                </c:pt>
                <c:pt idx="59">
                  <c:v>56.936808071651427</c:v>
                </c:pt>
                <c:pt idx="60">
                  <c:v>66.095799076247516</c:v>
                </c:pt>
                <c:pt idx="61">
                  <c:v>79.960756281883079</c:v>
                </c:pt>
                <c:pt idx="62">
                  <c:v>83.859403141081515</c:v>
                </c:pt>
                <c:pt idx="63">
                  <c:v>85.223697783528394</c:v>
                </c:pt>
                <c:pt idx="64">
                  <c:v>88.41714820739584</c:v>
                </c:pt>
                <c:pt idx="65">
                  <c:v>90.337233538000291</c:v>
                </c:pt>
                <c:pt idx="66">
                  <c:v>98.073976427200591</c:v>
                </c:pt>
                <c:pt idx="67">
                  <c:v>123.08860176000869</c:v>
                </c:pt>
                <c:pt idx="68">
                  <c:v>143.03305957050424</c:v>
                </c:pt>
                <c:pt idx="69">
                  <c:v>140.92957212525337</c:v>
                </c:pt>
                <c:pt idx="70">
                  <c:v>129.83003284705956</c:v>
                </c:pt>
                <c:pt idx="71">
                  <c:v>118.32629203324245</c:v>
                </c:pt>
                <c:pt idx="72">
                  <c:v>113.06178604243021</c:v>
                </c:pt>
                <c:pt idx="73">
                  <c:v>120.52631943336743</c:v>
                </c:pt>
                <c:pt idx="74">
                  <c:v>133.76097192741236</c:v>
                </c:pt>
                <c:pt idx="75">
                  <c:v>158.6898413975818</c:v>
                </c:pt>
                <c:pt idx="76">
                  <c:v>170.16372540697273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C6-4492-91B5-7F688E94DAE2}"/>
            </c:ext>
          </c:extLst>
        </c:ser>
        <c:ser>
          <c:idx val="5"/>
          <c:order val="5"/>
          <c:tx>
            <c:strRef>
              <c:f>Base!$A$39</c:f>
              <c:strCache>
                <c:ptCount val="1"/>
                <c:pt idx="0">
                  <c:v>Td.6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</c:numCache>
            </c:numRef>
          </c:xVal>
          <c:yVal>
            <c:numRef>
              <c:f>Base!$AL$39:$FQ$39</c:f>
              <c:numCache>
                <c:formatCode>General</c:formatCode>
                <c:ptCount val="136"/>
                <c:pt idx="0">
                  <c:v>3.9381398151526668</c:v>
                </c:pt>
                <c:pt idx="1">
                  <c:v>3.7855785214287447</c:v>
                </c:pt>
                <c:pt idx="2">
                  <c:v>2.6044145063489998</c:v>
                </c:pt>
                <c:pt idx="3">
                  <c:v>1.9851984838297749</c:v>
                </c:pt>
                <c:pt idx="4">
                  <c:v>1.8602227889302245</c:v>
                </c:pt>
                <c:pt idx="5">
                  <c:v>2.0980324238970685</c:v>
                </c:pt>
                <c:pt idx="6">
                  <c:v>2.3905705898756162</c:v>
                </c:pt>
                <c:pt idx="7">
                  <c:v>1.8029242518135653</c:v>
                </c:pt>
                <c:pt idx="8">
                  <c:v>1.9453760850356967</c:v>
                </c:pt>
                <c:pt idx="9">
                  <c:v>2.2903526818778337</c:v>
                </c:pt>
                <c:pt idx="10">
                  <c:v>2.2144430823634735</c:v>
                </c:pt>
                <c:pt idx="11">
                  <c:v>2.3211168434072493</c:v>
                </c:pt>
                <c:pt idx="12">
                  <c:v>2.4238877428434389</c:v>
                </c:pt>
                <c:pt idx="13">
                  <c:v>2.9583490048203935</c:v>
                </c:pt>
                <c:pt idx="14">
                  <c:v>2.9490215204519292</c:v>
                </c:pt>
                <c:pt idx="15">
                  <c:v>2.7254431599710913</c:v>
                </c:pt>
                <c:pt idx="16">
                  <c:v>2.7975462376060678</c:v>
                </c:pt>
                <c:pt idx="17">
                  <c:v>2.6025910503685741</c:v>
                </c:pt>
                <c:pt idx="18">
                  <c:v>2.5869302087839321</c:v>
                </c:pt>
                <c:pt idx="19">
                  <c:v>2.6639154417149342</c:v>
                </c:pt>
                <c:pt idx="20">
                  <c:v>2.7688767593962686</c:v>
                </c:pt>
                <c:pt idx="21">
                  <c:v>2.913186825471572</c:v>
                </c:pt>
                <c:pt idx="22">
                  <c:v>2.8441389965399835</c:v>
                </c:pt>
                <c:pt idx="23">
                  <c:v>3.0867001023098162</c:v>
                </c:pt>
                <c:pt idx="24">
                  <c:v>3.3818889528387119</c:v>
                </c:pt>
                <c:pt idx="25">
                  <c:v>3.6738207156738087</c:v>
                </c:pt>
                <c:pt idx="26">
                  <c:v>4.2246060467003668</c:v>
                </c:pt>
                <c:pt idx="27">
                  <c:v>4.6705377143186801</c:v>
                </c:pt>
                <c:pt idx="28">
                  <c:v>5.2334303515673009</c:v>
                </c:pt>
                <c:pt idx="29">
                  <c:v>5.0604504360802416</c:v>
                </c:pt>
                <c:pt idx="30">
                  <c:v>4.9428858961575033</c:v>
                </c:pt>
                <c:pt idx="31">
                  <c:v>5.43715201296739</c:v>
                </c:pt>
                <c:pt idx="32">
                  <c:v>5.8846018291722118</c:v>
                </c:pt>
                <c:pt idx="33">
                  <c:v>6.3553961199337472</c:v>
                </c:pt>
                <c:pt idx="34">
                  <c:v>7.2844677859911489</c:v>
                </c:pt>
                <c:pt idx="35">
                  <c:v>8.1398013116805963</c:v>
                </c:pt>
                <c:pt idx="36">
                  <c:v>9.0917521167619917</c:v>
                </c:pt>
                <c:pt idx="37">
                  <c:v>9.645351356624289</c:v>
                </c:pt>
                <c:pt idx="38">
                  <c:v>10.308945010564544</c:v>
                </c:pt>
                <c:pt idx="39">
                  <c:v>11.41428971231951</c:v>
                </c:pt>
                <c:pt idx="40">
                  <c:v>12.784696751848113</c:v>
                </c:pt>
                <c:pt idx="41">
                  <c:v>14.351909467218256</c:v>
                </c:pt>
                <c:pt idx="42">
                  <c:v>15.991464286006995</c:v>
                </c:pt>
                <c:pt idx="43">
                  <c:v>17.320334230194359</c:v>
                </c:pt>
                <c:pt idx="44">
                  <c:v>18.440995396054063</c:v>
                </c:pt>
                <c:pt idx="45">
                  <c:v>19.567944763126775</c:v>
                </c:pt>
                <c:pt idx="46">
                  <c:v>21.995110339169955</c:v>
                </c:pt>
                <c:pt idx="47">
                  <c:v>26.937916421490712</c:v>
                </c:pt>
                <c:pt idx="48">
                  <c:v>31.803205875726256</c:v>
                </c:pt>
                <c:pt idx="49">
                  <c:v>34.761301517803645</c:v>
                </c:pt>
                <c:pt idx="50">
                  <c:v>34.759226288318779</c:v>
                </c:pt>
                <c:pt idx="51">
                  <c:v>36.078923926903002</c:v>
                </c:pt>
                <c:pt idx="52">
                  <c:v>36.561676404363155</c:v>
                </c:pt>
                <c:pt idx="53">
                  <c:v>39.056743708653869</c:v>
                </c:pt>
                <c:pt idx="54">
                  <c:v>42.952603112139414</c:v>
                </c:pt>
                <c:pt idx="55">
                  <c:v>46.269907196169555</c:v>
                </c:pt>
                <c:pt idx="56">
                  <c:v>52.175719079382503</c:v>
                </c:pt>
                <c:pt idx="57">
                  <c:v>53.831196125001654</c:v>
                </c:pt>
                <c:pt idx="58">
                  <c:v>58.328424711084637</c:v>
                </c:pt>
                <c:pt idx="59">
                  <c:v>59.18971516790252</c:v>
                </c:pt>
                <c:pt idx="60">
                  <c:v>61.968718553936561</c:v>
                </c:pt>
                <c:pt idx="61">
                  <c:v>69.689094556290343</c:v>
                </c:pt>
                <c:pt idx="62">
                  <c:v>77.785717274067025</c:v>
                </c:pt>
                <c:pt idx="63">
                  <c:v>82.539222889692596</c:v>
                </c:pt>
                <c:pt idx="64">
                  <c:v>88.117985584789949</c:v>
                </c:pt>
                <c:pt idx="65">
                  <c:v>93.233495245791261</c:v>
                </c:pt>
                <c:pt idx="66">
                  <c:v>97.670818548593559</c:v>
                </c:pt>
                <c:pt idx="67">
                  <c:v>108.64555211079738</c:v>
                </c:pt>
                <c:pt idx="68">
                  <c:v>124.93217206958869</c:v>
                </c:pt>
                <c:pt idx="69">
                  <c:v>133.62995428344897</c:v>
                </c:pt>
                <c:pt idx="70">
                  <c:v>129.54394761679589</c:v>
                </c:pt>
                <c:pt idx="71">
                  <c:v>124.12413010945488</c:v>
                </c:pt>
                <c:pt idx="72">
                  <c:v>123.79522042243084</c:v>
                </c:pt>
                <c:pt idx="73">
                  <c:v>122.72541362407517</c:v>
                </c:pt>
                <c:pt idx="74">
                  <c:v>126.78751806408656</c:v>
                </c:pt>
                <c:pt idx="75">
                  <c:v>141.69116914085114</c:v>
                </c:pt>
                <c:pt idx="76">
                  <c:v>153.02108503625203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5C6-4492-91B5-7F688E94DAE2}"/>
            </c:ext>
          </c:extLst>
        </c:ser>
        <c:ser>
          <c:idx val="6"/>
          <c:order val="6"/>
          <c:tx>
            <c:strRef>
              <c:f>Base!$A$40</c:f>
              <c:strCache>
                <c:ptCount val="1"/>
                <c:pt idx="0">
                  <c:v>Td.7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</c:numCache>
            </c:numRef>
          </c:xVal>
          <c:yVal>
            <c:numRef>
              <c:f>Base!$AL$40:$FQ$40</c:f>
              <c:numCache>
                <c:formatCode>General</c:formatCode>
                <c:ptCount val="136"/>
                <c:pt idx="0">
                  <c:v>4.5944964510114445</c:v>
                </c:pt>
                <c:pt idx="1">
                  <c:v>4.4165082750002016</c:v>
                </c:pt>
                <c:pt idx="2">
                  <c:v>3.0384835907404999</c:v>
                </c:pt>
                <c:pt idx="3">
                  <c:v>2.3160648978014038</c:v>
                </c:pt>
                <c:pt idx="4">
                  <c:v>2.1129632692982256</c:v>
                </c:pt>
                <c:pt idx="5">
                  <c:v>1.9845505558058516</c:v>
                </c:pt>
                <c:pt idx="6">
                  <c:v>2.1350996508461204</c:v>
                </c:pt>
                <c:pt idx="7">
                  <c:v>2.0653065386804883</c:v>
                </c:pt>
                <c:pt idx="8">
                  <c:v>1.8406256013722173</c:v>
                </c:pt>
                <c:pt idx="9">
                  <c:v>2.0968939058127862</c:v>
                </c:pt>
                <c:pt idx="10">
                  <c:v>2.3333333333333335</c:v>
                </c:pt>
                <c:pt idx="11">
                  <c:v>2.4248391743903097</c:v>
                </c:pt>
                <c:pt idx="12">
                  <c:v>2.4187345631903208</c:v>
                </c:pt>
                <c:pt idx="13">
                  <c:v>2.4074634629369416</c:v>
                </c:pt>
                <c:pt idx="14">
                  <c:v>2.7891767695043139</c:v>
                </c:pt>
                <c:pt idx="15">
                  <c:v>2.8507301695696023</c:v>
                </c:pt>
                <c:pt idx="16">
                  <c:v>2.772219269728335</c:v>
                </c:pt>
                <c:pt idx="17">
                  <c:v>2.8195117201126552</c:v>
                </c:pt>
                <c:pt idx="18">
                  <c:v>2.6631521789414365</c:v>
                </c:pt>
                <c:pt idx="19">
                  <c:v>2.6074782146773297</c:v>
                </c:pt>
                <c:pt idx="20">
                  <c:v>2.6430189373303743</c:v>
                </c:pt>
                <c:pt idx="21">
                  <c:v>2.821968183711828</c:v>
                </c:pt>
                <c:pt idx="22">
                  <c:v>2.8768965857789075</c:v>
                </c:pt>
                <c:pt idx="23">
                  <c:v>3.067772152284487</c:v>
                </c:pt>
                <c:pt idx="24">
                  <c:v>3.3377427907977029</c:v>
                </c:pt>
                <c:pt idx="25">
                  <c:v>3.5027812028513434</c:v>
                </c:pt>
                <c:pt idx="26">
                  <c:v>3.8537479778632537</c:v>
                </c:pt>
                <c:pt idx="27">
                  <c:v>4.3798089824695605</c:v>
                </c:pt>
                <c:pt idx="28">
                  <c:v>4.6051028748316689</c:v>
                </c:pt>
                <c:pt idx="29">
                  <c:v>5.155209307969864</c:v>
                </c:pt>
                <c:pt idx="30">
                  <c:v>5.1196983781335996</c:v>
                </c:pt>
                <c:pt idx="31">
                  <c:v>5.2719796180617244</c:v>
                </c:pt>
                <c:pt idx="32">
                  <c:v>5.8195284775973501</c:v>
                </c:pt>
                <c:pt idx="33">
                  <c:v>6.2384584478430964</c:v>
                </c:pt>
                <c:pt idx="34">
                  <c:v>6.6095439667530425</c:v>
                </c:pt>
                <c:pt idx="35">
                  <c:v>7.3801284065006829</c:v>
                </c:pt>
                <c:pt idx="36">
                  <c:v>8.3180672617321889</c:v>
                </c:pt>
                <c:pt idx="37">
                  <c:v>9.5112568650931522</c:v>
                </c:pt>
                <c:pt idx="38">
                  <c:v>10.273773864922441</c:v>
                </c:pt>
                <c:pt idx="39">
                  <c:v>11.144389178717351</c:v>
                </c:pt>
                <c:pt idx="40">
                  <c:v>11.98002323950133</c:v>
                </c:pt>
                <c:pt idx="41">
                  <c:v>12.894063586559552</c:v>
                </c:pt>
                <c:pt idx="42">
                  <c:v>14.594793973360954</c:v>
                </c:pt>
                <c:pt idx="43">
                  <c:v>16.570209644738981</c:v>
                </c:pt>
                <c:pt idx="44">
                  <c:v>18.19849276333726</c:v>
                </c:pt>
                <c:pt idx="45">
                  <c:v>19.845552131110033</c:v>
                </c:pt>
                <c:pt idx="46">
                  <c:v>21.120148738913738</c:v>
                </c:pt>
                <c:pt idx="47">
                  <c:v>23.624005369845374</c:v>
                </c:pt>
                <c:pt idx="48">
                  <c:v>27.975329635520755</c:v>
                </c:pt>
                <c:pt idx="49">
                  <c:v>31.83982727068669</c:v>
                </c:pt>
                <c:pt idx="50">
                  <c:v>33.199013141104487</c:v>
                </c:pt>
                <c:pt idx="51">
                  <c:v>36.145094014420948</c:v>
                </c:pt>
                <c:pt idx="52">
                  <c:v>37.052839016969898</c:v>
                </c:pt>
                <c:pt idx="53">
                  <c:v>39.515984003750681</c:v>
                </c:pt>
                <c:pt idx="54">
                  <c:v>41.872303104525926</c:v>
                </c:pt>
                <c:pt idx="55">
                  <c:v>43.514984306192147</c:v>
                </c:pt>
                <c:pt idx="56">
                  <c:v>45.680001413339596</c:v>
                </c:pt>
                <c:pt idx="57">
                  <c:v>52.827239626453846</c:v>
                </c:pt>
                <c:pt idx="58">
                  <c:v>55.784396316925339</c:v>
                </c:pt>
                <c:pt idx="59">
                  <c:v>61.185490497227136</c:v>
                </c:pt>
                <c:pt idx="60">
                  <c:v>63.419956094060829</c:v>
                </c:pt>
                <c:pt idx="61">
                  <c:v>65.254706244540387</c:v>
                </c:pt>
                <c:pt idx="62">
                  <c:v>69.512720179080304</c:v>
                </c:pt>
                <c:pt idx="63">
                  <c:v>77.60180282943405</c:v>
                </c:pt>
                <c:pt idx="64">
                  <c:v>85.247223794444025</c:v>
                </c:pt>
                <c:pt idx="65">
                  <c:v>92.232733720923477</c:v>
                </c:pt>
                <c:pt idx="66">
                  <c:v>99.379268892372735</c:v>
                </c:pt>
                <c:pt idx="67">
                  <c:v>106.58648714476863</c:v>
                </c:pt>
                <c:pt idx="68">
                  <c:v>111.76686482298487</c:v>
                </c:pt>
                <c:pt idx="69">
                  <c:v>120.75373939633411</c:v>
                </c:pt>
                <c:pt idx="70">
                  <c:v>125.58818605025812</c:v>
                </c:pt>
                <c:pt idx="71">
                  <c:v>124.68129422193078</c:v>
                </c:pt>
                <c:pt idx="72">
                  <c:v>128.323087767967</c:v>
                </c:pt>
                <c:pt idx="73">
                  <c:v>131.74446953981385</c:v>
                </c:pt>
                <c:pt idx="74">
                  <c:v>127.9048447064927</c:v>
                </c:pt>
                <c:pt idx="75">
                  <c:v>133.87194129137276</c:v>
                </c:pt>
                <c:pt idx="76">
                  <c:v>139.86601728761062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5C6-4492-91B5-7F688E94DAE2}"/>
            </c:ext>
          </c:extLst>
        </c:ser>
        <c:ser>
          <c:idx val="8"/>
          <c:order val="7"/>
          <c:tx>
            <c:strRef>
              <c:f>Base!$A$43</c:f>
              <c:strCache>
                <c:ptCount val="1"/>
                <c:pt idx="0">
                  <c:v>Td.Estimation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Base!$AL$1:$FD$1</c:f>
              <c:numCache>
                <c:formatCode>m/d/yyyy</c:formatCode>
                <c:ptCount val="123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</c:numCache>
            </c:numRef>
          </c:xVal>
          <c:yVal>
            <c:numRef>
              <c:f>Base!$AL$43:$FD$43</c:f>
              <c:numCache>
                <c:formatCode>0.000</c:formatCode>
                <c:ptCount val="123"/>
                <c:pt idx="0">
                  <c:v>2.7725887222397811</c:v>
                </c:pt>
                <c:pt idx="1">
                  <c:v>2.7725887222397811</c:v>
                </c:pt>
                <c:pt idx="2">
                  <c:v>2.7725887222397811</c:v>
                </c:pt>
                <c:pt idx="3">
                  <c:v>2.7725887222397811</c:v>
                </c:pt>
                <c:pt idx="4">
                  <c:v>2.7725887222397811</c:v>
                </c:pt>
                <c:pt idx="5">
                  <c:v>2.7725887222397811</c:v>
                </c:pt>
                <c:pt idx="6">
                  <c:v>2.7725887222397811</c:v>
                </c:pt>
                <c:pt idx="7">
                  <c:v>2.7725887222397811</c:v>
                </c:pt>
                <c:pt idx="8">
                  <c:v>2.7725887222397811</c:v>
                </c:pt>
                <c:pt idx="9">
                  <c:v>2.7725887222397811</c:v>
                </c:pt>
                <c:pt idx="10">
                  <c:v>2.7725887222397811</c:v>
                </c:pt>
                <c:pt idx="11">
                  <c:v>2.7725887222397811</c:v>
                </c:pt>
                <c:pt idx="12">
                  <c:v>2.7725887222397811</c:v>
                </c:pt>
                <c:pt idx="13">
                  <c:v>2.7725887222397811</c:v>
                </c:pt>
                <c:pt idx="14">
                  <c:v>2.7725887222397811</c:v>
                </c:pt>
                <c:pt idx="15">
                  <c:v>2.7725887222397811</c:v>
                </c:pt>
                <c:pt idx="16">
                  <c:v>2.7725887222397811</c:v>
                </c:pt>
                <c:pt idx="17">
                  <c:v>2.7725887222397811</c:v>
                </c:pt>
                <c:pt idx="18">
                  <c:v>2.7725887222397811</c:v>
                </c:pt>
                <c:pt idx="19">
                  <c:v>2.7725887222397811</c:v>
                </c:pt>
                <c:pt idx="20">
                  <c:v>2.7725887222397811</c:v>
                </c:pt>
                <c:pt idx="21">
                  <c:v>3.3026858246160549</c:v>
                </c:pt>
                <c:pt idx="22">
                  <c:v>3.566851091418243</c:v>
                </c:pt>
                <c:pt idx="23">
                  <c:v>3.85214561237611</c:v>
                </c:pt>
                <c:pt idx="24">
                  <c:v>4.1602594105066091</c:v>
                </c:pt>
                <c:pt idx="25">
                  <c:v>4.4930176852875752</c:v>
                </c:pt>
                <c:pt idx="26">
                  <c:v>4.8523916247445387</c:v>
                </c:pt>
                <c:pt idx="27">
                  <c:v>5.2405100823421096</c:v>
                </c:pt>
                <c:pt idx="28">
                  <c:v>5.659672187851311</c:v>
                </c:pt>
                <c:pt idx="29">
                  <c:v>6.1123609668969152</c:v>
                </c:pt>
                <c:pt idx="30">
                  <c:v>6.6012580498640219</c:v>
                </c:pt>
                <c:pt idx="31">
                  <c:v>7.1292595572962778</c:v>
                </c:pt>
                <c:pt idx="32">
                  <c:v>7.699493255887381</c:v>
                </c:pt>
                <c:pt idx="33">
                  <c:v>8.315337086694262</c:v>
                </c:pt>
                <c:pt idx="34">
                  <c:v>8.9804391753290727</c:v>
                </c:pt>
                <c:pt idx="35">
                  <c:v>9.6987394426660103</c:v>
                </c:pt>
                <c:pt idx="36">
                  <c:v>10.474492944080156</c:v>
                </c:pt>
                <c:pt idx="37">
                  <c:v>11.312295075474909</c:v>
                </c:pt>
                <c:pt idx="38">
                  <c:v>12.217108795413077</c:v>
                </c:pt>
                <c:pt idx="39">
                  <c:v>13.194294024609631</c:v>
                </c:pt>
                <c:pt idx="40">
                  <c:v>14.24963939694238</c:v>
                </c:pt>
                <c:pt idx="41">
                  <c:v>15.389396550066643</c:v>
                </c:pt>
                <c:pt idx="42">
                  <c:v>16.620317158764149</c:v>
                </c:pt>
                <c:pt idx="43">
                  <c:v>17.949692930403682</c:v>
                </c:pt>
                <c:pt idx="44">
                  <c:v>19.385398799437915</c:v>
                </c:pt>
                <c:pt idx="45">
                  <c:v>20.935939576811311</c:v>
                </c:pt>
                <c:pt idx="46">
                  <c:v>22.610500330620155</c:v>
                </c:pt>
                <c:pt idx="47">
                  <c:v>24.419000796468612</c:v>
                </c:pt>
                <c:pt idx="48">
                  <c:v>26.372154139836319</c:v>
                </c:pt>
                <c:pt idx="49">
                  <c:v>28.481530418552801</c:v>
                </c:pt>
                <c:pt idx="50">
                  <c:v>30.759625121316812</c:v>
                </c:pt>
                <c:pt idx="51">
                  <c:v>33.219933188267916</c:v>
                </c:pt>
                <c:pt idx="52">
                  <c:v>35.877028952092147</c:v>
                </c:pt>
                <c:pt idx="53">
                  <c:v>38.746652473215605</c:v>
                </c:pt>
                <c:pt idx="54">
                  <c:v>41.845802780516948</c:v>
                </c:pt>
                <c:pt idx="55">
                  <c:v>45.192838569896672</c:v>
                </c:pt>
                <c:pt idx="56">
                  <c:v>48.807586957219534</c:v>
                </c:pt>
                <c:pt idx="57">
                  <c:v>52.711460929859285</c:v>
                </c:pt>
                <c:pt idx="58">
                  <c:v>56.92758619260303</c:v>
                </c:pt>
                <c:pt idx="59">
                  <c:v>61.480938159322953</c:v>
                </c:pt>
                <c:pt idx="60">
                  <c:v>66.398489901924577</c:v>
                </c:pt>
                <c:pt idx="61">
                  <c:v>71.709371932988915</c:v>
                </c:pt>
                <c:pt idx="62">
                  <c:v>77.445044768626417</c:v>
                </c:pt>
                <c:pt idx="63">
                  <c:v>83.639485293767763</c:v>
                </c:pt>
                <c:pt idx="64">
                  <c:v>90.329388033879113</c:v>
                </c:pt>
                <c:pt idx="65">
                  <c:v>97.554382525391802</c:v>
                </c:pt>
                <c:pt idx="66">
                  <c:v>105.35726807250215</c:v>
                </c:pt>
                <c:pt idx="67">
                  <c:v>113.78426728098958</c:v>
                </c:pt>
                <c:pt idx="68">
                  <c:v>122.88529987093266</c:v>
                </c:pt>
                <c:pt idx="69">
                  <c:v>132.71427839033075</c:v>
                </c:pt>
                <c:pt idx="70">
                  <c:v>143.32942758137352</c:v>
                </c:pt>
                <c:pt idx="71">
                  <c:v>154.79362929121677</c:v>
                </c:pt>
                <c:pt idx="72">
                  <c:v>167.17479497043996</c:v>
                </c:pt>
                <c:pt idx="73">
                  <c:v>180.54626796578651</c:v>
                </c:pt>
                <c:pt idx="74">
                  <c:v>194.98725799028145</c:v>
                </c:pt>
                <c:pt idx="75">
                  <c:v>210.58331034443407</c:v>
                </c:pt>
                <c:pt idx="76">
                  <c:v>227.42681266808981</c:v>
                </c:pt>
                <c:pt idx="77">
                  <c:v>245.61754222482003</c:v>
                </c:pt>
                <c:pt idx="78">
                  <c:v>265.26325696084405</c:v>
                </c:pt>
                <c:pt idx="79">
                  <c:v>286.48033383978844</c:v>
                </c:pt>
                <c:pt idx="80">
                  <c:v>309.39445823464075</c:v>
                </c:pt>
                <c:pt idx="81">
                  <c:v>334.14136846070613</c:v>
                </c:pt>
                <c:pt idx="82">
                  <c:v>360.86765986001961</c:v>
                </c:pt>
                <c:pt idx="83">
                  <c:v>389.73165320043535</c:v>
                </c:pt>
                <c:pt idx="84">
                  <c:v>420.90433253360186</c:v>
                </c:pt>
                <c:pt idx="85">
                  <c:v>454.57035806749036</c:v>
                </c:pt>
                <c:pt idx="86">
                  <c:v>490.92916005351475</c:v>
                </c:pt>
                <c:pt idx="87">
                  <c:v>530.19612016819269</c:v>
                </c:pt>
                <c:pt idx="88">
                  <c:v>572.60384738759831</c:v>
                </c:pt>
                <c:pt idx="89">
                  <c:v>618.40355591261027</c:v>
                </c:pt>
                <c:pt idx="90">
                  <c:v>667.8665533074859</c:v>
                </c:pt>
                <c:pt idx="91">
                  <c:v>721.28584766717267</c:v>
                </c:pt>
                <c:pt idx="92">
                  <c:v>778.9778833338687</c:v>
                </c:pt>
                <c:pt idx="93">
                  <c:v>841.28441544484156</c:v>
                </c:pt>
                <c:pt idx="94">
                  <c:v>908.5745344159202</c:v>
                </c:pt>
                <c:pt idx="95">
                  <c:v>981.24685235326365</c:v>
                </c:pt>
                <c:pt idx="96">
                  <c:v>1059.7318643452356</c:v>
                </c:pt>
                <c:pt idx="97">
                  <c:v>1144.4944986221681</c:v>
                </c:pt>
                <c:pt idx="98">
                  <c:v>1236.0368706906067</c:v>
                </c:pt>
                <c:pt idx="99">
                  <c:v>1334.9012577569376</c:v>
                </c:pt>
                <c:pt idx="100">
                  <c:v>1441.6733110602313</c:v>
                </c:pt>
                <c:pt idx="101">
                  <c:v>1556.9855251434747</c:v>
                </c:pt>
                <c:pt idx="102">
                  <c:v>1681.5209846143994</c:v>
                </c:pt>
                <c:pt idx="103">
                  <c:v>1816.0174105909091</c:v>
                </c:pt>
                <c:pt idx="104">
                  <c:v>1961.2715308013701</c:v>
                </c:pt>
                <c:pt idx="105">
                  <c:v>2118.1437992272986</c:v>
                </c:pt>
                <c:pt idx="106">
                  <c:v>2287.5634932465832</c:v>
                </c:pt>
                <c:pt idx="107">
                  <c:v>2470.5342184716137</c:v>
                </c:pt>
                <c:pt idx="108">
                  <c:v>2668.1398538917974</c:v>
                </c:pt>
                <c:pt idx="109">
                  <c:v>2881.5509725381849</c:v>
                </c:pt>
                <c:pt idx="110">
                  <c:v>3112.0317757048456</c:v>
                </c:pt>
                <c:pt idx="111">
                  <c:v>3360.9475818038186</c:v>
                </c:pt>
                <c:pt idx="112">
                  <c:v>3629.7729142159892</c:v>
                </c:pt>
                <c:pt idx="113">
                  <c:v>3920.1002360485741</c:v>
                </c:pt>
                <c:pt idx="114">
                  <c:v>4233.6493835420324</c:v>
                </c:pt>
                <c:pt idx="115">
                  <c:v>4572.2777540078523</c:v>
                </c:pt>
                <c:pt idx="116">
                  <c:v>4937.9913086483721</c:v>
                </c:pt>
                <c:pt idx="117">
                  <c:v>5332.9564554369344</c:v>
                </c:pt>
                <c:pt idx="118">
                  <c:v>5759.5128824500071</c:v>
                </c:pt>
                <c:pt idx="119">
                  <c:v>6220.1874176731444</c:v>
                </c:pt>
                <c:pt idx="120">
                  <c:v>6717.7089973832763</c:v>
                </c:pt>
                <c:pt idx="121">
                  <c:v>7255.0248317767919</c:v>
                </c:pt>
                <c:pt idx="122">
                  <c:v>7835.3178636050961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5C6-4492-91B5-7F688E94DAE2}"/>
            </c:ext>
          </c:extLst>
        </c:ser>
        <c:ser>
          <c:idx val="7"/>
          <c:order val="9"/>
          <c:tx>
            <c:strRef>
              <c:f>Base!$A$41</c:f>
              <c:strCache>
                <c:ptCount val="1"/>
                <c:pt idx="0">
                  <c:v>Td.Mean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Base!$AL$41:$EG$41</c:f>
              <c:numCache>
                <c:formatCode>General</c:formatCode>
                <c:ptCount val="100"/>
                <c:pt idx="0">
                  <c:v>2.7289311837811465</c:v>
                </c:pt>
                <c:pt idx="1">
                  <c:v>4.9399593213694803</c:v>
                </c:pt>
                <c:pt idx="2">
                  <c:v>2.2156373423421472</c:v>
                </c:pt>
                <c:pt idx="3">
                  <c:v>1.793368282702273</c:v>
                </c:pt>
                <c:pt idx="4">
                  <c:v>2.1890912367873079</c:v>
                </c:pt>
                <c:pt idx="5">
                  <c:v>2.4889058898109968</c:v>
                </c:pt>
                <c:pt idx="6">
                  <c:v>2.4302213487144106</c:v>
                </c:pt>
                <c:pt idx="7">
                  <c:v>1.7790110158708947</c:v>
                </c:pt>
                <c:pt idx="8">
                  <c:v>1.87143990132952</c:v>
                </c:pt>
                <c:pt idx="9">
                  <c:v>2.4358932244322031</c:v>
                </c:pt>
                <c:pt idx="10">
                  <c:v>2.445970811796188</c:v>
                </c:pt>
                <c:pt idx="11">
                  <c:v>3.2979218613026053</c:v>
                </c:pt>
                <c:pt idx="12">
                  <c:v>3.1932389261256637</c:v>
                </c:pt>
                <c:pt idx="13">
                  <c:v>2.8487543263129962</c:v>
                </c:pt>
                <c:pt idx="14">
                  <c:v>2.5887832981835532</c:v>
                </c:pt>
                <c:pt idx="15">
                  <c:v>2.5134800820761223</c:v>
                </c:pt>
                <c:pt idx="16">
                  <c:v>2.6781255731757567</c:v>
                </c:pt>
                <c:pt idx="17">
                  <c:v>2.7482649903663119</c:v>
                </c:pt>
                <c:pt idx="18">
                  <c:v>2.8447595033830955</c:v>
                </c:pt>
                <c:pt idx="19">
                  <c:v>2.8035981876101652</c:v>
                </c:pt>
                <c:pt idx="20">
                  <c:v>2.7149949094502381</c:v>
                </c:pt>
                <c:pt idx="21">
                  <c:v>2.8962595705525418</c:v>
                </c:pt>
                <c:pt idx="22">
                  <c:v>2.8087364535670862</c:v>
                </c:pt>
                <c:pt idx="23">
                  <c:v>3.6269563119567549</c:v>
                </c:pt>
                <c:pt idx="24">
                  <c:v>4.452921745947668</c:v>
                </c:pt>
                <c:pt idx="25">
                  <c:v>4.3944887349594319</c:v>
                </c:pt>
                <c:pt idx="26">
                  <c:v>4.8238589281622293</c:v>
                </c:pt>
                <c:pt idx="27">
                  <c:v>5.1758250820245095</c:v>
                </c:pt>
                <c:pt idx="28">
                  <c:v>4.8510620018813819</c:v>
                </c:pt>
                <c:pt idx="29">
                  <c:v>4.8598618643563061</c:v>
                </c:pt>
                <c:pt idx="30">
                  <c:v>5.0636579082415549</c:v>
                </c:pt>
                <c:pt idx="31">
                  <c:v>6.1423361060121504</c:v>
                </c:pt>
                <c:pt idx="32">
                  <c:v>7.3269115933839064</c:v>
                </c:pt>
                <c:pt idx="33">
                  <c:v>8.1237819241770026</c:v>
                </c:pt>
                <c:pt idx="34">
                  <c:v>8.3872527797659266</c:v>
                </c:pt>
                <c:pt idx="35">
                  <c:v>8.3848859055334497</c:v>
                </c:pt>
                <c:pt idx="36">
                  <c:v>8.9338399491983225</c:v>
                </c:pt>
                <c:pt idx="37">
                  <c:v>10.328878101426373</c:v>
                </c:pt>
                <c:pt idx="38">
                  <c:v>12.306065995239203</c:v>
                </c:pt>
                <c:pt idx="39">
                  <c:v>15.133510315685401</c:v>
                </c:pt>
                <c:pt idx="40">
                  <c:v>15.767679292463418</c:v>
                </c:pt>
                <c:pt idx="41">
                  <c:v>15.08045176188269</c:v>
                </c:pt>
                <c:pt idx="42">
                  <c:v>15.785634917107483</c:v>
                </c:pt>
                <c:pt idx="43">
                  <c:v>17.699577765342678</c:v>
                </c:pt>
                <c:pt idx="44">
                  <c:v>20.375812316244922</c:v>
                </c:pt>
                <c:pt idx="45">
                  <c:v>25.162293538931351</c:v>
                </c:pt>
                <c:pt idx="46">
                  <c:v>29.869853003692441</c:v>
                </c:pt>
                <c:pt idx="47">
                  <c:v>34.317170443219524</c:v>
                </c:pt>
                <c:pt idx="48">
                  <c:v>35.58021957764651</c:v>
                </c:pt>
                <c:pt idx="49">
                  <c:v>34.833579550189818</c:v>
                </c:pt>
                <c:pt idx="50">
                  <c:v>31.64249224275607</c:v>
                </c:pt>
                <c:pt idx="51">
                  <c:v>36.552568009532308</c:v>
                </c:pt>
                <c:pt idx="52">
                  <c:v>38.741456891406905</c:v>
                </c:pt>
                <c:pt idx="53">
                  <c:v>49.435180959879439</c:v>
                </c:pt>
                <c:pt idx="54">
                  <c:v>56.830980644890182</c:v>
                </c:pt>
                <c:pt idx="55">
                  <c:v>52.703980189592428</c:v>
                </c:pt>
                <c:pt idx="56">
                  <c:v>49.393195505802986</c:v>
                </c:pt>
                <c:pt idx="57">
                  <c:v>52.812858400520838</c:v>
                </c:pt>
                <c:pt idx="58">
                  <c:v>58.770141505694603</c:v>
                </c:pt>
                <c:pt idx="59">
                  <c:v>67.409601426015385</c:v>
                </c:pt>
                <c:pt idx="60">
                  <c:v>80.491043322134516</c:v>
                </c:pt>
                <c:pt idx="61">
                  <c:v>85.578059211762493</c:v>
                </c:pt>
                <c:pt idx="62">
                  <c:v>79.322994336644669</c:v>
                </c:pt>
                <c:pt idx="63">
                  <c:v>79.674365171195277</c:v>
                </c:pt>
                <c:pt idx="64">
                  <c:v>88.836720428602007</c:v>
                </c:pt>
                <c:pt idx="65">
                  <c:v>101.16501847773222</c:v>
                </c:pt>
                <c:pt idx="66">
                  <c:v>120.31572143878959</c:v>
                </c:pt>
                <c:pt idx="67">
                  <c:v>154.04301144196734</c:v>
                </c:pt>
                <c:pt idx="68">
                  <c:v>144.61609845338725</c:v>
                </c:pt>
                <c:pt idx="69">
                  <c:v>127.80756412019007</c:v>
                </c:pt>
                <c:pt idx="70">
                  <c:v>114.75125147875494</c:v>
                </c:pt>
                <c:pt idx="71">
                  <c:v>109.84602350660495</c:v>
                </c:pt>
                <c:pt idx="72">
                  <c:v>124.45039022209129</c:v>
                </c:pt>
                <c:pt idx="73">
                  <c:v>149.271485605631</c:v>
                </c:pt>
                <c:pt idx="74">
                  <c:v>154.32795501063634</c:v>
                </c:pt>
                <c:pt idx="75">
                  <c:v>171.31032737174635</c:v>
                </c:pt>
                <c:pt idx="76">
                  <c:v>155.06990411900546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75-421C-97BE-CD41BADD3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008384"/>
        <c:axId val="565008712"/>
      </c:scatterChart>
      <c:dateAx>
        <c:axId val="56500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5008712"/>
        <c:crosses val="autoZero"/>
        <c:auto val="1"/>
        <c:lblOffset val="100"/>
        <c:baseTimeUnit val="days"/>
      </c:dateAx>
      <c:valAx>
        <c:axId val="5650087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Doubling</a:t>
                </a:r>
                <a:r>
                  <a:rPr lang="de-DE" baseline="0"/>
                  <a:t> time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500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Cases regresion check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Base!$A$11</c:f>
              <c:strCache>
                <c:ptCount val="1"/>
                <c:pt idx="0">
                  <c:v>Cases.Model.Estimated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0471369203849519"/>
                  <c:y val="2.53678186060075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Base!$B$3:$EG$3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1966</c:v>
                </c:pt>
                <c:pt idx="50">
                  <c:v>2745</c:v>
                </c:pt>
                <c:pt idx="51">
                  <c:v>3675</c:v>
                </c:pt>
                <c:pt idx="52">
                  <c:v>4599</c:v>
                </c:pt>
                <c:pt idx="53">
                  <c:v>5813</c:v>
                </c:pt>
                <c:pt idx="54" formatCode="0">
                  <c:v>7272</c:v>
                </c:pt>
                <c:pt idx="55">
                  <c:v>9367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22364</c:v>
                </c:pt>
                <c:pt idx="60">
                  <c:v>24873</c:v>
                </c:pt>
                <c:pt idx="61">
                  <c:v>29056</c:v>
                </c:pt>
                <c:pt idx="62">
                  <c:v>32991</c:v>
                </c:pt>
                <c:pt idx="63">
                  <c:v>37323</c:v>
                </c:pt>
                <c:pt idx="64">
                  <c:v>43938</c:v>
                </c:pt>
                <c:pt idx="65" formatCode="0">
                  <c:v>50871</c:v>
                </c:pt>
                <c:pt idx="66" formatCode="0">
                  <c:v>57695</c:v>
                </c:pt>
                <c:pt idx="67" formatCode="0">
                  <c:v>62435</c:v>
                </c:pt>
                <c:pt idx="68" formatCode="0">
                  <c:v>66885</c:v>
                </c:pt>
                <c:pt idx="69" formatCode="0">
                  <c:v>71808</c:v>
                </c:pt>
                <c:pt idx="70" formatCode="0">
                  <c:v>77766</c:v>
                </c:pt>
                <c:pt idx="71" formatCode="0">
                  <c:v>84794</c:v>
                </c:pt>
                <c:pt idx="72" formatCode="0">
                  <c:v>91159</c:v>
                </c:pt>
                <c:pt idx="73" formatCode="0">
                  <c:v>96092</c:v>
                </c:pt>
                <c:pt idx="74" formatCode="0">
                  <c:v>100123</c:v>
                </c:pt>
                <c:pt idx="75" formatCode="0">
                  <c:v>103374</c:v>
                </c:pt>
                <c:pt idx="76" formatCode="0">
                  <c:v>107663</c:v>
                </c:pt>
                <c:pt idx="77" formatCode="0">
                  <c:v>113296</c:v>
                </c:pt>
                <c:pt idx="78" formatCode="0">
                  <c:v>118235</c:v>
                </c:pt>
                <c:pt idx="79" formatCode="0">
                  <c:v>122171</c:v>
                </c:pt>
                <c:pt idx="80" formatCode="0">
                  <c:v>125452</c:v>
                </c:pt>
                <c:pt idx="81" formatCode="0">
                  <c:v>127854</c:v>
                </c:pt>
                <c:pt idx="82" formatCode="0">
                  <c:v>130072</c:v>
                </c:pt>
                <c:pt idx="83">
                  <c:v>132210</c:v>
                </c:pt>
                <c:pt idx="84" formatCode="0">
                  <c:v>134753</c:v>
                </c:pt>
                <c:pt idx="85" formatCode="0">
                  <c:v>137698</c:v>
                </c:pt>
                <c:pt idx="86" formatCode="0">
                  <c:v>141397</c:v>
                </c:pt>
                <c:pt idx="87" formatCode="0">
                  <c:v>143475</c:v>
                </c:pt>
                <c:pt idx="88" formatCode="0">
                  <c:v>145742</c:v>
                </c:pt>
                <c:pt idx="89" formatCode="0">
                  <c:v>147065</c:v>
                </c:pt>
                <c:pt idx="90" formatCode="0">
                  <c:v>148453</c:v>
                </c:pt>
                <c:pt idx="91" formatCode="0">
                  <c:v>150648</c:v>
                </c:pt>
                <c:pt idx="92" formatCode="0">
                  <c:v>153129</c:v>
                </c:pt>
                <c:pt idx="93" formatCode="0">
                  <c:v>154999</c:v>
                </c:pt>
                <c:pt idx="94" formatCode="0">
                  <c:v>156513</c:v>
                </c:pt>
                <c:pt idx="95" formatCode="0">
                  <c:v>157770</c:v>
                </c:pt>
                <c:pt idx="96" formatCode="0">
                  <c:v>158758</c:v>
                </c:pt>
                <c:pt idx="97" formatCode="0">
                  <c:v>159912</c:v>
                </c:pt>
                <c:pt idx="98" formatCode="0">
                  <c:v>161539</c:v>
                </c:pt>
                <c:pt idx="99" formatCode="0">
                  <c:v>163009</c:v>
                </c:pt>
                <c:pt idx="100" formatCode="0">
                  <c:v>164077</c:v>
                </c:pt>
                <c:pt idx="101">
                  <c:v>164967</c:v>
                </c:pt>
                <c:pt idx="102">
                  <c:v>165664</c:v>
                </c:pt>
                <c:pt idx="103">
                  <c:v>166152</c:v>
                </c:pt>
                <c:pt idx="104">
                  <c:v>167007</c:v>
                </c:pt>
                <c:pt idx="105">
                  <c:v>168162</c:v>
                </c:pt>
                <c:pt idx="106">
                  <c:v>169430</c:v>
                </c:pt>
                <c:pt idx="107">
                  <c:v>170588</c:v>
                </c:pt>
                <c:pt idx="108">
                  <c:v>171324</c:v>
                </c:pt>
                <c:pt idx="109">
                  <c:v>171879</c:v>
                </c:pt>
                <c:pt idx="110">
                  <c:v>172576</c:v>
                </c:pt>
                <c:pt idx="111">
                  <c:v>173171</c:v>
                </c:pt>
                <c:pt idx="112">
                  <c:v>174098</c:v>
                </c:pt>
              </c:numCache>
            </c:numRef>
          </c:xVal>
          <c:yVal>
            <c:numRef>
              <c:f>Base!$B$11:$EG$11</c:f>
              <c:numCache>
                <c:formatCode>0</c:formatCode>
                <c:ptCount val="136"/>
                <c:pt idx="33">
                  <c:v>40.993477170095332</c:v>
                </c:pt>
                <c:pt idx="34">
                  <c:v>52.634824353719502</c:v>
                </c:pt>
                <c:pt idx="35">
                  <c:v>67.581415142211185</c:v>
                </c:pt>
                <c:pt idx="36">
                  <c:v>86.771247838058486</c:v>
                </c:pt>
                <c:pt idx="37">
                  <c:v>111.40823369900589</c:v>
                </c:pt>
                <c:pt idx="38">
                  <c:v>143.03739737313788</c:v>
                </c:pt>
                <c:pt idx="39">
                  <c:v>183.64122529714567</c:v>
                </c:pt>
                <c:pt idx="40">
                  <c:v>235.76303221448811</c:v>
                </c:pt>
                <c:pt idx="41">
                  <c:v>302.66479519667456</c:v>
                </c:pt>
                <c:pt idx="42">
                  <c:v>388.52887568964985</c:v>
                </c:pt>
                <c:pt idx="43">
                  <c:v>498.71548827990972</c:v>
                </c:pt>
                <c:pt idx="44">
                  <c:v>640.09075366528248</c:v>
                </c:pt>
                <c:pt idx="45">
                  <c:v>821.44375016010758</c:v>
                </c:pt>
                <c:pt idx="46">
                  <c:v>1054.0151670331247</c:v>
                </c:pt>
                <c:pt idx="47">
                  <c:v>1352.1648866622938</c:v>
                </c:pt>
                <c:pt idx="48">
                  <c:v>1734.2108301943547</c:v>
                </c:pt>
                <c:pt idx="49">
                  <c:v>2223.4761344059057</c:v>
                </c:pt>
                <c:pt idx="50">
                  <c:v>2849.5851040612274</c:v>
                </c:pt>
                <c:pt idx="51">
                  <c:v>3650.0484681194616</c:v>
                </c:pt>
                <c:pt idx="52">
                  <c:v>4672.1719798877093</c:v>
                </c:pt>
                <c:pt idx="53">
                  <c:v>5975.3040376278886</c:v>
                </c:pt>
                <c:pt idx="54">
                  <c:v>7633.3995806132043</c:v>
                </c:pt>
                <c:pt idx="55">
                  <c:v>9737.8070842790657</c:v>
                </c:pt>
                <c:pt idx="56">
                  <c:v>12400.066829756401</c:v>
                </c:pt>
                <c:pt idx="57">
                  <c:v>15754.32222882691</c:v>
                </c:pt>
                <c:pt idx="58">
                  <c:v>19958.673349808512</c:v>
                </c:pt>
                <c:pt idx="59">
                  <c:v>23127.099526850074</c:v>
                </c:pt>
                <c:pt idx="60">
                  <c:v>26744.711970229684</c:v>
                </c:pt>
                <c:pt idx="61">
                  <c:v>30857.320344932399</c:v>
                </c:pt>
                <c:pt idx="62">
                  <c:v>35509.591393327079</c:v>
                </c:pt>
                <c:pt idx="63">
                  <c:v>40742.875071739443</c:v>
                </c:pt>
                <c:pt idx="64">
                  <c:v>46592.515806623996</c:v>
                </c:pt>
                <c:pt idx="65">
                  <c:v>53084.699854226215</c:v>
                </c:pt>
                <c:pt idx="66">
                  <c:v>60232.972824122058</c:v>
                </c:pt>
                <c:pt idx="67">
                  <c:v>64971.694909684287</c:v>
                </c:pt>
                <c:pt idx="68">
                  <c:v>69916.537049797844</c:v>
                </c:pt>
                <c:pt idx="69">
                  <c:v>75050.995050117766</c:v>
                </c:pt>
                <c:pt idx="70">
                  <c:v>80354.915596572944</c:v>
                </c:pt>
                <c:pt idx="71">
                  <c:v>85804.666922446137</c:v>
                </c:pt>
                <c:pt idx="72">
                  <c:v>91373.447275860715</c:v>
                </c:pt>
                <c:pt idx="73">
                  <c:v>97031.729597678408</c:v>
                </c:pt>
                <c:pt idx="74">
                  <c:v>102747.83157648382</c:v>
                </c:pt>
                <c:pt idx="75">
                  <c:v>108488.59091470488</c:v>
                </c:pt>
                <c:pt idx="76">
                  <c:v>111769.03649228126</c:v>
                </c:pt>
                <c:pt idx="77">
                  <c:v>114986.15211332592</c:v>
                </c:pt>
                <c:pt idx="78">
                  <c:v>118132.12389407647</c:v>
                </c:pt>
                <c:pt idx="79">
                  <c:v>121199.88944916004</c:v>
                </c:pt>
                <c:pt idx="80">
                  <c:v>124183.18639668026</c:v>
                </c:pt>
                <c:pt idx="81">
                  <c:v>127076.58439068307</c:v>
                </c:pt>
                <c:pt idx="82">
                  <c:v>129875.50099988248</c:v>
                </c:pt>
                <c:pt idx="83">
                  <c:v>132576.20223678675</c:v>
                </c:pt>
                <c:pt idx="84">
                  <c:v>135175.78895016928</c:v>
                </c:pt>
                <c:pt idx="85">
                  <c:v>137672.17061400399</c:v>
                </c:pt>
                <c:pt idx="86">
                  <c:v>140064.02827206696</c:v>
                </c:pt>
                <c:pt idx="87">
                  <c:v>142350.76853013647</c:v>
                </c:pt>
                <c:pt idx="88">
                  <c:v>144532.4705330951</c:v>
                </c:pt>
                <c:pt idx="89">
                  <c:v>146609.82783229454</c:v>
                </c:pt>
                <c:pt idx="90">
                  <c:v>148584.08695205025</c:v>
                </c:pt>
                <c:pt idx="91">
                  <c:v>150456.98431727497</c:v>
                </c:pt>
                <c:pt idx="92">
                  <c:v>152230.68302148647</c:v>
                </c:pt>
                <c:pt idx="93">
                  <c:v>153907.71070949451</c:v>
                </c:pt>
                <c:pt idx="94">
                  <c:v>155490.899634339</c:v>
                </c:pt>
                <c:pt idx="95">
                  <c:v>156983.32973402302</c:v>
                </c:pt>
                <c:pt idx="96">
                  <c:v>158388.27536866441</c:v>
                </c:pt>
                <c:pt idx="97">
                  <c:v>159709.15616917578</c:v>
                </c:pt>
                <c:pt idx="98">
                  <c:v>160949.49227874531</c:v>
                </c:pt>
                <c:pt idx="99">
                  <c:v>162112.86412071678</c:v>
                </c:pt>
                <c:pt idx="100">
                  <c:v>163202.87670191785</c:v>
                </c:pt>
                <c:pt idx="101">
                  <c:v>164223.12835881463</c:v>
                </c:pt>
                <c:pt idx="102">
                  <c:v>165177.18377390754</c:v>
                </c:pt>
                <c:pt idx="103">
                  <c:v>166068.55102972919</c:v>
                </c:pt>
                <c:pt idx="104">
                  <c:v>167248.5310010807</c:v>
                </c:pt>
                <c:pt idx="105">
                  <c:v>168349.64685049216</c:v>
                </c:pt>
                <c:pt idx="106">
                  <c:v>169376.10006079543</c:v>
                </c:pt>
                <c:pt idx="107">
                  <c:v>170332.02411267467</c:v>
                </c:pt>
                <c:pt idx="108">
                  <c:v>171221.45949493645</c:v>
                </c:pt>
                <c:pt idx="109">
                  <c:v>172048.33340388146</c:v>
                </c:pt>
                <c:pt idx="110">
                  <c:v>172816.4436845881</c:v>
                </c:pt>
                <c:pt idx="111">
                  <c:v>173529.44656172555</c:v>
                </c:pt>
                <c:pt idx="112">
                  <c:v>174190.84771518945</c:v>
                </c:pt>
                <c:pt idx="113">
                  <c:v>174803.99627323629</c:v>
                </c:pt>
                <c:pt idx="114">
                  <c:v>175372.08132012619</c:v>
                </c:pt>
                <c:pt idx="115">
                  <c:v>175898.13054424277</c:v>
                </c:pt>
                <c:pt idx="116">
                  <c:v>176385.01068433165</c:v>
                </c:pt>
                <c:pt idx="117">
                  <c:v>176835.42946435307</c:v>
                </c:pt>
                <c:pt idx="118">
                  <c:v>177251.938740293</c:v>
                </c:pt>
                <c:pt idx="119">
                  <c:v>177636.9386142272</c:v>
                </c:pt>
                <c:pt idx="120">
                  <c:v>177992.68230135026</c:v>
                </c:pt>
                <c:pt idx="121">
                  <c:v>178321.28156412902</c:v>
                </c:pt>
                <c:pt idx="122">
                  <c:v>178624.7125539619</c:v>
                </c:pt>
                <c:pt idx="123">
                  <c:v>178904.82192458646</c:v>
                </c:pt>
                <c:pt idx="124">
                  <c:v>179163.33310295301</c:v>
                </c:pt>
                <c:pt idx="125">
                  <c:v>179401.85262241325</c:v>
                </c:pt>
                <c:pt idx="126">
                  <c:v>179621.87643996536</c:v>
                </c:pt>
                <c:pt idx="127">
                  <c:v>179824.79617408046</c:v>
                </c:pt>
                <c:pt idx="128">
                  <c:v>180011.90521247318</c:v>
                </c:pt>
                <c:pt idx="129">
                  <c:v>180184.40465023593</c:v>
                </c:pt>
                <c:pt idx="130">
                  <c:v>180343.40902820788</c:v>
                </c:pt>
                <c:pt idx="131">
                  <c:v>180489.95184946313</c:v>
                </c:pt>
                <c:pt idx="132">
                  <c:v>180624.99085854314</c:v>
                </c:pt>
                <c:pt idx="133">
                  <c:v>180749.41307367905</c:v>
                </c:pt>
                <c:pt idx="134">
                  <c:v>180864.03956688856</c:v>
                </c:pt>
                <c:pt idx="135">
                  <c:v>180969.62999062683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14-48F9-B8CF-D4A641DE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145616"/>
        <c:axId val="1644146600"/>
      </c:scatterChart>
      <c:valAx>
        <c:axId val="164414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Cases.Real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4146600"/>
        <c:crosses val="autoZero"/>
        <c:crossBetween val="midCat"/>
      </c:valAx>
      <c:valAx>
        <c:axId val="164414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414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Deaths regression</a:t>
            </a:r>
            <a:r>
              <a:rPr lang="de-DE" baseline="0"/>
              <a:t> check</a:t>
            </a:r>
            <a:endParaRPr lang="de-DE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Base!$A$28</c:f>
              <c:strCache>
                <c:ptCount val="1"/>
                <c:pt idx="0">
                  <c:v>Deaths.Model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7.6422707370756821E-2"/>
                  <c:y val="8.819073449340155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Base!$B$24:$EG$24</c:f>
              <c:numCache>
                <c:formatCode>General</c:formatCode>
                <c:ptCount val="136"/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6</c:v>
                </c:pt>
                <c:pt idx="51">
                  <c:v>8</c:v>
                </c:pt>
                <c:pt idx="52">
                  <c:v>9</c:v>
                </c:pt>
                <c:pt idx="53">
                  <c:v>13</c:v>
                </c:pt>
                <c:pt idx="54">
                  <c:v>17</c:v>
                </c:pt>
                <c:pt idx="55">
                  <c:v>26</c:v>
                </c:pt>
                <c:pt idx="56">
                  <c:v>28</c:v>
                </c:pt>
                <c:pt idx="57">
                  <c:v>44</c:v>
                </c:pt>
                <c:pt idx="58">
                  <c:v>68</c:v>
                </c:pt>
                <c:pt idx="59">
                  <c:v>84</c:v>
                </c:pt>
                <c:pt idx="60">
                  <c:v>94</c:v>
                </c:pt>
                <c:pt idx="61">
                  <c:v>123</c:v>
                </c:pt>
                <c:pt idx="62">
                  <c:v>159</c:v>
                </c:pt>
                <c:pt idx="63">
                  <c:v>206</c:v>
                </c:pt>
                <c:pt idx="64">
                  <c:v>267</c:v>
                </c:pt>
                <c:pt idx="65">
                  <c:v>351</c:v>
                </c:pt>
                <c:pt idx="66">
                  <c:v>433</c:v>
                </c:pt>
                <c:pt idx="67">
                  <c:v>541</c:v>
                </c:pt>
                <c:pt idx="68">
                  <c:v>645</c:v>
                </c:pt>
                <c:pt idx="69">
                  <c:v>775</c:v>
                </c:pt>
                <c:pt idx="70">
                  <c:v>931</c:v>
                </c:pt>
                <c:pt idx="71">
                  <c:v>1107</c:v>
                </c:pt>
                <c:pt idx="72">
                  <c:v>1275</c:v>
                </c:pt>
                <c:pt idx="73">
                  <c:v>1444</c:v>
                </c:pt>
                <c:pt idx="74">
                  <c:v>1584</c:v>
                </c:pt>
                <c:pt idx="75">
                  <c:v>1810</c:v>
                </c:pt>
                <c:pt idx="76">
                  <c:v>2016</c:v>
                </c:pt>
                <c:pt idx="77">
                  <c:v>2349</c:v>
                </c:pt>
                <c:pt idx="78">
                  <c:v>2607</c:v>
                </c:pt>
                <c:pt idx="79">
                  <c:v>2736</c:v>
                </c:pt>
                <c:pt idx="80">
                  <c:v>2871</c:v>
                </c:pt>
                <c:pt idx="81">
                  <c:v>3022</c:v>
                </c:pt>
                <c:pt idx="82">
                  <c:v>3194</c:v>
                </c:pt>
                <c:pt idx="83">
                  <c:v>3495</c:v>
                </c:pt>
                <c:pt idx="84">
                  <c:v>3804</c:v>
                </c:pt>
                <c:pt idx="85">
                  <c:v>4052</c:v>
                </c:pt>
                <c:pt idx="86">
                  <c:v>4352</c:v>
                </c:pt>
                <c:pt idx="87">
                  <c:v>4477</c:v>
                </c:pt>
                <c:pt idx="88">
                  <c:v>4642</c:v>
                </c:pt>
                <c:pt idx="89">
                  <c:v>4862</c:v>
                </c:pt>
                <c:pt idx="90">
                  <c:v>5086</c:v>
                </c:pt>
                <c:pt idx="91">
                  <c:v>5315</c:v>
                </c:pt>
                <c:pt idx="92">
                  <c:v>5575</c:v>
                </c:pt>
                <c:pt idx="93">
                  <c:v>5760</c:v>
                </c:pt>
                <c:pt idx="94">
                  <c:v>5877</c:v>
                </c:pt>
                <c:pt idx="95">
                  <c:v>5976</c:v>
                </c:pt>
                <c:pt idx="96">
                  <c:v>6126</c:v>
                </c:pt>
                <c:pt idx="97">
                  <c:v>6314</c:v>
                </c:pt>
                <c:pt idx="98">
                  <c:v>6467</c:v>
                </c:pt>
                <c:pt idx="99">
                  <c:v>6623</c:v>
                </c:pt>
                <c:pt idx="100">
                  <c:v>6736</c:v>
                </c:pt>
                <c:pt idx="101">
                  <c:v>6812</c:v>
                </c:pt>
                <c:pt idx="102">
                  <c:v>6866</c:v>
                </c:pt>
                <c:pt idx="103">
                  <c:v>6993</c:v>
                </c:pt>
                <c:pt idx="104">
                  <c:v>7134</c:v>
                </c:pt>
                <c:pt idx="105">
                  <c:v>7275</c:v>
                </c:pt>
                <c:pt idx="106">
                  <c:v>7392</c:v>
                </c:pt>
                <c:pt idx="107">
                  <c:v>7510</c:v>
                </c:pt>
                <c:pt idx="108">
                  <c:v>7549</c:v>
                </c:pt>
                <c:pt idx="109">
                  <c:v>7569</c:v>
                </c:pt>
                <c:pt idx="110">
                  <c:v>7661</c:v>
                </c:pt>
                <c:pt idx="111">
                  <c:v>7738</c:v>
                </c:pt>
                <c:pt idx="112">
                  <c:v>7859</c:v>
                </c:pt>
              </c:numCache>
            </c:numRef>
          </c:xVal>
          <c:yVal>
            <c:numRef>
              <c:f>Base!$B$28:$EG$28</c:f>
              <c:numCache>
                <c:formatCode>General</c:formatCode>
                <c:ptCount val="136"/>
                <c:pt idx="47" formatCode="0">
                  <c:v>3.8342844640677027</c:v>
                </c:pt>
                <c:pt idx="48" formatCode="0">
                  <c:v>4.9229539770887332</c:v>
                </c:pt>
                <c:pt idx="49" formatCode="0">
                  <c:v>6.3205967897576842</c:v>
                </c:pt>
                <c:pt idx="50" formatCode="0">
                  <c:v>8.1148158481404824</c:v>
                </c:pt>
                <c:pt idx="51" formatCode="0">
                  <c:v>10.417996215850332</c:v>
                </c:pt>
                <c:pt idx="52" formatCode="0">
                  <c:v>13.374279510290007</c:v>
                </c:pt>
                <c:pt idx="53" formatCode="0">
                  <c:v>17.168477681441271</c:v>
                </c:pt>
                <c:pt idx="54" formatCode="0">
                  <c:v>22.037450150196925</c:v>
                </c:pt>
                <c:pt idx="55" formatCode="0">
                  <c:v>28.28459995127222</c:v>
                </c:pt>
                <c:pt idx="56" formatCode="0">
                  <c:v>36.298302580857367</c:v>
                </c:pt>
                <c:pt idx="57" formatCode="0">
                  <c:v>46.575266353081652</c:v>
                </c:pt>
                <c:pt idx="58" formatCode="0">
                  <c:v>59.750031801583759</c:v>
                </c:pt>
                <c:pt idx="59" formatCode="0">
                  <c:v>76.632038944997944</c:v>
                </c:pt>
                <c:pt idx="60" formatCode="0">
                  <c:v>98.251900379362283</c:v>
                </c:pt>
                <c:pt idx="61" formatCode="0">
                  <c:v>125.9186673670081</c:v>
                </c:pt>
                <c:pt idx="62" formatCode="0">
                  <c:v>161.28987980585575</c:v>
                </c:pt>
                <c:pt idx="63" formatCode="0">
                  <c:v>206.45590425724501</c:v>
                </c:pt>
                <c:pt idx="64" formatCode="0">
                  <c:v>264.03925275243881</c:v>
                </c:pt>
                <c:pt idx="65" formatCode="0">
                  <c:v>337.30787731196699</c:v>
                </c:pt>
                <c:pt idx="66" formatCode="0">
                  <c:v>430.29832286177106</c:v>
                </c:pt>
                <c:pt idx="67" formatCode="0">
                  <c:v>547.93937834650433</c:v>
                </c:pt>
                <c:pt idx="68" formatCode="0">
                  <c:v>696.15862937276711</c:v>
                </c:pt>
                <c:pt idx="69" formatCode="0">
                  <c:v>881.94226838129543</c:v>
                </c:pt>
                <c:pt idx="70" formatCode="0">
                  <c:v>1021.9500194378306</c:v>
                </c:pt>
                <c:pt idx="71" formatCode="0">
                  <c:v>1181.8066025142411</c:v>
                </c:pt>
                <c:pt idx="72" formatCode="0">
                  <c:v>1363.5362743906555</c:v>
                </c:pt>
                <c:pt idx="73" formatCode="0">
                  <c:v>1569.1127879010201</c:v>
                </c:pt>
                <c:pt idx="74" formatCode="0">
                  <c:v>1800.3633323399399</c:v>
                </c:pt>
                <c:pt idx="75" formatCode="0">
                  <c:v>2058.8497221174066</c:v>
                </c:pt>
                <c:pt idx="76" formatCode="0">
                  <c:v>2345.7290865590367</c:v>
                </c:pt>
                <c:pt idx="77" formatCode="0">
                  <c:v>2661.5999847687672</c:v>
                </c:pt>
                <c:pt idx="78" formatCode="0">
                  <c:v>2870.9966331391543</c:v>
                </c:pt>
                <c:pt idx="79" formatCode="0">
                  <c:v>3089.5014013371351</c:v>
                </c:pt>
                <c:pt idx="80" formatCode="0">
                  <c:v>3316.3849950682861</c:v>
                </c:pt>
                <c:pt idx="81" formatCode="0">
                  <c:v>3550.756871198003</c:v>
                </c:pt>
                <c:pt idx="82" formatCode="0">
                  <c:v>3791.5727792603875</c:v>
                </c:pt>
                <c:pt idx="83" formatCode="0">
                  <c:v>4037.648392149491</c:v>
                </c:pt>
                <c:pt idx="84" formatCode="0">
                  <c:v>4287.6789557337006</c:v>
                </c:pt>
                <c:pt idx="85" formatCode="0">
                  <c:v>4540.2644786855417</c:v>
                </c:pt>
                <c:pt idx="86" formatCode="0">
                  <c:v>4793.9395714256334</c:v>
                </c:pt>
                <c:pt idx="87" formatCode="0">
                  <c:v>4938.8972829569357</c:v>
                </c:pt>
                <c:pt idx="88" formatCode="0">
                  <c:v>5081.0565436823663</c:v>
                </c:pt>
                <c:pt idx="89" formatCode="0">
                  <c:v>5220.072070413521</c:v>
                </c:pt>
                <c:pt idx="90" formatCode="0">
                  <c:v>5355.6317874895176</c:v>
                </c:pt>
                <c:pt idx="91" formatCode="0">
                  <c:v>5487.4589701402292</c:v>
                </c:pt>
                <c:pt idx="92" formatCode="0">
                  <c:v>5615.3136599503214</c:v>
                </c:pt>
                <c:pt idx="93" formatCode="0">
                  <c:v>5738.9933665151411</c:v>
                </c:pt>
                <c:pt idx="94" formatCode="0">
                  <c:v>5858.3330908219314</c:v>
                </c:pt>
                <c:pt idx="95" formatCode="0">
                  <c:v>5973.2047239546264</c:v>
                </c:pt>
                <c:pt idx="96" formatCode="0">
                  <c:v>6083.5158888682545</c:v>
                </c:pt>
                <c:pt idx="97" formatCode="0">
                  <c:v>6189.2083029693886</c:v>
                </c:pt>
                <c:pt idx="98" formatCode="0">
                  <c:v>6290.2557451041075</c:v>
                </c:pt>
                <c:pt idx="99" formatCode="0">
                  <c:v>6386.6617125598414</c:v>
                </c:pt>
                <c:pt idx="100" formatCode="0">
                  <c:v>6478.4568522759864</c:v>
                </c:pt>
                <c:pt idx="101" formatCode="0">
                  <c:v>6565.6962461942448</c:v>
                </c:pt>
                <c:pt idx="102" formatCode="0">
                  <c:v>6648.4566241903876</c:v>
                </c:pt>
                <c:pt idx="103" formatCode="0">
                  <c:v>6726.8335699522731</c:v>
                </c:pt>
                <c:pt idx="104" formatCode="0">
                  <c:v>6800.9387761138996</c:v>
                </c:pt>
                <c:pt idx="105" formatCode="0">
                  <c:v>6870.8973954660687</c:v>
                </c:pt>
                <c:pt idx="106" formatCode="0">
                  <c:v>6936.8455256071175</c:v>
                </c:pt>
                <c:pt idx="107" formatCode="0">
                  <c:v>6998.9278553417189</c:v>
                </c:pt>
                <c:pt idx="108" formatCode="0">
                  <c:v>7057.2954927616365</c:v>
                </c:pt>
                <c:pt idx="109" formatCode="0">
                  <c:v>7112.103987437441</c:v>
                </c:pt>
                <c:pt idx="110" formatCode="0">
                  <c:v>7163.5115526245881</c:v>
                </c:pt>
                <c:pt idx="111" formatCode="0">
                  <c:v>7211.6774878838878</c:v>
                </c:pt>
                <c:pt idx="112" formatCode="0">
                  <c:v>7256.7607980234407</c:v>
                </c:pt>
                <c:pt idx="113" formatCode="0">
                  <c:v>7298.9190007356719</c:v>
                </c:pt>
                <c:pt idx="114" formatCode="0">
                  <c:v>7338.3071126498271</c:v>
                </c:pt>
                <c:pt idx="115" formatCode="0">
                  <c:v>7390.4485648565314</c:v>
                </c:pt>
                <c:pt idx="116" formatCode="0">
                  <c:v>7439.1051360103347</c:v>
                </c:pt>
                <c:pt idx="117" formatCode="0">
                  <c:v>7484.4624830050871</c:v>
                </c:pt>
                <c:pt idx="118" formatCode="0">
                  <c:v>7526.7032578270528</c:v>
                </c:pt>
                <c:pt idx="119" formatCode="0">
                  <c:v>7566.0060032982628</c:v>
                </c:pt>
                <c:pt idx="120" formatCode="0">
                  <c:v>7602.5442560237343</c:v>
                </c:pt>
                <c:pt idx="121" formatCode="0">
                  <c:v>7636.4858367821498</c:v>
                </c:pt>
                <c:pt idx="122" formatCode="0">
                  <c:v>7667.9923083698941</c:v>
                </c:pt>
                <c:pt idx="123" formatCode="0">
                  <c:v>7697.2185812474754</c:v>
                </c:pt>
                <c:pt idx="124" formatCode="0">
                  <c:v>7724.3126481055697</c:v>
                </c:pt>
                <c:pt idx="125" formatCode="0">
                  <c:v>7749.4154295433227</c:v>
                </c:pt>
                <c:pt idx="126" formatCode="0">
                  <c:v>7772.6607143308429</c:v>
                </c:pt>
                <c:pt idx="127" formatCode="0">
                  <c:v>7794.1751791278775</c:v>
                </c:pt>
                <c:pt idx="128" formatCode="0">
                  <c:v>7814.07847398176</c:v>
                </c:pt>
                <c:pt idx="129" formatCode="0">
                  <c:v>7832.4833613801438</c:v>
                </c:pt>
                <c:pt idx="130" formatCode="0">
                  <c:v>7849.4958980449192</c:v>
                </c:pt>
                <c:pt idx="131" formatCode="0">
                  <c:v>7865.2156499986031</c:v>
                </c:pt>
                <c:pt idx="132" formatCode="0">
                  <c:v>7879.7359326909673</c:v>
                </c:pt>
                <c:pt idx="133" formatCode="0">
                  <c:v>7893.1440691327016</c:v>
                </c:pt>
                <c:pt idx="134" formatCode="0">
                  <c:v>7905.5216600373496</c:v>
                </c:pt>
                <c:pt idx="135" formatCode="0">
                  <c:v>7916.9448609212232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EA-4736-8C7E-F8E272E12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422192"/>
        <c:axId val="552417272"/>
      </c:scatterChart>
      <c:valAx>
        <c:axId val="55242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Deaths.Real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17272"/>
        <c:crosses val="autoZero"/>
        <c:crossBetween val="midCat"/>
      </c:valAx>
      <c:valAx>
        <c:axId val="55241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Deaths.Model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2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Base!$A$46</c:f>
              <c:strCache>
                <c:ptCount val="1"/>
                <c:pt idx="0">
                  <c:v>Grow.Rate.Mean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Base!$AL$1:$EH$1</c:f>
              <c:numCache>
                <c:formatCode>m/d/yyyy</c:formatCode>
                <c:ptCount val="101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</c:numCache>
            </c:numRef>
          </c:xVal>
          <c:yVal>
            <c:numRef>
              <c:f>Base!$AL$46:$EH$46</c:f>
              <c:numCache>
                <c:formatCode>General</c:formatCode>
                <c:ptCount val="101"/>
                <c:pt idx="0">
                  <c:v>0.25399950892112122</c:v>
                </c:pt>
                <c:pt idx="1">
                  <c:v>0.14031434986954255</c:v>
                </c:pt>
                <c:pt idx="2">
                  <c:v>0.31284324709350692</c:v>
                </c:pt>
                <c:pt idx="3">
                  <c:v>0.38650576529406511</c:v>
                </c:pt>
                <c:pt idx="4">
                  <c:v>0.31663695368732203</c:v>
                </c:pt>
                <c:pt idx="5">
                  <c:v>0.27849473272474023</c:v>
                </c:pt>
                <c:pt idx="6">
                  <c:v>0.28521977264606813</c:v>
                </c:pt>
                <c:pt idx="7">
                  <c:v>0.38962500758918739</c:v>
                </c:pt>
                <c:pt idx="8">
                  <c:v>0.37038174726717932</c:v>
                </c:pt>
                <c:pt idx="9">
                  <c:v>0.2845556503083238</c:v>
                </c:pt>
                <c:pt idx="10">
                  <c:v>0.28338325920207352</c:v>
                </c:pt>
                <c:pt idx="11">
                  <c:v>0.21017695679611029</c:v>
                </c:pt>
                <c:pt idx="12">
                  <c:v>0.21706712106285647</c:v>
                </c:pt>
                <c:pt idx="13">
                  <c:v>0.24331588517745295</c:v>
                </c:pt>
                <c:pt idx="14">
                  <c:v>0.26775017478145013</c:v>
                </c:pt>
                <c:pt idx="15">
                  <c:v>0.27577190107964139</c:v>
                </c:pt>
                <c:pt idx="16">
                  <c:v>0.25881802836377166</c:v>
                </c:pt>
                <c:pt idx="17">
                  <c:v>0.25221264433731216</c:v>
                </c:pt>
                <c:pt idx="18">
                  <c:v>0.24365756744485026</c:v>
                </c:pt>
                <c:pt idx="19">
                  <c:v>0.24723485113635194</c:v>
                </c:pt>
                <c:pt idx="20">
                  <c:v>0.25530330762214992</c:v>
                </c:pt>
                <c:pt idx="21">
                  <c:v>0.23932495126039696</c:v>
                </c:pt>
                <c:pt idx="22">
                  <c:v>0.24678256291353023</c:v>
                </c:pt>
                <c:pt idx="23">
                  <c:v>0.19110987862602349</c:v>
                </c:pt>
                <c:pt idx="24">
                  <c:v>0.15566120855160687</c:v>
                </c:pt>
                <c:pt idx="25">
                  <c:v>0.15773101772812809</c:v>
                </c:pt>
                <c:pt idx="26">
                  <c:v>0.14369142856008377</c:v>
                </c:pt>
                <c:pt idx="27">
                  <c:v>0.13392013245718548</c:v>
                </c:pt>
                <c:pt idx="28">
                  <c:v>0.14288565685021606</c:v>
                </c:pt>
                <c:pt idx="29">
                  <c:v>0.14262693053967149</c:v>
                </c:pt>
                <c:pt idx="30">
                  <c:v>0.13688665251888096</c:v>
                </c:pt>
                <c:pt idx="31">
                  <c:v>0.11284748483260126</c:v>
                </c:pt>
                <c:pt idx="32">
                  <c:v>9.4602913072657654E-2</c:v>
                </c:pt>
                <c:pt idx="33">
                  <c:v>8.5323213625058764E-2</c:v>
                </c:pt>
                <c:pt idx="34">
                  <c:v>8.2642934314815036E-2</c:v>
                </c:pt>
                <c:pt idx="35">
                  <c:v>8.2666262650337996E-2</c:v>
                </c:pt>
                <c:pt idx="36">
                  <c:v>7.7586702302870875E-2</c:v>
                </c:pt>
                <c:pt idx="37">
                  <c:v>6.7107692989834461E-2</c:v>
                </c:pt>
                <c:pt idx="38">
                  <c:v>5.6325651173015023E-2</c:v>
                </c:pt>
                <c:pt idx="39">
                  <c:v>4.5802141479463647E-2</c:v>
                </c:pt>
                <c:pt idx="40">
                  <c:v>4.3959999927906536E-2</c:v>
                </c:pt>
                <c:pt idx="41">
                  <c:v>4.5963290192137497E-2</c:v>
                </c:pt>
                <c:pt idx="42">
                  <c:v>4.3909996918068572E-2</c:v>
                </c:pt>
                <c:pt idx="43">
                  <c:v>3.9161791865859545E-2</c:v>
                </c:pt>
                <c:pt idx="44">
                  <c:v>3.4018137279725691E-2</c:v>
                </c:pt>
                <c:pt idx="45">
                  <c:v>2.7547058835773498E-2</c:v>
                </c:pt>
                <c:pt idx="46">
                  <c:v>2.3205577224442987E-2</c:v>
                </c:pt>
                <c:pt idx="47">
                  <c:v>2.0198261441945285E-2</c:v>
                </c:pt>
                <c:pt idx="48">
                  <c:v>1.948125078450666E-2</c:v>
                </c:pt>
                <c:pt idx="49">
                  <c:v>1.989882146798112E-2</c:v>
                </c:pt>
                <c:pt idx="50">
                  <c:v>2.1905581116753777E-2</c:v>
                </c:pt>
                <c:pt idx="51">
                  <c:v>1.89630227999079E-2</c:v>
                </c:pt>
                <c:pt idx="52">
                  <c:v>1.7891613691835364E-2</c:v>
                </c:pt>
                <c:pt idx="53">
                  <c:v>1.4021333938728555E-2</c:v>
                </c:pt>
                <c:pt idx="54">
                  <c:v>1.2196642969986616E-2</c:v>
                </c:pt>
                <c:pt idx="55">
                  <c:v>1.3151704635332695E-2</c:v>
                </c:pt>
                <c:pt idx="56">
                  <c:v>1.4033252423980354E-2</c:v>
                </c:pt>
                <c:pt idx="57">
                  <c:v>1.3124591274785262E-2</c:v>
                </c:pt>
                <c:pt idx="58">
                  <c:v>1.1794206425260724E-2</c:v>
                </c:pt>
                <c:pt idx="59">
                  <c:v>1.028261799353169E-2</c:v>
                </c:pt>
                <c:pt idx="60">
                  <c:v>8.6114821221274229E-3</c:v>
                </c:pt>
                <c:pt idx="61">
                  <c:v>8.0995898591805626E-3</c:v>
                </c:pt>
                <c:pt idx="62">
                  <c:v>8.7382881389757826E-3</c:v>
                </c:pt>
                <c:pt idx="63">
                  <c:v>8.6997515332640427E-3</c:v>
                </c:pt>
                <c:pt idx="64">
                  <c:v>7.8024850221370687E-3</c:v>
                </c:pt>
                <c:pt idx="65">
                  <c:v>6.8516488306925609E-3</c:v>
                </c:pt>
                <c:pt idx="66">
                  <c:v>5.7610690628870365E-3</c:v>
                </c:pt>
                <c:pt idx="67">
                  <c:v>4.4996989741470667E-3</c:v>
                </c:pt>
                <c:pt idx="68">
                  <c:v>4.7930153556407888E-3</c:v>
                </c:pt>
                <c:pt idx="69">
                  <c:v>5.4233658651698467E-3</c:v>
                </c:pt>
                <c:pt idx="70">
                  <c:v>6.0404324277742163E-3</c:v>
                </c:pt>
                <c:pt idx="71">
                  <c:v>6.3101708958837903E-3</c:v>
                </c:pt>
                <c:pt idx="72">
                  <c:v>5.569666590220978E-3</c:v>
                </c:pt>
                <c:pt idx="73">
                  <c:v>4.6435337448922495E-3</c:v>
                </c:pt>
                <c:pt idx="74">
                  <c:v>4.4913909506036891E-3</c:v>
                </c:pt>
                <c:pt idx="75">
                  <c:v>4.0461494131396056E-3</c:v>
                </c:pt>
                <c:pt idx="76">
                  <c:v>4.4699013938127065E-3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FC-4AC5-8642-8B417E0B0C23}"/>
            </c:ext>
          </c:extLst>
        </c:ser>
        <c:ser>
          <c:idx val="1"/>
          <c:order val="1"/>
          <c:tx>
            <c:strRef>
              <c:f>Base!$A$47</c:f>
              <c:strCache>
                <c:ptCount val="1"/>
                <c:pt idx="0">
                  <c:v>Grow.Rate.Estimation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Base!$AL$1:$FD$1</c:f>
              <c:numCache>
                <c:formatCode>m/d/yyyy</c:formatCode>
                <c:ptCount val="123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</c:numCache>
            </c:numRef>
          </c:xVal>
          <c:yVal>
            <c:numRef>
              <c:f>Base!$AL$47:$FD$47</c:f>
              <c:numCache>
                <c:formatCode>General</c:formatCode>
                <c:ptCount val="123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0.20987378678095284</c:v>
                </c:pt>
                <c:pt idx="22">
                  <c:v>0.19433028259229565</c:v>
                </c:pt>
                <c:pt idx="23">
                  <c:v>0.17993794895317908</c:v>
                </c:pt>
                <c:pt idx="24">
                  <c:v>0.16661152879299379</c:v>
                </c:pt>
                <c:pt idx="25">
                  <c:v>0.15427207928196268</c:v>
                </c:pt>
                <c:pt idx="26">
                  <c:v>0.14284650419089723</c:v>
                </c:pt>
                <c:pt idx="27">
                  <c:v>0.13226712088495041</c:v>
                </c:pt>
                <c:pt idx="28">
                  <c:v>0.12247125938633169</c:v>
                </c:pt>
                <c:pt idx="29">
                  <c:v>0.11340089113091727</c:v>
                </c:pt>
                <c:pt idx="30">
                  <c:v>0.10500228521959133</c:v>
                </c:pt>
                <c:pt idx="31">
                  <c:v>9.7225690128024539E-2</c:v>
                </c:pt>
                <c:pt idx="32">
                  <c:v>9.0025038989407988E-2</c:v>
                </c:pt>
                <c:pt idx="33">
                  <c:v>8.3357676704301109E-2</c:v>
                </c:pt>
                <c:pt idx="34">
                  <c:v>7.7184107261051196E-2</c:v>
                </c:pt>
                <c:pt idx="35">
                  <c:v>7.146775976996568E-2</c:v>
                </c:pt>
                <c:pt idx="36">
                  <c:v>6.6174771825273856E-2</c:v>
                </c:pt>
                <c:pt idx="37">
                  <c:v>6.1273788911561419E-2</c:v>
                </c:pt>
                <c:pt idx="38">
                  <c:v>5.6735778666404932E-2</c:v>
                </c:pt>
                <c:pt idx="39">
                  <c:v>5.2533858898938163E-2</c:v>
                </c:pt>
                <c:pt idx="40">
                  <c:v>4.8643138345569471E-2</c:v>
                </c:pt>
                <c:pt idx="41">
                  <c:v>4.5040569219521716E-2</c:v>
                </c:pt>
                <c:pt idx="42">
                  <c:v>4.1704810680729891E-2</c:v>
                </c:pt>
                <c:pt idx="43">
                  <c:v>3.8616102417321781E-2</c:v>
                </c:pt>
                <c:pt idx="44">
                  <c:v>3.5756147589805748E-2</c:v>
                </c:pt>
                <c:pt idx="45">
                  <c:v>3.3108004444552204E-2</c:v>
                </c:pt>
                <c:pt idx="46">
                  <c:v>3.0655985954510447E-2</c:v>
                </c:pt>
                <c:pt idx="47">
                  <c:v>2.838556689265458E-2</c:v>
                </c:pt>
                <c:pt idx="48">
                  <c:v>2.6283297787681115E-2</c:v>
                </c:pt>
                <c:pt idx="49">
                  <c:v>2.4336725252250873E-2</c:v>
                </c:pt>
                <c:pt idx="50">
                  <c:v>2.2534318211816746E-2</c:v>
                </c:pt>
                <c:pt idx="51">
                  <c:v>2.0865399597032902E-2</c:v>
                </c:pt>
                <c:pt idx="52">
                  <c:v>1.9320083095106036E-2</c:v>
                </c:pt>
                <c:pt idx="53">
                  <c:v>1.7889214585417337E-2</c:v>
                </c:pt>
                <c:pt idx="54">
                  <c:v>1.65643179124925E-2</c:v>
                </c:pt>
                <c:pt idx="55">
                  <c:v>1.5337544675090544E-2</c:v>
                </c:pt>
                <c:pt idx="56">
                  <c:v>1.4201627733972948E-2</c:v>
                </c:pt>
                <c:pt idx="57">
                  <c:v>1.3149838162943052E-2</c:v>
                </c:pt>
                <c:pt idx="58">
                  <c:v>1.2175945388143128E-2</c:v>
                </c:pt>
                <c:pt idx="59">
                  <c:v>1.127418027948288E-2</c:v>
                </c:pt>
                <c:pt idx="60">
                  <c:v>1.0439200975560956E-2</c:v>
                </c:pt>
                <c:pt idx="61">
                  <c:v>9.6660612396337608E-3</c:v>
                </c:pt>
                <c:pt idx="62">
                  <c:v>8.9501811591791419E-3</c:v>
                </c:pt>
                <c:pt idx="63">
                  <c:v>8.2873200154854835E-3</c:v>
                </c:pt>
                <c:pt idx="64">
                  <c:v>7.6735511625515736E-3</c:v>
                </c:pt>
                <c:pt idx="65">
                  <c:v>7.1052387664852518E-3</c:v>
                </c:pt>
                <c:pt idx="66">
                  <c:v>6.5790162676100565E-3</c:v>
                </c:pt>
                <c:pt idx="67">
                  <c:v>6.0917664376940826E-3</c:v>
                </c:pt>
                <c:pt idx="68">
                  <c:v>5.6406029141643707E-3</c:v>
                </c:pt>
                <c:pt idx="69">
                  <c:v>5.2228531019194871E-3</c:v>
                </c:pt>
                <c:pt idx="70">
                  <c:v>4.836042341454406E-3</c:v>
                </c:pt>
                <c:pt idx="71">
                  <c:v>4.4778792495129872E-3</c:v>
                </c:pt>
                <c:pt idx="72">
                  <c:v>4.1462421454293297E-3</c:v>
                </c:pt>
                <c:pt idx="73">
                  <c:v>3.8391664827505411E-3</c:v>
                </c:pt>
                <c:pt idx="74">
                  <c:v>3.5548332116885971E-3</c:v>
                </c:pt>
                <c:pt idx="75">
                  <c:v>3.2915580034629552E-3</c:v>
                </c:pt>
                <c:pt idx="76">
                  <c:v>3.0477812727012755E-3</c:v>
                </c:pt>
                <c:pt idx="77">
                  <c:v>2.8220589387931011E-3</c:v>
                </c:pt>
                <c:pt idx="78">
                  <c:v>2.6130538714687571E-3</c:v>
                </c:pt>
                <c:pt idx="79">
                  <c:v>2.4195279699289291E-3</c:v>
                </c:pt>
                <c:pt idx="80">
                  <c:v>2.2403348286033986E-3</c:v>
                </c:pt>
                <c:pt idx="81">
                  <c:v>2.0744129460924768E-3</c:v>
                </c:pt>
                <c:pt idx="82">
                  <c:v>1.9207794370623755E-3</c:v>
                </c:pt>
                <c:pt idx="83">
                  <c:v>1.7785242098451422E-3</c:v>
                </c:pt>
                <c:pt idx="84">
                  <c:v>1.646804575252524E-3</c:v>
                </c:pt>
                <c:pt idx="85">
                  <c:v>1.5248402546675366E-3</c:v>
                </c:pt>
                <c:pt idx="86">
                  <c:v>1.4119087578427555E-3</c:v>
                </c:pt>
                <c:pt idx="87">
                  <c:v>1.3073411030244055E-3</c:v>
                </c:pt>
                <c:pt idx="88">
                  <c:v>1.2105178540491898E-3</c:v>
                </c:pt>
                <c:pt idx="89">
                  <c:v>1.1208654509384764E-3</c:v>
                </c:pt>
                <c:pt idx="90">
                  <c:v>1.0378528122530792E-3</c:v>
                </c:pt>
                <c:pt idx="91">
                  <c:v>9.6098818908171401E-4</c:v>
                </c:pt>
                <c:pt idx="92">
                  <c:v>8.8981625202684154E-4</c:v>
                </c:pt>
                <c:pt idx="93">
                  <c:v>8.2391539393182915E-4</c:v>
                </c:pt>
                <c:pt idx="94">
                  <c:v>7.6289523237137277E-4</c:v>
                </c:pt>
                <c:pt idx="95">
                  <c:v>7.063942971104705E-4</c:v>
                </c:pt>
                <c:pt idx="96">
                  <c:v>6.5407788883295698E-4</c:v>
                </c:pt>
                <c:pt idx="97">
                  <c:v>6.0563609645516872E-4</c:v>
                </c:pt>
                <c:pt idx="98">
                  <c:v>5.607819612797355E-4</c:v>
                </c:pt>
                <c:pt idx="99">
                  <c:v>5.1924977711434244E-4</c:v>
                </c:pt>
                <c:pt idx="100">
                  <c:v>4.8079351628573392E-4</c:v>
                </c:pt>
                <c:pt idx="101">
                  <c:v>4.4518537222500669E-4</c:v>
                </c:pt>
                <c:pt idx="102">
                  <c:v>4.1221440999078307E-4</c:v>
                </c:pt>
                <c:pt idx="103">
                  <c:v>3.8168531673625527E-4</c:v>
                </c:pt>
                <c:pt idx="104">
                  <c:v>3.5341724471813819E-4</c:v>
                </c:pt>
                <c:pt idx="105">
                  <c:v>3.2724273999376542E-4</c:v>
                </c:pt>
                <c:pt idx="106">
                  <c:v>3.0300675046016258E-4</c:v>
                </c:pt>
                <c:pt idx="107">
                  <c:v>2.8056570735893633E-4</c:v>
                </c:pt>
                <c:pt idx="108">
                  <c:v>2.5978667480601068E-4</c:v>
                </c:pt>
                <c:pt idx="109">
                  <c:v>2.4054656230821197E-4</c:v>
                </c:pt>
                <c:pt idx="110">
                  <c:v>2.2273139560181839E-4</c:v>
                </c:pt>
                <c:pt idx="111">
                  <c:v>2.0623564149368066E-4</c:v>
                </c:pt>
                <c:pt idx="112">
                  <c:v>1.9096158270541871E-4</c:v>
                </c:pt>
                <c:pt idx="113">
                  <c:v>1.7681873901740622E-4</c:v>
                </c:pt>
                <c:pt idx="114">
                  <c:v>1.6372333128352541E-4</c:v>
                </c:pt>
                <c:pt idx="115">
                  <c:v>1.5159778514163181E-4</c:v>
                </c:pt>
                <c:pt idx="116">
                  <c:v>1.4037027147981629E-4</c:v>
                </c:pt>
                <c:pt idx="117">
                  <c:v>1.2997428093628697E-4</c:v>
                </c:pt>
                <c:pt idx="118">
                  <c:v>1.2034822991229968E-4</c:v>
                </c:pt>
                <c:pt idx="119">
                  <c:v>1.1143509576424286E-4</c:v>
                </c:pt>
                <c:pt idx="120">
                  <c:v>1.0318207901383408E-4</c:v>
                </c:pt>
                <c:pt idx="121">
                  <c:v>9.5540290575434194E-5</c:v>
                </c:pt>
                <c:pt idx="122">
                  <c:v>8.8464462147681451E-5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FC-4AC5-8642-8B417E0B0C23}"/>
            </c:ext>
          </c:extLst>
        </c:ser>
        <c:ser>
          <c:idx val="2"/>
          <c:order val="2"/>
          <c:tx>
            <c:strRef>
              <c:f>Base!$A$48</c:f>
              <c:strCache>
                <c:ptCount val="1"/>
                <c:pt idx="0">
                  <c:v>Grow.Rate.By.P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noFill/>
              <a:ln w="9525">
                <a:solidFill>
                  <a:schemeClr val="accent2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Base!$AL$1:$EH$1</c:f>
              <c:numCache>
                <c:formatCode>m/d/yyyy</c:formatCode>
                <c:ptCount val="101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</c:numCache>
            </c:numRef>
          </c:xVal>
          <c:yVal>
            <c:numRef>
              <c:f>Base!$AL$48:$EH$48</c:f>
              <c:numCache>
                <c:formatCode>General</c:formatCode>
                <c:ptCount val="101"/>
                <c:pt idx="0">
                  <c:v>0.53280453048476595</c:v>
                </c:pt>
                <c:pt idx="1">
                  <c:v>4.2559614418795903E-2</c:v>
                </c:pt>
                <c:pt idx="2">
                  <c:v>0.49824684155913052</c:v>
                </c:pt>
                <c:pt idx="3">
                  <c:v>0.49808659798856098</c:v>
                </c:pt>
                <c:pt idx="4">
                  <c:v>0.20136975176464919</c:v>
                </c:pt>
                <c:pt idx="5">
                  <c:v>0.20921045701028565</c:v>
                </c:pt>
                <c:pt idx="6">
                  <c:v>0.29022984453057965</c:v>
                </c:pt>
                <c:pt idx="7">
                  <c:v>0.60959961028950349</c:v>
                </c:pt>
                <c:pt idx="8">
                  <c:v>0.32933359833441139</c:v>
                </c:pt>
                <c:pt idx="9">
                  <c:v>0.17608323338126297</c:v>
                </c:pt>
                <c:pt idx="10">
                  <c:v>0.26361504636914362</c:v>
                </c:pt>
                <c:pt idx="11">
                  <c:v>0.12289813632315387</c:v>
                </c:pt>
                <c:pt idx="12">
                  <c:v>0.21426067773663265</c:v>
                </c:pt>
                <c:pt idx="13">
                  <c:v>0.299621494511907</c:v>
                </c:pt>
                <c:pt idx="14">
                  <c:v>0.3337800532365191</c:v>
                </c:pt>
                <c:pt idx="15">
                  <c:v>0.291772057703306</c:v>
                </c:pt>
                <c:pt idx="16">
                  <c:v>0.22428575589298669</c:v>
                </c:pt>
                <c:pt idx="17">
                  <c:v>0.23425790016142684</c:v>
                </c:pt>
                <c:pt idx="18">
                  <c:v>0.22393456815596427</c:v>
                </c:pt>
                <c:pt idx="19">
                  <c:v>0.25316151735181586</c:v>
                </c:pt>
                <c:pt idx="20">
                  <c:v>0.27459910434238893</c:v>
                </c:pt>
                <c:pt idx="21">
                  <c:v>0.21736718574306285</c:v>
                </c:pt>
                <c:pt idx="22">
                  <c:v>0.25894408207705466</c:v>
                </c:pt>
                <c:pt idx="23">
                  <c:v>0.11934927677489898</c:v>
                </c:pt>
                <c:pt idx="24">
                  <c:v>0.1063303546377924</c:v>
                </c:pt>
                <c:pt idx="25">
                  <c:v>0.15544212461669138</c:v>
                </c:pt>
                <c:pt idx="26">
                  <c:v>0.12700979457802442</c:v>
                </c:pt>
                <c:pt idx="27">
                  <c:v>0.12337496160355657</c:v>
                </c:pt>
                <c:pt idx="28">
                  <c:v>0.1631697907065241</c:v>
                </c:pt>
                <c:pt idx="29">
                  <c:v>0.14651346728611234</c:v>
                </c:pt>
                <c:pt idx="30">
                  <c:v>0.12587749805353102</c:v>
                </c:pt>
                <c:pt idx="31">
                  <c:v>7.8955500920477373E-2</c:v>
                </c:pt>
                <c:pt idx="32">
                  <c:v>6.8848711180441211E-2</c:v>
                </c:pt>
                <c:pt idx="33">
                  <c:v>7.1021163712626678E-2</c:v>
                </c:pt>
                <c:pt idx="34">
                  <c:v>7.9708427209116611E-2</c:v>
                </c:pt>
                <c:pt idx="35">
                  <c:v>8.6520467908350079E-2</c:v>
                </c:pt>
                <c:pt idx="36">
                  <c:v>7.2380449016109405E-2</c:v>
                </c:pt>
                <c:pt idx="37">
                  <c:v>5.2700831299195991E-2</c:v>
                </c:pt>
                <c:pt idx="38">
                  <c:v>4.1093364264860086E-2</c:v>
                </c:pt>
                <c:pt idx="39">
                  <c:v>3.1954049620515526E-2</c:v>
                </c:pt>
                <c:pt idx="40">
                  <c:v>4.0652498468759089E-2</c:v>
                </c:pt>
                <c:pt idx="41">
                  <c:v>5.0997884662334833E-2</c:v>
                </c:pt>
                <c:pt idx="42">
                  <c:v>4.2670306522204202E-2</c:v>
                </c:pt>
                <c:pt idx="43">
                  <c:v>3.2747533266390579E-2</c:v>
                </c:pt>
                <c:pt idx="44">
                  <c:v>2.6501512593952604E-2</c:v>
                </c:pt>
                <c:pt idx="45">
                  <c:v>1.8965772619872191E-2</c:v>
                </c:pt>
                <c:pt idx="46">
                  <c:v>1.7199155381416396E-2</c:v>
                </c:pt>
                <c:pt idx="47">
                  <c:v>1.6303424228751265E-2</c:v>
                </c:pt>
                <c:pt idx="48">
                  <c:v>1.9051905470109109E-2</c:v>
                </c:pt>
                <c:pt idx="49">
                  <c:v>2.1619408308765783E-2</c:v>
                </c:pt>
                <c:pt idx="50">
                  <c:v>2.6508655529165943E-2</c:v>
                </c:pt>
                <c:pt idx="51">
                  <c:v>1.4589267164380044E-2</c:v>
                </c:pt>
                <c:pt idx="52">
                  <c:v>1.5677131222027609E-2</c:v>
                </c:pt>
                <c:pt idx="53">
                  <c:v>9.0367307016468602E-3</c:v>
                </c:pt>
                <c:pt idx="54">
                  <c:v>9.393743911992547E-3</c:v>
                </c:pt>
                <c:pt idx="55">
                  <c:v>1.4677579853246961E-2</c:v>
                </c:pt>
                <c:pt idx="56">
                  <c:v>1.6334713723445495E-2</c:v>
                </c:pt>
                <c:pt idx="57">
                  <c:v>1.2137961878745902E-2</c:v>
                </c:pt>
                <c:pt idx="58">
                  <c:v>9.7204083374480901E-3</c:v>
                </c:pt>
                <c:pt idx="59">
                  <c:v>7.9992026463827602E-3</c:v>
                </c:pt>
                <c:pt idx="60">
                  <c:v>6.2427539345060084E-3</c:v>
                </c:pt>
                <c:pt idx="61">
                  <c:v>7.2426337244770574E-3</c:v>
                </c:pt>
                <c:pt idx="62">
                  <c:v>1.0122935649409774E-2</c:v>
                </c:pt>
                <c:pt idx="63">
                  <c:v>9.0588144286564958E-3</c:v>
                </c:pt>
                <c:pt idx="64">
                  <c:v>6.5304158265455095E-3</c:v>
                </c:pt>
                <c:pt idx="65">
                  <c:v>5.4096240649560406E-3</c:v>
                </c:pt>
                <c:pt idx="66">
                  <c:v>4.2161868215772032E-3</c:v>
                </c:pt>
                <c:pt idx="67">
                  <c:v>2.9413913243431932E-3</c:v>
                </c:pt>
                <c:pt idx="68">
                  <c:v>5.1326956621276752E-3</c:v>
                </c:pt>
                <c:pt idx="69">
                  <c:v>6.8920727867768658E-3</c:v>
                </c:pt>
                <c:pt idx="70">
                  <c:v>7.5120616772762373E-3</c:v>
                </c:pt>
                <c:pt idx="71">
                  <c:v>6.8114304370383025E-3</c:v>
                </c:pt>
                <c:pt idx="72">
                  <c:v>4.3052079880301457E-3</c:v>
                </c:pt>
                <c:pt idx="73">
                  <c:v>3.2342402822193804E-3</c:v>
                </c:pt>
                <c:pt idx="74">
                  <c:v>4.0469782775137825E-3</c:v>
                </c:pt>
                <c:pt idx="75">
                  <c:v>3.4418264648568828E-3</c:v>
                </c:pt>
                <c:pt idx="76">
                  <c:v>5.3388134377110007E-3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E4-4E7D-9EA1-B1217104C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422848"/>
        <c:axId val="552415632"/>
      </c:scatterChart>
      <c:valAx>
        <c:axId val="55242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15632"/>
        <c:crosses val="autoZero"/>
        <c:crossBetween val="midCat"/>
      </c:valAx>
      <c:valAx>
        <c:axId val="552415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Grow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22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Base!$A$51</c:f>
              <c:strCache>
                <c:ptCount val="1"/>
                <c:pt idx="0">
                  <c:v>Active.Real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Base!$B$51:$EG$51</c:f>
              <c:numCache>
                <c:formatCode>General</c:formatCode>
                <c:ptCount val="136"/>
                <c:pt idx="24">
                  <c:v>13</c:v>
                </c:pt>
                <c:pt idx="25">
                  <c:v>13</c:v>
                </c:pt>
                <c:pt idx="26">
                  <c:v>9</c:v>
                </c:pt>
                <c:pt idx="27">
                  <c:v>7</c:v>
                </c:pt>
                <c:pt idx="28">
                  <c:v>7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11</c:v>
                </c:pt>
                <c:pt idx="36">
                  <c:v>32</c:v>
                </c:pt>
                <c:pt idx="37">
                  <c:v>58</c:v>
                </c:pt>
                <c:pt idx="38">
                  <c:v>63</c:v>
                </c:pt>
                <c:pt idx="39">
                  <c:v>114</c:v>
                </c:pt>
                <c:pt idx="40">
                  <c:v>149</c:v>
                </c:pt>
                <c:pt idx="41">
                  <c:v>187</c:v>
                </c:pt>
                <c:pt idx="42">
                  <c:v>246</c:v>
                </c:pt>
                <c:pt idx="43">
                  <c:v>528</c:v>
                </c:pt>
                <c:pt idx="44">
                  <c:v>652</c:v>
                </c:pt>
                <c:pt idx="45">
                  <c:v>782</c:v>
                </c:pt>
                <c:pt idx="46">
                  <c:v>1022</c:v>
                </c:pt>
                <c:pt idx="47">
                  <c:v>1204</c:v>
                </c:pt>
                <c:pt idx="48">
                  <c:v>1545</c:v>
                </c:pt>
                <c:pt idx="49">
                  <c:v>1938</c:v>
                </c:pt>
                <c:pt idx="50">
                  <c:v>2714</c:v>
                </c:pt>
                <c:pt idx="51">
                  <c:v>3621</c:v>
                </c:pt>
                <c:pt idx="52">
                  <c:v>4544</c:v>
                </c:pt>
                <c:pt idx="53">
                  <c:v>5754</c:v>
                </c:pt>
                <c:pt idx="54">
                  <c:v>7188</c:v>
                </c:pt>
                <c:pt idx="55">
                  <c:v>9274</c:v>
                </c:pt>
                <c:pt idx="56">
                  <c:v>12194</c:v>
                </c:pt>
                <c:pt idx="57">
                  <c:v>15161</c:v>
                </c:pt>
                <c:pt idx="58">
                  <c:v>19600</c:v>
                </c:pt>
                <c:pt idx="59">
                  <c:v>22071</c:v>
                </c:pt>
                <c:pt idx="60">
                  <c:v>24513</c:v>
                </c:pt>
                <c:pt idx="61">
                  <c:v>28480</c:v>
                </c:pt>
                <c:pt idx="62">
                  <c:v>29542</c:v>
                </c:pt>
                <c:pt idx="63">
                  <c:v>33570</c:v>
                </c:pt>
                <c:pt idx="64">
                  <c:v>37998</c:v>
                </c:pt>
                <c:pt idx="65">
                  <c:v>43862</c:v>
                </c:pt>
                <c:pt idx="66">
                  <c:v>48781</c:v>
                </c:pt>
                <c:pt idx="67">
                  <c:v>52683</c:v>
                </c:pt>
                <c:pt idx="68">
                  <c:v>52740</c:v>
                </c:pt>
                <c:pt idx="69">
                  <c:v>54933</c:v>
                </c:pt>
                <c:pt idx="70">
                  <c:v>58350</c:v>
                </c:pt>
                <c:pt idx="71">
                  <c:v>61247</c:v>
                </c:pt>
                <c:pt idx="72">
                  <c:v>65309</c:v>
                </c:pt>
                <c:pt idx="73">
                  <c:v>68248</c:v>
                </c:pt>
                <c:pt idx="74">
                  <c:v>69839</c:v>
                </c:pt>
                <c:pt idx="75">
                  <c:v>72865</c:v>
                </c:pt>
                <c:pt idx="76">
                  <c:v>69566</c:v>
                </c:pt>
                <c:pt idx="77">
                  <c:v>64647</c:v>
                </c:pt>
                <c:pt idx="78">
                  <c:v>63221</c:v>
                </c:pt>
                <c:pt idx="79">
                  <c:v>65522</c:v>
                </c:pt>
                <c:pt idx="80">
                  <c:v>65181</c:v>
                </c:pt>
                <c:pt idx="81">
                  <c:v>64532</c:v>
                </c:pt>
                <c:pt idx="82">
                  <c:v>62578</c:v>
                </c:pt>
                <c:pt idx="83">
                  <c:v>60515</c:v>
                </c:pt>
                <c:pt idx="84">
                  <c:v>58349</c:v>
                </c:pt>
                <c:pt idx="85">
                  <c:v>56646</c:v>
                </c:pt>
                <c:pt idx="86">
                  <c:v>53931</c:v>
                </c:pt>
                <c:pt idx="87">
                  <c:v>53786</c:v>
                </c:pt>
                <c:pt idx="88">
                  <c:v>53100</c:v>
                </c:pt>
                <c:pt idx="89">
                  <c:v>50703</c:v>
                </c:pt>
                <c:pt idx="90">
                  <c:v>48167</c:v>
                </c:pt>
                <c:pt idx="91">
                  <c:v>45933</c:v>
                </c:pt>
                <c:pt idx="92">
                  <c:v>44254</c:v>
                </c:pt>
                <c:pt idx="93">
                  <c:v>42439</c:v>
                </c:pt>
                <c:pt idx="94">
                  <c:v>40836</c:v>
                </c:pt>
                <c:pt idx="95">
                  <c:v>39794</c:v>
                </c:pt>
                <c:pt idx="96">
                  <c:v>38132</c:v>
                </c:pt>
                <c:pt idx="97">
                  <c:v>36198</c:v>
                </c:pt>
                <c:pt idx="98">
                  <c:v>34672</c:v>
                </c:pt>
                <c:pt idx="99">
                  <c:v>32886</c:v>
                </c:pt>
                <c:pt idx="100">
                  <c:v>30441</c:v>
                </c:pt>
                <c:pt idx="101">
                  <c:v>29155</c:v>
                </c:pt>
                <c:pt idx="102">
                  <c:v>28198</c:v>
                </c:pt>
                <c:pt idx="103">
                  <c:v>26459</c:v>
                </c:pt>
                <c:pt idx="104">
                  <c:v>24914</c:v>
                </c:pt>
                <c:pt idx="105">
                  <c:v>23191</c:v>
                </c:pt>
                <c:pt idx="106">
                  <c:v>22138</c:v>
                </c:pt>
                <c:pt idx="107">
                  <c:v>21378</c:v>
                </c:pt>
                <c:pt idx="108">
                  <c:v>20475</c:v>
                </c:pt>
                <c:pt idx="109">
                  <c:v>19910</c:v>
                </c:pt>
                <c:pt idx="110">
                  <c:v>19298</c:v>
                </c:pt>
                <c:pt idx="111">
                  <c:v>18233</c:v>
                </c:pt>
                <c:pt idx="112">
                  <c:v>17539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2F-4FAE-A067-2E9F66F8A3C5}"/>
            </c:ext>
          </c:extLst>
        </c:ser>
        <c:ser>
          <c:idx val="2"/>
          <c:order val="1"/>
          <c:tx>
            <c:strRef>
              <c:f>Base!$A$53</c:f>
              <c:strCache>
                <c:ptCount val="1"/>
                <c:pt idx="0">
                  <c:v>Active.Model.Estimated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Base!$AI$1:$FD$1</c:f>
              <c:numCache>
                <c:formatCode>m/d/yyyy</c:formatCode>
                <c:ptCount val="126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  <c:pt idx="105">
                  <c:v>43990</c:v>
                </c:pt>
                <c:pt idx="106">
                  <c:v>43991</c:v>
                </c:pt>
                <c:pt idx="107">
                  <c:v>43992</c:v>
                </c:pt>
                <c:pt idx="108">
                  <c:v>43993</c:v>
                </c:pt>
                <c:pt idx="109">
                  <c:v>43994</c:v>
                </c:pt>
                <c:pt idx="110">
                  <c:v>43995</c:v>
                </c:pt>
                <c:pt idx="111">
                  <c:v>43996</c:v>
                </c:pt>
                <c:pt idx="112">
                  <c:v>43997</c:v>
                </c:pt>
                <c:pt idx="113">
                  <c:v>43998</c:v>
                </c:pt>
                <c:pt idx="114">
                  <c:v>43999</c:v>
                </c:pt>
                <c:pt idx="115">
                  <c:v>44000</c:v>
                </c:pt>
                <c:pt idx="116">
                  <c:v>44001</c:v>
                </c:pt>
                <c:pt idx="117">
                  <c:v>44002</c:v>
                </c:pt>
                <c:pt idx="118">
                  <c:v>44003</c:v>
                </c:pt>
                <c:pt idx="119">
                  <c:v>44004</c:v>
                </c:pt>
                <c:pt idx="120">
                  <c:v>44005</c:v>
                </c:pt>
                <c:pt idx="121">
                  <c:v>44006</c:v>
                </c:pt>
                <c:pt idx="122">
                  <c:v>44007</c:v>
                </c:pt>
                <c:pt idx="123">
                  <c:v>44008</c:v>
                </c:pt>
                <c:pt idx="124">
                  <c:v>44009</c:v>
                </c:pt>
                <c:pt idx="125">
                  <c:v>44010</c:v>
                </c:pt>
              </c:numCache>
            </c:numRef>
          </c:xVal>
          <c:yVal>
            <c:numRef>
              <c:f>Base!$AI$53:$FD$53</c:f>
              <c:numCache>
                <c:formatCode>0</c:formatCode>
                <c:ptCount val="126"/>
                <c:pt idx="0">
                  <c:v>40.993477170095332</c:v>
                </c:pt>
                <c:pt idx="1">
                  <c:v>52.634824353719502</c:v>
                </c:pt>
                <c:pt idx="2">
                  <c:v>67.581415142211185</c:v>
                </c:pt>
                <c:pt idx="3">
                  <c:v>86.771247838058486</c:v>
                </c:pt>
                <c:pt idx="4">
                  <c:v>111.40823369900589</c:v>
                </c:pt>
                <c:pt idx="5">
                  <c:v>143.03739737313788</c:v>
                </c:pt>
                <c:pt idx="6">
                  <c:v>183.64122529714567</c:v>
                </c:pt>
                <c:pt idx="7">
                  <c:v>235.76303221448811</c:v>
                </c:pt>
                <c:pt idx="8">
                  <c:v>302.66479519667456</c:v>
                </c:pt>
                <c:pt idx="9">
                  <c:v>388.52887568964985</c:v>
                </c:pt>
                <c:pt idx="10">
                  <c:v>498.71548827990972</c:v>
                </c:pt>
                <c:pt idx="11">
                  <c:v>640.09075366528248</c:v>
                </c:pt>
                <c:pt idx="12">
                  <c:v>821.44375016010758</c:v>
                </c:pt>
                <c:pt idx="13">
                  <c:v>1054.0151670331247</c:v>
                </c:pt>
                <c:pt idx="14">
                  <c:v>1352.1648866622938</c:v>
                </c:pt>
                <c:pt idx="15">
                  <c:v>1734.2108301943547</c:v>
                </c:pt>
                <c:pt idx="16">
                  <c:v>2223.4761344059057</c:v>
                </c:pt>
                <c:pt idx="17">
                  <c:v>2849.5851040612274</c:v>
                </c:pt>
                <c:pt idx="18">
                  <c:v>3650.0484681194616</c:v>
                </c:pt>
                <c:pt idx="19">
                  <c:v>4672.1719798877093</c:v>
                </c:pt>
                <c:pt idx="20">
                  <c:v>5975.3040376278886</c:v>
                </c:pt>
                <c:pt idx="21">
                  <c:v>7633.3995806132043</c:v>
                </c:pt>
                <c:pt idx="22">
                  <c:v>9737.8070842790657</c:v>
                </c:pt>
                <c:pt idx="23">
                  <c:v>12400.066829756401</c:v>
                </c:pt>
                <c:pt idx="24">
                  <c:v>15754.32222882691</c:v>
                </c:pt>
                <c:pt idx="25">
                  <c:v>19958.673349808512</c:v>
                </c:pt>
                <c:pt idx="26">
                  <c:v>23127.099526850074</c:v>
                </c:pt>
                <c:pt idx="27">
                  <c:v>26744.711970229684</c:v>
                </c:pt>
                <c:pt idx="28">
                  <c:v>30857.320344932399</c:v>
                </c:pt>
                <c:pt idx="29">
                  <c:v>35509.591393327079</c:v>
                </c:pt>
                <c:pt idx="30">
                  <c:v>38219.450345404031</c:v>
                </c:pt>
                <c:pt idx="31">
                  <c:v>41084.473916862233</c:v>
                </c:pt>
                <c:pt idx="32">
                  <c:v>44105.659635202283</c:v>
                </c:pt>
                <c:pt idx="33">
                  <c:v>47282.755423244453</c:v>
                </c:pt>
                <c:pt idx="34">
                  <c:v>50614.122740486891</c:v>
                </c:pt>
                <c:pt idx="35">
                  <c:v>54096.613429100042</c:v>
                </c:pt>
                <c:pt idx="36">
                  <c:v>57725.466362474603</c:v>
                </c:pt>
                <c:pt idx="37">
                  <c:v>61494.230156231766</c:v>
                </c:pt>
                <c:pt idx="38">
                  <c:v>65394.718033326462</c:v>
                </c:pt>
                <c:pt idx="39">
                  <c:v>69417.00038126031</c:v>
                </c:pt>
                <c:pt idx="40">
                  <c:v>73549.439568100439</c:v>
                </c:pt>
                <c:pt idx="41">
                  <c:v>77778.770194109791</c:v>
                </c:pt>
                <c:pt idx="42">
                  <c:v>82090.226184817409</c:v>
                </c:pt>
                <c:pt idx="43">
                  <c:v>86467.714058467842</c:v>
                </c:pt>
                <c:pt idx="44">
                  <c:v>90894.029445362947</c:v>
                </c:pt>
                <c:pt idx="45">
                  <c:v>86175.906750288865</c:v>
                </c:pt>
                <c:pt idx="46">
                  <c:v>81759.132786116577</c:v>
                </c:pt>
                <c:pt idx="47">
                  <c:v>77618.893044200129</c:v>
                </c:pt>
                <c:pt idx="48">
                  <c:v>73732.98043433782</c:v>
                </c:pt>
                <c:pt idx="49">
                  <c:v>70081.460412855187</c:v>
                </c:pt>
                <c:pt idx="50">
                  <c:v>66646.386577706027</c:v>
                </c:pt>
                <c:pt idx="51">
                  <c:v>63411.558060309704</c:v>
                </c:pt>
                <c:pt idx="52">
                  <c:v>60362.311707574409</c:v>
                </c:pt>
                <c:pt idx="53">
                  <c:v>57485.343360140418</c:v>
                </c:pt>
                <c:pt idx="54">
                  <c:v>54768.553574855338</c:v>
                </c:pt>
                <c:pt idx="55">
                  <c:v>52200.913971526366</c:v>
                </c:pt>
                <c:pt idx="56">
                  <c:v>49772.351052098296</c:v>
                </c:pt>
                <c:pt idx="57">
                  <c:v>47473.64487973199</c:v>
                </c:pt>
                <c:pt idx="58">
                  <c:v>45296.340442833512</c:v>
                </c:pt>
                <c:pt idx="59">
                  <c:v>43232.669885819399</c:v>
                </c:pt>
                <c:pt idx="60">
                  <c:v>41275.484080573733</c:v>
                </c:pt>
                <c:pt idx="61">
                  <c:v>39418.192252897621</c:v>
                </c:pt>
                <c:pt idx="62">
                  <c:v>37654.708576795805</c:v>
                </c:pt>
                <c:pt idx="63">
                  <c:v>35979.404814121212</c:v>
                </c:pt>
                <c:pt idx="64">
                  <c:v>34387.068214209605</c:v>
                </c:pt>
                <c:pt idx="65">
                  <c:v>32872.864002721886</c:v>
                </c:pt>
                <c:pt idx="66">
                  <c:v>31432.301885011548</c:v>
                </c:pt>
                <c:pt idx="67">
                  <c:v>30061.206070207056</c:v>
                </c:pt>
                <c:pt idx="68">
                  <c:v>28755.688390480769</c:v>
                </c:pt>
                <c:pt idx="69">
                  <c:v>27512.124147809114</c:v>
                </c:pt>
                <c:pt idx="70">
                  <c:v>26327.130369661754</c:v>
                </c:pt>
                <c:pt idx="71">
                  <c:v>25197.546196921452</c:v>
                </c:pt>
                <c:pt idx="72">
                  <c:v>24120.415163107791</c:v>
                </c:pt>
                <c:pt idx="73">
                  <c:v>23092.969154626924</c:v>
                </c:pt>
                <c:pt idx="74">
                  <c:v>22112.61386809875</c:v>
                </c:pt>
                <c:pt idx="75">
                  <c:v>21176.91560348912</c:v>
                </c:pt>
                <c:pt idx="76">
                  <c:v>20283.589251352292</c:v>
                </c:pt>
                <c:pt idx="77">
                  <c:v>19430.487349432125</c:v>
                </c:pt>
                <c:pt idx="78">
                  <c:v>18615.590098567209</c:v>
                </c:pt>
                <c:pt idx="79">
                  <c:v>17836.996240621742</c:v>
                </c:pt>
                <c:pt idx="80">
                  <c:v>17092.914712295482</c:v>
                </c:pt>
                <c:pt idx="81">
                  <c:v>16381.656998384437</c:v>
                </c:pt>
                <c:pt idx="82">
                  <c:v>15701.630116565857</c:v>
                </c:pt>
                <c:pt idx="83">
                  <c:v>15051.330173233435</c:v>
                </c:pt>
                <c:pt idx="84">
                  <c:v>14429.336436453492</c:v>
                </c:pt>
                <c:pt idx="85">
                  <c:v>13834.305877871351</c:v>
                </c:pt>
                <c:pt idx="86">
                  <c:v>13264.968140472938</c:v>
                </c:pt>
                <c:pt idx="87">
                  <c:v>12720.120893588428</c:v>
                </c:pt>
                <c:pt idx="88">
                  <c:v>12198.625540488805</c:v>
                </c:pt>
                <c:pt idx="89">
                  <c:v>11699.403247438207</c:v>
                </c:pt>
                <c:pt idx="90">
                  <c:v>11221.43126618134</c:v>
                </c:pt>
                <c:pt idx="91">
                  <c:v>10763.739524614908</c:v>
                </c:pt>
                <c:pt idx="92">
                  <c:v>10325.407462857493</c:v>
                </c:pt>
                <c:pt idx="93">
                  <c:v>9905.5610941299747</c:v>
                </c:pt>
                <c:pt idx="94">
                  <c:v>9503.3702718205604</c:v>
                </c:pt>
                <c:pt idx="95">
                  <c:v>9118.0461458624122</c:v>
                </c:pt>
                <c:pt idx="96">
                  <c:v>8748.8387931220805</c:v>
                </c:pt>
                <c:pt idx="97">
                  <c:v>8395.035007904351</c:v>
                </c:pt>
                <c:pt idx="98">
                  <c:v>8055.9562399424703</c:v>
                </c:pt>
                <c:pt idx="99">
                  <c:v>7730.9566683781304</c:v>
                </c:pt>
                <c:pt idx="100">
                  <c:v>7419.4214012571392</c:v>
                </c:pt>
                <c:pt idx="101">
                  <c:v>7120.7647909872512</c:v>
                </c:pt>
                <c:pt idx="102">
                  <c:v>6834.4288570347608</c:v>
                </c:pt>
                <c:pt idx="103">
                  <c:v>6559.8818078862787</c:v>
                </c:pt>
                <c:pt idx="104">
                  <c:v>6296.6166549798436</c:v>
                </c:pt>
                <c:pt idx="105">
                  <c:v>6044.1499119230493</c:v>
                </c:pt>
                <c:pt idx="106">
                  <c:v>5802.0203728716779</c:v>
                </c:pt>
                <c:pt idx="107">
                  <c:v>5569.787964446452</c:v>
                </c:pt>
                <c:pt idx="108">
                  <c:v>5347.0326660233204</c:v>
                </c:pt>
                <c:pt idx="109">
                  <c:v>5133.3534936486913</c:v>
                </c:pt>
                <c:pt idx="110">
                  <c:v>4928.3675432095242</c:v>
                </c:pt>
                <c:pt idx="111">
                  <c:v>4731.7090888329603</c:v>
                </c:pt>
                <c:pt idx="112">
                  <c:v>4543.0287328043005</c:v>
                </c:pt>
                <c:pt idx="113">
                  <c:v>4361.9926035789067</c:v>
                </c:pt>
                <c:pt idx="114">
                  <c:v>4188.2815987253953</c:v>
                </c:pt>
                <c:pt idx="115">
                  <c:v>4021.5906698768372</c:v>
                </c:pt>
                <c:pt idx="116">
                  <c:v>3861.6281469856585</c:v>
                </c:pt>
                <c:pt idx="117">
                  <c:v>3708.1150993784349</c:v>
                </c:pt>
                <c:pt idx="118">
                  <c:v>3560.784731290566</c:v>
                </c:pt>
                <c:pt idx="119">
                  <c:v>3419.3818097293702</c:v>
                </c:pt>
                <c:pt idx="120">
                  <c:v>3283.6621226689153</c:v>
                </c:pt>
                <c:pt idx="121">
                  <c:v>3153.3919657220868</c:v>
                </c:pt>
                <c:pt idx="122">
                  <c:v>3028.3476555661364</c:v>
                </c:pt>
                <c:pt idx="123">
                  <c:v>2908.3150685183291</c:v>
                </c:pt>
                <c:pt idx="124">
                  <c:v>2793.0892027690761</c:v>
                </c:pt>
                <c:pt idx="125">
                  <c:v>2682.473762882154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2F-4FAE-A067-2E9F66F8A3C5}"/>
            </c:ext>
          </c:extLst>
        </c:ser>
        <c:ser>
          <c:idx val="0"/>
          <c:order val="2"/>
          <c:tx>
            <c:strRef>
              <c:f>Base!$A$57</c:f>
              <c:strCache>
                <c:ptCount val="1"/>
                <c:pt idx="0">
                  <c:v>Active.Model.Back.Calculation</c:v>
                </c:pt>
              </c:strCache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Base!$AI$1:$FD$1</c:f>
              <c:numCache>
                <c:formatCode>m/d/yyyy</c:formatCode>
                <c:ptCount val="126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  <c:pt idx="105">
                  <c:v>43990</c:v>
                </c:pt>
                <c:pt idx="106">
                  <c:v>43991</c:v>
                </c:pt>
                <c:pt idx="107">
                  <c:v>43992</c:v>
                </c:pt>
                <c:pt idx="108">
                  <c:v>43993</c:v>
                </c:pt>
                <c:pt idx="109">
                  <c:v>43994</c:v>
                </c:pt>
                <c:pt idx="110">
                  <c:v>43995</c:v>
                </c:pt>
                <c:pt idx="111">
                  <c:v>43996</c:v>
                </c:pt>
                <c:pt idx="112">
                  <c:v>43997</c:v>
                </c:pt>
                <c:pt idx="113">
                  <c:v>43998</c:v>
                </c:pt>
                <c:pt idx="114">
                  <c:v>43999</c:v>
                </c:pt>
                <c:pt idx="115">
                  <c:v>44000</c:v>
                </c:pt>
                <c:pt idx="116">
                  <c:v>44001</c:v>
                </c:pt>
                <c:pt idx="117">
                  <c:v>44002</c:v>
                </c:pt>
                <c:pt idx="118">
                  <c:v>44003</c:v>
                </c:pt>
                <c:pt idx="119">
                  <c:v>44004</c:v>
                </c:pt>
                <c:pt idx="120">
                  <c:v>44005</c:v>
                </c:pt>
                <c:pt idx="121">
                  <c:v>44006</c:v>
                </c:pt>
                <c:pt idx="122">
                  <c:v>44007</c:v>
                </c:pt>
                <c:pt idx="123">
                  <c:v>44008</c:v>
                </c:pt>
                <c:pt idx="124">
                  <c:v>44009</c:v>
                </c:pt>
                <c:pt idx="125">
                  <c:v>44010</c:v>
                </c:pt>
              </c:numCache>
            </c:numRef>
          </c:xVal>
          <c:yVal>
            <c:numRef>
              <c:f>Base!$AI$57:$FD$57</c:f>
              <c:numCache>
                <c:formatCode>0</c:formatCode>
                <c:ptCount val="126"/>
                <c:pt idx="1">
                  <c:v>52.634824353719502</c:v>
                </c:pt>
                <c:pt idx="2">
                  <c:v>67.581415142211185</c:v>
                </c:pt>
                <c:pt idx="3">
                  <c:v>86.771247838058486</c:v>
                </c:pt>
                <c:pt idx="4">
                  <c:v>111.40823369900589</c:v>
                </c:pt>
                <c:pt idx="5">
                  <c:v>143.03739737313788</c:v>
                </c:pt>
                <c:pt idx="6">
                  <c:v>183.64122529714567</c:v>
                </c:pt>
                <c:pt idx="7">
                  <c:v>235.76303221448811</c:v>
                </c:pt>
                <c:pt idx="8">
                  <c:v>302.66479519667456</c:v>
                </c:pt>
                <c:pt idx="9">
                  <c:v>388.52887568964985</c:v>
                </c:pt>
                <c:pt idx="10">
                  <c:v>498.71548827990972</c:v>
                </c:pt>
                <c:pt idx="11">
                  <c:v>640.09075366528248</c:v>
                </c:pt>
                <c:pt idx="12">
                  <c:v>821.44375016010758</c:v>
                </c:pt>
                <c:pt idx="13">
                  <c:v>1054.0151670331247</c:v>
                </c:pt>
                <c:pt idx="14">
                  <c:v>1352.1648866622938</c:v>
                </c:pt>
                <c:pt idx="15">
                  <c:v>1734.2108301943547</c:v>
                </c:pt>
                <c:pt idx="16">
                  <c:v>2223.4761344059057</c:v>
                </c:pt>
                <c:pt idx="17">
                  <c:v>2808.5916268911319</c:v>
                </c:pt>
                <c:pt idx="18">
                  <c:v>3597.4136437657421</c:v>
                </c:pt>
                <c:pt idx="19">
                  <c:v>4604.5905647454983</c:v>
                </c:pt>
                <c:pt idx="20">
                  <c:v>5888.5327897898305</c:v>
                </c:pt>
                <c:pt idx="21">
                  <c:v>7521.9913469141984</c:v>
                </c:pt>
                <c:pt idx="22">
                  <c:v>9594.7696869059273</c:v>
                </c:pt>
                <c:pt idx="23">
                  <c:v>12216.425604459255</c:v>
                </c:pt>
                <c:pt idx="24">
                  <c:v>15518.559196612421</c:v>
                </c:pt>
                <c:pt idx="25">
                  <c:v>19656.008554611839</c:v>
                </c:pt>
                <c:pt idx="26">
                  <c:v>22738.570651160422</c:v>
                </c:pt>
                <c:pt idx="27">
                  <c:v>26245.996481949773</c:v>
                </c:pt>
                <c:pt idx="28">
                  <c:v>30217.229591267118</c:v>
                </c:pt>
                <c:pt idx="29">
                  <c:v>34688.147643166973</c:v>
                </c:pt>
                <c:pt idx="30">
                  <c:v>39688.859904706318</c:v>
                </c:pt>
                <c:pt idx="31">
                  <c:v>45240.350919961704</c:v>
                </c:pt>
                <c:pt idx="32">
                  <c:v>51350.489024031864</c:v>
                </c:pt>
                <c:pt idx="33">
                  <c:v>58009.49668971615</c:v>
                </c:pt>
                <c:pt idx="34">
                  <c:v>62122.109805623062</c:v>
                </c:pt>
                <c:pt idx="35">
                  <c:v>66266.488581678379</c:v>
                </c:pt>
                <c:pt idx="36">
                  <c:v>70378.82307023005</c:v>
                </c:pt>
                <c:pt idx="37">
                  <c:v>74379.611558945049</c:v>
                </c:pt>
                <c:pt idx="38">
                  <c:v>78171.267341832936</c:v>
                </c:pt>
                <c:pt idx="39">
                  <c:v>81635.640191581653</c:v>
                </c:pt>
                <c:pt idx="40">
                  <c:v>84631.662767922011</c:v>
                </c:pt>
                <c:pt idx="41">
                  <c:v>86993.509347656916</c:v>
                </c:pt>
                <c:pt idx="42">
                  <c:v>88529.917564896372</c:v>
                </c:pt>
                <c:pt idx="43">
                  <c:v>88641.936965431189</c:v>
                </c:pt>
                <c:pt idx="44">
                  <c:v>88241.440143096232</c:v>
                </c:pt>
                <c:pt idx="45">
                  <c:v>87274.803549144068</c:v>
                </c:pt>
                <c:pt idx="46">
                  <c:v>85690.298055832958</c:v>
                </c:pt>
                <c:pt idx="47">
                  <c:v>83440.31132494082</c:v>
                </c:pt>
                <c:pt idx="48">
                  <c:v>80484.068584059074</c:v>
                </c:pt>
                <c:pt idx="49">
                  <c:v>76790.801145656267</c:v>
                </c:pt>
                <c:pt idx="50">
                  <c:v>72343.229412664688</c:v>
                </c:pt>
                <c:pt idx="51">
                  <c:v>70204.094040484997</c:v>
                </c:pt>
                <c:pt idx="52">
                  <c:v>67755.633564206146</c:v>
                </c:pt>
                <c:pt idx="53">
                  <c:v>65013.033221949197</c:v>
                </c:pt>
                <c:pt idx="54">
                  <c:v>61995.852933563525</c:v>
                </c:pt>
                <c:pt idx="55">
                  <c:v>58727.80361064896</c:v>
                </c:pt>
                <c:pt idx="56">
                  <c:v>55236.380556433825</c:v>
                </c:pt>
                <c:pt idx="57">
                  <c:v>51552.357354371838</c:v>
                </c:pt>
                <c:pt idx="58">
                  <c:v>47709.152740791149</c:v>
                </c:pt>
                <c:pt idx="59">
                  <c:v>43742.092106781594</c:v>
                </c:pt>
                <c:pt idx="60">
                  <c:v>42138.674217213251</c:v>
                </c:pt>
                <c:pt idx="61">
                  <c:v>40504.74752101308</c:v>
                </c:pt>
                <c:pt idx="62">
                  <c:v>38851.205839946546</c:v>
                </c:pt>
                <c:pt idx="63">
                  <c:v>37188.385919504377</c:v>
                </c:pt>
                <c:pt idx="64">
                  <c:v>35525.969772495519</c:v>
                </c:pt>
                <c:pt idx="65">
                  <c:v>33872.90788806224</c:v>
                </c:pt>
                <c:pt idx="66">
                  <c:v>32237.363120834299</c:v>
                </c:pt>
                <c:pt idx="67">
                  <c:v>30626.674465131102</c:v>
                </c:pt>
                <c:pt idx="68">
                  <c:v>29047.339408645348</c:v>
                </c:pt>
                <c:pt idx="69">
                  <c:v>27505.013159903552</c:v>
                </c:pt>
                <c:pt idx="70">
                  <c:v>26004.522757662227</c:v>
                </c:pt>
                <c:pt idx="71">
                  <c:v>24897.762470944232</c:v>
                </c:pt>
                <c:pt idx="72">
                  <c:v>23817.176317397068</c:v>
                </c:pt>
                <c:pt idx="73">
                  <c:v>22766.272228500893</c:v>
                </c:pt>
                <c:pt idx="74">
                  <c:v>21747.937160624424</c:v>
                </c:pt>
                <c:pt idx="75">
                  <c:v>20764.475177661487</c:v>
                </c:pt>
                <c:pt idx="76">
                  <c:v>19817.65038239499</c:v>
                </c:pt>
                <c:pt idx="77">
                  <c:v>18908.73297509359</c:v>
                </c:pt>
                <c:pt idx="78">
                  <c:v>18038.546927386546</c:v>
                </c:pt>
                <c:pt idx="79">
                  <c:v>17207.517981166427</c:v>
                </c:pt>
                <c:pt idx="80">
                  <c:v>16415.720904571877</c:v>
                </c:pt>
                <c:pt idx="81">
                  <c:v>15662.92515095041</c:v>
                </c:pt>
                <c:pt idx="82">
                  <c:v>14948.638265497459</c:v>
                </c:pt>
                <c:pt idx="83">
                  <c:v>14272.146563614864</c:v>
                </c:pt>
                <c:pt idx="84">
                  <c:v>13632.552762435225</c:v>
                </c:pt>
                <c:pt idx="85">
                  <c:v>13028.810381478368</c:v>
                </c:pt>
                <c:pt idx="86">
                  <c:v>12459.754840319656</c:v>
                </c:pt>
                <c:pt idx="87">
                  <c:v>11924.131271621067</c:v>
                </c:pt>
                <c:pt idx="88">
                  <c:v>11072.750563048321</c:v>
                </c:pt>
                <c:pt idx="89">
                  <c:v>10275.065703469736</c:v>
                </c:pt>
                <c:pt idx="90">
                  <c:v>9528.7218637910264</c:v>
                </c:pt>
                <c:pt idx="91">
                  <c:v>8831.3089902783395</c:v>
                </c:pt>
                <c:pt idx="92">
                  <c:v>8180.3931274767965</c:v>
                </c:pt>
                <c:pt idx="93">
                  <c:v>7573.5430360838945</c:v>
                </c:pt>
                <c:pt idx="94">
                  <c:v>7008.3524894923612</c:v>
                </c:pt>
                <c:pt idx="95">
                  <c:v>6482.4586507476342</c:v>
                </c:pt>
                <c:pt idx="96">
                  <c:v>5993.5569350464793</c:v>
                </c:pt>
                <c:pt idx="97">
                  <c:v>5539.4127549715922</c:v>
                </c:pt>
                <c:pt idx="98">
                  <c:v>5117.8705293369421</c:v>
                </c:pt>
                <c:pt idx="99">
                  <c:v>4726.8603143003711</c:v>
                </c:pt>
                <c:pt idx="100">
                  <c:v>4364.4023893474077</c:v>
                </c:pt>
                <c:pt idx="101">
                  <c:v>4028.6101025354874</c:v>
                </c:pt>
                <c:pt idx="102">
                  <c:v>3717.6912503338244</c:v>
                </c:pt>
                <c:pt idx="103">
                  <c:v>3429.948238504061</c:v>
                </c:pt>
                <c:pt idx="104">
                  <c:v>3163.7772424850846</c:v>
                </c:pt>
                <c:pt idx="105">
                  <c:v>2917.6665592007048</c:v>
                </c:pt>
                <c:pt idx="106">
                  <c:v>2690.1943174402113</c:v>
                </c:pt>
                <c:pt idx="107">
                  <c:v>2480.0256911742908</c:v>
                </c:pt>
                <c:pt idx="108">
                  <c:v>2285.9097394550918</c:v>
                </c:pt>
                <c:pt idx="109">
                  <c:v>2106.6759779141285</c:v>
                </c:pt>
                <c:pt idx="110">
                  <c:v>1941.2307702671969</c:v>
                </c:pt>
                <c:pt idx="111">
                  <c:v>1788.5536135606526</c:v>
                </c:pt>
                <c:pt idx="112">
                  <c:v>1647.6933780276449</c:v>
                </c:pt>
                <c:pt idx="113">
                  <c:v>1517.7645512277959</c:v>
                </c:pt>
                <c:pt idx="114">
                  <c:v>1397.9435264634085</c:v>
                </c:pt>
                <c:pt idx="115">
                  <c:v>1287.4649671640364</c:v>
                </c:pt>
                <c:pt idx="116">
                  <c:v>1185.6182718462078</c:v>
                </c:pt>
                <c:pt idx="117">
                  <c:v>1091.744158261281</c:v>
                </c:pt>
                <c:pt idx="118">
                  <c:v>1005.2313803054276</c:v>
                </c:pt>
                <c:pt idx="119">
                  <c:v>925.5135870592494</c:v>
                </c:pt>
                <c:pt idx="120">
                  <c:v>852.06632984479074</c:v>
                </c:pt>
                <c:pt idx="121">
                  <c:v>784.40422033509822</c:v>
                </c:pt>
                <c:pt idx="122">
                  <c:v>722.07824043353321</c:v>
                </c:pt>
                <c:pt idx="123">
                  <c:v>664.67320278382977</c:v>
                </c:pt>
                <c:pt idx="124">
                  <c:v>611.80535930336919</c:v>
                </c:pt>
                <c:pt idx="125">
                  <c:v>563.12015399313532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10-4A18-B523-013CE67B9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989448"/>
        <c:axId val="575985840"/>
      </c:scatterChart>
      <c:valAx>
        <c:axId val="575989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985840"/>
        <c:crosses val="autoZero"/>
        <c:crossBetween val="midCat"/>
      </c:valAx>
      <c:valAx>
        <c:axId val="57598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Active</a:t>
                </a:r>
                <a:r>
                  <a:rPr lang="de-DE" baseline="0"/>
                  <a:t> cases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989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Base!$A$65</c:f>
              <c:strCache>
                <c:ptCount val="1"/>
                <c:pt idx="0">
                  <c:v>Rt.Active.Model.Back.Estimation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Base!$B$65:$FD$65</c:f>
              <c:numCache>
                <c:formatCode>General</c:formatCode>
                <c:ptCount val="159"/>
                <c:pt idx="35">
                  <c:v>3.4995506068331932</c:v>
                </c:pt>
                <c:pt idx="36">
                  <c:v>3.4994548969702413</c:v>
                </c:pt>
                <c:pt idx="37">
                  <c:v>3.4993370474314265</c:v>
                </c:pt>
                <c:pt idx="38">
                  <c:v>3.4991917046091854</c:v>
                </c:pt>
                <c:pt idx="39">
                  <c:v>3.4990121848967881</c:v>
                </c:pt>
                <c:pt idx="40">
                  <c:v>3.4987901387863154</c:v>
                </c:pt>
                <c:pt idx="41">
                  <c:v>3.4985151295211963</c:v>
                </c:pt>
                <c:pt idx="42">
                  <c:v>3.4980937031323611</c:v>
                </c:pt>
                <c:pt idx="43">
                  <c:v>3.4975527848089061</c:v>
                </c:pt>
                <c:pt idx="44">
                  <c:v>3.4968585678415471</c:v>
                </c:pt>
                <c:pt idx="45">
                  <c:v>3.4959677289683313</c:v>
                </c:pt>
                <c:pt idx="46">
                  <c:v>3.4948247805693708</c:v>
                </c:pt>
                <c:pt idx="47">
                  <c:v>3.4933587062851283</c:v>
                </c:pt>
                <c:pt idx="48">
                  <c:v>3.4914786992065339</c:v>
                </c:pt>
                <c:pt idx="49">
                  <c:v>3.4890687847584938</c:v>
                </c:pt>
                <c:pt idx="50">
                  <c:v>3.4323080071240892</c:v>
                </c:pt>
                <c:pt idx="51">
                  <c:v>3.4489248298604047</c:v>
                </c:pt>
                <c:pt idx="52">
                  <c:v>3.4540996576823275</c:v>
                </c:pt>
                <c:pt idx="53">
                  <c:v>3.4544089580169275</c:v>
                </c:pt>
                <c:pt idx="54">
                  <c:v>3.4511861125555181</c:v>
                </c:pt>
                <c:pt idx="55">
                  <c:v>3.4446341491665491</c:v>
                </c:pt>
                <c:pt idx="56">
                  <c:v>3.4344933382454932</c:v>
                </c:pt>
                <c:pt idx="57">
                  <c:v>3.4202154013352364</c:v>
                </c:pt>
                <c:pt idx="58">
                  <c:v>3.3984273222018651</c:v>
                </c:pt>
                <c:pt idx="59">
                  <c:v>3.0486626206613403</c:v>
                </c:pt>
                <c:pt idx="60">
                  <c:v>2.824854866358625</c:v>
                </c:pt>
                <c:pt idx="61">
                  <c:v>2.6628432714229051</c:v>
                </c:pt>
                <c:pt idx="62">
                  <c:v>2.540879756502695</c:v>
                </c:pt>
                <c:pt idx="63">
                  <c:v>2.4478230087568957</c:v>
                </c:pt>
                <c:pt idx="64">
                  <c:v>2.3767562452811086</c:v>
                </c:pt>
                <c:pt idx="65">
                  <c:v>2.3228523960658163</c:v>
                </c:pt>
                <c:pt idx="66">
                  <c:v>2.282454693256176</c:v>
                </c:pt>
                <c:pt idx="67">
                  <c:v>2.0588011658710812</c:v>
                </c:pt>
                <c:pt idx="68">
                  <c:v>1.9059052589703604</c:v>
                </c:pt>
                <c:pt idx="69">
                  <c:v>1.786796991185009</c:v>
                </c:pt>
                <c:pt idx="70">
                  <c:v>1.6884367560763778</c:v>
                </c:pt>
                <c:pt idx="71">
                  <c:v>1.6036789255166721</c:v>
                </c:pt>
                <c:pt idx="72">
                  <c:v>1.5275891515628481</c:v>
                </c:pt>
                <c:pt idx="73">
                  <c:v>1.4561550379752926</c:v>
                </c:pt>
                <c:pt idx="74">
                  <c:v>1.3856663725152836</c:v>
                </c:pt>
                <c:pt idx="75">
                  <c:v>1.3037287155232509</c:v>
                </c:pt>
                <c:pt idx="76">
                  <c:v>1.1914343399783487</c:v>
                </c:pt>
                <c:pt idx="77">
                  <c:v>1.0988584835634392</c:v>
                </c:pt>
                <c:pt idx="78">
                  <c:v>1.0146876669853226</c:v>
                </c:pt>
                <c:pt idx="79">
                  <c:v>0.93364062037179019</c:v>
                </c:pt>
                <c:pt idx="80">
                  <c:v>0.85191804233218782</c:v>
                </c:pt>
                <c:pt idx="81">
                  <c:v>0.7661176419829282</c:v>
                </c:pt>
                <c:pt idx="82">
                  <c:v>0.67273683894575764</c:v>
                </c:pt>
                <c:pt idx="83">
                  <c:v>0.56779384462748728</c:v>
                </c:pt>
                <c:pt idx="84">
                  <c:v>0.61086275983097604</c:v>
                </c:pt>
                <c:pt idx="85">
                  <c:v>0.61433121373143673</c:v>
                </c:pt>
                <c:pt idx="86">
                  <c:v>0.59899983068916374</c:v>
                </c:pt>
                <c:pt idx="87">
                  <c:v>0.57040697809235186</c:v>
                </c:pt>
                <c:pt idx="88">
                  <c:v>0.53043224730586769</c:v>
                </c:pt>
                <c:pt idx="89">
                  <c:v>0.47943208456358277</c:v>
                </c:pt>
                <c:pt idx="90">
                  <c:v>0.41685384850257784</c:v>
                </c:pt>
                <c:pt idx="91">
                  <c:v>0.34140908414697663</c:v>
                </c:pt>
                <c:pt idx="92">
                  <c:v>0.25901686299732496</c:v>
                </c:pt>
                <c:pt idx="93">
                  <c:v>0.39002302824014584</c:v>
                </c:pt>
                <c:pt idx="94">
                  <c:v>0.4605451452512595</c:v>
                </c:pt>
                <c:pt idx="95">
                  <c:v>0.50370400438093932</c:v>
                </c:pt>
                <c:pt idx="96">
                  <c:v>0.52933451687557442</c:v>
                </c:pt>
                <c:pt idx="97">
                  <c:v>0.54170405534040167</c:v>
                </c:pt>
                <c:pt idx="98">
                  <c:v>0.54290945178875105</c:v>
                </c:pt>
                <c:pt idx="99">
                  <c:v>0.53395510930439971</c:v>
                </c:pt>
                <c:pt idx="100">
                  <c:v>0.51518260942183447</c:v>
                </c:pt>
                <c:pt idx="101">
                  <c:v>0.49715799245533349</c:v>
                </c:pt>
                <c:pt idx="102">
                  <c:v>0.47988510976171778</c:v>
                </c:pt>
                <c:pt idx="103">
                  <c:v>0.46336400413537732</c:v>
                </c:pt>
                <c:pt idx="104">
                  <c:v>0.49970905076848748</c:v>
                </c:pt>
                <c:pt idx="105">
                  <c:v>0.51859819154047215</c:v>
                </c:pt>
                <c:pt idx="106">
                  <c:v>0.52952658476233816</c:v>
                </c:pt>
                <c:pt idx="107">
                  <c:v>0.53558348776362652</c:v>
                </c:pt>
                <c:pt idx="108">
                  <c:v>0.53826778862765645</c:v>
                </c:pt>
                <c:pt idx="109">
                  <c:v>0.53844336603701148</c:v>
                </c:pt>
                <c:pt idx="110">
                  <c:v>0.53665530675833817</c:v>
                </c:pt>
                <c:pt idx="111">
                  <c:v>0.53326461498707844</c:v>
                </c:pt>
                <c:pt idx="112">
                  <c:v>0.53102780371952651</c:v>
                </c:pt>
                <c:pt idx="113">
                  <c:v>0.52992141929934722</c:v>
                </c:pt>
                <c:pt idx="114">
                  <c:v>0.52991896201196464</c:v>
                </c:pt>
                <c:pt idx="115">
                  <c:v>0.53099092087508093</c:v>
                </c:pt>
                <c:pt idx="116">
                  <c:v>0.53310479411022826</c:v>
                </c:pt>
                <c:pt idx="117">
                  <c:v>0.53622510239644938</c:v>
                </c:pt>
                <c:pt idx="118">
                  <c:v>0.54031340296542185</c:v>
                </c:pt>
                <c:pt idx="119">
                  <c:v>0.54532831320017572</c:v>
                </c:pt>
                <c:pt idx="120">
                  <c:v>0.55122555260171013</c:v>
                </c:pt>
                <c:pt idx="121">
                  <c:v>0.44337879458915674</c:v>
                </c:pt>
                <c:pt idx="122">
                  <c:v>0.37474117336290264</c:v>
                </c:pt>
                <c:pt idx="123">
                  <c:v>0.32532328199362892</c:v>
                </c:pt>
                <c:pt idx="124">
                  <c:v>0.28878823170076767</c:v>
                </c:pt>
                <c:pt idx="125">
                  <c:v>0.26212951694386899</c:v>
                </c:pt>
                <c:pt idx="126">
                  <c:v>0.24364118148017896</c:v>
                </c:pt>
                <c:pt idx="127">
                  <c:v>0.23225241852139886</c:v>
                </c:pt>
                <c:pt idx="128">
                  <c:v>0.2272470183198044</c:v>
                </c:pt>
                <c:pt idx="129">
                  <c:v>0.22260147959875681</c:v>
                </c:pt>
                <c:pt idx="130">
                  <c:v>0.2182927334044496</c:v>
                </c:pt>
                <c:pt idx="131">
                  <c:v>0.21429878276871259</c:v>
                </c:pt>
                <c:pt idx="132">
                  <c:v>0.21059871468342375</c:v>
                </c:pt>
                <c:pt idx="133">
                  <c:v>0.20717270020433395</c:v>
                </c:pt>
                <c:pt idx="134">
                  <c:v>0.20400198454749258</c:v>
                </c:pt>
                <c:pt idx="135">
                  <c:v>0.20106886888561712</c:v>
                </c:pt>
                <c:pt idx="136">
                  <c:v>0.19835668538762871</c:v>
                </c:pt>
                <c:pt idx="137">
                  <c:v>0.19584976687838937</c:v>
                </c:pt>
                <c:pt idx="138">
                  <c:v>0.19353341233701629</c:v>
                </c:pt>
                <c:pt idx="139">
                  <c:v>0.19139384929783834</c:v>
                </c:pt>
                <c:pt idx="140">
                  <c:v>0.18941819407358004</c:v>
                </c:pt>
                <c:pt idx="141">
                  <c:v>0.18759441058863374</c:v>
                </c:pt>
                <c:pt idx="142">
                  <c:v>0.18591126848694545</c:v>
                </c:pt>
                <c:pt idx="143">
                  <c:v>0.18435830107238824</c:v>
                </c:pt>
                <c:pt idx="144">
                  <c:v>0.18292576354034895</c:v>
                </c:pt>
                <c:pt idx="145">
                  <c:v>0.18160459187223374</c:v>
                </c:pt>
                <c:pt idx="146">
                  <c:v>0.18038636269369293</c:v>
                </c:pt>
                <c:pt idx="147">
                  <c:v>0.17926325432339235</c:v>
                </c:pt>
                <c:pt idx="148">
                  <c:v>0.17822800919515555</c:v>
                </c:pt>
                <c:pt idx="149">
                  <c:v>0.177273897777283</c:v>
                </c:pt>
                <c:pt idx="150">
                  <c:v>0.17639468407656914</c:v>
                </c:pt>
                <c:pt idx="151">
                  <c:v>0.17558459278392519</c:v>
                </c:pt>
                <c:pt idx="152">
                  <c:v>0.17483827808551466</c:v>
                </c:pt>
                <c:pt idx="153">
                  <c:v>0.17415079414073512</c:v>
                </c:pt>
                <c:pt idx="154">
                  <c:v>0.17351756721503284</c:v>
                </c:pt>
                <c:pt idx="155">
                  <c:v>0.17293436943307591</c:v>
                </c:pt>
                <c:pt idx="156">
                  <c:v>0.17239729411259594</c:v>
                </c:pt>
                <c:pt idx="157">
                  <c:v>0.17190273262663078</c:v>
                </c:pt>
                <c:pt idx="158">
                  <c:v>0.1714473527349826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62-4226-8EA2-6CA072E92BE6}"/>
            </c:ext>
          </c:extLst>
        </c:ser>
        <c:ser>
          <c:idx val="1"/>
          <c:order val="1"/>
          <c:tx>
            <c:strRef>
              <c:f>Base!$A$55</c:f>
              <c:strCache>
                <c:ptCount val="1"/>
                <c:pt idx="0">
                  <c:v>Rt.Active.Real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Base!$B$55:$FD$55</c:f>
              <c:numCache>
                <c:formatCode>General</c:formatCode>
                <c:ptCount val="159"/>
                <c:pt idx="34">
                  <c:v>5.0546510810816443</c:v>
                </c:pt>
                <c:pt idx="35">
                  <c:v>13.992829841302608</c:v>
                </c:pt>
                <c:pt idx="36">
                  <c:v>11.678406300013561</c:v>
                </c:pt>
                <c:pt idx="37">
                  <c:v>6.9470710774669282</c:v>
                </c:pt>
                <c:pt idx="38">
                  <c:v>1.8269171584511341</c:v>
                </c:pt>
                <c:pt idx="39">
                  <c:v>6.9306372200296273</c:v>
                </c:pt>
                <c:pt idx="40">
                  <c:v>3.6774785755096375</c:v>
                </c:pt>
                <c:pt idx="41">
                  <c:v>3.2716231090912755</c:v>
                </c:pt>
                <c:pt idx="42">
                  <c:v>3.7422291907777612</c:v>
                </c:pt>
                <c:pt idx="43">
                  <c:v>8.6376474777389873</c:v>
                </c:pt>
                <c:pt idx="44">
                  <c:v>3.1094827822039148</c:v>
                </c:pt>
                <c:pt idx="45">
                  <c:v>2.8181017861865811</c:v>
                </c:pt>
                <c:pt idx="46">
                  <c:v>3.6766203021833861</c:v>
                </c:pt>
                <c:pt idx="47">
                  <c:v>2.6388785510511665</c:v>
                </c:pt>
                <c:pt idx="48">
                  <c:v>3.4937456346307947</c:v>
                </c:pt>
                <c:pt idx="49">
                  <c:v>3.2663260311886568</c:v>
                </c:pt>
                <c:pt idx="50">
                  <c:v>4.3676704794410295</c:v>
                </c:pt>
                <c:pt idx="51">
                  <c:v>3.883266693708268</c:v>
                </c:pt>
                <c:pt idx="52">
                  <c:v>3.2705745063534608</c:v>
                </c:pt>
                <c:pt idx="53">
                  <c:v>3.3608758371050604</c:v>
                </c:pt>
                <c:pt idx="54">
                  <c:v>3.2251770379195648</c:v>
                </c:pt>
                <c:pt idx="55">
                  <c:v>3.548018170479565</c:v>
                </c:pt>
                <c:pt idx="56">
                  <c:v>3.737292415163552</c:v>
                </c:pt>
                <c:pt idx="57">
                  <c:v>3.1778231361382017</c:v>
                </c:pt>
                <c:pt idx="58">
                  <c:v>3.56803225137027</c:v>
                </c:pt>
                <c:pt idx="59">
                  <c:v>2.1873496338176555</c:v>
                </c:pt>
                <c:pt idx="60">
                  <c:v>2.0493905945244295</c:v>
                </c:pt>
                <c:pt idx="61">
                  <c:v>2.4999849747309493</c:v>
                </c:pt>
                <c:pt idx="62">
                  <c:v>1.3661089307463312</c:v>
                </c:pt>
                <c:pt idx="63">
                  <c:v>2.2781983137353548</c:v>
                </c:pt>
                <c:pt idx="64">
                  <c:v>2.2390071577040462</c:v>
                </c:pt>
                <c:pt idx="65">
                  <c:v>2.4351481482296498</c:v>
                </c:pt>
                <c:pt idx="66">
                  <c:v>2.0629255119733667</c:v>
                </c:pt>
                <c:pt idx="67">
                  <c:v>1.7695193007917724</c:v>
                </c:pt>
                <c:pt idx="68">
                  <c:v>1.0108135806331335</c:v>
                </c:pt>
                <c:pt idx="69">
                  <c:v>1.4074007990254582</c:v>
                </c:pt>
                <c:pt idx="70">
                  <c:v>1.6034509790487845</c:v>
                </c:pt>
                <c:pt idx="71">
                  <c:v>1.4845550990089529</c:v>
                </c:pt>
                <c:pt idx="72">
                  <c:v>1.6421498357300763</c:v>
                </c:pt>
                <c:pt idx="73">
                  <c:v>1.4401827739992576</c:v>
                </c:pt>
                <c:pt idx="74">
                  <c:v>1.2304446338028985</c:v>
                </c:pt>
                <c:pt idx="75">
                  <c:v>1.4241582099897658</c:v>
                </c:pt>
                <c:pt idx="76">
                  <c:v>0.53667528249782159</c:v>
                </c:pt>
                <c:pt idx="77">
                  <c:v>0.26665758193441813</c:v>
                </c:pt>
                <c:pt idx="78">
                  <c:v>0.77694824012671804</c:v>
                </c:pt>
                <c:pt idx="79">
                  <c:v>1.3574943966790394</c:v>
                </c:pt>
                <c:pt idx="80">
                  <c:v>0.94782051311754034</c:v>
                </c:pt>
                <c:pt idx="81">
                  <c:v>0.89993209382683692</c:v>
                </c:pt>
                <c:pt idx="82">
                  <c:v>0.69252553833774166</c:v>
                </c:pt>
                <c:pt idx="83">
                  <c:v>0.66477489552895497</c:v>
                </c:pt>
                <c:pt idx="84">
                  <c:v>0.63550952434558683</c:v>
                </c:pt>
                <c:pt idx="85">
                  <c:v>0.70379155353308742</c:v>
                </c:pt>
                <c:pt idx="86">
                  <c:v>0.50884075753954228</c:v>
                </c:pt>
                <c:pt idx="87">
                  <c:v>0.97307758523130494</c:v>
                </c:pt>
                <c:pt idx="88">
                  <c:v>0.87163717992373901</c:v>
                </c:pt>
                <c:pt idx="89">
                  <c:v>0.5380815219630749</c:v>
                </c:pt>
                <c:pt idx="90">
                  <c:v>0.48689058831455401</c:v>
                </c:pt>
                <c:pt idx="91">
                  <c:v>0.52509673715411675</c:v>
                </c:pt>
                <c:pt idx="92">
                  <c:v>0.62761949857671528</c:v>
                </c:pt>
                <c:pt idx="93">
                  <c:v>0.58121987942718745</c:v>
                </c:pt>
                <c:pt idx="94">
                  <c:v>0.6149629451531089</c:v>
                </c:pt>
                <c:pt idx="95">
                  <c:v>0.74152101850287233</c:v>
                </c:pt>
                <c:pt idx="96">
                  <c:v>0.5733767747427555</c:v>
                </c:pt>
                <c:pt idx="97">
                  <c:v>0.47950044055348018</c:v>
                </c:pt>
                <c:pt idx="98">
                  <c:v>0.56928576107323503</c:v>
                </c:pt>
                <c:pt idx="99">
                  <c:v>0.47114590498031139</c:v>
                </c:pt>
                <c:pt idx="100">
                  <c:v>0.22743348673021158</c:v>
                </c:pt>
                <c:pt idx="101">
                  <c:v>0.56836040709063829</c:v>
                </c:pt>
                <c:pt idx="102">
                  <c:v>0.66624628769050032</c:v>
                </c:pt>
                <c:pt idx="103">
                  <c:v>0.36345311634535138</c:v>
                </c:pt>
                <c:pt idx="104">
                  <c:v>0.39833529386196476</c:v>
                </c:pt>
                <c:pt idx="105">
                  <c:v>0.28334377909171193</c:v>
                </c:pt>
                <c:pt idx="106">
                  <c:v>0.53531316590360167</c:v>
                </c:pt>
                <c:pt idx="107">
                  <c:v>0.65066766888321781</c:v>
                </c:pt>
                <c:pt idx="108">
                  <c:v>0.5684227388737908</c:v>
                </c:pt>
                <c:pt idx="109">
                  <c:v>0.72017488336971791</c:v>
                </c:pt>
                <c:pt idx="110">
                  <c:v>0.68779345522087187</c:v>
                </c:pt>
                <c:pt idx="111">
                  <c:v>0.43231675458875518</c:v>
                </c:pt>
                <c:pt idx="112">
                  <c:v>0.6119383371893321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62-4226-8EA2-6CA072E92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953224"/>
        <c:axId val="674948632"/>
      </c:scatterChart>
      <c:valAx>
        <c:axId val="674953224"/>
        <c:scaling>
          <c:orientation val="minMax"/>
          <c:min val="438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4948632"/>
        <c:crosses val="autoZero"/>
        <c:crossBetween val="midCat"/>
      </c:valAx>
      <c:valAx>
        <c:axId val="674948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4953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78</xdr:col>
      <xdr:colOff>714799</xdr:colOff>
      <xdr:row>66</xdr:row>
      <xdr:rowOff>116246</xdr:rowOff>
    </xdr:from>
    <xdr:to>
      <xdr:col>90</xdr:col>
      <xdr:colOff>117231</xdr:colOff>
      <xdr:row>97</xdr:row>
      <xdr:rowOff>14653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64891C-3E40-4F3E-95D6-AD9856CBA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90</xdr:col>
      <xdr:colOff>203244</xdr:colOff>
      <xdr:row>68</xdr:row>
      <xdr:rowOff>186515</xdr:rowOff>
    </xdr:from>
    <xdr:to>
      <xdr:col>101</xdr:col>
      <xdr:colOff>615994</xdr:colOff>
      <xdr:row>96</xdr:row>
      <xdr:rowOff>11709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94A67CD-1802-4E32-9BA1-716457544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85</xdr:col>
      <xdr:colOff>286277</xdr:colOff>
      <xdr:row>120</xdr:row>
      <xdr:rowOff>176513</xdr:rowOff>
    </xdr:from>
    <xdr:to>
      <xdr:col>92</xdr:col>
      <xdr:colOff>272429</xdr:colOff>
      <xdr:row>137</xdr:row>
      <xdr:rowOff>20649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091A89B-0505-48EC-A21E-2E7D6FC994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103</xdr:col>
      <xdr:colOff>190409</xdr:colOff>
      <xdr:row>120</xdr:row>
      <xdr:rowOff>180661</xdr:rowOff>
    </xdr:from>
    <xdr:to>
      <xdr:col>113</xdr:col>
      <xdr:colOff>278731</xdr:colOff>
      <xdr:row>143</xdr:row>
      <xdr:rowOff>138953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F19A443-A79F-4F91-87C0-1D59CA187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96</xdr:col>
      <xdr:colOff>121519</xdr:colOff>
      <xdr:row>97</xdr:row>
      <xdr:rowOff>82485</xdr:rowOff>
    </xdr:from>
    <xdr:to>
      <xdr:col>105</xdr:col>
      <xdr:colOff>255886</xdr:colOff>
      <xdr:row>119</xdr:row>
      <xdr:rowOff>141099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240452D5-6A9D-493D-BA16-59705D610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84</xdr:col>
      <xdr:colOff>161403</xdr:colOff>
      <xdr:row>97</xdr:row>
      <xdr:rowOff>80696</xdr:rowOff>
    </xdr:from>
    <xdr:to>
      <xdr:col>95</xdr:col>
      <xdr:colOff>671303</xdr:colOff>
      <xdr:row>119</xdr:row>
      <xdr:rowOff>175624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0B7813E8-DAC7-40ED-8499-9FA3C94A3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85</xdr:col>
      <xdr:colOff>274372</xdr:colOff>
      <xdr:row>138</xdr:row>
      <xdr:rowOff>35000</xdr:rowOff>
    </xdr:from>
    <xdr:to>
      <xdr:col>92</xdr:col>
      <xdr:colOff>274371</xdr:colOff>
      <xdr:row>154</xdr:row>
      <xdr:rowOff>114787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5522E5F-2A01-4501-AD5C-2F0F6625C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72</xdr:col>
      <xdr:colOff>577216</xdr:colOff>
      <xdr:row>97</xdr:row>
      <xdr:rowOff>187369</xdr:rowOff>
    </xdr:from>
    <xdr:to>
      <xdr:col>83</xdr:col>
      <xdr:colOff>736410</xdr:colOff>
      <xdr:row>119</xdr:row>
      <xdr:rowOff>190168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CCB3C7E-92CB-45A5-9BF8-32A14FBAD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66</xdr:col>
      <xdr:colOff>233580</xdr:colOff>
      <xdr:row>120</xdr:row>
      <xdr:rowOff>132756</xdr:rowOff>
    </xdr:from>
    <xdr:to>
      <xdr:col>77</xdr:col>
      <xdr:colOff>187225</xdr:colOff>
      <xdr:row>146</xdr:row>
      <xdr:rowOff>113401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0C60C2A-5D81-423C-A41A-5740680FC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77</xdr:col>
      <xdr:colOff>368124</xdr:colOff>
      <xdr:row>120</xdr:row>
      <xdr:rowOff>177713</xdr:rowOff>
    </xdr:from>
    <xdr:to>
      <xdr:col>85</xdr:col>
      <xdr:colOff>134328</xdr:colOff>
      <xdr:row>137</xdr:row>
      <xdr:rowOff>59949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2F935DF-33A5-44FE-AAF6-6C3AC67A6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77</xdr:col>
      <xdr:colOff>451827</xdr:colOff>
      <xdr:row>138</xdr:row>
      <xdr:rowOff>60925</xdr:rowOff>
    </xdr:from>
    <xdr:to>
      <xdr:col>85</xdr:col>
      <xdr:colOff>174736</xdr:colOff>
      <xdr:row>154</xdr:row>
      <xdr:rowOff>116343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FB562962-9369-4846-8F30-03FC52A694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92</xdr:col>
      <xdr:colOff>382364</xdr:colOff>
      <xdr:row>121</xdr:row>
      <xdr:rowOff>17195</xdr:rowOff>
    </xdr:from>
    <xdr:to>
      <xdr:col>103</xdr:col>
      <xdr:colOff>48989</xdr:colOff>
      <xdr:row>144</xdr:row>
      <xdr:rowOff>31483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76AB2800-B473-4F50-8DA4-981BE9C78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105</xdr:col>
      <xdr:colOff>326879</xdr:colOff>
      <xdr:row>97</xdr:row>
      <xdr:rowOff>66140</xdr:rowOff>
    </xdr:from>
    <xdr:to>
      <xdr:col>115</xdr:col>
      <xdr:colOff>58449</xdr:colOff>
      <xdr:row>119</xdr:row>
      <xdr:rowOff>69605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1201EA1D-49C7-4688-AC16-243155451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113</xdr:col>
      <xdr:colOff>439778</xdr:colOff>
      <xdr:row>120</xdr:row>
      <xdr:rowOff>90852</xdr:rowOff>
    </xdr:from>
    <xdr:to>
      <xdr:col>122</xdr:col>
      <xdr:colOff>503278</xdr:colOff>
      <xdr:row>142</xdr:row>
      <xdr:rowOff>158749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93377F-C3CF-448A-A42B-082871C0C9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E176-5706-4C21-988E-A9D87E8D9EA2}">
  <dimension ref="A1:FD86"/>
  <sheetViews>
    <sheetView tabSelected="1" zoomScale="140" zoomScaleNormal="140" workbookViewId="0">
      <pane xSplit="1" ySplit="2" topLeftCell="CT58" activePane="bottomRight" state="frozen"/>
      <selection pane="topRight" activeCell="B1" sqref="B1"/>
      <selection pane="bottomLeft" activeCell="A3" sqref="A3"/>
      <selection pane="bottomRight" activeCell="DD80" sqref="DD80"/>
    </sheetView>
  </sheetViews>
  <sheetFormatPr defaultColWidth="11.42578125" defaultRowHeight="15" x14ac:dyDescent="0.25"/>
  <cols>
    <col min="1" max="1" width="15.7109375" customWidth="1"/>
    <col min="35" max="35" width="15.7109375" customWidth="1"/>
    <col min="38" max="38" width="12.28515625" bestFit="1" customWidth="1"/>
    <col min="73" max="73" width="12" customWidth="1"/>
    <col min="91" max="91" width="12.85546875" bestFit="1" customWidth="1"/>
    <col min="101" max="101" width="11.7109375" customWidth="1"/>
  </cols>
  <sheetData>
    <row r="1" spans="1:160" x14ac:dyDescent="0.25">
      <c r="A1" s="1" t="s">
        <v>0</v>
      </c>
      <c r="B1" s="1">
        <v>43852</v>
      </c>
      <c r="C1" s="1">
        <v>43853</v>
      </c>
      <c r="D1" s="1">
        <v>43854</v>
      </c>
      <c r="E1" s="1">
        <v>43855</v>
      </c>
      <c r="F1" s="1">
        <v>43856</v>
      </c>
      <c r="G1" s="1">
        <v>43857</v>
      </c>
      <c r="H1" s="1">
        <v>43858</v>
      </c>
      <c r="I1" s="1">
        <v>43859</v>
      </c>
      <c r="J1" s="1">
        <v>43860</v>
      </c>
      <c r="K1" s="1">
        <v>43861</v>
      </c>
      <c r="L1" s="1">
        <v>43862</v>
      </c>
      <c r="M1" s="1">
        <v>43863</v>
      </c>
      <c r="N1" s="1">
        <v>43864</v>
      </c>
      <c r="O1" s="1">
        <v>43865</v>
      </c>
      <c r="P1" s="1">
        <v>43866</v>
      </c>
      <c r="Q1" s="1">
        <v>43867</v>
      </c>
      <c r="R1" s="1">
        <v>43868</v>
      </c>
      <c r="S1" s="1">
        <v>43869</v>
      </c>
      <c r="T1" s="1">
        <v>43870</v>
      </c>
      <c r="U1" s="1">
        <v>43871</v>
      </c>
      <c r="V1" s="1">
        <v>43872</v>
      </c>
      <c r="W1" s="1">
        <v>43873</v>
      </c>
      <c r="X1" s="1">
        <v>43874</v>
      </c>
      <c r="Y1" s="1">
        <v>43875</v>
      </c>
      <c r="Z1" s="1">
        <v>43876</v>
      </c>
      <c r="AA1" s="1">
        <v>43877</v>
      </c>
      <c r="AB1" s="1">
        <v>43878</v>
      </c>
      <c r="AC1" s="1">
        <v>43879</v>
      </c>
      <c r="AD1" s="1">
        <v>43880</v>
      </c>
      <c r="AE1" s="1">
        <v>43881</v>
      </c>
      <c r="AF1" s="1">
        <v>43882</v>
      </c>
      <c r="AG1" s="1">
        <v>43883</v>
      </c>
      <c r="AH1" s="1">
        <v>43884</v>
      </c>
      <c r="AI1" s="2">
        <v>43885</v>
      </c>
      <c r="AJ1" s="1">
        <v>43886</v>
      </c>
      <c r="AK1" s="1">
        <v>43887</v>
      </c>
      <c r="AL1" s="1">
        <v>43888</v>
      </c>
      <c r="AM1" s="1">
        <v>43889</v>
      </c>
      <c r="AN1" s="2">
        <v>43890</v>
      </c>
      <c r="AO1" s="1">
        <v>43891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43900</v>
      </c>
      <c r="AY1" s="1">
        <v>43901</v>
      </c>
      <c r="AZ1" s="1">
        <v>43902</v>
      </c>
      <c r="BA1" s="1">
        <v>43903</v>
      </c>
      <c r="BB1" s="1">
        <v>43904</v>
      </c>
      <c r="BC1" s="1">
        <v>43905</v>
      </c>
      <c r="BD1" s="1">
        <v>43906</v>
      </c>
      <c r="BE1" s="1">
        <v>43907</v>
      </c>
      <c r="BF1" s="1">
        <v>43908</v>
      </c>
      <c r="BG1" s="1">
        <v>43909</v>
      </c>
      <c r="BH1" s="2">
        <v>43910</v>
      </c>
      <c r="BI1" s="1">
        <v>43911</v>
      </c>
      <c r="BJ1" s="1">
        <v>43912</v>
      </c>
      <c r="BK1" s="1">
        <v>43913</v>
      </c>
      <c r="BL1" s="1">
        <v>43914</v>
      </c>
      <c r="BM1" s="1">
        <v>43915</v>
      </c>
      <c r="BN1" s="1">
        <v>43916</v>
      </c>
      <c r="BO1" s="1">
        <v>43917</v>
      </c>
      <c r="BP1" s="2">
        <v>43918</v>
      </c>
      <c r="BQ1" s="1">
        <v>43919</v>
      </c>
      <c r="BR1" s="1">
        <v>43920</v>
      </c>
      <c r="BS1" s="1">
        <v>43921</v>
      </c>
      <c r="BT1" s="18">
        <v>43922</v>
      </c>
      <c r="BU1" s="1">
        <v>43923</v>
      </c>
      <c r="BV1" s="1">
        <v>43924</v>
      </c>
      <c r="BW1" s="1">
        <v>43925</v>
      </c>
      <c r="BX1" s="1">
        <v>43926</v>
      </c>
      <c r="BY1" s="1">
        <v>43927</v>
      </c>
      <c r="BZ1" s="1">
        <v>43928</v>
      </c>
      <c r="CA1" s="1">
        <v>43929</v>
      </c>
      <c r="CB1" s="2">
        <v>43930</v>
      </c>
      <c r="CC1" s="1">
        <v>43931</v>
      </c>
      <c r="CD1" s="1">
        <v>43932</v>
      </c>
      <c r="CE1" s="18">
        <v>43933</v>
      </c>
      <c r="CF1" s="1">
        <v>43934</v>
      </c>
      <c r="CG1" s="1">
        <v>43935</v>
      </c>
      <c r="CH1" s="1">
        <v>43936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43942</v>
      </c>
      <c r="CO1" s="1">
        <v>43943</v>
      </c>
      <c r="CP1" s="1">
        <v>43944</v>
      </c>
      <c r="CQ1" s="1">
        <v>43945</v>
      </c>
      <c r="CR1" s="1">
        <v>43946</v>
      </c>
      <c r="CS1" s="1">
        <v>43947</v>
      </c>
      <c r="CT1" s="1">
        <v>43948</v>
      </c>
      <c r="CU1" s="1">
        <v>43949</v>
      </c>
      <c r="CV1" s="1">
        <v>43950</v>
      </c>
      <c r="CW1" s="1">
        <v>43951</v>
      </c>
      <c r="CX1" s="1">
        <v>43952</v>
      </c>
      <c r="CY1" s="1">
        <v>43953</v>
      </c>
      <c r="CZ1" s="1">
        <v>43954</v>
      </c>
      <c r="DA1" s="1">
        <v>43955</v>
      </c>
      <c r="DB1" s="1">
        <v>43956</v>
      </c>
      <c r="DC1" s="1">
        <v>43957</v>
      </c>
      <c r="DD1" s="1">
        <v>43958</v>
      </c>
      <c r="DE1" s="1">
        <v>43959</v>
      </c>
      <c r="DF1" s="1">
        <v>43960</v>
      </c>
      <c r="DG1" s="1">
        <v>43961</v>
      </c>
      <c r="DH1" s="1">
        <v>43962</v>
      </c>
      <c r="DI1" s="1">
        <v>43963</v>
      </c>
      <c r="DJ1" s="1">
        <v>43964</v>
      </c>
      <c r="DK1" s="1">
        <v>43965</v>
      </c>
      <c r="DL1" s="1">
        <v>43966</v>
      </c>
      <c r="DM1" s="1">
        <v>43967</v>
      </c>
      <c r="DN1" s="1">
        <v>43968</v>
      </c>
      <c r="DO1" s="1">
        <v>43969</v>
      </c>
      <c r="DP1" s="1">
        <v>43970</v>
      </c>
      <c r="DQ1" s="1">
        <v>43971</v>
      </c>
      <c r="DR1" s="1">
        <v>43972</v>
      </c>
      <c r="DS1" s="1">
        <v>43973</v>
      </c>
      <c r="DT1" s="1">
        <v>43974</v>
      </c>
      <c r="DU1" s="1">
        <v>43975</v>
      </c>
      <c r="DV1" s="1">
        <v>43976</v>
      </c>
      <c r="DW1" s="1">
        <v>43977</v>
      </c>
      <c r="DX1" s="1">
        <v>43978</v>
      </c>
      <c r="DY1" s="1">
        <v>43979</v>
      </c>
      <c r="DZ1" s="1">
        <v>43980</v>
      </c>
      <c r="EA1" s="1">
        <v>43981</v>
      </c>
      <c r="EB1" s="1">
        <v>43982</v>
      </c>
      <c r="EC1" s="1">
        <v>43983</v>
      </c>
      <c r="ED1" s="1">
        <v>43984</v>
      </c>
      <c r="EE1" s="1">
        <v>43985</v>
      </c>
      <c r="EF1" s="1">
        <v>43986</v>
      </c>
      <c r="EG1" s="1">
        <v>43987</v>
      </c>
      <c r="EH1" s="1">
        <v>43988</v>
      </c>
      <c r="EI1" s="1">
        <v>43989</v>
      </c>
      <c r="EJ1" s="1">
        <v>43990</v>
      </c>
      <c r="EK1" s="1">
        <v>43991</v>
      </c>
      <c r="EL1" s="1">
        <v>43992</v>
      </c>
      <c r="EM1" s="1">
        <v>43993</v>
      </c>
      <c r="EN1" s="1">
        <v>43994</v>
      </c>
      <c r="EO1" s="1">
        <v>43995</v>
      </c>
      <c r="EP1" s="1">
        <v>43996</v>
      </c>
      <c r="EQ1" s="1">
        <v>43997</v>
      </c>
      <c r="ER1" s="1">
        <v>43998</v>
      </c>
      <c r="ES1" s="1">
        <v>43999</v>
      </c>
      <c r="ET1" s="1">
        <v>44000</v>
      </c>
      <c r="EU1" s="1">
        <v>44001</v>
      </c>
      <c r="EV1" s="1">
        <v>44002</v>
      </c>
      <c r="EW1" s="1">
        <v>44003</v>
      </c>
      <c r="EX1" s="1">
        <v>44004</v>
      </c>
      <c r="EY1" s="1">
        <v>44005</v>
      </c>
      <c r="EZ1" s="1">
        <v>44006</v>
      </c>
      <c r="FA1" s="1">
        <v>44007</v>
      </c>
      <c r="FB1" s="1">
        <v>44008</v>
      </c>
      <c r="FC1" s="1">
        <v>44009</v>
      </c>
      <c r="FD1" s="1">
        <v>44010</v>
      </c>
    </row>
    <row r="2" spans="1:160" x14ac:dyDescent="0.25">
      <c r="A2" t="s">
        <v>1</v>
      </c>
      <c r="B2">
        <f t="shared" ref="B2:AX2" si="0">B1-$B$1</f>
        <v>0</v>
      </c>
      <c r="C2">
        <f t="shared" si="0"/>
        <v>1</v>
      </c>
      <c r="D2">
        <f t="shared" si="0"/>
        <v>2</v>
      </c>
      <c r="E2">
        <f t="shared" si="0"/>
        <v>3</v>
      </c>
      <c r="F2">
        <f t="shared" si="0"/>
        <v>4</v>
      </c>
      <c r="G2">
        <f t="shared" si="0"/>
        <v>5</v>
      </c>
      <c r="H2">
        <f t="shared" si="0"/>
        <v>6</v>
      </c>
      <c r="I2">
        <f t="shared" si="0"/>
        <v>7</v>
      </c>
      <c r="J2">
        <f t="shared" si="0"/>
        <v>8</v>
      </c>
      <c r="K2">
        <f t="shared" si="0"/>
        <v>9</v>
      </c>
      <c r="L2">
        <f t="shared" si="0"/>
        <v>10</v>
      </c>
      <c r="M2">
        <f t="shared" si="0"/>
        <v>11</v>
      </c>
      <c r="N2">
        <f t="shared" si="0"/>
        <v>12</v>
      </c>
      <c r="O2">
        <f t="shared" si="0"/>
        <v>13</v>
      </c>
      <c r="P2">
        <f t="shared" si="0"/>
        <v>14</v>
      </c>
      <c r="Q2">
        <f t="shared" si="0"/>
        <v>15</v>
      </c>
      <c r="R2">
        <f t="shared" si="0"/>
        <v>16</v>
      </c>
      <c r="S2">
        <f t="shared" si="0"/>
        <v>17</v>
      </c>
      <c r="T2">
        <f t="shared" si="0"/>
        <v>18</v>
      </c>
      <c r="U2">
        <f t="shared" si="0"/>
        <v>19</v>
      </c>
      <c r="V2">
        <f t="shared" si="0"/>
        <v>20</v>
      </c>
      <c r="W2">
        <f t="shared" si="0"/>
        <v>21</v>
      </c>
      <c r="X2">
        <f t="shared" si="0"/>
        <v>22</v>
      </c>
      <c r="Y2">
        <f t="shared" si="0"/>
        <v>23</v>
      </c>
      <c r="Z2">
        <f t="shared" si="0"/>
        <v>24</v>
      </c>
      <c r="AA2">
        <f t="shared" si="0"/>
        <v>25</v>
      </c>
      <c r="AB2">
        <f t="shared" si="0"/>
        <v>26</v>
      </c>
      <c r="AC2">
        <f t="shared" si="0"/>
        <v>27</v>
      </c>
      <c r="AD2">
        <f t="shared" si="0"/>
        <v>28</v>
      </c>
      <c r="AE2">
        <f t="shared" si="0"/>
        <v>29</v>
      </c>
      <c r="AF2">
        <f t="shared" si="0"/>
        <v>30</v>
      </c>
      <c r="AG2">
        <f t="shared" si="0"/>
        <v>31</v>
      </c>
      <c r="AH2">
        <f t="shared" si="0"/>
        <v>32</v>
      </c>
      <c r="AI2">
        <f t="shared" si="0"/>
        <v>33</v>
      </c>
      <c r="AJ2">
        <f t="shared" si="0"/>
        <v>34</v>
      </c>
      <c r="AK2">
        <f t="shared" si="0"/>
        <v>35</v>
      </c>
      <c r="AL2">
        <f t="shared" si="0"/>
        <v>36</v>
      </c>
      <c r="AM2">
        <f t="shared" si="0"/>
        <v>37</v>
      </c>
      <c r="AN2">
        <f t="shared" si="0"/>
        <v>38</v>
      </c>
      <c r="AO2">
        <f t="shared" si="0"/>
        <v>39</v>
      </c>
      <c r="AP2">
        <f t="shared" si="0"/>
        <v>40</v>
      </c>
      <c r="AQ2">
        <f t="shared" si="0"/>
        <v>41</v>
      </c>
      <c r="AR2">
        <f t="shared" si="0"/>
        <v>42</v>
      </c>
      <c r="AS2">
        <f t="shared" si="0"/>
        <v>43</v>
      </c>
      <c r="AT2">
        <f t="shared" si="0"/>
        <v>44</v>
      </c>
      <c r="AU2">
        <f t="shared" si="0"/>
        <v>45</v>
      </c>
      <c r="AV2">
        <f t="shared" si="0"/>
        <v>46</v>
      </c>
      <c r="AW2">
        <f t="shared" si="0"/>
        <v>47</v>
      </c>
      <c r="AX2">
        <f t="shared" si="0"/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  <c r="EH2">
        <v>136</v>
      </c>
      <c r="EI2">
        <v>137</v>
      </c>
      <c r="EJ2">
        <v>138</v>
      </c>
      <c r="EK2">
        <v>139</v>
      </c>
      <c r="EL2">
        <v>140</v>
      </c>
      <c r="EM2">
        <v>141</v>
      </c>
      <c r="EN2">
        <v>142</v>
      </c>
      <c r="EO2">
        <v>143</v>
      </c>
      <c r="EP2">
        <v>144</v>
      </c>
      <c r="EQ2">
        <v>145</v>
      </c>
      <c r="ER2">
        <v>146</v>
      </c>
      <c r="ES2">
        <v>147</v>
      </c>
      <c r="ET2">
        <v>148</v>
      </c>
      <c r="EU2">
        <v>149</v>
      </c>
      <c r="EV2">
        <v>150</v>
      </c>
      <c r="EW2">
        <v>151</v>
      </c>
      <c r="EX2">
        <v>152</v>
      </c>
      <c r="EY2">
        <v>153</v>
      </c>
      <c r="EZ2">
        <v>154</v>
      </c>
      <c r="FA2">
        <v>155</v>
      </c>
      <c r="FB2">
        <v>156</v>
      </c>
      <c r="FC2">
        <v>157</v>
      </c>
      <c r="FD2">
        <v>158</v>
      </c>
    </row>
    <row r="3" spans="1:160" s="31" customFormat="1" x14ac:dyDescent="0.25">
      <c r="A3" s="31" t="s">
        <v>18</v>
      </c>
      <c r="B3" s="31">
        <v>0</v>
      </c>
      <c r="C3" s="31">
        <v>0</v>
      </c>
      <c r="D3" s="31">
        <v>0</v>
      </c>
      <c r="E3" s="31">
        <v>0</v>
      </c>
      <c r="F3" s="31">
        <v>0</v>
      </c>
      <c r="G3" s="31">
        <v>1</v>
      </c>
      <c r="H3" s="31">
        <v>4</v>
      </c>
      <c r="I3" s="31">
        <v>4</v>
      </c>
      <c r="J3" s="31">
        <v>4</v>
      </c>
      <c r="K3" s="31">
        <v>5</v>
      </c>
      <c r="L3" s="31">
        <v>8</v>
      </c>
      <c r="M3" s="31">
        <v>10</v>
      </c>
      <c r="N3" s="31">
        <v>12</v>
      </c>
      <c r="O3" s="31">
        <v>12</v>
      </c>
      <c r="P3" s="31">
        <v>12</v>
      </c>
      <c r="Q3" s="31">
        <v>12</v>
      </c>
      <c r="R3" s="31">
        <v>13</v>
      </c>
      <c r="S3" s="31">
        <v>13</v>
      </c>
      <c r="T3" s="31">
        <v>14</v>
      </c>
      <c r="U3" s="31">
        <v>14</v>
      </c>
      <c r="V3" s="31">
        <v>16</v>
      </c>
      <c r="W3" s="31">
        <v>16</v>
      </c>
      <c r="X3" s="31">
        <v>16</v>
      </c>
      <c r="Y3" s="31">
        <v>16</v>
      </c>
      <c r="Z3" s="31">
        <v>16</v>
      </c>
      <c r="AA3" s="31">
        <v>16</v>
      </c>
      <c r="AB3" s="31">
        <v>16</v>
      </c>
      <c r="AC3" s="31">
        <v>16</v>
      </c>
      <c r="AD3" s="31">
        <v>16</v>
      </c>
      <c r="AE3" s="31">
        <v>16</v>
      </c>
      <c r="AF3" s="31">
        <v>16</v>
      </c>
      <c r="AG3" s="31">
        <v>16</v>
      </c>
      <c r="AH3" s="31">
        <v>16</v>
      </c>
      <c r="AI3" s="31">
        <v>16</v>
      </c>
      <c r="AJ3" s="31">
        <v>17</v>
      </c>
      <c r="AK3" s="31">
        <v>27</v>
      </c>
      <c r="AL3" s="31">
        <v>46</v>
      </c>
      <c r="AM3" s="31">
        <v>48</v>
      </c>
      <c r="AN3" s="31">
        <v>79</v>
      </c>
      <c r="AO3" s="31">
        <v>130</v>
      </c>
      <c r="AP3" s="31">
        <v>159</v>
      </c>
      <c r="AQ3" s="31">
        <v>196</v>
      </c>
      <c r="AR3" s="31">
        <v>262</v>
      </c>
      <c r="AS3" s="31">
        <v>482</v>
      </c>
      <c r="AT3" s="31">
        <v>670</v>
      </c>
      <c r="AU3" s="31">
        <v>799</v>
      </c>
      <c r="AV3" s="31">
        <v>1040</v>
      </c>
      <c r="AW3" s="31">
        <v>1176</v>
      </c>
      <c r="AX3" s="31">
        <v>1457</v>
      </c>
      <c r="AY3" s="31">
        <v>1966</v>
      </c>
      <c r="AZ3" s="31">
        <v>2745</v>
      </c>
      <c r="BA3" s="31">
        <v>3675</v>
      </c>
      <c r="BB3" s="31">
        <v>4599</v>
      </c>
      <c r="BC3" s="31">
        <v>5813</v>
      </c>
      <c r="BD3" s="32">
        <v>7272</v>
      </c>
      <c r="BE3" s="31">
        <v>9367</v>
      </c>
      <c r="BF3" s="31">
        <v>12327</v>
      </c>
      <c r="BG3" s="31">
        <v>15320</v>
      </c>
      <c r="BH3" s="31">
        <v>19848</v>
      </c>
      <c r="BI3" s="31">
        <v>22364</v>
      </c>
      <c r="BJ3" s="31">
        <v>24873</v>
      </c>
      <c r="BK3" s="31">
        <v>29056</v>
      </c>
      <c r="BL3" s="31">
        <v>32991</v>
      </c>
      <c r="BM3" s="31">
        <v>37323</v>
      </c>
      <c r="BN3" s="31">
        <v>43938</v>
      </c>
      <c r="BO3" s="32">
        <v>50871</v>
      </c>
      <c r="BP3" s="32">
        <v>57695</v>
      </c>
      <c r="BQ3" s="32">
        <v>62435</v>
      </c>
      <c r="BR3" s="32">
        <v>66885</v>
      </c>
      <c r="BS3" s="32">
        <v>71808</v>
      </c>
      <c r="BT3" s="32">
        <v>77766</v>
      </c>
      <c r="BU3" s="32">
        <v>84794</v>
      </c>
      <c r="BV3" s="32">
        <v>91159</v>
      </c>
      <c r="BW3" s="32">
        <v>96092</v>
      </c>
      <c r="BX3" s="32">
        <v>100123</v>
      </c>
      <c r="BY3" s="32">
        <v>103374</v>
      </c>
      <c r="BZ3" s="32">
        <v>107663</v>
      </c>
      <c r="CA3" s="32">
        <v>113296</v>
      </c>
      <c r="CB3" s="32">
        <v>118235</v>
      </c>
      <c r="CC3" s="32">
        <v>122171</v>
      </c>
      <c r="CD3" s="32">
        <v>125452</v>
      </c>
      <c r="CE3" s="32">
        <v>127854</v>
      </c>
      <c r="CF3" s="32">
        <v>130072</v>
      </c>
      <c r="CG3" s="31">
        <v>132210</v>
      </c>
      <c r="CH3" s="32">
        <v>134753</v>
      </c>
      <c r="CI3" s="32">
        <v>137698</v>
      </c>
      <c r="CJ3" s="32">
        <v>141397</v>
      </c>
      <c r="CK3" s="32">
        <v>143475</v>
      </c>
      <c r="CL3" s="32">
        <v>145742</v>
      </c>
      <c r="CM3" s="32">
        <v>147065</v>
      </c>
      <c r="CN3" s="32">
        <v>148453</v>
      </c>
      <c r="CO3" s="32">
        <v>150648</v>
      </c>
      <c r="CP3" s="32">
        <v>153129</v>
      </c>
      <c r="CQ3" s="32">
        <v>154999</v>
      </c>
      <c r="CR3" s="32">
        <v>156513</v>
      </c>
      <c r="CS3" s="32">
        <v>157770</v>
      </c>
      <c r="CT3" s="32">
        <v>158758</v>
      </c>
      <c r="CU3" s="32">
        <v>159912</v>
      </c>
      <c r="CV3" s="32">
        <v>161539</v>
      </c>
      <c r="CW3" s="32">
        <v>163009</v>
      </c>
      <c r="CX3" s="32">
        <v>164077</v>
      </c>
      <c r="CY3" s="31">
        <v>164967</v>
      </c>
      <c r="CZ3" s="31">
        <v>165664</v>
      </c>
      <c r="DA3" s="31">
        <v>166152</v>
      </c>
      <c r="DB3" s="31">
        <v>167007</v>
      </c>
      <c r="DC3" s="31">
        <v>168162</v>
      </c>
      <c r="DD3" s="31">
        <v>169430</v>
      </c>
      <c r="DE3" s="31">
        <v>170588</v>
      </c>
      <c r="DF3" s="31">
        <v>171324</v>
      </c>
      <c r="DG3" s="31">
        <v>171879</v>
      </c>
      <c r="DH3" s="31">
        <v>172576</v>
      </c>
      <c r="DI3" s="31">
        <v>173171</v>
      </c>
      <c r="DJ3" s="31">
        <v>174098</v>
      </c>
    </row>
    <row r="4" spans="1:160" x14ac:dyDescent="0.25">
      <c r="A4" t="s">
        <v>25</v>
      </c>
      <c r="B4">
        <f t="shared" ref="B4:BM4" si="1">LN(MAX(1,B3))</f>
        <v>0</v>
      </c>
      <c r="C4">
        <f t="shared" si="1"/>
        <v>0</v>
      </c>
      <c r="D4">
        <f t="shared" si="1"/>
        <v>0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1.3862943611198906</v>
      </c>
      <c r="I4">
        <f t="shared" si="1"/>
        <v>1.3862943611198906</v>
      </c>
      <c r="J4">
        <f t="shared" si="1"/>
        <v>1.3862943611198906</v>
      </c>
      <c r="K4">
        <f t="shared" si="1"/>
        <v>1.6094379124341003</v>
      </c>
      <c r="L4">
        <f t="shared" si="1"/>
        <v>2.0794415416798357</v>
      </c>
      <c r="M4">
        <f t="shared" si="1"/>
        <v>2.3025850929940459</v>
      </c>
      <c r="N4">
        <f t="shared" si="1"/>
        <v>2.4849066497880004</v>
      </c>
      <c r="O4">
        <f t="shared" si="1"/>
        <v>2.4849066497880004</v>
      </c>
      <c r="P4">
        <f t="shared" si="1"/>
        <v>2.4849066497880004</v>
      </c>
      <c r="Q4">
        <f t="shared" si="1"/>
        <v>2.4849066497880004</v>
      </c>
      <c r="R4">
        <f t="shared" si="1"/>
        <v>2.5649493574615367</v>
      </c>
      <c r="S4">
        <f t="shared" si="1"/>
        <v>2.5649493574615367</v>
      </c>
      <c r="T4">
        <f t="shared" si="1"/>
        <v>2.6390573296152584</v>
      </c>
      <c r="U4">
        <f t="shared" si="1"/>
        <v>2.6390573296152584</v>
      </c>
      <c r="V4">
        <f t="shared" si="1"/>
        <v>2.7725887222397811</v>
      </c>
      <c r="W4">
        <f t="shared" si="1"/>
        <v>2.7725887222397811</v>
      </c>
      <c r="X4">
        <f t="shared" si="1"/>
        <v>2.7725887222397811</v>
      </c>
      <c r="Y4">
        <f t="shared" si="1"/>
        <v>2.7725887222397811</v>
      </c>
      <c r="Z4">
        <f t="shared" si="1"/>
        <v>2.7725887222397811</v>
      </c>
      <c r="AA4">
        <f t="shared" si="1"/>
        <v>2.7725887222397811</v>
      </c>
      <c r="AB4">
        <f t="shared" si="1"/>
        <v>2.7725887222397811</v>
      </c>
      <c r="AC4">
        <f t="shared" si="1"/>
        <v>2.7725887222397811</v>
      </c>
      <c r="AD4">
        <f t="shared" si="1"/>
        <v>2.7725887222397811</v>
      </c>
      <c r="AE4">
        <f t="shared" si="1"/>
        <v>2.7725887222397811</v>
      </c>
      <c r="AF4">
        <f t="shared" si="1"/>
        <v>2.7725887222397811</v>
      </c>
      <c r="AG4">
        <f t="shared" si="1"/>
        <v>2.7725887222397811</v>
      </c>
      <c r="AH4">
        <f t="shared" si="1"/>
        <v>2.7725887222397811</v>
      </c>
      <c r="AI4">
        <f t="shared" si="1"/>
        <v>2.7725887222397811</v>
      </c>
      <c r="AJ4">
        <f t="shared" si="1"/>
        <v>2.8332133440562162</v>
      </c>
      <c r="AK4">
        <f t="shared" si="1"/>
        <v>3.2958368660043291</v>
      </c>
      <c r="AL4">
        <f t="shared" si="1"/>
        <v>3.8286413964890951</v>
      </c>
      <c r="AM4">
        <f t="shared" si="1"/>
        <v>3.8712010109078911</v>
      </c>
      <c r="AN4">
        <f t="shared" si="1"/>
        <v>4.3694478524670215</v>
      </c>
      <c r="AO4">
        <f t="shared" si="1"/>
        <v>4.8675344504555822</v>
      </c>
      <c r="AP4">
        <f t="shared" si="1"/>
        <v>5.0689042022202315</v>
      </c>
      <c r="AQ4">
        <f t="shared" si="1"/>
        <v>5.2781146592305168</v>
      </c>
      <c r="AR4">
        <f t="shared" si="1"/>
        <v>5.5683445037610966</v>
      </c>
      <c r="AS4">
        <f t="shared" si="1"/>
        <v>6.1779441140506002</v>
      </c>
      <c r="AT4">
        <f t="shared" si="1"/>
        <v>6.5072777123850116</v>
      </c>
      <c r="AU4">
        <f t="shared" si="1"/>
        <v>6.6833609457662746</v>
      </c>
      <c r="AV4">
        <f t="shared" si="1"/>
        <v>6.9469759921354184</v>
      </c>
      <c r="AW4">
        <f t="shared" si="1"/>
        <v>7.0698741284585722</v>
      </c>
      <c r="AX4">
        <f t="shared" si="1"/>
        <v>7.2841348061952047</v>
      </c>
      <c r="AY4">
        <f t="shared" si="1"/>
        <v>7.5837563007071118</v>
      </c>
      <c r="AZ4">
        <f t="shared" si="1"/>
        <v>7.917536353943631</v>
      </c>
      <c r="BA4">
        <f t="shared" si="1"/>
        <v>8.209308411646937</v>
      </c>
      <c r="BB4">
        <f t="shared" si="1"/>
        <v>8.4335941675399244</v>
      </c>
      <c r="BC4">
        <f t="shared" si="1"/>
        <v>8.6678520677013502</v>
      </c>
      <c r="BD4">
        <f t="shared" si="1"/>
        <v>8.891786635857315</v>
      </c>
      <c r="BE4">
        <f t="shared" si="1"/>
        <v>9.1449481532091301</v>
      </c>
      <c r="BF4">
        <f t="shared" si="1"/>
        <v>9.4195472575515193</v>
      </c>
      <c r="BG4">
        <f t="shared" si="1"/>
        <v>9.6369144432945824</v>
      </c>
      <c r="BH4">
        <f t="shared" si="1"/>
        <v>9.8958585253716365</v>
      </c>
      <c r="BI4">
        <f t="shared" si="1"/>
        <v>10.015207802146536</v>
      </c>
      <c r="BJ4">
        <f t="shared" si="1"/>
        <v>10.121538156784329</v>
      </c>
      <c r="BK4">
        <f t="shared" si="1"/>
        <v>10.27698028140102</v>
      </c>
      <c r="BL4">
        <f t="shared" si="1"/>
        <v>10.403990075979044</v>
      </c>
      <c r="BM4">
        <f t="shared" si="1"/>
        <v>10.527365037582602</v>
      </c>
      <c r="BN4">
        <f t="shared" ref="BN4:CW4" si="2">LN(MAX(1,BN3))</f>
        <v>10.690534828289124</v>
      </c>
      <c r="BO4">
        <f t="shared" si="2"/>
        <v>10.837048295575237</v>
      </c>
      <c r="BP4">
        <f t="shared" si="2"/>
        <v>10.962925793628768</v>
      </c>
      <c r="BQ4">
        <f t="shared" si="2"/>
        <v>11.041881294549245</v>
      </c>
      <c r="BR4">
        <f t="shared" si="2"/>
        <v>11.110730005729687</v>
      </c>
      <c r="BS4">
        <f t="shared" si="2"/>
        <v>11.181751169442313</v>
      </c>
      <c r="BT4">
        <f t="shared" si="2"/>
        <v>11.261459596651431</v>
      </c>
      <c r="BU4">
        <f t="shared" si="2"/>
        <v>11.347980064559779</v>
      </c>
      <c r="BV4">
        <f t="shared" si="2"/>
        <v>11.42036051357589</v>
      </c>
      <c r="BW4">
        <f t="shared" si="2"/>
        <v>11.473061344875086</v>
      </c>
      <c r="BX4">
        <f t="shared" si="2"/>
        <v>11.514154709139946</v>
      </c>
      <c r="BY4">
        <f t="shared" si="2"/>
        <v>11.546108758760461</v>
      </c>
      <c r="BZ4">
        <f t="shared" si="2"/>
        <v>11.58676125722922</v>
      </c>
      <c r="CA4">
        <f t="shared" si="2"/>
        <v>11.637759141891555</v>
      </c>
      <c r="CB4">
        <f t="shared" si="2"/>
        <v>11.68042944841376</v>
      </c>
      <c r="CC4">
        <f t="shared" si="2"/>
        <v>11.713176981680149</v>
      </c>
      <c r="CD4">
        <f t="shared" si="2"/>
        <v>11.739678494274102</v>
      </c>
      <c r="CE4">
        <f t="shared" si="2"/>
        <v>11.758644266893974</v>
      </c>
      <c r="CF4">
        <f t="shared" si="2"/>
        <v>11.775843422275392</v>
      </c>
      <c r="CG4">
        <f t="shared" si="2"/>
        <v>11.792146846504142</v>
      </c>
      <c r="CH4">
        <f t="shared" si="2"/>
        <v>11.811198751974251</v>
      </c>
      <c r="CI4">
        <f t="shared" si="2"/>
        <v>11.832818160283017</v>
      </c>
      <c r="CJ4">
        <f t="shared" si="2"/>
        <v>11.859326815812183</v>
      </c>
      <c r="CK4">
        <f t="shared" si="2"/>
        <v>11.873916082976564</v>
      </c>
      <c r="CL4">
        <f t="shared" si="2"/>
        <v>11.889593214198591</v>
      </c>
      <c r="CM4">
        <f t="shared" si="2"/>
        <v>11.898629944900238</v>
      </c>
      <c r="CN4">
        <f t="shared" si="2"/>
        <v>11.90802368881223</v>
      </c>
      <c r="CO4">
        <f t="shared" si="2"/>
        <v>11.922701268665477</v>
      </c>
      <c r="CP4">
        <f t="shared" si="2"/>
        <v>11.939035982388923</v>
      </c>
      <c r="CQ4">
        <f t="shared" si="2"/>
        <v>11.951173944267669</v>
      </c>
      <c r="CR4">
        <f t="shared" si="2"/>
        <v>11.960894352605116</v>
      </c>
      <c r="CS4">
        <f t="shared" si="2"/>
        <v>11.968893555251499</v>
      </c>
      <c r="CT4">
        <f t="shared" si="2"/>
        <v>11.975136309186006</v>
      </c>
      <c r="CU4">
        <f t="shared" si="2"/>
        <v>11.982378942910483</v>
      </c>
      <c r="CV4">
        <f t="shared" si="2"/>
        <v>11.992501878559892</v>
      </c>
      <c r="CW4">
        <f t="shared" si="2"/>
        <v>12.00156069298855</v>
      </c>
      <c r="CX4">
        <f t="shared" ref="CX4:CY4" si="3">LN(MAX(1,CX3))</f>
        <v>12.008091108815094</v>
      </c>
      <c r="CY4">
        <f t="shared" si="3"/>
        <v>12.01350073288005</v>
      </c>
      <c r="CZ4">
        <f t="shared" ref="CZ4:DA4" si="4">LN(MAX(1,CZ3))</f>
        <v>12.017716919701629</v>
      </c>
      <c r="DA4">
        <f t="shared" si="4"/>
        <v>12.02065831102597</v>
      </c>
      <c r="DB4">
        <f t="shared" ref="DB4:DD4" si="5">LN(MAX(1,DB3))</f>
        <v>12.025791006688099</v>
      </c>
      <c r="DC4">
        <f t="shared" si="5"/>
        <v>12.032683079474875</v>
      </c>
      <c r="DD4">
        <f t="shared" si="5"/>
        <v>12.040195141152152</v>
      </c>
      <c r="DE4">
        <f t="shared" ref="DE4:DF4" si="6">LN(MAX(1,DE3))</f>
        <v>12.04700657158919</v>
      </c>
      <c r="DF4">
        <f t="shared" si="6"/>
        <v>12.051311779577221</v>
      </c>
      <c r="DG4">
        <f t="shared" ref="DG4:DH4" si="7">LN(MAX(1,DG3))</f>
        <v>12.054546019859441</v>
      </c>
      <c r="DH4">
        <f t="shared" si="7"/>
        <v>12.058592998136954</v>
      </c>
      <c r="DI4">
        <f t="shared" ref="DI4:DJ4" si="8">LN(MAX(1,DI3))</f>
        <v>12.06203482460181</v>
      </c>
      <c r="DJ4">
        <f t="shared" si="8"/>
        <v>12.067373638039522</v>
      </c>
    </row>
    <row r="5" spans="1:160" x14ac:dyDescent="0.25">
      <c r="A5" t="s">
        <v>64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>
        <f t="shared" ref="AJ5:BN5" si="9">AJ3-AI3</f>
        <v>1</v>
      </c>
      <c r="AK5" s="3">
        <f t="shared" si="9"/>
        <v>10</v>
      </c>
      <c r="AL5" s="3">
        <f t="shared" si="9"/>
        <v>19</v>
      </c>
      <c r="AM5" s="3">
        <f t="shared" si="9"/>
        <v>2</v>
      </c>
      <c r="AN5" s="3">
        <f t="shared" si="9"/>
        <v>31</v>
      </c>
      <c r="AO5" s="3">
        <f t="shared" si="9"/>
        <v>51</v>
      </c>
      <c r="AP5" s="3">
        <f t="shared" si="9"/>
        <v>29</v>
      </c>
      <c r="AQ5" s="3">
        <f t="shared" si="9"/>
        <v>37</v>
      </c>
      <c r="AR5" s="3">
        <f t="shared" si="9"/>
        <v>66</v>
      </c>
      <c r="AS5" s="3">
        <f t="shared" si="9"/>
        <v>220</v>
      </c>
      <c r="AT5" s="3">
        <f t="shared" si="9"/>
        <v>188</v>
      </c>
      <c r="AU5" s="3">
        <f t="shared" si="9"/>
        <v>129</v>
      </c>
      <c r="AV5" s="3">
        <f t="shared" si="9"/>
        <v>241</v>
      </c>
      <c r="AW5" s="3">
        <f t="shared" si="9"/>
        <v>136</v>
      </c>
      <c r="AX5" s="3">
        <f t="shared" si="9"/>
        <v>281</v>
      </c>
      <c r="AY5" s="3">
        <f t="shared" si="9"/>
        <v>509</v>
      </c>
      <c r="AZ5" s="3">
        <f t="shared" si="9"/>
        <v>779</v>
      </c>
      <c r="BA5" s="3">
        <f t="shared" si="9"/>
        <v>930</v>
      </c>
      <c r="BB5" s="3">
        <f t="shared" si="9"/>
        <v>924</v>
      </c>
      <c r="BC5" s="3">
        <f t="shared" si="9"/>
        <v>1214</v>
      </c>
      <c r="BD5" s="3">
        <f t="shared" si="9"/>
        <v>1459</v>
      </c>
      <c r="BE5" s="3">
        <f t="shared" si="9"/>
        <v>2095</v>
      </c>
      <c r="BF5" s="3">
        <f t="shared" si="9"/>
        <v>2960</v>
      </c>
      <c r="BG5" s="3">
        <f t="shared" si="9"/>
        <v>2993</v>
      </c>
      <c r="BH5" s="3">
        <f t="shared" si="9"/>
        <v>4528</v>
      </c>
      <c r="BI5" s="3">
        <f t="shared" si="9"/>
        <v>2516</v>
      </c>
      <c r="BJ5" s="3">
        <f t="shared" si="9"/>
        <v>2509</v>
      </c>
      <c r="BK5" s="3">
        <f t="shared" si="9"/>
        <v>4183</v>
      </c>
      <c r="BL5" s="3">
        <f t="shared" si="9"/>
        <v>3935</v>
      </c>
      <c r="BM5" s="3">
        <f t="shared" si="9"/>
        <v>4332</v>
      </c>
      <c r="BN5" s="3">
        <f t="shared" si="9"/>
        <v>6615</v>
      </c>
      <c r="BO5" s="3">
        <f t="shared" ref="BO5:BQ5" si="10">BO3-BN3</f>
        <v>6933</v>
      </c>
      <c r="BP5" s="3">
        <f t="shared" si="10"/>
        <v>6824</v>
      </c>
      <c r="BQ5" s="3">
        <f t="shared" si="10"/>
        <v>4740</v>
      </c>
      <c r="BR5" s="3">
        <f>BR3-BQ3</f>
        <v>4450</v>
      </c>
      <c r="BS5" s="3">
        <f>BS3-BR3</f>
        <v>4923</v>
      </c>
      <c r="BT5" s="3">
        <f t="shared" ref="BT5:DA5" si="11">BT3-BS3</f>
        <v>5958</v>
      </c>
      <c r="BU5" s="3">
        <f t="shared" si="11"/>
        <v>7028</v>
      </c>
      <c r="BV5" s="3">
        <f t="shared" si="11"/>
        <v>6365</v>
      </c>
      <c r="BW5" s="3">
        <f t="shared" si="11"/>
        <v>4933</v>
      </c>
      <c r="BX5" s="3">
        <f t="shared" si="11"/>
        <v>4031</v>
      </c>
      <c r="BY5" s="3">
        <f t="shared" si="11"/>
        <v>3251</v>
      </c>
      <c r="BZ5" s="3">
        <f t="shared" si="11"/>
        <v>4289</v>
      </c>
      <c r="CA5" s="3">
        <f t="shared" si="11"/>
        <v>5633</v>
      </c>
      <c r="CB5" s="3">
        <f t="shared" si="11"/>
        <v>4939</v>
      </c>
      <c r="CC5" s="3">
        <f t="shared" si="11"/>
        <v>3936</v>
      </c>
      <c r="CD5" s="3">
        <f t="shared" si="11"/>
        <v>3281</v>
      </c>
      <c r="CE5" s="3">
        <f t="shared" si="11"/>
        <v>2402</v>
      </c>
      <c r="CF5" s="3">
        <f t="shared" si="11"/>
        <v>2218</v>
      </c>
      <c r="CG5" s="3">
        <f t="shared" si="11"/>
        <v>2138</v>
      </c>
      <c r="CH5" s="3">
        <f t="shared" si="11"/>
        <v>2543</v>
      </c>
      <c r="CI5" s="3">
        <f t="shared" si="11"/>
        <v>2945</v>
      </c>
      <c r="CJ5" s="3">
        <f t="shared" si="11"/>
        <v>3699</v>
      </c>
      <c r="CK5" s="3">
        <f t="shared" si="11"/>
        <v>2078</v>
      </c>
      <c r="CL5" s="3">
        <f t="shared" si="11"/>
        <v>2267</v>
      </c>
      <c r="CM5" s="3">
        <f t="shared" si="11"/>
        <v>1323</v>
      </c>
      <c r="CN5" s="3">
        <f t="shared" si="11"/>
        <v>1388</v>
      </c>
      <c r="CO5" s="3">
        <f t="shared" si="11"/>
        <v>2195</v>
      </c>
      <c r="CP5" s="3">
        <f t="shared" si="11"/>
        <v>2481</v>
      </c>
      <c r="CQ5" s="3">
        <f t="shared" si="11"/>
        <v>1870</v>
      </c>
      <c r="CR5" s="3">
        <f t="shared" si="11"/>
        <v>1514</v>
      </c>
      <c r="CS5" s="3">
        <f t="shared" si="11"/>
        <v>1257</v>
      </c>
      <c r="CT5" s="3">
        <f t="shared" si="11"/>
        <v>988</v>
      </c>
      <c r="CU5" s="3">
        <f t="shared" si="11"/>
        <v>1154</v>
      </c>
      <c r="CV5" s="3">
        <f t="shared" si="11"/>
        <v>1627</v>
      </c>
      <c r="CW5" s="3">
        <f t="shared" si="11"/>
        <v>1470</v>
      </c>
      <c r="CX5" s="3">
        <f t="shared" si="11"/>
        <v>1068</v>
      </c>
      <c r="CY5" s="3">
        <f t="shared" si="11"/>
        <v>890</v>
      </c>
      <c r="CZ5" s="3">
        <f t="shared" si="11"/>
        <v>697</v>
      </c>
      <c r="DA5" s="3">
        <f t="shared" si="11"/>
        <v>488</v>
      </c>
      <c r="DB5" s="3">
        <f t="shared" ref="DB5" si="12">DB3-DA3</f>
        <v>855</v>
      </c>
      <c r="DC5" s="3">
        <f t="shared" ref="DC5" si="13">DC3-DB3</f>
        <v>1155</v>
      </c>
      <c r="DD5" s="3">
        <f t="shared" ref="DD5:DJ5" si="14">DD3-DC3</f>
        <v>1268</v>
      </c>
      <c r="DE5" s="3">
        <f t="shared" si="14"/>
        <v>1158</v>
      </c>
      <c r="DF5" s="3">
        <f t="shared" si="14"/>
        <v>736</v>
      </c>
      <c r="DG5" s="3">
        <f t="shared" si="14"/>
        <v>555</v>
      </c>
      <c r="DH5" s="3">
        <f t="shared" si="14"/>
        <v>697</v>
      </c>
      <c r="DI5" s="3">
        <f t="shared" si="14"/>
        <v>595</v>
      </c>
      <c r="DJ5" s="3">
        <f t="shared" si="14"/>
        <v>927</v>
      </c>
    </row>
    <row r="6" spans="1:160" s="4" customFormat="1" x14ac:dyDescent="0.25">
      <c r="A6" s="4" t="s">
        <v>65</v>
      </c>
      <c r="G6" s="4">
        <f t="shared" ref="G6:BR6" si="15">LN(MAX(G5,1))</f>
        <v>0</v>
      </c>
      <c r="H6" s="4">
        <f t="shared" si="15"/>
        <v>0</v>
      </c>
      <c r="I6" s="4">
        <f t="shared" si="15"/>
        <v>0</v>
      </c>
      <c r="J6" s="4">
        <f t="shared" si="15"/>
        <v>0</v>
      </c>
      <c r="K6" s="4">
        <f t="shared" si="15"/>
        <v>0</v>
      </c>
      <c r="L6" s="4">
        <f t="shared" si="15"/>
        <v>0</v>
      </c>
      <c r="M6" s="4">
        <f t="shared" si="15"/>
        <v>0</v>
      </c>
      <c r="N6" s="4">
        <f t="shared" si="15"/>
        <v>0</v>
      </c>
      <c r="O6" s="4">
        <f t="shared" si="15"/>
        <v>0</v>
      </c>
      <c r="P6" s="4">
        <f t="shared" si="15"/>
        <v>0</v>
      </c>
      <c r="Q6" s="4">
        <f t="shared" si="15"/>
        <v>0</v>
      </c>
      <c r="R6" s="4">
        <f t="shared" si="15"/>
        <v>0</v>
      </c>
      <c r="S6" s="4">
        <f t="shared" si="15"/>
        <v>0</v>
      </c>
      <c r="T6" s="4">
        <f t="shared" si="15"/>
        <v>0</v>
      </c>
      <c r="U6" s="4">
        <f t="shared" si="15"/>
        <v>0</v>
      </c>
      <c r="V6" s="4">
        <f t="shared" si="15"/>
        <v>0</v>
      </c>
      <c r="W6" s="4">
        <f t="shared" si="15"/>
        <v>0</v>
      </c>
      <c r="X6" s="4">
        <f t="shared" si="15"/>
        <v>0</v>
      </c>
      <c r="Y6" s="4">
        <f t="shared" si="15"/>
        <v>0</v>
      </c>
      <c r="Z6" s="4">
        <f t="shared" si="15"/>
        <v>0</v>
      </c>
      <c r="AA6" s="4">
        <f t="shared" si="15"/>
        <v>0</v>
      </c>
      <c r="AB6" s="4">
        <f t="shared" si="15"/>
        <v>0</v>
      </c>
      <c r="AC6" s="4">
        <f t="shared" si="15"/>
        <v>0</v>
      </c>
      <c r="AD6" s="4">
        <f t="shared" si="15"/>
        <v>0</v>
      </c>
      <c r="AE6" s="4">
        <f t="shared" si="15"/>
        <v>0</v>
      </c>
      <c r="AF6" s="4">
        <f t="shared" si="15"/>
        <v>0</v>
      </c>
      <c r="AG6" s="4">
        <f t="shared" si="15"/>
        <v>0</v>
      </c>
      <c r="AH6" s="4">
        <f t="shared" si="15"/>
        <v>0</v>
      </c>
      <c r="AI6" s="4">
        <f t="shared" si="15"/>
        <v>0</v>
      </c>
      <c r="AJ6" s="4">
        <f t="shared" si="15"/>
        <v>0</v>
      </c>
      <c r="AK6" s="4">
        <f t="shared" si="15"/>
        <v>2.3025850929940459</v>
      </c>
      <c r="AL6" s="4">
        <f t="shared" si="15"/>
        <v>2.9444389791664403</v>
      </c>
      <c r="AM6" s="4">
        <f t="shared" si="15"/>
        <v>0.69314718055994529</v>
      </c>
      <c r="AN6" s="4">
        <f t="shared" si="15"/>
        <v>3.4339872044851463</v>
      </c>
      <c r="AO6" s="4">
        <f t="shared" si="15"/>
        <v>3.9318256327243257</v>
      </c>
      <c r="AP6" s="4">
        <f t="shared" si="15"/>
        <v>3.3672958299864741</v>
      </c>
      <c r="AQ6" s="4">
        <f t="shared" si="15"/>
        <v>3.6109179126442243</v>
      </c>
      <c r="AR6" s="4">
        <f t="shared" si="15"/>
        <v>4.1896547420264252</v>
      </c>
      <c r="AS6" s="4">
        <f t="shared" si="15"/>
        <v>5.393627546352362</v>
      </c>
      <c r="AT6" s="4">
        <f t="shared" si="15"/>
        <v>5.2364419628299492</v>
      </c>
      <c r="AU6" s="4">
        <f t="shared" si="15"/>
        <v>4.8598124043616719</v>
      </c>
      <c r="AV6" s="4">
        <f t="shared" si="15"/>
        <v>5.4847969334906548</v>
      </c>
      <c r="AW6" s="4">
        <f t="shared" si="15"/>
        <v>4.9126548857360524</v>
      </c>
      <c r="AX6" s="4">
        <f t="shared" si="15"/>
        <v>5.6383546693337454</v>
      </c>
      <c r="AY6" s="4">
        <f t="shared" si="15"/>
        <v>6.2324480165505225</v>
      </c>
      <c r="AZ6" s="4">
        <f t="shared" si="15"/>
        <v>6.6580110458707482</v>
      </c>
      <c r="BA6" s="4">
        <f t="shared" si="15"/>
        <v>6.8351845861473013</v>
      </c>
      <c r="BB6" s="4">
        <f t="shared" si="15"/>
        <v>6.828712071641684</v>
      </c>
      <c r="BC6" s="4">
        <f t="shared" si="15"/>
        <v>7.1016759716194438</v>
      </c>
      <c r="BD6" s="4">
        <f t="shared" si="15"/>
        <v>7.2855065485227852</v>
      </c>
      <c r="BE6" s="4">
        <f t="shared" si="15"/>
        <v>7.6473088323562379</v>
      </c>
      <c r="BF6" s="4">
        <f t="shared" si="15"/>
        <v>7.992944547318106</v>
      </c>
      <c r="BG6" s="4">
        <f t="shared" si="15"/>
        <v>8.0040315078526998</v>
      </c>
      <c r="BH6" s="4">
        <f t="shared" si="15"/>
        <v>8.4180356198830193</v>
      </c>
      <c r="BI6" s="4">
        <f t="shared" si="15"/>
        <v>7.8304256178203309</v>
      </c>
      <c r="BJ6" s="4">
        <f t="shared" si="15"/>
        <v>7.8276395463664219</v>
      </c>
      <c r="BK6" s="4">
        <f t="shared" si="15"/>
        <v>8.338783971442199</v>
      </c>
      <c r="BL6" s="4">
        <f t="shared" si="15"/>
        <v>8.2776661608515028</v>
      </c>
      <c r="BM6" s="4">
        <f t="shared" si="15"/>
        <v>8.3737846081208804</v>
      </c>
      <c r="BN6" s="4">
        <f t="shared" si="15"/>
        <v>8.7970950765490556</v>
      </c>
      <c r="BO6" s="4">
        <f t="shared" si="15"/>
        <v>8.84404789894249</v>
      </c>
      <c r="BP6" s="4">
        <f t="shared" si="15"/>
        <v>8.8282010891715146</v>
      </c>
      <c r="BQ6" s="4">
        <f t="shared" si="15"/>
        <v>8.4637924146891219</v>
      </c>
      <c r="BR6" s="4">
        <f t="shared" si="15"/>
        <v>8.400659375160286</v>
      </c>
      <c r="BS6" s="4">
        <f t="shared" ref="BS6" si="16">LN(MAX(BS5,1))</f>
        <v>8.5016733797582003</v>
      </c>
      <c r="BT6" s="4">
        <f>LN(MAX(BT5,1))</f>
        <v>8.6924901332732283</v>
      </c>
      <c r="BU6" s="4">
        <f t="shared" ref="BU6:CX6" si="17">LN(MAX(BU5,1))</f>
        <v>8.8576574493069877</v>
      </c>
      <c r="BV6" s="4">
        <f t="shared" si="17"/>
        <v>8.7585695109915065</v>
      </c>
      <c r="BW6" s="4">
        <f t="shared" si="17"/>
        <v>8.5037026012337389</v>
      </c>
      <c r="BX6" s="4">
        <f t="shared" si="17"/>
        <v>8.3017697631171661</v>
      </c>
      <c r="BY6" s="4">
        <f t="shared" si="17"/>
        <v>8.0867179203039061</v>
      </c>
      <c r="BZ6" s="4">
        <f t="shared" si="17"/>
        <v>8.3638088845168799</v>
      </c>
      <c r="CA6" s="4">
        <f t="shared" si="17"/>
        <v>8.6363974388947131</v>
      </c>
      <c r="CB6" s="4">
        <f t="shared" si="17"/>
        <v>8.5049181605406243</v>
      </c>
      <c r="CC6" s="4">
        <f t="shared" si="17"/>
        <v>8.2779202581721432</v>
      </c>
      <c r="CD6" s="4">
        <f t="shared" si="17"/>
        <v>8.0959035329611009</v>
      </c>
      <c r="CE6" s="4">
        <f t="shared" si="17"/>
        <v>7.7840570026399289</v>
      </c>
      <c r="CF6" s="4">
        <f t="shared" si="17"/>
        <v>7.7043611679103128</v>
      </c>
      <c r="CG6" s="4">
        <f t="shared" si="17"/>
        <v>7.6676260915849905</v>
      </c>
      <c r="CH6" s="4">
        <f t="shared" si="17"/>
        <v>7.8410997654221193</v>
      </c>
      <c r="CI6" s="4">
        <f t="shared" si="17"/>
        <v>7.987864096085687</v>
      </c>
      <c r="CJ6" s="4">
        <f t="shared" si="17"/>
        <v>8.2158177918324533</v>
      </c>
      <c r="CK6" s="4">
        <f t="shared" si="17"/>
        <v>7.6391611716591727</v>
      </c>
      <c r="CL6" s="4">
        <f t="shared" si="17"/>
        <v>7.726212650507529</v>
      </c>
      <c r="CM6" s="4">
        <f t="shared" si="17"/>
        <v>7.187657164114956</v>
      </c>
      <c r="CN6" s="4">
        <f t="shared" si="17"/>
        <v>7.2356191410667501</v>
      </c>
      <c r="CO6" s="4">
        <f t="shared" si="17"/>
        <v>7.693937325509272</v>
      </c>
      <c r="CP6" s="4">
        <f t="shared" si="17"/>
        <v>7.8164169836918012</v>
      </c>
      <c r="CQ6" s="4">
        <f t="shared" si="17"/>
        <v>7.5336937098486327</v>
      </c>
      <c r="CR6" s="4">
        <f t="shared" si="17"/>
        <v>7.3225104339973939</v>
      </c>
      <c r="CS6" s="4">
        <f t="shared" si="17"/>
        <v>7.1364832085902474</v>
      </c>
      <c r="CT6" s="4">
        <f t="shared" si="17"/>
        <v>6.8956826977478682</v>
      </c>
      <c r="CU6" s="4">
        <f t="shared" si="17"/>
        <v>7.0509894470680452</v>
      </c>
      <c r="CV6" s="4">
        <f t="shared" si="17"/>
        <v>7.3944931072190379</v>
      </c>
      <c r="CW6" s="4">
        <f t="shared" si="17"/>
        <v>7.2930176797727819</v>
      </c>
      <c r="CX6" s="4">
        <f t="shared" si="17"/>
        <v>6.9735430195201404</v>
      </c>
      <c r="CY6" s="4">
        <f t="shared" ref="CY6:CZ6" si="18">LN(MAX(CY5,1))</f>
        <v>6.7912214627261855</v>
      </c>
      <c r="CZ6" s="4">
        <f t="shared" si="18"/>
        <v>6.5467854107605241</v>
      </c>
      <c r="DA6" s="4">
        <f t="shared" ref="DA6" si="19">LN(MAX(DA5,1))</f>
        <v>6.1903154058531475</v>
      </c>
      <c r="DB6" s="4">
        <f t="shared" ref="DB6:DD6" si="20">LN(MAX(DB5,1))</f>
        <v>6.7511014689367599</v>
      </c>
      <c r="DC6" s="4">
        <f t="shared" si="20"/>
        <v>7.0518556229558937</v>
      </c>
      <c r="DD6" s="4">
        <f t="shared" si="20"/>
        <v>7.1451961349971711</v>
      </c>
      <c r="DE6" s="4">
        <f t="shared" ref="DE6:DF6" si="21">LN(MAX(DE5,1))</f>
        <v>7.0544496581329401</v>
      </c>
      <c r="DF6" s="4">
        <f t="shared" si="21"/>
        <v>6.6012301187288767</v>
      </c>
      <c r="DG6" s="4">
        <f t="shared" ref="DG6:DH6" si="22">LN(MAX(DG5,1))</f>
        <v>6.3189681137464344</v>
      </c>
      <c r="DH6" s="4">
        <f t="shared" si="22"/>
        <v>6.5467854107605241</v>
      </c>
      <c r="DI6" s="4">
        <f t="shared" ref="DI6:DJ6" si="23">LN(MAX(DI5,1))</f>
        <v>6.3885614055456301</v>
      </c>
      <c r="DJ6" s="4">
        <f t="shared" si="23"/>
        <v>6.831953565565855</v>
      </c>
    </row>
    <row r="7" spans="1:160" s="7" customFormat="1" x14ac:dyDescent="0.25">
      <c r="A7" s="7" t="s">
        <v>6</v>
      </c>
      <c r="AI7" s="7">
        <f t="shared" ref="AI7:BN7" si="24">AI3/$DA$68*$DA$79</f>
        <v>3.9030599755201961E-5</v>
      </c>
      <c r="AJ7" s="7">
        <f t="shared" si="24"/>
        <v>4.1470012239902079E-5</v>
      </c>
      <c r="AK7" s="7">
        <f t="shared" si="24"/>
        <v>6.5864137086903317E-5</v>
      </c>
      <c r="AL7" s="7">
        <f t="shared" si="24"/>
        <v>1.1221297429620563E-4</v>
      </c>
      <c r="AM7" s="7">
        <f t="shared" si="24"/>
        <v>1.1709179926560588E-4</v>
      </c>
      <c r="AN7" s="7">
        <f t="shared" si="24"/>
        <v>1.9271358629130967E-4</v>
      </c>
      <c r="AO7" s="7">
        <f t="shared" si="24"/>
        <v>3.1712362301101592E-4</v>
      </c>
      <c r="AP7" s="7">
        <f t="shared" si="24"/>
        <v>3.8786658506731946E-4</v>
      </c>
      <c r="AQ7" s="7">
        <f t="shared" si="24"/>
        <v>4.7812484700122401E-4</v>
      </c>
      <c r="AR7" s="7">
        <f t="shared" si="24"/>
        <v>6.3912607099143209E-4</v>
      </c>
      <c r="AS7" s="7">
        <f t="shared" si="24"/>
        <v>1.1757968176254591E-3</v>
      </c>
      <c r="AT7" s="7">
        <f t="shared" si="24"/>
        <v>1.6344063647490822E-3</v>
      </c>
      <c r="AU7" s="7">
        <f t="shared" si="24"/>
        <v>1.949090575275398E-3</v>
      </c>
      <c r="AV7" s="7">
        <f t="shared" si="24"/>
        <v>2.5369889840881274E-3</v>
      </c>
      <c r="AW7" s="7">
        <f t="shared" si="24"/>
        <v>2.8687490820073444E-3</v>
      </c>
      <c r="AX7" s="7">
        <f t="shared" si="24"/>
        <v>3.5542239902080787E-3</v>
      </c>
      <c r="AY7" s="7">
        <f t="shared" si="24"/>
        <v>4.7958849449204408E-3</v>
      </c>
      <c r="AZ7" s="7">
        <f t="shared" si="24"/>
        <v>6.6961872705018364E-3</v>
      </c>
      <c r="BA7" s="7">
        <f t="shared" si="24"/>
        <v>8.9648408812729504E-3</v>
      </c>
      <c r="BB7" s="7">
        <f t="shared" si="24"/>
        <v>1.1218858017135864E-2</v>
      </c>
      <c r="BC7" s="7">
        <f t="shared" si="24"/>
        <v>1.4180304773561811E-2</v>
      </c>
      <c r="BD7" s="7">
        <f t="shared" si="24"/>
        <v>1.7739407588739292E-2</v>
      </c>
      <c r="BE7" s="7">
        <f t="shared" si="24"/>
        <v>2.2849976744186051E-2</v>
      </c>
      <c r="BF7" s="7">
        <f t="shared" si="24"/>
        <v>3.0070637698898412E-2</v>
      </c>
      <c r="BG7" s="7">
        <f t="shared" si="24"/>
        <v>3.7371799265605882E-2</v>
      </c>
      <c r="BH7" s="7">
        <f t="shared" si="24"/>
        <v>4.8417458996328031E-2</v>
      </c>
      <c r="BI7" s="7">
        <f t="shared" si="24"/>
        <v>5.4555020807833539E-2</v>
      </c>
      <c r="BJ7" s="7">
        <f t="shared" si="24"/>
        <v>6.0675506731946147E-2</v>
      </c>
      <c r="BK7" s="7">
        <f t="shared" si="24"/>
        <v>7.0879569155446756E-2</v>
      </c>
      <c r="BL7" s="7">
        <f t="shared" si="24"/>
        <v>8.0478657282741742E-2</v>
      </c>
      <c r="BM7" s="7">
        <f t="shared" si="24"/>
        <v>9.1046192166462675E-2</v>
      </c>
      <c r="BN7" s="7">
        <f t="shared" si="24"/>
        <v>0.10718290575275398</v>
      </c>
      <c r="BO7" s="7">
        <f t="shared" ref="BO7:CT7" si="25">BO3/$DA$68*$DA$79</f>
        <v>0.12409535250917993</v>
      </c>
      <c r="BP7" s="7">
        <f t="shared" si="25"/>
        <v>0.14074190330477357</v>
      </c>
      <c r="BQ7" s="7">
        <f t="shared" si="25"/>
        <v>0.15230471848225216</v>
      </c>
      <c r="BR7" s="7">
        <f t="shared" si="25"/>
        <v>0.1631601040391677</v>
      </c>
      <c r="BS7" s="7">
        <f t="shared" si="25"/>
        <v>0.17516933170134641</v>
      </c>
      <c r="BT7" s="7">
        <f t="shared" si="25"/>
        <v>0.18970335128518973</v>
      </c>
      <c r="BU7" s="7">
        <f t="shared" si="25"/>
        <v>0.20684754222766219</v>
      </c>
      <c r="BV7" s="7">
        <f t="shared" si="25"/>
        <v>0.22237440269277847</v>
      </c>
      <c r="BW7" s="7">
        <f t="shared" si="25"/>
        <v>0.23440802447980419</v>
      </c>
      <c r="BX7" s="7">
        <f t="shared" si="25"/>
        <v>0.24424129620563034</v>
      </c>
      <c r="BY7" s="7">
        <f t="shared" si="25"/>
        <v>0.25217182619339046</v>
      </c>
      <c r="BZ7" s="7">
        <f t="shared" si="25"/>
        <v>0.26263446634026932</v>
      </c>
      <c r="CA7" s="7">
        <f t="shared" si="25"/>
        <v>0.2763756768665851</v>
      </c>
      <c r="CB7" s="7">
        <f t="shared" si="25"/>
        <v>0.28842393512851899</v>
      </c>
      <c r="CC7" s="7">
        <f t="shared" si="25"/>
        <v>0.29802546266829871</v>
      </c>
      <c r="CD7" s="7">
        <f t="shared" si="25"/>
        <v>0.30602917503059973</v>
      </c>
      <c r="CE7" s="7">
        <f t="shared" si="25"/>
        <v>0.31188864381884945</v>
      </c>
      <c r="CF7" s="7">
        <f t="shared" si="25"/>
        <v>0.31729926070991438</v>
      </c>
      <c r="CG7" s="7">
        <f t="shared" si="25"/>
        <v>0.32251472460220321</v>
      </c>
      <c r="CH7" s="7">
        <f t="shared" si="25"/>
        <v>0.32871815055079562</v>
      </c>
      <c r="CI7" s="7">
        <f t="shared" si="25"/>
        <v>0.33590222031823747</v>
      </c>
      <c r="CJ7" s="7">
        <f t="shared" si="25"/>
        <v>0.34492560709914322</v>
      </c>
      <c r="CK7" s="7">
        <f t="shared" si="25"/>
        <v>0.34999470624235007</v>
      </c>
      <c r="CL7" s="7">
        <f t="shared" si="25"/>
        <v>0.35552485434516523</v>
      </c>
      <c r="CM7" s="7">
        <f t="shared" si="25"/>
        <v>0.35875219706242356</v>
      </c>
      <c r="CN7" s="7">
        <f t="shared" si="25"/>
        <v>0.36213810159118731</v>
      </c>
      <c r="CO7" s="7">
        <f t="shared" si="25"/>
        <v>0.36749261199510408</v>
      </c>
      <c r="CP7" s="7">
        <f t="shared" si="25"/>
        <v>0.37354479436964505</v>
      </c>
      <c r="CQ7" s="7">
        <f t="shared" si="25"/>
        <v>0.37810649571603427</v>
      </c>
      <c r="CR7" s="7">
        <f t="shared" si="25"/>
        <v>0.38179976621787026</v>
      </c>
      <c r="CS7" s="7">
        <f t="shared" si="25"/>
        <v>0.38486610771113833</v>
      </c>
      <c r="CT7" s="7">
        <f t="shared" si="25"/>
        <v>0.38727624724602205</v>
      </c>
      <c r="CU7" s="7">
        <f t="shared" ref="CU7:DF7" si="26">CU3/$DA$68*$DA$79</f>
        <v>0.39009132925336604</v>
      </c>
      <c r="CV7" s="7">
        <f t="shared" si="26"/>
        <v>0.39406025336597306</v>
      </c>
      <c r="CW7" s="7">
        <f t="shared" si="26"/>
        <v>0.39764618971848226</v>
      </c>
      <c r="CX7" s="7">
        <f t="shared" si="26"/>
        <v>0.40025148225214202</v>
      </c>
      <c r="CY7" s="7">
        <f t="shared" si="26"/>
        <v>0.40242255936352517</v>
      </c>
      <c r="CZ7" s="7">
        <f t="shared" si="26"/>
        <v>0.40412282986536108</v>
      </c>
      <c r="DA7" s="7">
        <f t="shared" si="26"/>
        <v>0.40531326315789473</v>
      </c>
      <c r="DB7" s="7">
        <f t="shared" si="26"/>
        <v>0.40739896083231336</v>
      </c>
      <c r="DC7" s="7">
        <f t="shared" si="26"/>
        <v>0.41021648225214202</v>
      </c>
      <c r="DD7" s="7">
        <f t="shared" si="26"/>
        <v>0.41330965728274177</v>
      </c>
      <c r="DE7" s="7">
        <f t="shared" si="26"/>
        <v>0.41613449694002452</v>
      </c>
      <c r="DF7" s="7">
        <f t="shared" si="26"/>
        <v>0.41792990452876377</v>
      </c>
      <c r="DG7" s="7">
        <f t="shared" ref="DG7:DH7" si="27">DG3/$DA$68*$DA$79</f>
        <v>0.41928377845777243</v>
      </c>
      <c r="DH7" s="7">
        <f t="shared" si="27"/>
        <v>0.42098404895960834</v>
      </c>
      <c r="DI7" s="7">
        <f t="shared" ref="DI7:DJ7" si="28">DI3/$DA$68*$DA$79</f>
        <v>0.42243549938800495</v>
      </c>
      <c r="DJ7" s="7">
        <f t="shared" si="28"/>
        <v>0.42469683476132197</v>
      </c>
    </row>
    <row r="8" spans="1:160" s="13" customFormat="1" x14ac:dyDescent="0.25"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</row>
    <row r="9" spans="1:160" x14ac:dyDescent="0.25">
      <c r="A9" t="s">
        <v>8</v>
      </c>
      <c r="AI9" s="5">
        <f>DA67</f>
        <v>1E-4</v>
      </c>
      <c r="AJ9">
        <f t="shared" ref="AJ9:BH9" si="29">AI9*EXP(($DA$73*(1-AI9)-1)/$DA$69)</f>
        <v>1.2839804765846141E-4</v>
      </c>
      <c r="AK9">
        <f t="shared" si="29"/>
        <v>1.6485894783161188E-4</v>
      </c>
      <c r="AL9">
        <f t="shared" si="29"/>
        <v>2.1167086528916837E-4</v>
      </c>
      <c r="AM9">
        <f t="shared" si="29"/>
        <v>2.7177063618374388E-4</v>
      </c>
      <c r="AN9">
        <f t="shared" si="29"/>
        <v>3.489272129310451E-4</v>
      </c>
      <c r="AO9">
        <f t="shared" si="29"/>
        <v>4.4797669769548509E-4</v>
      </c>
      <c r="AP9">
        <f t="shared" si="29"/>
        <v>5.7512328421477951E-4</v>
      </c>
      <c r="AQ9">
        <f t="shared" si="29"/>
        <v>7.3832428008197362E-4</v>
      </c>
      <c r="AR9">
        <f t="shared" si="29"/>
        <v>9.4778219002383379E-4</v>
      </c>
      <c r="AS9">
        <f t="shared" si="29"/>
        <v>1.2165727884233294E-3</v>
      </c>
      <c r="AT9">
        <f t="shared" si="29"/>
        <v>1.5614453758322007E-3</v>
      </c>
      <c r="AU9">
        <f t="shared" si="29"/>
        <v>2.0038401396194547E-3</v>
      </c>
      <c r="AV9">
        <f t="shared" si="29"/>
        <v>2.5711777575238895E-3</v>
      </c>
      <c r="AW9">
        <f t="shared" si="29"/>
        <v>3.2984879058971261E-3</v>
      </c>
      <c r="AX9">
        <f t="shared" si="29"/>
        <v>4.2304555502782728E-3</v>
      </c>
      <c r="AY9">
        <f t="shared" si="29"/>
        <v>5.4239754417025341E-3</v>
      </c>
      <c r="AZ9">
        <f t="shared" si="29"/>
        <v>6.9513134790624553E-3</v>
      </c>
      <c r="BA9">
        <f t="shared" si="29"/>
        <v>8.9039738028911727E-3</v>
      </c>
      <c r="BB9">
        <f t="shared" si="29"/>
        <v>1.1397354658404166E-2</v>
      </c>
      <c r="BC9">
        <f t="shared" si="29"/>
        <v>1.4576231269268521E-2</v>
      </c>
      <c r="BD9">
        <f t="shared" si="29"/>
        <v>1.862101023765253E-2</v>
      </c>
      <c r="BE9">
        <f t="shared" si="29"/>
        <v>2.375452817499165E-2</v>
      </c>
      <c r="BF9">
        <f t="shared" si="29"/>
        <v>3.0248877835623633E-2</v>
      </c>
      <c r="BG9">
        <f t="shared" si="29"/>
        <v>3.8431290332989025E-2</v>
      </c>
      <c r="BH9" s="41">
        <f t="shared" si="29"/>
        <v>4.8687436947574506E-2</v>
      </c>
      <c r="BI9" s="41">
        <f t="shared" ref="BI9:BP9" si="30">BH9*EXP(($DA$74*(1-BH9)-1)/$DA$69)</f>
        <v>5.6416535320700373E-2</v>
      </c>
      <c r="BJ9" s="41">
        <f t="shared" si="30"/>
        <v>6.5241384279887099E-2</v>
      </c>
      <c r="BK9" s="41">
        <f t="shared" si="30"/>
        <v>7.527373249381919E-2</v>
      </c>
      <c r="BL9" s="41">
        <f t="shared" si="30"/>
        <v>8.6622540571482096E-2</v>
      </c>
      <c r="BM9" s="41">
        <f t="shared" si="30"/>
        <v>9.9388678112578593E-2</v>
      </c>
      <c r="BN9" s="41">
        <f t="shared" si="30"/>
        <v>0.11365836475226639</v>
      </c>
      <c r="BO9" s="41">
        <f t="shared" si="30"/>
        <v>0.12949547957095819</v>
      </c>
      <c r="BP9" s="41">
        <f t="shared" si="30"/>
        <v>0.14693306589776656</v>
      </c>
      <c r="BQ9" s="40">
        <f t="shared" ref="BQ9:BY9" si="31">BP9*EXP(($DA$75*(1-BP9)-1)/$DA$69)</f>
        <v>0.15849276371481125</v>
      </c>
      <c r="BR9" s="40">
        <f t="shared" si="31"/>
        <v>0.17055527336627552</v>
      </c>
      <c r="BS9" s="40">
        <f t="shared" si="31"/>
        <v>0.18308033431442436</v>
      </c>
      <c r="BT9" s="40">
        <f t="shared" si="31"/>
        <v>0.19601878431330463</v>
      </c>
      <c r="BU9" s="40">
        <f t="shared" si="31"/>
        <v>0.20931297573615074</v>
      </c>
      <c r="BV9" s="40">
        <f t="shared" si="31"/>
        <v>0.22289752805482305</v>
      </c>
      <c r="BW9" s="40">
        <f t="shared" si="31"/>
        <v>0.23670041259262309</v>
      </c>
      <c r="BX9" s="40">
        <f t="shared" si="31"/>
        <v>0.25064434312354011</v>
      </c>
      <c r="BY9" s="40">
        <f t="shared" si="31"/>
        <v>0.26464842312485537</v>
      </c>
      <c r="BZ9" s="38">
        <f t="shared" ref="BZ9:DC9" si="32">BY9*EXP(($DA$76*(1-BY9)-1)/$DA$69)</f>
        <v>0.27265078302217449</v>
      </c>
      <c r="CA9" s="38">
        <f t="shared" si="32"/>
        <v>0.28049865503287463</v>
      </c>
      <c r="CB9" s="38">
        <f t="shared" si="32"/>
        <v>0.28817297787135182</v>
      </c>
      <c r="CC9" s="39">
        <f t="shared" si="32"/>
        <v>0.29565652346655569</v>
      </c>
      <c r="CD9" s="39">
        <f t="shared" si="32"/>
        <v>0.30293401528590425</v>
      </c>
      <c r="CE9" s="39">
        <f t="shared" si="32"/>
        <v>0.30999220647568099</v>
      </c>
      <c r="CF9" s="39">
        <f t="shared" si="32"/>
        <v>0.31681991859579656</v>
      </c>
      <c r="CG9" s="39">
        <f t="shared" si="32"/>
        <v>0.32340804291054587</v>
      </c>
      <c r="CH9" s="39">
        <f t="shared" si="32"/>
        <v>0.32974950719423179</v>
      </c>
      <c r="CI9" s="39">
        <f t="shared" si="32"/>
        <v>0.33583921179156667</v>
      </c>
      <c r="CJ9" s="39">
        <f t="shared" si="32"/>
        <v>0.34167393922427108</v>
      </c>
      <c r="CK9" s="39">
        <f t="shared" si="32"/>
        <v>0.34725224195907223</v>
      </c>
      <c r="CL9" s="39">
        <f t="shared" si="32"/>
        <v>0.35257431306298476</v>
      </c>
      <c r="CM9" s="39">
        <f t="shared" si="32"/>
        <v>0.35764184439383478</v>
      </c>
      <c r="CN9" s="39">
        <f t="shared" si="32"/>
        <v>0.36245787673859997</v>
      </c>
      <c r="CO9" s="39">
        <f t="shared" si="32"/>
        <v>0.36702664595389106</v>
      </c>
      <c r="CP9" s="39">
        <f t="shared" si="32"/>
        <v>0.37135342871704108</v>
      </c>
      <c r="CQ9" s="39">
        <f t="shared" si="32"/>
        <v>0.37544439099635563</v>
      </c>
      <c r="CR9" s="39">
        <f t="shared" si="32"/>
        <v>0.3793064418252603</v>
      </c>
      <c r="CS9" s="39">
        <f t="shared" si="32"/>
        <v>0.38294709444297176</v>
      </c>
      <c r="CT9" s="39">
        <f t="shared" si="32"/>
        <v>0.38637433636444091</v>
      </c>
      <c r="CU9" s="39">
        <f t="shared" si="32"/>
        <v>0.38959650948000901</v>
      </c>
      <c r="CV9" s="39">
        <f t="shared" si="32"/>
        <v>0.39262220087091732</v>
      </c>
      <c r="CW9" s="39">
        <f t="shared" si="32"/>
        <v>0.39546014466657109</v>
      </c>
      <c r="CX9" s="39">
        <f t="shared" si="32"/>
        <v>0.39811913496563311</v>
      </c>
      <c r="CY9" s="39">
        <f t="shared" si="32"/>
        <v>0.40060794959500312</v>
      </c>
      <c r="CZ9" s="39">
        <f t="shared" si="32"/>
        <v>0.40293528428567654</v>
      </c>
      <c r="DA9" s="39">
        <f t="shared" si="32"/>
        <v>0.4051096966979808</v>
      </c>
      <c r="DB9" s="37">
        <f t="shared" ref="DB9:DC9" si="33">DA9*EXP(($DA$77*(1-DA9)-1)/$DA$69)</f>
        <v>0.40798815457179177</v>
      </c>
      <c r="DC9" s="37">
        <f t="shared" si="33"/>
        <v>0.41067423032194728</v>
      </c>
      <c r="DD9" s="37">
        <f>DC9*EXP(($DA$77*(1-DC9)-1)/$DA$69)</f>
        <v>0.4131781730981216</v>
      </c>
      <c r="DE9" s="37">
        <f>DD9*EXP(($DA$77*(1-DD9)-1)/$DA$69)</f>
        <v>0.41551006616470088</v>
      </c>
      <c r="DF9" s="37">
        <f>DE9*EXP(($DA$77*(1-DE9)-1)/$DA$69)</f>
        <v>0.41767976594052436</v>
      </c>
      <c r="DG9" s="37">
        <f t="shared" ref="DG9:DI9" si="34">DF9*EXP(($DA$77*(1-DF9)-1)/$DA$69)</f>
        <v>0.41969685247727756</v>
      </c>
      <c r="DH9" s="37">
        <f t="shared" si="34"/>
        <v>0.4215705902856598</v>
      </c>
      <c r="DI9" s="37">
        <f t="shared" si="34"/>
        <v>0.42330989840577604</v>
      </c>
      <c r="DJ9" s="37">
        <f>DI9*EXP(($DA$77*(1-DI9)-1)/$DA$69)</f>
        <v>0.42492332863693094</v>
      </c>
      <c r="DK9" s="37">
        <f>DJ9*EXP(($DA$77*(1-DJ9)-1)/$DA$69)</f>
        <v>0.42641905088440629</v>
      </c>
      <c r="DL9" s="37">
        <f>DK9*EXP(($DA$77*(1-DK9)-1)/$DA$69)</f>
        <v>0.427804844640161</v>
      </c>
      <c r="DM9" s="37">
        <f>DL9*EXP(($DA$77*(1-DL9)-1)/$DA$69)</f>
        <v>0.42908809568503775</v>
      </c>
      <c r="DN9" s="37">
        <f>DM9*EXP(($DA$77*(1-DM9)-1)/$DA$69)</f>
        <v>0.43027579717732312</v>
      </c>
      <c r="DO9" s="37">
        <f>DN9*EXP(($DA$77*(1-DN9)-1)/$DA$69)</f>
        <v>0.43137455437265082</v>
      </c>
      <c r="DP9" s="37">
        <f>DO9*EXP(($DA$77*(1-DO9)-1)/$DA$69)</f>
        <v>0.43239059230037208</v>
      </c>
      <c r="DQ9" s="37">
        <f>DP9*EXP(($DA$77*(1-DP9)-1)/$DA$69)</f>
        <v>0.43332976579945515</v>
      </c>
      <c r="DR9" s="37">
        <f>DQ9*EXP(($DA$77*(1-DQ9)-1)/$DA$69)</f>
        <v>0.43419757139117637</v>
      </c>
      <c r="DS9" s="37">
        <f>DR9*EXP(($DA$77*(1-DR9)-1)/$DA$69)</f>
        <v>0.43499916053526216</v>
      </c>
      <c r="DT9" s="37">
        <f>DS9*EXP(($DA$77*(1-DS9)-1)/$DA$69)</f>
        <v>0.43573935388010537</v>
      </c>
      <c r="DU9" s="37">
        <f>DT9*EXP(($DA$77*(1-DT9)-1)/$DA$69)</f>
        <v>0.43642265617588843</v>
      </c>
      <c r="DV9" s="37">
        <f>DU9*EXP(($DA$77*(1-DU9)-1)/$DA$69)</f>
        <v>0.43705327157183027</v>
      </c>
      <c r="DW9" s="37">
        <f>DV9*EXP(($DA$77*(1-DV9)-1)/$DA$69)</f>
        <v>0.43763511906544628</v>
      </c>
      <c r="DX9" s="37">
        <f>DW9*EXP(($DA$77*(1-DW9)-1)/$DA$69)</f>
        <v>0.4381718479129143</v>
      </c>
      <c r="DY9" s="37">
        <f>DX9*EXP(($DA$77*(1-DX9)-1)/$DA$69)</f>
        <v>0.43866685284570672</v>
      </c>
      <c r="DZ9" s="37">
        <f>DY9*EXP(($DA$77*(1-DY9)-1)/$DA$69)</f>
        <v>0.43912328896996211</v>
      </c>
      <c r="EA9" s="37">
        <f>DZ9*EXP(($DA$77*(1-DZ9)-1)/$DA$69)</f>
        <v>0.43954408625204433</v>
      </c>
      <c r="EB9" s="37">
        <f>EA9*EXP(($DA$77*(1-EA9)-1)/$DA$69)</f>
        <v>0.43993196351679115</v>
      </c>
      <c r="EC9" s="37">
        <f>EB9*EXP(($DA$77*(1-EB9)-1)/$DA$69)</f>
        <v>0.44028944190450431</v>
      </c>
      <c r="ED9" s="37">
        <f>EC9*EXP(($DA$77*(1-EC9)-1)/$DA$69)</f>
        <v>0.44061885774917564</v>
      </c>
      <c r="EE9" s="37">
        <f>ED9*EXP(($DA$77*(1-ED9)-1)/$DA$69)</f>
        <v>0.44092237485415225</v>
      </c>
      <c r="EF9" s="37">
        <f>EE9*EXP(($DA$77*(1-EE9)-1)/$DA$69)</f>
        <v>0.4412019961527649</v>
      </c>
      <c r="EG9" s="37">
        <f>EF9*EXP(($DA$77*(1-EF9)-1)/$DA$69)</f>
        <v>0.4414595747506968</v>
      </c>
      <c r="EH9" s="37">
        <f t="shared" ref="EH9:FD9" si="35">EG9*EXP(($DA$77*(1-EG9)-1)/$DA$69)</f>
        <v>0.44169682435433716</v>
      </c>
      <c r="EI9" s="37">
        <f t="shared" si="35"/>
        <v>0.44191532909530457</v>
      </c>
      <c r="EJ9" s="37">
        <f t="shared" si="35"/>
        <v>0.4421165527659684</v>
      </c>
      <c r="EK9" s="37">
        <f t="shared" si="35"/>
        <v>0.44230184748433832</v>
      </c>
      <c r="EL9" s="37">
        <f t="shared" si="35"/>
        <v>0.4424724618093161</v>
      </c>
      <c r="EM9" s="37">
        <f t="shared" si="35"/>
        <v>0.44262954832915469</v>
      </c>
      <c r="EN9" s="37">
        <f t="shared" si="35"/>
        <v>0.44277417074718783</v>
      </c>
      <c r="EO9" s="37">
        <f t="shared" si="35"/>
        <v>0.44290731048958815</v>
      </c>
      <c r="EP9" s="37">
        <f t="shared" si="35"/>
        <v>0.44302987286018203</v>
      </c>
      <c r="EQ9" s="37">
        <f t="shared" si="35"/>
        <v>0.44314269276728058</v>
      </c>
      <c r="ER9" s="37">
        <f t="shared" si="35"/>
        <v>0.44324654004714475</v>
      </c>
      <c r="ES9" s="37">
        <f t="shared" si="35"/>
        <v>0.44334212440815168</v>
      </c>
      <c r="ET9" s="37">
        <f t="shared" si="35"/>
        <v>0.44343010001901834</v>
      </c>
      <c r="EU9" s="37">
        <f t="shared" si="35"/>
        <v>0.44351106976360583</v>
      </c>
      <c r="EV9" s="37">
        <f t="shared" si="35"/>
        <v>0.44358558918391322</v>
      </c>
      <c r="EW9" s="37">
        <f t="shared" si="35"/>
        <v>0.44365417013189429</v>
      </c>
      <c r="EX9" s="37">
        <f t="shared" si="35"/>
        <v>0.44371728414972872</v>
      </c>
      <c r="EY9" s="37">
        <f t="shared" si="35"/>
        <v>0.44377536559715314</v>
      </c>
      <c r="EZ9" s="37">
        <f t="shared" si="35"/>
        <v>0.44382881454344147</v>
      </c>
      <c r="FA9" s="37">
        <f t="shared" si="35"/>
        <v>0.44387799944061229</v>
      </c>
      <c r="FB9" s="37">
        <f t="shared" si="35"/>
        <v>0.44392325959345486</v>
      </c>
      <c r="FC9" s="37">
        <f t="shared" si="35"/>
        <v>0.44396490744100708</v>
      </c>
      <c r="FD9" s="37">
        <f t="shared" si="35"/>
        <v>0.44400323066319181</v>
      </c>
    </row>
    <row r="10" spans="1:160" s="3" customFormat="1" x14ac:dyDescent="0.25">
      <c r="A10" s="3" t="s">
        <v>5</v>
      </c>
      <c r="AI10" s="8">
        <f t="shared" ref="AI10:BN10" si="36">AI9*$DA$68</f>
        <v>8170</v>
      </c>
      <c r="AJ10" s="8">
        <f t="shared" si="36"/>
        <v>10490.120493696297</v>
      </c>
      <c r="AK10" s="8">
        <f t="shared" si="36"/>
        <v>13468.976037842691</v>
      </c>
      <c r="AL10" s="8">
        <f t="shared" si="36"/>
        <v>17293.509694125056</v>
      </c>
      <c r="AM10" s="8">
        <f t="shared" si="36"/>
        <v>22203.660976211875</v>
      </c>
      <c r="AN10" s="8">
        <f t="shared" si="36"/>
        <v>28507.353296466383</v>
      </c>
      <c r="AO10" s="8">
        <f t="shared" si="36"/>
        <v>36599.696201721134</v>
      </c>
      <c r="AP10" s="8">
        <f t="shared" si="36"/>
        <v>46987.572320347484</v>
      </c>
      <c r="AQ10" s="8">
        <f t="shared" si="36"/>
        <v>60321.093682697247</v>
      </c>
      <c r="AR10" s="8">
        <f t="shared" si="36"/>
        <v>77433.804924947224</v>
      </c>
      <c r="AS10" s="8">
        <f t="shared" si="36"/>
        <v>99393.996814186015</v>
      </c>
      <c r="AT10" s="8">
        <f t="shared" si="36"/>
        <v>127570.0872054908</v>
      </c>
      <c r="AU10" s="8">
        <f t="shared" si="36"/>
        <v>163713.73940690944</v>
      </c>
      <c r="AV10" s="8">
        <f t="shared" si="36"/>
        <v>210065.22278970177</v>
      </c>
      <c r="AW10" s="8">
        <f t="shared" si="36"/>
        <v>269486.4619117952</v>
      </c>
      <c r="AX10" s="8">
        <f t="shared" si="36"/>
        <v>345628.21845773491</v>
      </c>
      <c r="AY10" s="8">
        <f t="shared" si="36"/>
        <v>443138.79358709703</v>
      </c>
      <c r="AZ10" s="8">
        <f t="shared" si="36"/>
        <v>567922.31123940262</v>
      </c>
      <c r="BA10" s="8">
        <f t="shared" si="36"/>
        <v>727454.65969620878</v>
      </c>
      <c r="BB10" s="8">
        <f t="shared" si="36"/>
        <v>931163.87559162045</v>
      </c>
      <c r="BC10" s="8">
        <f t="shared" si="36"/>
        <v>1190878.0946992382</v>
      </c>
      <c r="BD10" s="8">
        <f t="shared" si="36"/>
        <v>1521336.5364162116</v>
      </c>
      <c r="BE10" s="8">
        <f t="shared" si="36"/>
        <v>1940744.9518968179</v>
      </c>
      <c r="BF10" s="8">
        <f t="shared" si="36"/>
        <v>2471333.3191704508</v>
      </c>
      <c r="BG10" s="8">
        <f t="shared" si="36"/>
        <v>3139836.4202052034</v>
      </c>
      <c r="BH10" s="8">
        <f t="shared" si="36"/>
        <v>3977763.5986168371</v>
      </c>
      <c r="BI10" s="8">
        <f t="shared" si="36"/>
        <v>4609230.9357012203</v>
      </c>
      <c r="BJ10" s="8">
        <f t="shared" si="36"/>
        <v>5330221.0956667764</v>
      </c>
      <c r="BK10" s="8">
        <f t="shared" si="36"/>
        <v>6149863.9447450275</v>
      </c>
      <c r="BL10" s="8">
        <f t="shared" si="36"/>
        <v>7077061.564690087</v>
      </c>
      <c r="BM10" s="8">
        <f t="shared" si="36"/>
        <v>8120055.0017976714</v>
      </c>
      <c r="BN10" s="8">
        <f t="shared" si="36"/>
        <v>9285888.4002601635</v>
      </c>
      <c r="BO10" s="8">
        <f t="shared" ref="BO10:CT10" si="37">BO9*$DA$68</f>
        <v>10579780.680947285</v>
      </c>
      <c r="BP10" s="8">
        <f t="shared" si="37"/>
        <v>12004431.483847527</v>
      </c>
      <c r="BQ10" s="8">
        <f t="shared" si="37"/>
        <v>12948858.795500079</v>
      </c>
      <c r="BR10" s="8">
        <f t="shared" si="37"/>
        <v>13934365.834024711</v>
      </c>
      <c r="BS10" s="8">
        <f t="shared" si="37"/>
        <v>14957663.31348847</v>
      </c>
      <c r="BT10" s="8">
        <f t="shared" si="37"/>
        <v>16014734.678396989</v>
      </c>
      <c r="BU10" s="8">
        <f t="shared" si="37"/>
        <v>17100870.117643517</v>
      </c>
      <c r="BV10" s="8">
        <f t="shared" si="37"/>
        <v>18210728.042079043</v>
      </c>
      <c r="BW10" s="8">
        <f t="shared" si="37"/>
        <v>19338423.708817307</v>
      </c>
      <c r="BX10" s="8">
        <f t="shared" si="37"/>
        <v>20477642.833193228</v>
      </c>
      <c r="BY10" s="8">
        <f t="shared" si="37"/>
        <v>21621776.169300683</v>
      </c>
      <c r="BZ10" s="8">
        <f t="shared" si="37"/>
        <v>22275568.972911656</v>
      </c>
      <c r="CA10" s="8">
        <f t="shared" si="37"/>
        <v>22916740.116185859</v>
      </c>
      <c r="CB10" s="8">
        <f t="shared" si="37"/>
        <v>23543732.292089444</v>
      </c>
      <c r="CC10" s="8">
        <f t="shared" si="37"/>
        <v>24155137.967217598</v>
      </c>
      <c r="CD10" s="8">
        <f t="shared" si="37"/>
        <v>24749709.048858378</v>
      </c>
      <c r="CE10" s="8">
        <f t="shared" si="37"/>
        <v>25326363.269063137</v>
      </c>
      <c r="CF10" s="8">
        <f t="shared" si="37"/>
        <v>25884187.34927658</v>
      </c>
      <c r="CG10" s="8">
        <f t="shared" si="37"/>
        <v>26422437.105791599</v>
      </c>
      <c r="CH10" s="8">
        <f t="shared" si="37"/>
        <v>26940534.737768739</v>
      </c>
      <c r="CI10" s="8">
        <f t="shared" si="37"/>
        <v>27438063.603370998</v>
      </c>
      <c r="CJ10" s="8">
        <f t="shared" si="37"/>
        <v>27914760.834622949</v>
      </c>
      <c r="CK10" s="8">
        <f t="shared" si="37"/>
        <v>28370508.168056201</v>
      </c>
      <c r="CL10" s="8">
        <f t="shared" si="37"/>
        <v>28805321.377245855</v>
      </c>
      <c r="CM10" s="8">
        <f t="shared" si="37"/>
        <v>29219338.686976302</v>
      </c>
      <c r="CN10" s="8">
        <f t="shared" si="37"/>
        <v>29612808.529543616</v>
      </c>
      <c r="CO10" s="8">
        <f t="shared" si="37"/>
        <v>29986076.974432901</v>
      </c>
      <c r="CP10" s="8">
        <f t="shared" si="37"/>
        <v>30339575.126182254</v>
      </c>
      <c r="CQ10" s="8">
        <f t="shared" si="37"/>
        <v>30673806.744402256</v>
      </c>
      <c r="CR10" s="8">
        <f t="shared" si="37"/>
        <v>30989336.297123767</v>
      </c>
      <c r="CS10" s="8">
        <f t="shared" si="37"/>
        <v>31286777.615990791</v>
      </c>
      <c r="CT10" s="8">
        <f t="shared" si="37"/>
        <v>31566783.28097482</v>
      </c>
      <c r="CU10" s="8">
        <f>CU9*$DA$68</f>
        <v>31830034.824516736</v>
      </c>
      <c r="CV10" s="8">
        <f>CV9*$DA$68</f>
        <v>32077233.811153945</v>
      </c>
      <c r="CW10" s="8">
        <f>CW9*$DA$68</f>
        <v>32309093.819258858</v>
      </c>
      <c r="CX10" s="8">
        <f>CX9*$DA$68</f>
        <v>32526333.326692227</v>
      </c>
      <c r="CY10" s="8">
        <f>CY9*$DA$68</f>
        <v>32729669.481911756</v>
      </c>
      <c r="CZ10" s="8">
        <f>CZ9*$DA$68</f>
        <v>32919812.726139773</v>
      </c>
      <c r="DA10" s="8">
        <f>DA9*$DA$68</f>
        <v>33097462.220225032</v>
      </c>
      <c r="DB10" s="8">
        <f>DB9*$DA$68</f>
        <v>33332632.228515387</v>
      </c>
      <c r="DC10" s="8">
        <f>DC9*$DA$68</f>
        <v>33552084.617303092</v>
      </c>
      <c r="DD10" s="8">
        <f>DD9*$DA$68</f>
        <v>33756656.742116533</v>
      </c>
      <c r="DE10" s="8">
        <f>DE9*$DA$68</f>
        <v>33947172.405656062</v>
      </c>
      <c r="DF10" s="8">
        <f>DF9*$DA$68</f>
        <v>34124436.877340838</v>
      </c>
      <c r="DG10" s="8">
        <f>DG9*$DA$68</f>
        <v>34289232.84739358</v>
      </c>
      <c r="DH10" s="8">
        <f>DH9*$DA$68</f>
        <v>34442317.226338409</v>
      </c>
      <c r="DI10" s="8">
        <f>DI9*$DA$68</f>
        <v>34584418.699751906</v>
      </c>
      <c r="DJ10" s="8">
        <f>DJ9*$DA$68</f>
        <v>34716235.949637257</v>
      </c>
      <c r="DK10" s="8">
        <f>DK9*$DA$68</f>
        <v>34838436.457255997</v>
      </c>
      <c r="DL10" s="8">
        <f>DL9*$DA$68</f>
        <v>34951655.807101153</v>
      </c>
      <c r="DM10" s="8">
        <f>DM9*$DA$68</f>
        <v>35056497.417467587</v>
      </c>
      <c r="DN10" s="8">
        <f>DN9*$DA$68</f>
        <v>35153532.629387297</v>
      </c>
      <c r="DO10" s="8">
        <f>DO9*$DA$68</f>
        <v>35243301.092245571</v>
      </c>
      <c r="DP10" s="8">
        <f>DP9*$DA$68</f>
        <v>35326311.390940398</v>
      </c>
      <c r="DQ10" s="8">
        <f>DQ9*$DA$68</f>
        <v>35403041.865815483</v>
      </c>
      <c r="DR10" s="8">
        <f>DR9*$DA$68</f>
        <v>35473941.58265911</v>
      </c>
      <c r="DS10" s="8">
        <f>DS9*$DA$68</f>
        <v>35539431.415730916</v>
      </c>
      <c r="DT10" s="8">
        <f>DT9*$DA$68</f>
        <v>35599905.212004609</v>
      </c>
      <c r="DU10" s="8">
        <f>DU9*$DA$68</f>
        <v>35655731.009570085</v>
      </c>
      <c r="DV10" s="8">
        <f>DV9*$DA$68</f>
        <v>35707252.287418537</v>
      </c>
      <c r="DW10" s="8">
        <f>DW9*$DA$68</f>
        <v>35754789.227646962</v>
      </c>
      <c r="DX10" s="8">
        <f>DX9*$DA$68</f>
        <v>35798639.974485099</v>
      </c>
      <c r="DY10" s="8">
        <f>DY9*$DA$68</f>
        <v>35839081.877494238</v>
      </c>
      <c r="DZ10" s="8">
        <f>DZ9*$DA$68</f>
        <v>35876372.708845906</v>
      </c>
      <c r="EA10" s="8">
        <f t="shared" ref="EA10:EG10" si="38">EA9*$DA$68</f>
        <v>35910751.84679202</v>
      </c>
      <c r="EB10" s="8">
        <f t="shared" si="38"/>
        <v>35942441.419321835</v>
      </c>
      <c r="EC10" s="8">
        <f t="shared" si="38"/>
        <v>35971647.403598003</v>
      </c>
      <c r="ED10" s="8">
        <f t="shared" si="38"/>
        <v>35998560.678107649</v>
      </c>
      <c r="EE10" s="8">
        <f t="shared" si="38"/>
        <v>36023358.025584236</v>
      </c>
      <c r="EF10" s="8">
        <f t="shared" si="38"/>
        <v>36046203.085680895</v>
      </c>
      <c r="EG10" s="8">
        <f t="shared" si="38"/>
        <v>36067247.257131927</v>
      </c>
      <c r="EH10" s="8">
        <f t="shared" ref="EH10:FD10" si="39">EH9*$DA$68</f>
        <v>36086630.549749345</v>
      </c>
      <c r="EI10" s="8">
        <f t="shared" si="39"/>
        <v>36104482.387086384</v>
      </c>
      <c r="EJ10" s="8">
        <f t="shared" si="39"/>
        <v>36120922.360979617</v>
      </c>
      <c r="EK10" s="8">
        <f t="shared" si="39"/>
        <v>36136060.93947044</v>
      </c>
      <c r="EL10" s="8">
        <f t="shared" si="39"/>
        <v>36150000.129821122</v>
      </c>
      <c r="EM10" s="8">
        <f t="shared" si="39"/>
        <v>36162834.098491937</v>
      </c>
      <c r="EN10" s="8">
        <f t="shared" si="39"/>
        <v>36174649.750045247</v>
      </c>
      <c r="EO10" s="8">
        <f t="shared" si="39"/>
        <v>36185527.266999349</v>
      </c>
      <c r="EP10" s="8">
        <f t="shared" si="39"/>
        <v>36195540.612676874</v>
      </c>
      <c r="EQ10" s="8">
        <f t="shared" si="39"/>
        <v>36204757.99908682</v>
      </c>
      <c r="ER10" s="8">
        <f t="shared" si="39"/>
        <v>36213242.321851723</v>
      </c>
      <c r="ES10" s="8">
        <f t="shared" si="39"/>
        <v>36221051.56414599</v>
      </c>
      <c r="ET10" s="8">
        <f t="shared" si="39"/>
        <v>36228239.171553798</v>
      </c>
      <c r="EU10" s="8">
        <f t="shared" si="39"/>
        <v>36234854.399686597</v>
      </c>
      <c r="EV10" s="8">
        <f t="shared" si="39"/>
        <v>36240942.63632571</v>
      </c>
      <c r="EW10" s="8">
        <f t="shared" si="39"/>
        <v>36246545.699775763</v>
      </c>
      <c r="EX10" s="8">
        <f t="shared" si="39"/>
        <v>36251702.115032837</v>
      </c>
      <c r="EY10" s="8">
        <f t="shared" si="39"/>
        <v>36256447.369287409</v>
      </c>
      <c r="EZ10" s="8">
        <f t="shared" si="39"/>
        <v>36260814.148199171</v>
      </c>
      <c r="FA10" s="8">
        <f t="shared" si="39"/>
        <v>36264832.554298021</v>
      </c>
      <c r="FB10" s="8">
        <f t="shared" si="39"/>
        <v>36268530.30878526</v>
      </c>
      <c r="FC10" s="8">
        <f t="shared" si="39"/>
        <v>36271932.937930278</v>
      </c>
      <c r="FD10" s="8">
        <f t="shared" si="39"/>
        <v>36275063.94518277</v>
      </c>
    </row>
    <row r="11" spans="1:160" s="3" customFormat="1" x14ac:dyDescent="0.25">
      <c r="A11" s="3" t="s">
        <v>50</v>
      </c>
      <c r="AI11" s="3">
        <f t="shared" ref="AI11:BN11" si="40">AI10/$DA$79</f>
        <v>40.993477170095332</v>
      </c>
      <c r="AJ11" s="3">
        <f t="shared" si="40"/>
        <v>52.634824353719502</v>
      </c>
      <c r="AK11" s="3">
        <f t="shared" si="40"/>
        <v>67.581415142211185</v>
      </c>
      <c r="AL11" s="3">
        <f t="shared" si="40"/>
        <v>86.771247838058486</v>
      </c>
      <c r="AM11" s="3">
        <f t="shared" si="40"/>
        <v>111.40823369900589</v>
      </c>
      <c r="AN11" s="3">
        <f t="shared" si="40"/>
        <v>143.03739737313788</v>
      </c>
      <c r="AO11" s="3">
        <f t="shared" si="40"/>
        <v>183.64122529714567</v>
      </c>
      <c r="AP11" s="3">
        <f t="shared" si="40"/>
        <v>235.76303221448811</v>
      </c>
      <c r="AQ11" s="3">
        <f t="shared" si="40"/>
        <v>302.66479519667456</v>
      </c>
      <c r="AR11" s="3">
        <f t="shared" si="40"/>
        <v>388.52887568964985</v>
      </c>
      <c r="AS11" s="3">
        <f t="shared" si="40"/>
        <v>498.71548827990972</v>
      </c>
      <c r="AT11" s="3">
        <f t="shared" si="40"/>
        <v>640.09075366528248</v>
      </c>
      <c r="AU11" s="3">
        <f t="shared" si="40"/>
        <v>821.44375016010758</v>
      </c>
      <c r="AV11" s="3">
        <f t="shared" si="40"/>
        <v>1054.0151670331247</v>
      </c>
      <c r="AW11" s="3">
        <f t="shared" si="40"/>
        <v>1352.1648866622938</v>
      </c>
      <c r="AX11" s="3">
        <f t="shared" si="40"/>
        <v>1734.2108301943547</v>
      </c>
      <c r="AY11" s="3">
        <f t="shared" si="40"/>
        <v>2223.4761344059057</v>
      </c>
      <c r="AZ11" s="3">
        <f t="shared" si="40"/>
        <v>2849.5851040612274</v>
      </c>
      <c r="BA11" s="3">
        <f t="shared" si="40"/>
        <v>3650.0484681194616</v>
      </c>
      <c r="BB11" s="3">
        <f t="shared" si="40"/>
        <v>4672.1719798877093</v>
      </c>
      <c r="BC11" s="3">
        <f t="shared" si="40"/>
        <v>5975.3040376278886</v>
      </c>
      <c r="BD11" s="3">
        <f t="shared" si="40"/>
        <v>7633.3995806132043</v>
      </c>
      <c r="BE11" s="3">
        <f t="shared" si="40"/>
        <v>9737.8070842790657</v>
      </c>
      <c r="BF11" s="3">
        <f t="shared" si="40"/>
        <v>12400.066829756401</v>
      </c>
      <c r="BG11" s="3">
        <f t="shared" si="40"/>
        <v>15754.32222882691</v>
      </c>
      <c r="BH11" s="3">
        <f t="shared" si="40"/>
        <v>19958.673349808512</v>
      </c>
      <c r="BI11" s="3">
        <f t="shared" si="40"/>
        <v>23127.099526850074</v>
      </c>
      <c r="BJ11" s="3">
        <f t="shared" si="40"/>
        <v>26744.711970229684</v>
      </c>
      <c r="BK11" s="3">
        <f t="shared" si="40"/>
        <v>30857.320344932399</v>
      </c>
      <c r="BL11" s="3">
        <f t="shared" si="40"/>
        <v>35509.591393327079</v>
      </c>
      <c r="BM11" s="3">
        <f t="shared" si="40"/>
        <v>40742.875071739443</v>
      </c>
      <c r="BN11" s="3">
        <f t="shared" si="40"/>
        <v>46592.515806623996</v>
      </c>
      <c r="BO11" s="3">
        <f t="shared" ref="BO11:CT11" si="41">BO10/$DA$79</f>
        <v>53084.699854226215</v>
      </c>
      <c r="BP11" s="3">
        <f t="shared" si="41"/>
        <v>60232.972824122058</v>
      </c>
      <c r="BQ11" s="3">
        <f t="shared" si="41"/>
        <v>64971.694909684287</v>
      </c>
      <c r="BR11" s="3">
        <f t="shared" si="41"/>
        <v>69916.537049797844</v>
      </c>
      <c r="BS11" s="3">
        <f t="shared" si="41"/>
        <v>75050.995050117766</v>
      </c>
      <c r="BT11" s="3">
        <f t="shared" si="41"/>
        <v>80354.915596572944</v>
      </c>
      <c r="BU11" s="3">
        <f t="shared" si="41"/>
        <v>85804.666922446137</v>
      </c>
      <c r="BV11" s="3">
        <f t="shared" si="41"/>
        <v>91373.447275860715</v>
      </c>
      <c r="BW11" s="3">
        <f t="shared" si="41"/>
        <v>97031.729597678408</v>
      </c>
      <c r="BX11" s="3">
        <f t="shared" si="41"/>
        <v>102747.83157648382</v>
      </c>
      <c r="BY11" s="3">
        <f t="shared" si="41"/>
        <v>108488.59091470488</v>
      </c>
      <c r="BZ11" s="3">
        <f t="shared" si="41"/>
        <v>111769.03649228126</v>
      </c>
      <c r="CA11" s="3">
        <f t="shared" si="41"/>
        <v>114986.15211332592</v>
      </c>
      <c r="CB11" s="3">
        <f t="shared" si="41"/>
        <v>118132.12389407647</v>
      </c>
      <c r="CC11" s="3">
        <f t="shared" si="41"/>
        <v>121199.88944916004</v>
      </c>
      <c r="CD11" s="3">
        <f t="shared" si="41"/>
        <v>124183.18639668026</v>
      </c>
      <c r="CE11" s="3">
        <f t="shared" si="41"/>
        <v>127076.58439068307</v>
      </c>
      <c r="CF11" s="3">
        <f t="shared" si="41"/>
        <v>129875.50099988248</v>
      </c>
      <c r="CG11" s="3">
        <f t="shared" si="41"/>
        <v>132576.20223678675</v>
      </c>
      <c r="CH11" s="3">
        <f t="shared" si="41"/>
        <v>135175.78895016928</v>
      </c>
      <c r="CI11" s="3">
        <f t="shared" si="41"/>
        <v>137672.17061400399</v>
      </c>
      <c r="CJ11" s="3">
        <f t="shared" si="41"/>
        <v>140064.02827206696</v>
      </c>
      <c r="CK11" s="3">
        <f t="shared" si="41"/>
        <v>142350.76853013647</v>
      </c>
      <c r="CL11" s="3">
        <f t="shared" si="41"/>
        <v>144532.4705330951</v>
      </c>
      <c r="CM11" s="3">
        <f t="shared" si="41"/>
        <v>146609.82783229454</v>
      </c>
      <c r="CN11" s="3">
        <f t="shared" si="41"/>
        <v>148584.08695205025</v>
      </c>
      <c r="CO11" s="3">
        <f t="shared" si="41"/>
        <v>150456.98431727497</v>
      </c>
      <c r="CP11" s="3">
        <f t="shared" si="41"/>
        <v>152230.68302148647</v>
      </c>
      <c r="CQ11" s="3">
        <f t="shared" si="41"/>
        <v>153907.71070949451</v>
      </c>
      <c r="CR11" s="3">
        <f t="shared" si="41"/>
        <v>155490.899634339</v>
      </c>
      <c r="CS11" s="3">
        <f t="shared" si="41"/>
        <v>156983.32973402302</v>
      </c>
      <c r="CT11" s="3">
        <f t="shared" si="41"/>
        <v>158388.27536866441</v>
      </c>
      <c r="CU11" s="3">
        <f>CU10/$DA$79</f>
        <v>159709.15616917578</v>
      </c>
      <c r="CV11" s="3">
        <f>CV10/$DA$79</f>
        <v>160949.49227874531</v>
      </c>
      <c r="CW11" s="3">
        <f>CW10/$DA$79</f>
        <v>162112.86412071678</v>
      </c>
      <c r="CX11" s="3">
        <f>CX10/$DA$79</f>
        <v>163202.87670191785</v>
      </c>
      <c r="CY11" s="3">
        <f>CY10/$DA$79</f>
        <v>164223.12835881463</v>
      </c>
      <c r="CZ11" s="3">
        <f>CZ10/$DA$79</f>
        <v>165177.18377390754</v>
      </c>
      <c r="DA11" s="3">
        <f>DA10/$DA$79</f>
        <v>166068.55102972919</v>
      </c>
      <c r="DB11" s="3">
        <f>DB10/$DA$79</f>
        <v>167248.5310010807</v>
      </c>
      <c r="DC11" s="3">
        <f>DC10/$DA$79</f>
        <v>168349.64685049216</v>
      </c>
      <c r="DD11" s="3">
        <f>DD10/$DA$79</f>
        <v>169376.10006079543</v>
      </c>
      <c r="DE11" s="3">
        <f>DE10/$DA$79</f>
        <v>170332.02411267467</v>
      </c>
      <c r="DF11" s="3">
        <f>DF10/$DA$79</f>
        <v>171221.45949493645</v>
      </c>
      <c r="DG11" s="3">
        <f>DG10/$DA$79</f>
        <v>172048.33340388146</v>
      </c>
      <c r="DH11" s="3">
        <f>DH10/$DA$79</f>
        <v>172816.4436845881</v>
      </c>
      <c r="DI11" s="3">
        <f>DI10/$DA$79</f>
        <v>173529.44656172555</v>
      </c>
      <c r="DJ11" s="3">
        <f>DJ10/$DA$79</f>
        <v>174190.84771518945</v>
      </c>
      <c r="DK11" s="3">
        <f>DK10/$DA$79</f>
        <v>174803.99627323629</v>
      </c>
      <c r="DL11" s="3">
        <f>DL10/$DA$79</f>
        <v>175372.08132012619</v>
      </c>
      <c r="DM11" s="3">
        <f>DM10/$DA$79</f>
        <v>175898.13054424277</v>
      </c>
      <c r="DN11" s="3">
        <f>DN10/$DA$79</f>
        <v>176385.01068433165</v>
      </c>
      <c r="DO11" s="3">
        <f>DO10/$DA$79</f>
        <v>176835.42946435307</v>
      </c>
      <c r="DP11" s="3">
        <f>DP10/$DA$79</f>
        <v>177251.938740293</v>
      </c>
      <c r="DQ11" s="3">
        <f>DQ10/$DA$79</f>
        <v>177636.9386142272</v>
      </c>
      <c r="DR11" s="3">
        <f>DR10/$DA$79</f>
        <v>177992.68230135026</v>
      </c>
      <c r="DS11" s="3">
        <f>DS10/$DA$79</f>
        <v>178321.28156412902</v>
      </c>
      <c r="DT11" s="3">
        <f>DT10/$DA$79</f>
        <v>178624.7125539619</v>
      </c>
      <c r="DU11" s="3">
        <f>DU10/$DA$79</f>
        <v>178904.82192458646</v>
      </c>
      <c r="DV11" s="3">
        <f>DV10/$DA$79</f>
        <v>179163.33310295301</v>
      </c>
      <c r="DW11" s="3">
        <f>DW10/$DA$79</f>
        <v>179401.85262241325</v>
      </c>
      <c r="DX11" s="3">
        <f>DX10/$DA$79</f>
        <v>179621.87643996536</v>
      </c>
      <c r="DY11" s="3">
        <f>DY10/$DA$79</f>
        <v>179824.79617408046</v>
      </c>
      <c r="DZ11" s="3">
        <f>DZ10/$DA$79</f>
        <v>180011.90521247318</v>
      </c>
      <c r="EA11" s="3">
        <f t="shared" ref="EA11:EG11" si="42">EA10/$DA$79</f>
        <v>180184.40465023593</v>
      </c>
      <c r="EB11" s="3">
        <f t="shared" si="42"/>
        <v>180343.40902820788</v>
      </c>
      <c r="EC11" s="3">
        <f t="shared" si="42"/>
        <v>180489.95184946313</v>
      </c>
      <c r="ED11" s="3">
        <f t="shared" si="42"/>
        <v>180624.99085854314</v>
      </c>
      <c r="EE11" s="3">
        <f t="shared" si="42"/>
        <v>180749.41307367905</v>
      </c>
      <c r="EF11" s="3">
        <f t="shared" si="42"/>
        <v>180864.03956688856</v>
      </c>
      <c r="EG11" s="3">
        <f t="shared" si="42"/>
        <v>180969.62999062683</v>
      </c>
      <c r="EH11" s="3">
        <f t="shared" ref="EH11:FD11" si="43">EH10/$DA$79</f>
        <v>181066.88685273126</v>
      </c>
      <c r="EI11" s="3">
        <f t="shared" si="43"/>
        <v>181156.45954383534</v>
      </c>
      <c r="EJ11" s="3">
        <f t="shared" si="43"/>
        <v>181238.94812332973</v>
      </c>
      <c r="EK11" s="3">
        <f t="shared" si="43"/>
        <v>181314.90687140211</v>
      </c>
      <c r="EL11" s="3">
        <f t="shared" si="43"/>
        <v>181384.84761576075</v>
      </c>
      <c r="EM11" s="3">
        <f t="shared" si="43"/>
        <v>181449.2428424081</v>
      </c>
      <c r="EN11" s="3">
        <f t="shared" si="43"/>
        <v>181508.52860032738</v>
      </c>
      <c r="EO11" s="3">
        <f t="shared" si="43"/>
        <v>181563.10721023256</v>
      </c>
      <c r="EP11" s="3">
        <f t="shared" si="43"/>
        <v>181613.34978764111</v>
      </c>
      <c r="EQ11" s="3">
        <f t="shared" si="43"/>
        <v>181659.59859050083</v>
      </c>
      <c r="ER11" s="3">
        <f t="shared" si="43"/>
        <v>181702.16920146372</v>
      </c>
      <c r="ES11" s="3">
        <f t="shared" si="43"/>
        <v>181741.35255467129</v>
      </c>
      <c r="ET11" s="3">
        <f t="shared" si="43"/>
        <v>181777.41681662717</v>
      </c>
      <c r="EU11" s="3">
        <f t="shared" si="43"/>
        <v>181810.60913038935</v>
      </c>
      <c r="EV11" s="3">
        <f t="shared" si="43"/>
        <v>181841.15723194033</v>
      </c>
      <c r="EW11" s="3">
        <f t="shared" si="43"/>
        <v>181869.27094719399</v>
      </c>
      <c r="EX11" s="3">
        <f t="shared" si="43"/>
        <v>181895.14357768607</v>
      </c>
      <c r="EY11" s="3">
        <f t="shared" si="43"/>
        <v>181918.95318257605</v>
      </c>
      <c r="EZ11" s="3">
        <f t="shared" si="43"/>
        <v>181940.86376417044</v>
      </c>
      <c r="FA11" s="3">
        <f t="shared" si="43"/>
        <v>181961.02636376326</v>
      </c>
      <c r="FB11" s="3">
        <f t="shared" si="43"/>
        <v>181979.58007418594</v>
      </c>
      <c r="FC11" s="3">
        <f t="shared" si="43"/>
        <v>181996.65297506412</v>
      </c>
      <c r="FD11" s="3">
        <f t="shared" si="43"/>
        <v>182012.36299640124</v>
      </c>
    </row>
    <row r="12" spans="1:160" s="6" customFormat="1" x14ac:dyDescent="0.25">
      <c r="A12" s="6" t="s">
        <v>14</v>
      </c>
      <c r="AJ12" s="6">
        <f t="shared" ref="AJ12:BO12" si="44">AJ11-AI11</f>
        <v>11.64134718362417</v>
      </c>
      <c r="AK12" s="6">
        <f t="shared" si="44"/>
        <v>14.946590788491683</v>
      </c>
      <c r="AL12" s="6">
        <f t="shared" si="44"/>
        <v>19.189832695847301</v>
      </c>
      <c r="AM12" s="6">
        <f t="shared" si="44"/>
        <v>24.636985860947405</v>
      </c>
      <c r="AN12" s="6">
        <f t="shared" si="44"/>
        <v>31.629163674131988</v>
      </c>
      <c r="AO12" s="6">
        <f t="shared" si="44"/>
        <v>40.603827924007788</v>
      </c>
      <c r="AP12" s="6">
        <f t="shared" si="44"/>
        <v>52.12180691734244</v>
      </c>
      <c r="AQ12" s="6">
        <f t="shared" si="44"/>
        <v>66.901762982186455</v>
      </c>
      <c r="AR12" s="6">
        <f t="shared" si="44"/>
        <v>85.86408049297529</v>
      </c>
      <c r="AS12" s="6">
        <f t="shared" si="44"/>
        <v>110.18661259025987</v>
      </c>
      <c r="AT12" s="6">
        <f t="shared" si="44"/>
        <v>141.37526538537276</v>
      </c>
      <c r="AU12" s="6">
        <f t="shared" si="44"/>
        <v>181.35299649482511</v>
      </c>
      <c r="AV12" s="6">
        <f t="shared" si="44"/>
        <v>232.57141687301714</v>
      </c>
      <c r="AW12" s="6">
        <f t="shared" si="44"/>
        <v>298.14971962916911</v>
      </c>
      <c r="AX12" s="6">
        <f t="shared" si="44"/>
        <v>382.04594353206085</v>
      </c>
      <c r="AY12" s="6">
        <f t="shared" si="44"/>
        <v>489.26530421155098</v>
      </c>
      <c r="AZ12" s="6">
        <f t="shared" si="44"/>
        <v>626.10896965532174</v>
      </c>
      <c r="BA12" s="6">
        <f t="shared" si="44"/>
        <v>800.46336405823422</v>
      </c>
      <c r="BB12" s="6">
        <f t="shared" si="44"/>
        <v>1022.1235117682477</v>
      </c>
      <c r="BC12" s="6">
        <f t="shared" si="44"/>
        <v>1303.1320577401793</v>
      </c>
      <c r="BD12" s="6">
        <f t="shared" si="44"/>
        <v>1658.0955429853157</v>
      </c>
      <c r="BE12" s="6">
        <f t="shared" si="44"/>
        <v>2104.4075036658614</v>
      </c>
      <c r="BF12" s="6">
        <f t="shared" si="44"/>
        <v>2662.2597454773349</v>
      </c>
      <c r="BG12" s="6">
        <f t="shared" si="44"/>
        <v>3354.2553990705092</v>
      </c>
      <c r="BH12" s="6">
        <f t="shared" si="44"/>
        <v>4204.3511209816024</v>
      </c>
      <c r="BI12" s="6">
        <f t="shared" si="44"/>
        <v>3168.4261770415615</v>
      </c>
      <c r="BJ12" s="6">
        <f t="shared" si="44"/>
        <v>3617.6124433796103</v>
      </c>
      <c r="BK12" s="6">
        <f t="shared" si="44"/>
        <v>4112.6083747027151</v>
      </c>
      <c r="BL12" s="6">
        <f t="shared" si="44"/>
        <v>4652.2710483946794</v>
      </c>
      <c r="BM12" s="6">
        <f t="shared" si="44"/>
        <v>5233.2836784123647</v>
      </c>
      <c r="BN12" s="6">
        <f t="shared" si="44"/>
        <v>5849.6407348845532</v>
      </c>
      <c r="BO12" s="6">
        <f t="shared" si="44"/>
        <v>6492.1840476022189</v>
      </c>
      <c r="BP12" s="6">
        <f t="shared" ref="BP12:CU12" si="45">BP11-BO11</f>
        <v>7148.2729698958428</v>
      </c>
      <c r="BQ12" s="6">
        <f t="shared" si="45"/>
        <v>4738.722085562229</v>
      </c>
      <c r="BR12" s="6">
        <f t="shared" si="45"/>
        <v>4944.8421401135565</v>
      </c>
      <c r="BS12" s="6">
        <f t="shared" si="45"/>
        <v>5134.4580003199226</v>
      </c>
      <c r="BT12" s="6">
        <f t="shared" si="45"/>
        <v>5303.9205464551778</v>
      </c>
      <c r="BU12" s="6">
        <f t="shared" si="45"/>
        <v>5449.7513258731924</v>
      </c>
      <c r="BV12" s="6">
        <f t="shared" si="45"/>
        <v>5568.7803534145787</v>
      </c>
      <c r="BW12" s="6">
        <f t="shared" si="45"/>
        <v>5658.2823218176927</v>
      </c>
      <c r="BX12" s="6">
        <f t="shared" si="45"/>
        <v>5716.1019788054109</v>
      </c>
      <c r="BY12" s="6">
        <f t="shared" si="45"/>
        <v>5740.7593382210616</v>
      </c>
      <c r="BZ12" s="6">
        <f t="shared" si="45"/>
        <v>3280.4455775763781</v>
      </c>
      <c r="CA12" s="6">
        <f t="shared" si="45"/>
        <v>3217.1156210446643</v>
      </c>
      <c r="CB12" s="6">
        <f t="shared" si="45"/>
        <v>3145.9717807505513</v>
      </c>
      <c r="CC12" s="6">
        <f t="shared" si="45"/>
        <v>3067.7655550835625</v>
      </c>
      <c r="CD12" s="6">
        <f t="shared" si="45"/>
        <v>2983.2969475202262</v>
      </c>
      <c r="CE12" s="6">
        <f t="shared" si="45"/>
        <v>2893.3979940028075</v>
      </c>
      <c r="CF12" s="6">
        <f t="shared" si="45"/>
        <v>2798.9166091994121</v>
      </c>
      <c r="CG12" s="6">
        <f t="shared" si="45"/>
        <v>2700.7012369042641</v>
      </c>
      <c r="CH12" s="6">
        <f t="shared" si="45"/>
        <v>2599.5867133825377</v>
      </c>
      <c r="CI12" s="6">
        <f t="shared" si="45"/>
        <v>2496.3816638347053</v>
      </c>
      <c r="CJ12" s="6">
        <f t="shared" si="45"/>
        <v>2391.8576580629742</v>
      </c>
      <c r="CK12" s="6">
        <f t="shared" si="45"/>
        <v>2286.7402580695052</v>
      </c>
      <c r="CL12" s="6">
        <f t="shared" si="45"/>
        <v>2181.7020029586274</v>
      </c>
      <c r="CM12" s="6">
        <f t="shared" si="45"/>
        <v>2077.3572991994442</v>
      </c>
      <c r="CN12" s="6">
        <f t="shared" si="45"/>
        <v>1974.2591197557049</v>
      </c>
      <c r="CO12" s="6">
        <f t="shared" si="45"/>
        <v>1872.8973652247223</v>
      </c>
      <c r="CP12" s="6">
        <f t="shared" si="45"/>
        <v>1773.698704211507</v>
      </c>
      <c r="CQ12" s="6">
        <f t="shared" si="45"/>
        <v>1677.0276880080346</v>
      </c>
      <c r="CR12" s="6">
        <f t="shared" si="45"/>
        <v>1583.1889248444932</v>
      </c>
      <c r="CS12" s="6">
        <f t="shared" si="45"/>
        <v>1492.4300996840175</v>
      </c>
      <c r="CT12" s="6">
        <f t="shared" si="45"/>
        <v>1404.9456346413936</v>
      </c>
      <c r="CU12" s="6">
        <f t="shared" si="45"/>
        <v>1320.8808005113679</v>
      </c>
      <c r="CV12" s="6">
        <f t="shared" ref="CV12:EA12" si="46">CV11-CU11</f>
        <v>1240.3361095695291</v>
      </c>
      <c r="CW12" s="6">
        <f t="shared" si="46"/>
        <v>1163.3718419714714</v>
      </c>
      <c r="CX12" s="6">
        <f t="shared" si="46"/>
        <v>1090.0125812010665</v>
      </c>
      <c r="CY12" s="6">
        <f t="shared" si="46"/>
        <v>1020.251656896784</v>
      </c>
      <c r="CZ12" s="6">
        <f t="shared" si="46"/>
        <v>954.05541509290924</v>
      </c>
      <c r="DA12" s="6">
        <f t="shared" si="46"/>
        <v>891.36725582164945</v>
      </c>
      <c r="DB12" s="6">
        <f t="shared" ref="DB12" si="47">DB11-DA11</f>
        <v>1179.9799713515094</v>
      </c>
      <c r="DC12" s="6">
        <f t="shared" ref="DC12" si="48">DC11-DB11</f>
        <v>1101.1158494114643</v>
      </c>
      <c r="DD12" s="6">
        <f t="shared" ref="DD12:DI12" si="49">DD11-DC11</f>
        <v>1026.4532103032689</v>
      </c>
      <c r="DE12" s="6">
        <f t="shared" si="49"/>
        <v>955.92405187923578</v>
      </c>
      <c r="DF12" s="6">
        <f t="shared" si="49"/>
        <v>889.43538226178498</v>
      </c>
      <c r="DG12" s="6">
        <f t="shared" si="49"/>
        <v>826.87390894501004</v>
      </c>
      <c r="DH12" s="6">
        <f t="shared" si="49"/>
        <v>768.11028070663451</v>
      </c>
      <c r="DI12" s="6">
        <f t="shared" si="49"/>
        <v>713.0028771374491</v>
      </c>
      <c r="DJ12" s="6">
        <f t="shared" si="46"/>
        <v>661.40115346389939</v>
      </c>
      <c r="DK12" s="6">
        <f t="shared" si="46"/>
        <v>613.14855804684339</v>
      </c>
      <c r="DL12" s="6">
        <f t="shared" si="46"/>
        <v>568.0850468899007</v>
      </c>
      <c r="DM12" s="6">
        <f t="shared" si="46"/>
        <v>526.04922411657753</v>
      </c>
      <c r="DN12" s="6">
        <f t="shared" si="46"/>
        <v>486.88014008887694</v>
      </c>
      <c r="DO12" s="6">
        <f t="shared" si="46"/>
        <v>450.41878002142766</v>
      </c>
      <c r="DP12" s="6">
        <f t="shared" si="46"/>
        <v>416.50927593992674</v>
      </c>
      <c r="DQ12" s="6">
        <f t="shared" si="46"/>
        <v>384.99987393419724</v>
      </c>
      <c r="DR12" s="6">
        <f t="shared" si="46"/>
        <v>355.74368712306023</v>
      </c>
      <c r="DS12" s="6">
        <f t="shared" si="46"/>
        <v>328.59926277876366</v>
      </c>
      <c r="DT12" s="6">
        <f t="shared" si="46"/>
        <v>303.43098983287928</v>
      </c>
      <c r="DU12" s="6">
        <f t="shared" si="46"/>
        <v>280.10937062455923</v>
      </c>
      <c r="DV12" s="6">
        <f t="shared" si="46"/>
        <v>258.51117836654885</v>
      </c>
      <c r="DW12" s="6">
        <f t="shared" si="46"/>
        <v>238.51951946024201</v>
      </c>
      <c r="DX12" s="6">
        <f t="shared" si="46"/>
        <v>220.02381755210808</v>
      </c>
      <c r="DY12" s="6">
        <f t="shared" si="46"/>
        <v>202.91973411510116</v>
      </c>
      <c r="DZ12" s="6">
        <f t="shared" si="46"/>
        <v>187.10903839272214</v>
      </c>
      <c r="EA12" s="6">
        <f t="shared" si="46"/>
        <v>172.49943776274449</v>
      </c>
      <c r="EB12" s="6">
        <f t="shared" ref="EB12:EG12" si="50">EB11-EA11</f>
        <v>159.00437797195627</v>
      </c>
      <c r="EC12" s="6">
        <f t="shared" si="50"/>
        <v>146.5428212552506</v>
      </c>
      <c r="ED12" s="6">
        <f t="shared" si="50"/>
        <v>135.03900908000651</v>
      </c>
      <c r="EE12" s="6">
        <f t="shared" si="50"/>
        <v>124.42221513591358</v>
      </c>
      <c r="EF12" s="6">
        <f t="shared" si="50"/>
        <v>114.62649320950732</v>
      </c>
      <c r="EG12" s="6">
        <f t="shared" si="50"/>
        <v>105.59042373826378</v>
      </c>
      <c r="EH12" s="6">
        <f t="shared" ref="EH12" si="51">EH11-EG11</f>
        <v>97.256862104433822</v>
      </c>
      <c r="EI12" s="6">
        <f t="shared" ref="EI12" si="52">EI11-EH11</f>
        <v>89.572691104083788</v>
      </c>
      <c r="EJ12" s="6">
        <f t="shared" ref="EJ12" si="53">EJ11-EI11</f>
        <v>82.488579494383885</v>
      </c>
      <c r="EK12" s="6">
        <f t="shared" ref="EK12" si="54">EK11-EJ11</f>
        <v>75.958748072385788</v>
      </c>
      <c r="EL12" s="6">
        <f t="shared" ref="EL12" si="55">EL11-EK11</f>
        <v>69.940744358638767</v>
      </c>
      <c r="EM12" s="6">
        <f t="shared" ref="EM12" si="56">EM11-EL11</f>
        <v>64.395226647349773</v>
      </c>
      <c r="EN12" s="6">
        <f t="shared" ref="EN12" si="57">EN11-EM11</f>
        <v>59.285757919278694</v>
      </c>
      <c r="EO12" s="6">
        <f t="shared" ref="EO12" si="58">EO11-EN11</f>
        <v>54.578609905176563</v>
      </c>
      <c r="EP12" s="6">
        <f t="shared" ref="EP12" si="59">EP11-EO11</f>
        <v>50.242577408556826</v>
      </c>
      <c r="EQ12" s="6">
        <f t="shared" ref="EQ12" si="60">EQ11-EP11</f>
        <v>46.248802859714488</v>
      </c>
      <c r="ER12" s="6">
        <f t="shared" ref="ER12" si="61">ER11-EQ11</f>
        <v>42.570610962895444</v>
      </c>
      <c r="ES12" s="6">
        <f t="shared" ref="ES12" si="62">ES11-ER11</f>
        <v>39.183353207568871</v>
      </c>
      <c r="ET12" s="6">
        <f t="shared" ref="ET12" si="63">ET11-ES11</f>
        <v>36.064261955878465</v>
      </c>
      <c r="EU12" s="6">
        <f t="shared" ref="EU12" si="64">EU11-ET11</f>
        <v>33.192313762177946</v>
      </c>
      <c r="EV12" s="6">
        <f t="shared" ref="EV12" si="65">EV11-EU11</f>
        <v>30.548101550986758</v>
      </c>
      <c r="EW12" s="6">
        <f t="shared" ref="EW12" si="66">EW11-EV11</f>
        <v>28.113715253653936</v>
      </c>
      <c r="EX12" s="6">
        <f t="shared" ref="EX12" si="67">EX11-EW11</f>
        <v>25.872630492085591</v>
      </c>
      <c r="EY12" s="6">
        <f t="shared" ref="EY12" si="68">EY11-EX11</f>
        <v>23.809604889975162</v>
      </c>
      <c r="EZ12" s="6">
        <f t="shared" ref="EZ12" si="69">EZ11-EY11</f>
        <v>21.91058159439126</v>
      </c>
      <c r="FA12" s="6">
        <f t="shared" ref="FA12" si="70">FA11-EZ11</f>
        <v>20.162599592818879</v>
      </c>
      <c r="FB12" s="6">
        <f t="shared" ref="FB12" si="71">FB11-FA11</f>
        <v>18.553710422682343</v>
      </c>
      <c r="FC12" s="6">
        <f t="shared" ref="FC12" si="72">FC11-FB11</f>
        <v>17.072900878178189</v>
      </c>
      <c r="FD12" s="6">
        <f t="shared" ref="FD12" si="73">FD11-FC11</f>
        <v>15.710021337115904</v>
      </c>
    </row>
    <row r="13" spans="1:160" s="6" customFormat="1" x14ac:dyDescent="0.25">
      <c r="A13" s="6" t="s">
        <v>22</v>
      </c>
      <c r="AN13" s="6">
        <f t="shared" ref="AN13:BS13" si="74">SLOPE(AI11:AS11,AI2:AS2)</f>
        <v>42.796845103701656</v>
      </c>
      <c r="AO13" s="6">
        <f t="shared" si="74"/>
        <v>54.930250731818823</v>
      </c>
      <c r="AP13" s="6">
        <f t="shared" si="74"/>
        <v>70.495618078851294</v>
      </c>
      <c r="AQ13" s="6">
        <f t="shared" si="74"/>
        <v>90.458510001244193</v>
      </c>
      <c r="AR13" s="6">
        <f t="shared" si="74"/>
        <v>116.05280049118271</v>
      </c>
      <c r="AS13" s="6">
        <f t="shared" si="74"/>
        <v>148.85307274477353</v>
      </c>
      <c r="AT13" s="6">
        <f t="shared" si="74"/>
        <v>190.86515324024793</v>
      </c>
      <c r="AU13" s="6">
        <f t="shared" si="74"/>
        <v>244.63840717924862</v>
      </c>
      <c r="AV13" s="6">
        <f t="shared" si="74"/>
        <v>313.40351369125966</v>
      </c>
      <c r="AW13" s="6">
        <f t="shared" si="74"/>
        <v>401.23900839262882</v>
      </c>
      <c r="AX13" s="6">
        <f t="shared" si="74"/>
        <v>513.26848115734072</v>
      </c>
      <c r="AY13" s="6">
        <f t="shared" si="74"/>
        <v>655.8872469086881</v>
      </c>
      <c r="AZ13" s="6">
        <f t="shared" si="74"/>
        <v>837.01151282647425</v>
      </c>
      <c r="BA13" s="6">
        <f t="shared" si="74"/>
        <v>1066.333054887368</v>
      </c>
      <c r="BB13" s="6">
        <f t="shared" si="74"/>
        <v>1355.5462552845738</v>
      </c>
      <c r="BC13" s="6">
        <f t="shared" si="74"/>
        <v>1718.489881689864</v>
      </c>
      <c r="BD13" s="6">
        <f t="shared" si="74"/>
        <v>2077.1416724883716</v>
      </c>
      <c r="BE13" s="6">
        <f t="shared" si="74"/>
        <v>2432.4367846097125</v>
      </c>
      <c r="BF13" s="6">
        <f t="shared" si="74"/>
        <v>2785.8997136003422</v>
      </c>
      <c r="BG13" s="6">
        <f t="shared" si="74"/>
        <v>3139.8753715496223</v>
      </c>
      <c r="BH13" s="6">
        <f t="shared" si="74"/>
        <v>3497.8475434758457</v>
      </c>
      <c r="BI13" s="6">
        <f t="shared" si="74"/>
        <v>3864.8769238476334</v>
      </c>
      <c r="BJ13" s="6">
        <f t="shared" si="74"/>
        <v>4248.1997744642113</v>
      </c>
      <c r="BK13" s="6">
        <f t="shared" si="74"/>
        <v>4658.0363486977103</v>
      </c>
      <c r="BL13" s="6">
        <f t="shared" si="74"/>
        <v>4969.4365880296837</v>
      </c>
      <c r="BM13" s="6">
        <f t="shared" si="74"/>
        <v>5210.637872953137</v>
      </c>
      <c r="BN13" s="6">
        <f t="shared" si="74"/>
        <v>5422.1680842994856</v>
      </c>
      <c r="BO13" s="6">
        <f t="shared" si="74"/>
        <v>5546.769551047797</v>
      </c>
      <c r="BP13" s="6">
        <f t="shared" si="74"/>
        <v>5596.1584288862978</v>
      </c>
      <c r="BQ13" s="6">
        <f t="shared" si="74"/>
        <v>5586.0890982072797</v>
      </c>
      <c r="BR13" s="6">
        <f t="shared" si="74"/>
        <v>5536.8280490603338</v>
      </c>
      <c r="BS13" s="6">
        <f t="shared" si="74"/>
        <v>5473.5494886420229</v>
      </c>
      <c r="BT13" s="6">
        <f t="shared" ref="BT13:CY13" si="75">SLOPE(BO11:BY11,BO2:BY2)</f>
        <v>5426.6044245479716</v>
      </c>
      <c r="BU13" s="6">
        <f t="shared" si="75"/>
        <v>5320.1980610485944</v>
      </c>
      <c r="BV13" s="6">
        <f t="shared" si="75"/>
        <v>5216.4360546996104</v>
      </c>
      <c r="BW13" s="6">
        <f t="shared" si="75"/>
        <v>5016.3923404226489</v>
      </c>
      <c r="BX13" s="6">
        <f t="shared" si="75"/>
        <v>4742.234550070295</v>
      </c>
      <c r="BY13" s="6">
        <f t="shared" si="75"/>
        <v>4417.5302173557448</v>
      </c>
      <c r="BZ13" s="6">
        <f t="shared" si="75"/>
        <v>4066.9924473883098</v>
      </c>
      <c r="CA13" s="6">
        <f t="shared" si="75"/>
        <v>3716.1948793038387</v>
      </c>
      <c r="CB13" s="6">
        <f t="shared" si="75"/>
        <v>3391.2641678336645</v>
      </c>
      <c r="CC13" s="6">
        <f t="shared" si="75"/>
        <v>3118.5595703352419</v>
      </c>
      <c r="CD13" s="6">
        <f t="shared" si="75"/>
        <v>2924.3500713778653</v>
      </c>
      <c r="CE13" s="6">
        <f t="shared" si="75"/>
        <v>2834.4997113488621</v>
      </c>
      <c r="CF13" s="6">
        <f t="shared" si="75"/>
        <v>2740.4760549420757</v>
      </c>
      <c r="CG13" s="6">
        <f t="shared" si="75"/>
        <v>2643.0839594735235</v>
      </c>
      <c r="CH13" s="6">
        <f t="shared" si="75"/>
        <v>2543.1127618298019</v>
      </c>
      <c r="CI13" s="6">
        <f t="shared" si="75"/>
        <v>2441.3250641048253</v>
      </c>
      <c r="CJ13" s="6">
        <f t="shared" si="75"/>
        <v>2338.4471028194366</v>
      </c>
      <c r="CK13" s="6">
        <f t="shared" si="75"/>
        <v>2235.1608103020449</v>
      </c>
      <c r="CL13" s="6">
        <f t="shared" si="75"/>
        <v>2132.097603824956</v>
      </c>
      <c r="CM13" s="6">
        <f t="shared" si="75"/>
        <v>2029.8338731300123</v>
      </c>
      <c r="CN13" s="6">
        <f t="shared" si="75"/>
        <v>1928.8880822638237</v>
      </c>
      <c r="CO13" s="6">
        <f t="shared" si="75"/>
        <v>1829.7193584191032</v>
      </c>
      <c r="CP13" s="6">
        <f t="shared" si="75"/>
        <v>1732.7274090859667</v>
      </c>
      <c r="CQ13" s="6">
        <f t="shared" si="75"/>
        <v>1638.2535888360651</v>
      </c>
      <c r="CR13" s="6">
        <f t="shared" si="75"/>
        <v>1546.5829274861662</v>
      </c>
      <c r="CS13" s="6">
        <f t="shared" si="75"/>
        <v>1457.9469308051794</v>
      </c>
      <c r="CT13" s="6">
        <f t="shared" si="75"/>
        <v>1372.5269717005092</v>
      </c>
      <c r="CU13" s="6">
        <f t="shared" si="75"/>
        <v>1290.4581022326436</v>
      </c>
      <c r="CV13" s="6">
        <f t="shared" si="75"/>
        <v>1211.8331331988206</v>
      </c>
      <c r="CW13" s="6">
        <f t="shared" si="75"/>
        <v>1152.5190548610256</v>
      </c>
      <c r="CX13" s="6">
        <f t="shared" si="75"/>
        <v>1108.3312720190311</v>
      </c>
      <c r="CY13" s="6">
        <f t="shared" si="75"/>
        <v>1075.3080294812846</v>
      </c>
      <c r="CZ13" s="6">
        <f t="shared" ref="CZ13:EB13" si="76">SLOPE(CU11:DE11,CU2:DE2)</f>
        <v>1049.7077300387396</v>
      </c>
      <c r="DA13" s="6">
        <f t="shared" si="76"/>
        <v>1028.0048212358931</v>
      </c>
      <c r="DB13" s="6">
        <f t="shared" ref="DB13" si="77">SLOPE(CW11:DG11,CW2:DG2)</f>
        <v>1006.8844840365155</v>
      </c>
      <c r="DC13" s="6">
        <f t="shared" ref="DC13" si="78">SLOPE(CX11:DH11,CX2:DH2)</f>
        <v>983.23634074828192</v>
      </c>
      <c r="DD13" s="6">
        <f t="shared" ref="DD13:DI13" si="79">SLOPE(CY11:DI11,CY2:DI2)</f>
        <v>954.14738208752397</v>
      </c>
      <c r="DE13" s="6">
        <f t="shared" si="79"/>
        <v>916.89429478033435</v>
      </c>
      <c r="DF13" s="6">
        <f t="shared" si="79"/>
        <v>868.93535224057052</v>
      </c>
      <c r="DG13" s="6">
        <f t="shared" si="79"/>
        <v>807.90201215581271</v>
      </c>
      <c r="DH13" s="6">
        <f t="shared" si="79"/>
        <v>750.56499623737261</v>
      </c>
      <c r="DI13" s="6">
        <f t="shared" si="79"/>
        <v>696.78703717121516</v>
      </c>
      <c r="DJ13" s="6">
        <f t="shared" si="76"/>
        <v>646.42225381494211</v>
      </c>
      <c r="DK13" s="6">
        <f t="shared" si="76"/>
        <v>599.31893670791817</v>
      </c>
      <c r="DL13" s="6">
        <f t="shared" si="76"/>
        <v>555.32195628837928</v>
      </c>
      <c r="DM13" s="6">
        <f t="shared" si="76"/>
        <v>514.27481923242794</v>
      </c>
      <c r="DN13" s="6">
        <f t="shared" si="76"/>
        <v>476.02140127342955</v>
      </c>
      <c r="DO13" s="6">
        <f t="shared" si="76"/>
        <v>440.4073863366873</v>
      </c>
      <c r="DP13" s="6">
        <f t="shared" si="76"/>
        <v>407.28144214239808</v>
      </c>
      <c r="DQ13" s="6">
        <f t="shared" si="76"/>
        <v>376.49616186371605</v>
      </c>
      <c r="DR13" s="6">
        <f t="shared" si="76"/>
        <v>347.90880021161496</v>
      </c>
      <c r="DS13" s="6">
        <f t="shared" si="76"/>
        <v>321.38183065199513</v>
      </c>
      <c r="DT13" s="6">
        <f t="shared" si="76"/>
        <v>296.78334850497697</v>
      </c>
      <c r="DU13" s="6">
        <f t="shared" si="76"/>
        <v>273.98734256108025</v>
      </c>
      <c r="DV13" s="6">
        <f t="shared" si="76"/>
        <v>252.87385567475786</v>
      </c>
      <c r="DW13" s="6">
        <f t="shared" si="76"/>
        <v>233.32905263863583</v>
      </c>
      <c r="DX13" s="6">
        <f t="shared" si="76"/>
        <v>215.2452115573677</v>
      </c>
      <c r="DY13" s="6">
        <f t="shared" si="76"/>
        <v>198.52065296664261</v>
      </c>
      <c r="DZ13" s="6">
        <f t="shared" si="76"/>
        <v>183.05961910557869</v>
      </c>
      <c r="EA13" s="6">
        <f t="shared" si="76"/>
        <v>168.77211406340331</v>
      </c>
      <c r="EB13" s="6">
        <f t="shared" si="76"/>
        <v>155.57371399021437</v>
      </c>
      <c r="EC13" s="6">
        <f t="shared" ref="EC13" si="80">SLOPE(DX11:EH11,DX2:EH2)</f>
        <v>143.38535518620549</v>
      </c>
      <c r="ED13" s="6">
        <f t="shared" ref="ED13" si="81">SLOPE(DY11:EI11,DY2:EI2)</f>
        <v>132.13310665960626</v>
      </c>
      <c r="EE13" s="6">
        <f t="shared" ref="EE13" si="82">SLOPE(DZ11:EJ11,DZ2:EJ2)</f>
        <v>121.74793266293921</v>
      </c>
      <c r="EF13" s="6">
        <f t="shared" ref="EF13" si="83">SLOPE(EA11:EK11,EA2:EK2)</f>
        <v>112.16544977053577</v>
      </c>
      <c r="EG13" s="6">
        <f t="shared" ref="EG13" si="84">SLOPE(EB11:EL11,EB2:EL2)</f>
        <v>103.32568223668443</v>
      </c>
      <c r="EH13" s="6">
        <f t="shared" ref="EH13" si="85">SLOPE(EC11:EM11,EC2:EM2)</f>
        <v>95.172818662320921</v>
      </c>
      <c r="EI13" s="6">
        <f t="shared" ref="EI13" si="86">SLOPE(ED11:EN11,ED2:EN2)</f>
        <v>87.654972387299964</v>
      </c>
      <c r="EJ13" s="6">
        <f t="shared" ref="EJ13" si="87">SLOPE(EE11:EO11,EE2:EO2)</f>
        <v>80.723947504476058</v>
      </c>
      <c r="EK13" s="6">
        <f t="shared" ref="EK13" si="88">SLOPE(EF11:EP11,EF2:EP2)</f>
        <v>74.335011950459872</v>
      </c>
      <c r="EL13" s="6">
        <f t="shared" ref="EL13" si="89">SLOPE(EG11:EQ11,EG2:EQ2)</f>
        <v>68.446678756385126</v>
      </c>
      <c r="EM13" s="6">
        <f t="shared" ref="EM13" si="90">SLOPE(EH11:ER11,EH2:ER2)</f>
        <v>63.020496231690316</v>
      </c>
      <c r="EN13" s="6">
        <f t="shared" ref="EN13" si="91">SLOPE(EI11:ES11,EI2:ES2)</f>
        <v>58.020847596336864</v>
      </c>
      <c r="EO13" s="6">
        <f t="shared" ref="EO13" si="92">SLOPE(EJ11:ET11,EJ2:ET2)</f>
        <v>53.414760365200344</v>
      </c>
      <c r="EP13" s="6">
        <f t="shared" ref="EP13" si="93">SLOPE(EK11:EU11,EK2:EU2)</f>
        <v>49.171725615748969</v>
      </c>
      <c r="EQ13" s="6">
        <f t="shared" ref="EQ13" si="94">SLOPE(EL11:EV11,EL2:EV2)</f>
        <v>45.263527131112376</v>
      </c>
      <c r="ER13" s="6">
        <f t="shared" ref="ER13" si="95">SLOPE(EM11:EW11,EM2:EW2)</f>
        <v>41.664080299947422</v>
      </c>
      <c r="ES13" s="6">
        <f t="shared" ref="ES13" si="96">SLOPE(EN11:EX11,EN2:EX2)</f>
        <v>38.349280567976002</v>
      </c>
      <c r="ET13" s="6">
        <f t="shared" ref="ET13" si="97">SLOPE(EO11:EY11,EO2:EY2)</f>
        <v>35.296861169527986</v>
      </c>
      <c r="EU13" s="6">
        <f t="shared" ref="EU13" si="98">SLOPE(EP11:EZ11,EP2:EZ2)</f>
        <v>32.48625981793765</v>
      </c>
      <c r="EV13" s="6">
        <f t="shared" ref="EV13" si="99">SLOPE(EQ11:FA11,EQ2:FA2)</f>
        <v>29.89849399796142</v>
      </c>
      <c r="EW13" s="6">
        <f t="shared" ref="EW13" si="100">SLOPE(ER11:FB11,ER2:FB2)</f>
        <v>27.51604447934475</v>
      </c>
      <c r="EX13" s="6">
        <f t="shared" ref="EX13" si="101">SLOPE(ES11:FC11,ES2:FC2)</f>
        <v>25.322746656029434</v>
      </c>
      <c r="EY13" s="6">
        <f t="shared" ref="EY13" si="102">SLOPE(ET11:FD11,ET2:FD2)</f>
        <v>23.303689308446799</v>
      </c>
      <c r="EZ13" s="6">
        <f t="shared" ref="EZ13" si="103">SLOPE(EU11:FE11,EU2:FE2)</f>
        <v>22.274906489449716</v>
      </c>
      <c r="FA13" s="6">
        <f t="shared" ref="FA13" si="104">SLOPE(EV11:FF11,EV2:FF2)</f>
        <v>21.298588594015747</v>
      </c>
      <c r="FB13" s="6">
        <f t="shared" ref="FB13" si="105">SLOPE(EW11:FG11,EW2:FG2)</f>
        <v>20.371840544803057</v>
      </c>
      <c r="FC13" s="6">
        <f t="shared" ref="FC13" si="106">SLOPE(EX11:FH11,EX2:FH2)</f>
        <v>19.491933969183133</v>
      </c>
      <c r="FD13" s="6">
        <f t="shared" ref="FD13" si="107">SLOPE(EY11:FI11,EY2:FI2)</f>
        <v>18.656297492275812</v>
      </c>
    </row>
    <row r="14" spans="1:160" s="6" customFormat="1" x14ac:dyDescent="0.25">
      <c r="A14" s="6" t="s">
        <v>24</v>
      </c>
      <c r="AN14" s="6">
        <f t="shared" ref="AN14:CW14" si="108">LN(AN13)</f>
        <v>3.7564643873405137</v>
      </c>
      <c r="AO14" s="6">
        <f t="shared" si="108"/>
        <v>4.0060642119139063</v>
      </c>
      <c r="AP14" s="6">
        <f t="shared" si="108"/>
        <v>4.255550552976616</v>
      </c>
      <c r="AQ14" s="6">
        <f t="shared" si="108"/>
        <v>4.5048912925592361</v>
      </c>
      <c r="AR14" s="6">
        <f t="shared" si="108"/>
        <v>4.7540452641930253</v>
      </c>
      <c r="AS14" s="6">
        <f t="shared" si="108"/>
        <v>5.0029597304786364</v>
      </c>
      <c r="AT14" s="6">
        <f t="shared" si="108"/>
        <v>5.2515671747306989</v>
      </c>
      <c r="AU14" s="6">
        <f t="shared" si="108"/>
        <v>5.4997812312833654</v>
      </c>
      <c r="AV14" s="6">
        <f t="shared" si="108"/>
        <v>5.7474915413819172</v>
      </c>
      <c r="AW14" s="6">
        <f t="shared" si="108"/>
        <v>5.9945572806550098</v>
      </c>
      <c r="AX14" s="6">
        <f t="shared" si="108"/>
        <v>6.2407990633507975</v>
      </c>
      <c r="AY14" s="6">
        <f t="shared" si="108"/>
        <v>6.4859888944587132</v>
      </c>
      <c r="AZ14" s="6">
        <f t="shared" si="108"/>
        <v>6.7298378252652178</v>
      </c>
      <c r="BA14" s="6">
        <f t="shared" si="108"/>
        <v>6.9719809901566805</v>
      </c>
      <c r="BB14" s="6">
        <f t="shared" si="108"/>
        <v>7.2119597925059509</v>
      </c>
      <c r="BC14" s="6">
        <f t="shared" si="108"/>
        <v>7.4492012083993311</v>
      </c>
      <c r="BD14" s="6">
        <f t="shared" si="108"/>
        <v>7.6387480317031899</v>
      </c>
      <c r="BE14" s="6">
        <f t="shared" si="108"/>
        <v>7.796648825895014</v>
      </c>
      <c r="BF14" s="6">
        <f t="shared" si="108"/>
        <v>7.9323261571377826</v>
      </c>
      <c r="BG14" s="6">
        <f t="shared" si="108"/>
        <v>8.0519383875253148</v>
      </c>
      <c r="BH14" s="6">
        <f t="shared" si="108"/>
        <v>8.1599030707167479</v>
      </c>
      <c r="BI14" s="6">
        <f t="shared" si="108"/>
        <v>8.259685116749333</v>
      </c>
      <c r="BJ14" s="6">
        <f t="shared" si="108"/>
        <v>8.354250589703053</v>
      </c>
      <c r="BK14" s="6">
        <f t="shared" si="108"/>
        <v>8.4463492539127039</v>
      </c>
      <c r="BL14" s="6">
        <f t="shared" si="108"/>
        <v>8.5110617500951733</v>
      </c>
      <c r="BM14" s="6">
        <f t="shared" si="108"/>
        <v>8.5584575596818002</v>
      </c>
      <c r="BN14" s="6">
        <f t="shared" si="108"/>
        <v>8.5982510300022099</v>
      </c>
      <c r="BO14" s="6">
        <f t="shared" si="108"/>
        <v>8.6209709744018514</v>
      </c>
      <c r="BP14" s="6">
        <f t="shared" si="108"/>
        <v>8.6298356464793837</v>
      </c>
      <c r="BQ14" s="6">
        <f t="shared" si="108"/>
        <v>8.6280346966477488</v>
      </c>
      <c r="BR14" s="6">
        <f t="shared" si="108"/>
        <v>8.6191770614482728</v>
      </c>
      <c r="BS14" s="6">
        <f t="shared" si="108"/>
        <v>8.6076825860022357</v>
      </c>
      <c r="BT14" s="6">
        <f t="shared" si="108"/>
        <v>8.5990688811447527</v>
      </c>
      <c r="BU14" s="6">
        <f t="shared" si="108"/>
        <v>8.5792658111631006</v>
      </c>
      <c r="BV14" s="6">
        <f t="shared" si="108"/>
        <v>8.5595696995561941</v>
      </c>
      <c r="BW14" s="6">
        <f t="shared" si="108"/>
        <v>8.5204662970415139</v>
      </c>
      <c r="BX14" s="6">
        <f t="shared" si="108"/>
        <v>8.4642637276691719</v>
      </c>
      <c r="BY14" s="6">
        <f t="shared" si="108"/>
        <v>8.3933360445452703</v>
      </c>
      <c r="BZ14" s="6">
        <f t="shared" si="108"/>
        <v>8.3106590488581205</v>
      </c>
      <c r="CA14" s="6">
        <f t="shared" si="108"/>
        <v>8.2204555418589074</v>
      </c>
      <c r="CB14" s="6">
        <f t="shared" si="108"/>
        <v>8.1289580417259089</v>
      </c>
      <c r="CC14" s="6">
        <f t="shared" si="108"/>
        <v>8.0451264980236683</v>
      </c>
      <c r="CD14" s="6">
        <f t="shared" si="108"/>
        <v>7.9808275371568307</v>
      </c>
      <c r="CE14" s="6">
        <f t="shared" si="108"/>
        <v>7.9496207319294134</v>
      </c>
      <c r="CF14" s="6">
        <f t="shared" si="108"/>
        <v>7.9158869269701944</v>
      </c>
      <c r="CG14" s="6">
        <f t="shared" si="108"/>
        <v>7.8797016808320581</v>
      </c>
      <c r="CH14" s="6">
        <f t="shared" si="108"/>
        <v>7.8411441064877234</v>
      </c>
      <c r="CI14" s="6">
        <f t="shared" si="108"/>
        <v>7.8002962299433944</v>
      </c>
      <c r="CJ14" s="6">
        <f t="shared" si="108"/>
        <v>7.7572423567772972</v>
      </c>
      <c r="CK14" s="6">
        <f t="shared" si="108"/>
        <v>7.7120684553774668</v>
      </c>
      <c r="CL14" s="6">
        <f t="shared" si="108"/>
        <v>7.6648615646435463</v>
      </c>
      <c r="CM14" s="6">
        <f t="shared" si="108"/>
        <v>7.6157092327905476</v>
      </c>
      <c r="CN14" s="6">
        <f t="shared" si="108"/>
        <v>7.5646989926968367</v>
      </c>
      <c r="CO14" s="6">
        <f t="shared" si="108"/>
        <v>7.5119178780200899</v>
      </c>
      <c r="CP14" s="6">
        <f t="shared" si="108"/>
        <v>7.4574519831058126</v>
      </c>
      <c r="CQ14" s="6">
        <f t="shared" si="108"/>
        <v>7.401386068569467</v>
      </c>
      <c r="CR14" s="6">
        <f t="shared" si="108"/>
        <v>7.3438032133749456</v>
      </c>
      <c r="CS14" s="6">
        <f t="shared" si="108"/>
        <v>7.2847845132814522</v>
      </c>
      <c r="CT14" s="6">
        <f t="shared" si="108"/>
        <v>7.2244088247028078</v>
      </c>
      <c r="CU14" s="6">
        <f t="shared" si="108"/>
        <v>7.162752552326042</v>
      </c>
      <c r="CV14" s="6">
        <f t="shared" si="108"/>
        <v>7.0998894782717921</v>
      </c>
      <c r="CW14" s="6">
        <f t="shared" si="108"/>
        <v>7.049705308236101</v>
      </c>
      <c r="CX14" s="6">
        <f>LN(CX13)</f>
        <v>7.0106108045876621</v>
      </c>
      <c r="CY14" s="6">
        <f>LN(CY13)</f>
        <v>6.9803624385696468</v>
      </c>
      <c r="CZ14" s="6">
        <f>LN(CZ13)</f>
        <v>6.9562670520603076</v>
      </c>
      <c r="DA14" s="6">
        <f>LN(DA13)</f>
        <v>6.935375135922297</v>
      </c>
      <c r="DB14" s="6">
        <f t="shared" ref="DB14:DD14" si="109">LN(DB13)</f>
        <v>6.9146161731658502</v>
      </c>
      <c r="DC14" s="6">
        <f t="shared" si="109"/>
        <v>6.8908495192736829</v>
      </c>
      <c r="DD14" s="6">
        <f t="shared" si="109"/>
        <v>6.8608181480775032</v>
      </c>
      <c r="DE14" s="6">
        <f t="shared" ref="DE14:DF14" si="110">LN(DE13)</f>
        <v>6.8209921927443542</v>
      </c>
      <c r="DF14" s="6">
        <f t="shared" si="110"/>
        <v>6.7672687292190998</v>
      </c>
      <c r="DG14" s="6">
        <f t="shared" ref="DG14:DH14" si="111">LN(DG13)</f>
        <v>6.694440779082651</v>
      </c>
      <c r="DH14" s="6">
        <f t="shared" si="111"/>
        <v>6.620826251237502</v>
      </c>
      <c r="DI14" s="6">
        <f t="shared" ref="DI14" si="112">LN(DI13)</f>
        <v>6.5464798219944322</v>
      </c>
    </row>
    <row r="15" spans="1:160" s="8" customFormat="1" x14ac:dyDescent="0.25">
      <c r="A15" s="8" t="s">
        <v>23</v>
      </c>
      <c r="AI15" s="8">
        <f t="shared" ref="AI15:BT15" si="113">EXP($DA$81*AI2*AI2 +$DB$81*AI2 +$DC$81)</f>
        <v>2.6525610940015087</v>
      </c>
      <c r="AJ15" s="8">
        <f t="shared" si="113"/>
        <v>4.0262637941675408</v>
      </c>
      <c r="AK15" s="8">
        <f t="shared" si="113"/>
        <v>6.0408688920393843</v>
      </c>
      <c r="AL15" s="8">
        <f t="shared" si="113"/>
        <v>8.9589466115449756</v>
      </c>
      <c r="AM15" s="8">
        <f t="shared" si="113"/>
        <v>13.133329519204661</v>
      </c>
      <c r="AN15" s="8">
        <f t="shared" si="113"/>
        <v>19.030626574031533</v>
      </c>
      <c r="AO15" s="8">
        <f t="shared" si="113"/>
        <v>27.25785569138824</v>
      </c>
      <c r="AP15" s="8">
        <f t="shared" si="113"/>
        <v>38.591409642956187</v>
      </c>
      <c r="AQ15" s="8">
        <f t="shared" si="113"/>
        <v>54.006987248738618</v>
      </c>
      <c r="AR15" s="8">
        <f t="shared" si="113"/>
        <v>74.708430666845302</v>
      </c>
      <c r="AS15" s="8">
        <f t="shared" si="113"/>
        <v>102.15264833157192</v>
      </c>
      <c r="AT15" s="8">
        <f t="shared" si="113"/>
        <v>138.06703580148596</v>
      </c>
      <c r="AU15" s="8">
        <f t="shared" si="113"/>
        <v>184.45512468543518</v>
      </c>
      <c r="AV15" s="8">
        <f t="shared" si="113"/>
        <v>243.5857086783171</v>
      </c>
      <c r="AW15" s="8">
        <f t="shared" si="113"/>
        <v>317.96054824366513</v>
      </c>
      <c r="AX15" s="8">
        <f t="shared" si="113"/>
        <v>410.25607802761112</v>
      </c>
      <c r="AY15" s="8">
        <f t="shared" si="113"/>
        <v>523.23545521480548</v>
      </c>
      <c r="AZ15" s="8">
        <f t="shared" si="113"/>
        <v>659.62887673924581</v>
      </c>
      <c r="BA15" s="8">
        <f t="shared" si="113"/>
        <v>821.98238071974174</v>
      </c>
      <c r="BB15" s="8">
        <f t="shared" si="113"/>
        <v>1012.4782707689656</v>
      </c>
      <c r="BC15" s="8">
        <f t="shared" si="113"/>
        <v>1232.7336989597156</v>
      </c>
      <c r="BD15" s="8">
        <f t="shared" si="113"/>
        <v>1483.5875471999029</v>
      </c>
      <c r="BE15" s="8">
        <f t="shared" si="113"/>
        <v>1764.8891952509277</v>
      </c>
      <c r="BF15" s="8">
        <f t="shared" si="113"/>
        <v>2075.3056258393735</v>
      </c>
      <c r="BG15" s="8">
        <f t="shared" si="113"/>
        <v>2412.1651377563617</v>
      </c>
      <c r="BH15" s="8">
        <f t="shared" si="113"/>
        <v>2771.3562937798552</v>
      </c>
      <c r="BI15" s="8">
        <f t="shared" si="113"/>
        <v>3147.2992966440606</v>
      </c>
      <c r="BJ15" s="8">
        <f t="shared" si="113"/>
        <v>3533.0035991408799</v>
      </c>
      <c r="BK15" s="8">
        <f t="shared" si="113"/>
        <v>3920.2202622344812</v>
      </c>
      <c r="BL15" s="8">
        <f t="shared" si="113"/>
        <v>4299.6906676674907</v>
      </c>
      <c r="BM15" s="8">
        <f t="shared" si="113"/>
        <v>4661.4851984330471</v>
      </c>
      <c r="BN15" s="8">
        <f t="shared" si="113"/>
        <v>4995.4171538524715</v>
      </c>
      <c r="BO15" s="8">
        <f t="shared" si="113"/>
        <v>5291.5093294190146</v>
      </c>
      <c r="BP15" s="8">
        <f t="shared" si="113"/>
        <v>5540.4842612196953</v>
      </c>
      <c r="BQ15" s="8">
        <f t="shared" si="113"/>
        <v>5734.2449252152746</v>
      </c>
      <c r="BR15" s="8">
        <f t="shared" si="113"/>
        <v>5866.3113124510674</v>
      </c>
      <c r="BS15" s="8">
        <f t="shared" si="113"/>
        <v>5932.1801014989742</v>
      </c>
      <c r="BT15" s="8">
        <f t="shared" si="113"/>
        <v>5929.5795966087744</v>
      </c>
      <c r="BU15" s="8">
        <f t="shared" ref="BU15:CZ15" si="114">EXP(BU2*$DA$82+$DC$82)</f>
        <v>5433.1371544794156</v>
      </c>
      <c r="BV15" s="8">
        <f t="shared" si="114"/>
        <v>5147.6891575084856</v>
      </c>
      <c r="BW15" s="8">
        <f t="shared" si="114"/>
        <v>4877.2381239231727</v>
      </c>
      <c r="BX15" s="8">
        <f t="shared" si="114"/>
        <v>4620.9961381900657</v>
      </c>
      <c r="BY15" s="8">
        <f t="shared" si="114"/>
        <v>4378.2166805484994</v>
      </c>
      <c r="BZ15" s="8">
        <f t="shared" si="114"/>
        <v>4148.1924521454093</v>
      </c>
      <c r="CA15" s="8">
        <f t="shared" si="114"/>
        <v>3930.2533144340491</v>
      </c>
      <c r="CB15" s="8">
        <f t="shared" si="114"/>
        <v>3723.7643368332151</v>
      </c>
      <c r="CC15" s="8">
        <f t="shared" si="114"/>
        <v>3528.1239469593029</v>
      </c>
      <c r="CD15" s="8">
        <f t="shared" si="114"/>
        <v>3342.7621780419854</v>
      </c>
      <c r="CE15" s="8">
        <f t="shared" si="114"/>
        <v>3167.1390084178615</v>
      </c>
      <c r="CF15" s="8">
        <f t="shared" si="114"/>
        <v>3000.7427882642774</v>
      </c>
      <c r="CG15" s="8">
        <f t="shared" si="114"/>
        <v>2843.0887489899737</v>
      </c>
      <c r="CH15" s="8">
        <f t="shared" si="114"/>
        <v>2693.7175909398443</v>
      </c>
      <c r="CI15" s="8">
        <f t="shared" si="114"/>
        <v>2552.1941452993856</v>
      </c>
      <c r="CJ15" s="8">
        <f t="shared" si="114"/>
        <v>2418.1061063004072</v>
      </c>
      <c r="CK15" s="8">
        <f t="shared" si="114"/>
        <v>2291.0628300345861</v>
      </c>
      <c r="CL15" s="8">
        <f t="shared" si="114"/>
        <v>2170.6941963753511</v>
      </c>
      <c r="CM15" s="8">
        <f t="shared" si="114"/>
        <v>2056.6495306924862</v>
      </c>
      <c r="CN15" s="8">
        <f t="shared" si="114"/>
        <v>1948.5965822180765</v>
      </c>
      <c r="CO15" s="8">
        <f t="shared" si="114"/>
        <v>1846.2205560873972</v>
      </c>
      <c r="CP15" s="8">
        <f t="shared" si="114"/>
        <v>1749.2231962347742</v>
      </c>
      <c r="CQ15" s="8">
        <f t="shared" si="114"/>
        <v>1657.3219164725595</v>
      </c>
      <c r="CR15" s="8">
        <f t="shared" si="114"/>
        <v>1570.2489772217843</v>
      </c>
      <c r="CS15" s="8">
        <f t="shared" si="114"/>
        <v>1487.7507054960174</v>
      </c>
      <c r="CT15" s="8">
        <f t="shared" si="114"/>
        <v>1409.5867558659606</v>
      </c>
      <c r="CU15" s="8">
        <f t="shared" si="114"/>
        <v>1335.5294102517501</v>
      </c>
      <c r="CV15" s="8">
        <f t="shared" si="114"/>
        <v>1265.3629145030061</v>
      </c>
      <c r="CW15" s="8">
        <f t="shared" si="114"/>
        <v>1198.8828498338519</v>
      </c>
      <c r="CX15" s="8">
        <f t="shared" si="114"/>
        <v>1135.8955372817068</v>
      </c>
      <c r="CY15" s="8">
        <f t="shared" si="114"/>
        <v>1076.2174734548146</v>
      </c>
      <c r="CZ15" s="8">
        <f t="shared" si="114"/>
        <v>1019.6747959246682</v>
      </c>
      <c r="DA15" s="8">
        <f t="shared" ref="DA15:EG15" si="115">EXP(DA2*$DA$82+$DC$82)</f>
        <v>966.10277670581547</v>
      </c>
      <c r="DB15" s="8">
        <f t="shared" si="115"/>
        <v>915.34534234740522</v>
      </c>
      <c r="DC15" s="8">
        <f t="shared" si="115"/>
        <v>867.2546192383237</v>
      </c>
      <c r="DD15" s="8">
        <f t="shared" si="115"/>
        <v>821.69050280123702</v>
      </c>
      <c r="DE15" s="8">
        <f t="shared" si="115"/>
        <v>778.52024932046993</v>
      </c>
      <c r="DF15" s="8">
        <f t="shared" si="115"/>
        <v>737.61808921456952</v>
      </c>
      <c r="DG15" s="8">
        <f t="shared" si="115"/>
        <v>698.864860626878</v>
      </c>
      <c r="DH15" s="8">
        <f t="shared" ref="DH15" si="116">EXP(DH2*$DA$82+$DC$82)</f>
        <v>662.14766226665643</v>
      </c>
      <c r="DI15" s="8">
        <f t="shared" si="115"/>
        <v>627.35952448935643</v>
      </c>
      <c r="DJ15" s="8">
        <f t="shared" si="115"/>
        <v>594.3990976577835</v>
      </c>
      <c r="DK15" s="8">
        <f t="shared" si="115"/>
        <v>563.17035687625298</v>
      </c>
      <c r="DL15" s="8">
        <f t="shared" si="115"/>
        <v>533.58232223751884</v>
      </c>
      <c r="DM15" s="8">
        <f t="shared" si="115"/>
        <v>505.54879376746709</v>
      </c>
      <c r="DN15" s="8">
        <f t="shared" si="115"/>
        <v>478.98810029536975</v>
      </c>
      <c r="DO15" s="8">
        <f t="shared" si="115"/>
        <v>453.82286151808273</v>
      </c>
      <c r="DP15" s="8">
        <f t="shared" si="115"/>
        <v>429.97976256499499</v>
      </c>
      <c r="DQ15" s="8">
        <f t="shared" si="115"/>
        <v>407.38934040695688</v>
      </c>
      <c r="DR15" s="8">
        <f t="shared" si="115"/>
        <v>385.98578148693241</v>
      </c>
      <c r="DS15" s="8">
        <f t="shared" si="115"/>
        <v>365.70672998280025</v>
      </c>
      <c r="DT15" s="8">
        <f t="shared" si="115"/>
        <v>346.4931061437054</v>
      </c>
      <c r="DU15" s="8">
        <f t="shared" si="115"/>
        <v>328.28893417072089</v>
      </c>
      <c r="DV15" s="8">
        <f t="shared" si="115"/>
        <v>311.0411791403709</v>
      </c>
      <c r="DW15" s="8">
        <f t="shared" si="115"/>
        <v>294.69959249592318</v>
      </c>
      <c r="DX15" s="8">
        <f t="shared" si="115"/>
        <v>279.21656565630906</v>
      </c>
      <c r="DY15" s="8">
        <f t="shared" si="115"/>
        <v>264.5469913161906</v>
      </c>
      <c r="DZ15" s="8">
        <f t="shared" si="115"/>
        <v>250.64813203309066</v>
      </c>
      <c r="EA15" s="8">
        <f t="shared" si="115"/>
        <v>237.47949571873551</v>
      </c>
      <c r="EB15" s="8">
        <f t="shared" si="115"/>
        <v>225.00271767187709</v>
      </c>
      <c r="EC15" s="8">
        <f t="shared" si="115"/>
        <v>213.18144880891464</v>
      </c>
      <c r="ED15" s="8">
        <f t="shared" si="115"/>
        <v>201.981249766692</v>
      </c>
      <c r="EE15" s="8">
        <f t="shared" si="115"/>
        <v>191.36949056895983</v>
      </c>
      <c r="EF15" s="8">
        <f t="shared" si="115"/>
        <v>181.31525556419487</v>
      </c>
      <c r="EG15" s="8">
        <f t="shared" si="115"/>
        <v>171.78925335782685</v>
      </c>
      <c r="EH15" s="8">
        <f t="shared" ref="EH15:FD15" si="117">EXP(EH2*$DA$82+$DC$82)</f>
        <v>162.76373147647817</v>
      </c>
      <c r="EI15" s="8">
        <f t="shared" si="117"/>
        <v>154.21239551560149</v>
      </c>
      <c r="EJ15" s="8">
        <f t="shared" si="117"/>
        <v>146.11033253496717</v>
      </c>
      <c r="EK15" s="8">
        <f t="shared" si="117"/>
        <v>138.43393847882294</v>
      </c>
      <c r="EL15" s="8">
        <f t="shared" si="117"/>
        <v>131.16084940927905</v>
      </c>
      <c r="EM15" s="8">
        <f t="shared" si="117"/>
        <v>124.26987635257711</v>
      </c>
      <c r="EN15" s="8">
        <f t="shared" si="117"/>
        <v>117.74094356842645</v>
      </c>
      <c r="EO15" s="8">
        <f t="shared" si="117"/>
        <v>111.55503006256816</v>
      </c>
      <c r="EP15" s="8">
        <f t="shared" si="117"/>
        <v>105.69411417217178</v>
      </c>
      <c r="EQ15" s="8">
        <f t="shared" si="117"/>
        <v>100.14112106262206</v>
      </c>
      <c r="ER15" s="8">
        <f t="shared" si="117"/>
        <v>94.879872982738576</v>
      </c>
      <c r="ES15" s="8">
        <f t="shared" si="117"/>
        <v>89.895042133502628</v>
      </c>
      <c r="ET15" s="8">
        <f t="shared" si="117"/>
        <v>85.172106012983519</v>
      </c>
      <c r="EU15" s="8">
        <f t="shared" si="117"/>
        <v>80.697305107367328</v>
      </c>
      <c r="EV15" s="8">
        <f t="shared" si="117"/>
        <v>76.457602804829534</v>
      </c>
      <c r="EW15" s="8">
        <f t="shared" si="117"/>
        <v>72.440647415465961</v>
      </c>
      <c r="EX15" s="8">
        <f t="shared" si="117"/>
        <v>68.634736186633234</v>
      </c>
      <c r="EY15" s="8">
        <f t="shared" si="117"/>
        <v>65.028781208863151</v>
      </c>
      <c r="EZ15" s="8">
        <f t="shared" si="117"/>
        <v>61.612277113024838</v>
      </c>
      <c r="FA15" s="8">
        <f t="shared" si="117"/>
        <v>58.375270464622645</v>
      </c>
      <c r="FB15" s="8">
        <f t="shared" si="117"/>
        <v>55.30833076606843</v>
      </c>
      <c r="FC15" s="8">
        <f t="shared" si="117"/>
        <v>52.402522982445099</v>
      </c>
      <c r="FD15" s="8">
        <f t="shared" si="117"/>
        <v>49.649381510721049</v>
      </c>
    </row>
    <row r="16" spans="1:160" s="8" customFormat="1" x14ac:dyDescent="0.25"/>
    <row r="17" spans="1:160" s="9" customFormat="1" x14ac:dyDescent="0.25">
      <c r="A17" s="9" t="s">
        <v>9</v>
      </c>
      <c r="AI17" s="9">
        <f>AI9</f>
        <v>1E-4</v>
      </c>
      <c r="AJ17" s="9">
        <f t="shared" ref="AJ17:BO17" si="118">AI17*EXP(($DA$73*(1-AI17)-1)/$DA$69)</f>
        <v>1.2839804765846141E-4</v>
      </c>
      <c r="AK17" s="9">
        <f t="shared" si="118"/>
        <v>1.6485894783161188E-4</v>
      </c>
      <c r="AL17" s="9">
        <f t="shared" si="118"/>
        <v>2.1167086528916837E-4</v>
      </c>
      <c r="AM17" s="9">
        <f t="shared" si="118"/>
        <v>2.7177063618374388E-4</v>
      </c>
      <c r="AN17" s="9">
        <f t="shared" si="118"/>
        <v>3.489272129310451E-4</v>
      </c>
      <c r="AO17" s="9">
        <f t="shared" si="118"/>
        <v>4.4797669769548509E-4</v>
      </c>
      <c r="AP17" s="9">
        <f t="shared" si="118"/>
        <v>5.7512328421477951E-4</v>
      </c>
      <c r="AQ17" s="9">
        <f t="shared" si="118"/>
        <v>7.3832428008197362E-4</v>
      </c>
      <c r="AR17" s="9">
        <f t="shared" si="118"/>
        <v>9.4778219002383379E-4</v>
      </c>
      <c r="AS17" s="9">
        <f t="shared" si="118"/>
        <v>1.2165727884233294E-3</v>
      </c>
      <c r="AT17" s="9">
        <f t="shared" si="118"/>
        <v>1.5614453758322007E-3</v>
      </c>
      <c r="AU17" s="9">
        <f t="shared" si="118"/>
        <v>2.0038401396194547E-3</v>
      </c>
      <c r="AV17" s="9">
        <f t="shared" si="118"/>
        <v>2.5711777575238895E-3</v>
      </c>
      <c r="AW17" s="9">
        <f t="shared" si="118"/>
        <v>3.2984879058971261E-3</v>
      </c>
      <c r="AX17" s="9">
        <f t="shared" si="118"/>
        <v>4.2304555502782728E-3</v>
      </c>
      <c r="AY17" s="9">
        <f t="shared" si="118"/>
        <v>5.4239754417025341E-3</v>
      </c>
      <c r="AZ17" s="9">
        <f t="shared" si="118"/>
        <v>6.9513134790624553E-3</v>
      </c>
      <c r="BA17" s="9">
        <f t="shared" si="118"/>
        <v>8.9039738028911727E-3</v>
      </c>
      <c r="BB17" s="9">
        <f t="shared" si="118"/>
        <v>1.1397354658404166E-2</v>
      </c>
      <c r="BC17" s="9">
        <f t="shared" si="118"/>
        <v>1.4576231269268521E-2</v>
      </c>
      <c r="BD17" s="9">
        <f t="shared" si="118"/>
        <v>1.862101023765253E-2</v>
      </c>
      <c r="BE17" s="9">
        <f t="shared" si="118"/>
        <v>2.375452817499165E-2</v>
      </c>
      <c r="BF17" s="9">
        <f t="shared" si="118"/>
        <v>3.0248877835623633E-2</v>
      </c>
      <c r="BG17" s="9">
        <f t="shared" si="118"/>
        <v>3.8431290332989025E-2</v>
      </c>
      <c r="BH17" s="9">
        <f t="shared" si="118"/>
        <v>4.8687436947574506E-2</v>
      </c>
      <c r="BI17" s="9">
        <f t="shared" si="118"/>
        <v>6.1459623186990518E-2</v>
      </c>
      <c r="BJ17" s="9">
        <f t="shared" si="118"/>
        <v>7.7236300291011292E-2</v>
      </c>
      <c r="BK17" s="9">
        <f t="shared" si="118"/>
        <v>9.6528360121481832E-2</v>
      </c>
      <c r="BL17" s="9">
        <f t="shared" si="118"/>
        <v>0.11982734635818386</v>
      </c>
      <c r="BM17" s="9">
        <f t="shared" si="118"/>
        <v>0.14754192241648922</v>
      </c>
      <c r="BN17" s="9">
        <f t="shared" si="118"/>
        <v>0.17991287075242787</v>
      </c>
      <c r="BO17" s="9">
        <f t="shared" si="118"/>
        <v>0.21691448066834865</v>
      </c>
      <c r="BP17" s="9">
        <f t="shared" ref="BP17:CU17" si="119">BO17*EXP(($DA$73*(1-BO17)-1)/$DA$69)</f>
        <v>0.25816091945994218</v>
      </c>
      <c r="BQ17" s="9">
        <f t="shared" si="119"/>
        <v>0.30284671533364077</v>
      </c>
      <c r="BR17" s="9">
        <f t="shared" si="119"/>
        <v>0.34975413532977384</v>
      </c>
      <c r="BS17" s="9">
        <f t="shared" si="119"/>
        <v>0.39734959684789656</v>
      </c>
      <c r="BT17" s="9">
        <f t="shared" si="119"/>
        <v>0.44396428983001296</v>
      </c>
      <c r="BU17" s="9">
        <f t="shared" si="119"/>
        <v>0.4880201175281671</v>
      </c>
      <c r="BV17" s="9">
        <f t="shared" si="119"/>
        <v>0.52823939908784745</v>
      </c>
      <c r="BW17" s="9">
        <f t="shared" si="119"/>
        <v>0.56378095512992621</v>
      </c>
      <c r="BX17" s="9">
        <f t="shared" si="119"/>
        <v>0.59427517183108081</v>
      </c>
      <c r="BY17" s="9">
        <f t="shared" si="119"/>
        <v>0.61976858241583332</v>
      </c>
      <c r="BZ17" s="9">
        <f t="shared" si="119"/>
        <v>0.64061403773297432</v>
      </c>
      <c r="CA17" s="9">
        <f t="shared" si="119"/>
        <v>0.65734713133069844</v>
      </c>
      <c r="CB17" s="9">
        <f t="shared" si="119"/>
        <v>0.67057847887643784</v>
      </c>
      <c r="CC17" s="9">
        <f t="shared" si="119"/>
        <v>0.68091553905132696</v>
      </c>
      <c r="CD17" s="9">
        <f t="shared" si="119"/>
        <v>0.68891495776775191</v>
      </c>
      <c r="CE17" s="9">
        <f t="shared" si="119"/>
        <v>0.69505960166779646</v>
      </c>
      <c r="CF17" s="9">
        <f t="shared" si="119"/>
        <v>0.69975252659461651</v>
      </c>
      <c r="CG17" s="9">
        <f t="shared" si="119"/>
        <v>0.70332096672456157</v>
      </c>
      <c r="CH17" s="9">
        <f t="shared" si="119"/>
        <v>0.70602526038671631</v>
      </c>
      <c r="CI17" s="9">
        <f t="shared" si="119"/>
        <v>0.70806944518453863</v>
      </c>
      <c r="CJ17" s="9">
        <f t="shared" si="119"/>
        <v>0.70961166485011362</v>
      </c>
      <c r="CK17" s="9">
        <f t="shared" si="119"/>
        <v>0.71077348090905934</v>
      </c>
      <c r="CL17" s="9">
        <f t="shared" si="119"/>
        <v>0.71164775898598742</v>
      </c>
      <c r="CM17" s="9">
        <f t="shared" si="119"/>
        <v>0.71230511564492427</v>
      </c>
      <c r="CN17" s="9">
        <f t="shared" si="119"/>
        <v>0.71279906352018585</v>
      </c>
      <c r="CO17" s="9">
        <f t="shared" si="119"/>
        <v>0.71317004917459204</v>
      </c>
      <c r="CP17" s="9">
        <f t="shared" si="119"/>
        <v>0.71344858418237278</v>
      </c>
      <c r="CQ17" s="9">
        <f t="shared" si="119"/>
        <v>0.71365765205930631</v>
      </c>
      <c r="CR17" s="9">
        <f t="shared" si="119"/>
        <v>0.71381454679796075</v>
      </c>
      <c r="CS17" s="9">
        <f t="shared" si="119"/>
        <v>0.71393227067689302</v>
      </c>
      <c r="CT17" s="9">
        <f t="shared" si="119"/>
        <v>0.71402059331913892</v>
      </c>
      <c r="CU17" s="9">
        <f t="shared" si="119"/>
        <v>0.71408685203369127</v>
      </c>
      <c r="CV17" s="9">
        <f t="shared" ref="CV17:EA17" si="120">CU17*EXP(($DA$73*(1-CU17)-1)/$DA$69)</f>
        <v>0.71413655548523314</v>
      </c>
      <c r="CW17" s="9">
        <f t="shared" si="120"/>
        <v>0.71417383837161064</v>
      </c>
      <c r="CX17" s="9">
        <f t="shared" si="120"/>
        <v>0.71420180351696549</v>
      </c>
      <c r="CY17" s="9">
        <f t="shared" si="120"/>
        <v>0.71422277905280807</v>
      </c>
      <c r="CZ17" s="9">
        <f t="shared" si="120"/>
        <v>0.71423851164801222</v>
      </c>
      <c r="DA17" s="9">
        <f t="shared" si="120"/>
        <v>0.71425031162507957</v>
      </c>
      <c r="DB17" s="9">
        <f t="shared" si="120"/>
        <v>0.71425916190639782</v>
      </c>
      <c r="DC17" s="9">
        <f t="shared" si="120"/>
        <v>0.7142657997853108</v>
      </c>
      <c r="DD17" s="9">
        <f t="shared" si="120"/>
        <v>0.71427077828895635</v>
      </c>
      <c r="DE17" s="9">
        <f t="shared" si="120"/>
        <v>0.7142745122198263</v>
      </c>
      <c r="DF17" s="9">
        <f t="shared" si="120"/>
        <v>0.71427731269786798</v>
      </c>
      <c r="DG17" s="9">
        <f t="shared" si="120"/>
        <v>0.71427941307321241</v>
      </c>
      <c r="DH17" s="9">
        <f t="shared" si="120"/>
        <v>0.71428098836417808</v>
      </c>
      <c r="DI17" s="9">
        <f t="shared" si="120"/>
        <v>0.71428216983772219</v>
      </c>
      <c r="DJ17" s="9">
        <f t="shared" si="120"/>
        <v>0.71428305594587271</v>
      </c>
      <c r="DK17" s="9">
        <f t="shared" si="120"/>
        <v>0.71428372052866884</v>
      </c>
      <c r="DL17" s="9">
        <f t="shared" si="120"/>
        <v>0.7142842189667129</v>
      </c>
      <c r="DM17" s="9">
        <f t="shared" si="120"/>
        <v>0.71428459279577849</v>
      </c>
      <c r="DN17" s="9">
        <f t="shared" si="120"/>
        <v>0.71428487316787725</v>
      </c>
      <c r="DO17" s="9">
        <f t="shared" si="120"/>
        <v>0.71428508344711983</v>
      </c>
      <c r="DP17" s="9">
        <f t="shared" si="120"/>
        <v>0.71428524115664649</v>
      </c>
      <c r="DQ17" s="9">
        <f t="shared" si="120"/>
        <v>0.71428535943884486</v>
      </c>
      <c r="DR17" s="9">
        <f t="shared" si="120"/>
        <v>0.71428544815052364</v>
      </c>
      <c r="DS17" s="9">
        <f t="shared" si="120"/>
        <v>0.71428551468429957</v>
      </c>
      <c r="DT17" s="9">
        <f t="shared" si="120"/>
        <v>0.7142855645846411</v>
      </c>
      <c r="DU17" s="9">
        <f t="shared" si="120"/>
        <v>0.71428560200990243</v>
      </c>
      <c r="DV17" s="9">
        <f t="shared" si="120"/>
        <v>0.71428563007885149</v>
      </c>
      <c r="DW17" s="9">
        <f t="shared" si="120"/>
        <v>0.71428565113056508</v>
      </c>
      <c r="DX17" s="9">
        <f t="shared" si="120"/>
        <v>0.71428566691935114</v>
      </c>
      <c r="DY17" s="9">
        <f t="shared" si="120"/>
        <v>0.71428567876094118</v>
      </c>
      <c r="DZ17" s="9">
        <f t="shared" si="120"/>
        <v>0.71428568764213418</v>
      </c>
      <c r="EA17" s="9">
        <f t="shared" si="120"/>
        <v>0.71428569430302891</v>
      </c>
      <c r="EB17" s="9">
        <f t="shared" ref="EB17:EG17" si="121">EA17*EXP(($DA$73*(1-EA17)-1)/$DA$69)</f>
        <v>0.71428569929870012</v>
      </c>
      <c r="EC17" s="9">
        <f t="shared" si="121"/>
        <v>0.71428570304545358</v>
      </c>
      <c r="ED17" s="9">
        <f t="shared" si="121"/>
        <v>0.71428570585551876</v>
      </c>
      <c r="EE17" s="9">
        <f t="shared" si="121"/>
        <v>0.71428570796306767</v>
      </c>
      <c r="EF17" s="9">
        <f t="shared" si="121"/>
        <v>0.71428570954372927</v>
      </c>
      <c r="EG17" s="9">
        <f t="shared" si="121"/>
        <v>0.71428571072922553</v>
      </c>
      <c r="EH17" s="9">
        <f t="shared" ref="EH17" si="122">EG17*EXP(($DA$73*(1-EG17)-1)/$DA$69)</f>
        <v>0.71428571161834775</v>
      </c>
      <c r="EI17" s="9">
        <f t="shared" ref="EI17" si="123">EH17*EXP(($DA$73*(1-EH17)-1)/$DA$69)</f>
        <v>0.71428571228518944</v>
      </c>
      <c r="EJ17" s="9">
        <f t="shared" ref="EJ17" si="124">EI17*EXP(($DA$73*(1-EI17)-1)/$DA$69)</f>
        <v>0.7142857127853206</v>
      </c>
      <c r="EK17" s="9">
        <f t="shared" ref="EK17" si="125">EJ17*EXP(($DA$73*(1-EJ17)-1)/$DA$69)</f>
        <v>0.714285713160419</v>
      </c>
      <c r="EL17" s="9">
        <f t="shared" ref="EL17" si="126">EK17*EXP(($DA$73*(1-EK17)-1)/$DA$69)</f>
        <v>0.71428571344174285</v>
      </c>
      <c r="EM17" s="9">
        <f t="shared" ref="EM17" si="127">EL17*EXP(($DA$73*(1-EL17)-1)/$DA$69)</f>
        <v>0.71428571365273563</v>
      </c>
      <c r="EN17" s="9">
        <f t="shared" ref="EN17" si="128">EM17*EXP(($DA$73*(1-EM17)-1)/$DA$69)</f>
        <v>0.71428571381098027</v>
      </c>
      <c r="EO17" s="9">
        <f t="shared" ref="EO17" si="129">EN17*EXP(($DA$73*(1-EN17)-1)/$DA$69)</f>
        <v>0.71428571392966378</v>
      </c>
      <c r="EP17" s="9">
        <f t="shared" ref="EP17" si="130">EO17*EXP(($DA$73*(1-EO17)-1)/$DA$69)</f>
        <v>0.71428571401867635</v>
      </c>
      <c r="EQ17" s="9">
        <f t="shared" ref="EQ17" si="131">EP17*EXP(($DA$73*(1-EP17)-1)/$DA$69)</f>
        <v>0.71428571408543584</v>
      </c>
      <c r="ER17" s="9">
        <f t="shared" ref="ER17" si="132">EQ17*EXP(($DA$73*(1-EQ17)-1)/$DA$69)</f>
        <v>0.71428571413550546</v>
      </c>
      <c r="ES17" s="9">
        <f t="shared" ref="ES17" si="133">ER17*EXP(($DA$73*(1-ER17)-1)/$DA$69)</f>
        <v>0.71428571417305764</v>
      </c>
      <c r="ET17" s="9">
        <f t="shared" ref="ET17" si="134">ES17*EXP(($DA$73*(1-ES17)-1)/$DA$69)</f>
        <v>0.71428571420122178</v>
      </c>
      <c r="EU17" s="9">
        <f t="shared" ref="EU17" si="135">ET17*EXP(($DA$73*(1-ET17)-1)/$DA$69)</f>
        <v>0.71428571422234488</v>
      </c>
      <c r="EV17" s="9">
        <f t="shared" ref="EV17" si="136">EU17*EXP(($DA$73*(1-EU17)-1)/$DA$69)</f>
        <v>0.71428571423818732</v>
      </c>
      <c r="EW17" s="9">
        <f t="shared" ref="EW17" si="137">EV17*EXP(($DA$73*(1-EV17)-1)/$DA$69)</f>
        <v>0.71428571425006904</v>
      </c>
      <c r="EX17" s="9">
        <f t="shared" ref="EX17" si="138">EW17*EXP(($DA$73*(1-EW17)-1)/$DA$69)</f>
        <v>0.71428571425898035</v>
      </c>
      <c r="EY17" s="9">
        <f t="shared" ref="EY17" si="139">EX17*EXP(($DA$73*(1-EX17)-1)/$DA$69)</f>
        <v>0.7142857142656639</v>
      </c>
      <c r="EZ17" s="9">
        <f t="shared" ref="EZ17" si="140">EY17*EXP(($DA$73*(1-EY17)-1)/$DA$69)</f>
        <v>0.71428571427067655</v>
      </c>
      <c r="FA17" s="9">
        <f t="shared" ref="FA17" si="141">EZ17*EXP(($DA$73*(1-EZ17)-1)/$DA$69)</f>
        <v>0.71428571427443588</v>
      </c>
      <c r="FB17" s="9">
        <f t="shared" ref="FB17" si="142">FA17*EXP(($DA$73*(1-FA17)-1)/$DA$69)</f>
        <v>0.71428571427725551</v>
      </c>
      <c r="FC17" s="9">
        <f t="shared" ref="FC17" si="143">FB17*EXP(($DA$73*(1-FB17)-1)/$DA$69)</f>
        <v>0.71428571427937015</v>
      </c>
      <c r="FD17" s="9">
        <f t="shared" ref="FD17" si="144">FC17*EXP(($DA$73*(1-FC17)-1)/$DA$69)</f>
        <v>0.71428571428095622</v>
      </c>
    </row>
    <row r="18" spans="1:160" s="9" customFormat="1" x14ac:dyDescent="0.25">
      <c r="A18" s="9" t="s">
        <v>10</v>
      </c>
      <c r="BH18" s="9">
        <f>BH17</f>
        <v>4.8687436947574506E-2</v>
      </c>
      <c r="BI18" s="9">
        <f t="shared" ref="BI18:CN18" si="145">BH18*EXP(($DA$74*(1-BH18)-1)/$DA$69)</f>
        <v>5.6416535320700373E-2</v>
      </c>
      <c r="BJ18" s="9">
        <f t="shared" si="145"/>
        <v>6.5241384279887099E-2</v>
      </c>
      <c r="BK18" s="9">
        <f t="shared" si="145"/>
        <v>7.527373249381919E-2</v>
      </c>
      <c r="BL18" s="9">
        <f t="shared" si="145"/>
        <v>8.6622540571482096E-2</v>
      </c>
      <c r="BM18" s="9">
        <f t="shared" si="145"/>
        <v>9.9388678112578593E-2</v>
      </c>
      <c r="BN18" s="9">
        <f t="shared" si="145"/>
        <v>0.11365836475226639</v>
      </c>
      <c r="BO18" s="9">
        <f t="shared" si="145"/>
        <v>0.12949547957095819</v>
      </c>
      <c r="BP18" s="9">
        <f t="shared" si="145"/>
        <v>0.14693306589776656</v>
      </c>
      <c r="BQ18" s="9">
        <f t="shared" si="145"/>
        <v>0.1659646065253402</v>
      </c>
      <c r="BR18" s="9">
        <f t="shared" si="145"/>
        <v>0.18653590752987845</v>
      </c>
      <c r="BS18" s="9">
        <f t="shared" si="145"/>
        <v>0.20853865469292476</v>
      </c>
      <c r="BT18" s="9">
        <f t="shared" si="145"/>
        <v>0.23180682362956248</v>
      </c>
      <c r="BU18" s="9">
        <f t="shared" si="145"/>
        <v>0.25611705700645288</v>
      </c>
      <c r="BV18" s="9">
        <f t="shared" si="145"/>
        <v>0.28119381342737876</v>
      </c>
      <c r="BW18" s="9">
        <f t="shared" si="145"/>
        <v>0.30671953632932375</v>
      </c>
      <c r="BX18" s="9">
        <f t="shared" si="145"/>
        <v>0.33234935446269348</v>
      </c>
      <c r="BY18" s="9">
        <f t="shared" si="145"/>
        <v>0.35772904989589571</v>
      </c>
      <c r="BZ18" s="9">
        <f t="shared" si="145"/>
        <v>0.38251440129820108</v>
      </c>
      <c r="CA18" s="9">
        <f t="shared" si="145"/>
        <v>0.4063897029334041</v>
      </c>
      <c r="CB18" s="9">
        <f t="shared" si="145"/>
        <v>0.42908337008530284</v>
      </c>
      <c r="CC18" s="9">
        <f t="shared" si="145"/>
        <v>0.45037904916868021</v>
      </c>
      <c r="CD18" s="9">
        <f t="shared" si="145"/>
        <v>0.47012142241590504</v>
      </c>
      <c r="CE18" s="9">
        <f t="shared" si="145"/>
        <v>0.48821673535194732</v>
      </c>
      <c r="CF18" s="9">
        <f t="shared" si="145"/>
        <v>0.50462878808858136</v>
      </c>
      <c r="CG18" s="9">
        <f t="shared" si="145"/>
        <v>0.51937159050752613</v>
      </c>
      <c r="CH18" s="9">
        <f t="shared" si="145"/>
        <v>0.53250004785374339</v>
      </c>
      <c r="CI18" s="9">
        <f t="shared" si="145"/>
        <v>0.54409995729680716</v>
      </c>
      <c r="CJ18" s="9">
        <f t="shared" si="145"/>
        <v>0.55427834374737817</v>
      </c>
      <c r="CK18" s="9">
        <f t="shared" si="145"/>
        <v>0.56315483986851411</v>
      </c>
      <c r="CL18" s="9">
        <f t="shared" si="145"/>
        <v>0.57085449845738057</v>
      </c>
      <c r="CM18" s="9">
        <f t="shared" si="145"/>
        <v>0.57750216353597206</v>
      </c>
      <c r="CN18" s="9">
        <f t="shared" si="145"/>
        <v>0.58321833933763256</v>
      </c>
      <c r="CO18" s="9">
        <f t="shared" ref="CO18:DT18" si="146">CN18*EXP(($DA$74*(1-CN18)-1)/$DA$69)</f>
        <v>0.58811638267024624</v>
      </c>
      <c r="CP18" s="9">
        <f t="shared" si="146"/>
        <v>0.59230079086747156</v>
      </c>
      <c r="CQ18" s="9">
        <f t="shared" si="146"/>
        <v>0.59586634758815793</v>
      </c>
      <c r="CR18" s="9">
        <f t="shared" si="146"/>
        <v>0.59889790580684477</v>
      </c>
      <c r="CS18" s="9">
        <f t="shared" si="146"/>
        <v>0.60147061840935123</v>
      </c>
      <c r="CT18" s="9">
        <f t="shared" si="146"/>
        <v>0.60365046267200206</v>
      </c>
      <c r="CU18" s="9">
        <f t="shared" si="146"/>
        <v>0.60549493982592972</v>
      </c>
      <c r="CV18" s="9">
        <f t="shared" si="146"/>
        <v>0.6070538618191621</v>
      </c>
      <c r="CW18" s="9">
        <f t="shared" si="146"/>
        <v>0.60837016304827018</v>
      </c>
      <c r="CX18" s="9">
        <f t="shared" si="146"/>
        <v>0.60948069512412473</v>
      </c>
      <c r="CY18" s="9">
        <f t="shared" si="146"/>
        <v>0.61041697815685014</v>
      </c>
      <c r="CZ18" s="9">
        <f t="shared" si="146"/>
        <v>0.61120589335030073</v>
      </c>
      <c r="DA18" s="9">
        <f t="shared" si="146"/>
        <v>0.61187030969725531</v>
      </c>
      <c r="DB18" s="9">
        <f t="shared" si="146"/>
        <v>0.61242964301563141</v>
      </c>
      <c r="DC18" s="9">
        <f t="shared" si="146"/>
        <v>0.61290034910752711</v>
      </c>
      <c r="DD18" s="9">
        <f t="shared" si="146"/>
        <v>0.61329635497949464</v>
      </c>
      <c r="DE18" s="9">
        <f t="shared" si="146"/>
        <v>0.61362943324197561</v>
      </c>
      <c r="DF18" s="9">
        <f t="shared" si="146"/>
        <v>0.61390952531684417</v>
      </c>
      <c r="DG18" s="9">
        <f t="shared" si="146"/>
        <v>0.61414501915191722</v>
      </c>
      <c r="DH18" s="9">
        <f t="shared" si="146"/>
        <v>0.61434298693375722</v>
      </c>
      <c r="DI18" s="9">
        <f t="shared" si="146"/>
        <v>0.61450938792016196</v>
      </c>
      <c r="DJ18" s="9">
        <f t="shared" si="146"/>
        <v>0.6146492410602914</v>
      </c>
      <c r="DK18" s="9">
        <f t="shared" si="146"/>
        <v>0.61476677158598303</v>
      </c>
      <c r="DL18" s="9">
        <f t="shared" si="146"/>
        <v>0.61486553527617172</v>
      </c>
      <c r="DM18" s="9">
        <f t="shared" si="146"/>
        <v>0.61494852363800445</v>
      </c>
      <c r="DN18" s="9">
        <f t="shared" si="146"/>
        <v>0.61501825282470646</v>
      </c>
      <c r="DO18" s="9">
        <f t="shared" si="146"/>
        <v>0.61507683872692953</v>
      </c>
      <c r="DP18" s="9">
        <f t="shared" si="146"/>
        <v>0.61512606033265449</v>
      </c>
      <c r="DQ18" s="9">
        <f t="shared" si="146"/>
        <v>0.61516741314972412</v>
      </c>
      <c r="DR18" s="9">
        <f t="shared" si="146"/>
        <v>0.61520215422228564</v>
      </c>
      <c r="DS18" s="9">
        <f t="shared" si="146"/>
        <v>0.61523134004459956</v>
      </c>
      <c r="DT18" s="9">
        <f t="shared" si="146"/>
        <v>0.61525585847928232</v>
      </c>
      <c r="DU18" s="9">
        <f t="shared" ref="DU18:EG18" si="147">DT18*EXP(($DA$74*(1-DT18)-1)/$DA$69)</f>
        <v>0.61527645561852817</v>
      </c>
      <c r="DV18" s="9">
        <f t="shared" si="147"/>
        <v>0.615293758382772</v>
      </c>
      <c r="DW18" s="9">
        <f t="shared" si="147"/>
        <v>0.61530829352844818</v>
      </c>
      <c r="DX18" s="9">
        <f t="shared" si="147"/>
        <v>0.61532050363207458</v>
      </c>
      <c r="DY18" s="9">
        <f t="shared" si="147"/>
        <v>0.61533076052928493</v>
      </c>
      <c r="DZ18" s="9">
        <f t="shared" si="147"/>
        <v>0.61533937661237015</v>
      </c>
      <c r="EA18" s="9">
        <f t="shared" si="147"/>
        <v>0.61534661432639248</v>
      </c>
      <c r="EB18" s="9">
        <f t="shared" si="147"/>
        <v>0.61535269415028238</v>
      </c>
      <c r="EC18" s="9">
        <f t="shared" si="147"/>
        <v>0.61535780130403805</v>
      </c>
      <c r="ED18" s="9">
        <f t="shared" si="147"/>
        <v>0.61536209138494624</v>
      </c>
      <c r="EE18" s="9">
        <f t="shared" si="147"/>
        <v>0.61536569510353945</v>
      </c>
      <c r="EF18" s="9">
        <f t="shared" si="147"/>
        <v>0.61536872226288331</v>
      </c>
      <c r="EG18" s="9">
        <f t="shared" si="147"/>
        <v>0.61537126510194051</v>
      </c>
      <c r="EH18" s="9">
        <f t="shared" ref="EH18" si="148">EG18*EXP(($DA$74*(1-EG18)-1)/$DA$69)</f>
        <v>0.61537340110453576</v>
      </c>
      <c r="EI18" s="9">
        <f t="shared" ref="EI18" si="149">EH18*EXP(($DA$74*(1-EH18)-1)/$DA$69)</f>
        <v>0.61537519535926666</v>
      </c>
      <c r="EJ18" s="9">
        <f t="shared" ref="EJ18" si="150">EI18*EXP(($DA$74*(1-EI18)-1)/$DA$69)</f>
        <v>0.61537670254209664</v>
      </c>
      <c r="EK18" s="9">
        <f t="shared" ref="EK18" si="151">EJ18*EXP(($DA$74*(1-EJ18)-1)/$DA$69)</f>
        <v>0.61537796858192262</v>
      </c>
      <c r="EL18" s="9">
        <f t="shared" ref="EL18" si="152">EK18*EXP(($DA$74*(1-EK18)-1)/$DA$69)</f>
        <v>0.61537903205978561</v>
      </c>
      <c r="EM18" s="9">
        <f t="shared" ref="EM18" si="153">EL18*EXP(($DA$74*(1-EL18)-1)/$DA$69)</f>
        <v>0.61537992538430164</v>
      </c>
      <c r="EN18" s="9">
        <f t="shared" ref="EN18" si="154">EM18*EXP(($DA$74*(1-EM18)-1)/$DA$69)</f>
        <v>0.61538067577909028</v>
      </c>
      <c r="EO18" s="9">
        <f t="shared" ref="EO18" si="155">EN18*EXP(($DA$74*(1-EN18)-1)/$DA$69)</f>
        <v>0.61538130611226183</v>
      </c>
      <c r="EP18" s="9">
        <f t="shared" ref="EP18" si="156">EO18*EXP(($DA$74*(1-EO18)-1)/$DA$69)</f>
        <v>0.6153818355932188</v>
      </c>
      <c r="EQ18" s="9">
        <f t="shared" ref="EQ18" si="157">EP18*EXP(($DA$74*(1-EP18)-1)/$DA$69)</f>
        <v>0.61538228035799392</v>
      </c>
      <c r="ER18" s="9">
        <f t="shared" ref="ER18" si="158">EQ18*EXP(($DA$74*(1-EQ18)-1)/$DA$69)</f>
        <v>0.61538265396094916</v>
      </c>
      <c r="ES18" s="9">
        <f t="shared" ref="ES18" si="159">ER18*EXP(($DA$74*(1-ER18)-1)/$DA$69)</f>
        <v>0.61538296778781554</v>
      </c>
      <c r="ET18" s="9">
        <f t="shared" ref="ET18" si="160">ES18*EXP(($DA$74*(1-ES18)-1)/$DA$69)</f>
        <v>0.61538323140265416</v>
      </c>
      <c r="EU18" s="9">
        <f t="shared" ref="EU18" si="161">ET18*EXP(($DA$74*(1-ET18)-1)/$DA$69)</f>
        <v>0.61538345283930973</v>
      </c>
      <c r="EV18" s="9">
        <f t="shared" ref="EV18" si="162">EU18*EXP(($DA$74*(1-EU18)-1)/$DA$69)</f>
        <v>0.61538363884623537</v>
      </c>
      <c r="EW18" s="9">
        <f t="shared" ref="EW18" si="163">EV18*EXP(($DA$74*(1-EV18)-1)/$DA$69)</f>
        <v>0.61538379509214802</v>
      </c>
      <c r="EX18" s="9">
        <f t="shared" ref="EX18" si="164">EW18*EXP(($DA$74*(1-EW18)-1)/$DA$69)</f>
        <v>0.61538392633878192</v>
      </c>
      <c r="EY18" s="9">
        <f t="shared" ref="EY18" si="165">EX18*EXP(($DA$74*(1-EX18)-1)/$DA$69)</f>
        <v>0.61538403658600171</v>
      </c>
      <c r="EZ18" s="9">
        <f t="shared" ref="EZ18" si="166">EY18*EXP(($DA$74*(1-EY18)-1)/$DA$69)</f>
        <v>0.61538412919369967</v>
      </c>
      <c r="FA18" s="9">
        <f t="shared" ref="FA18" si="167">EZ18*EXP(($DA$74*(1-EZ18)-1)/$DA$69)</f>
        <v>0.61538420698418961</v>
      </c>
      <c r="FB18" s="9">
        <f t="shared" ref="FB18" si="168">FA18*EXP(($DA$74*(1-FA18)-1)/$DA$69)</f>
        <v>0.61538427232821791</v>
      </c>
      <c r="FC18" s="9">
        <f t="shared" ref="FC18" si="169">FB18*EXP(($DA$74*(1-FB18)-1)/$DA$69)</f>
        <v>0.61538432721721337</v>
      </c>
      <c r="FD18" s="9">
        <f t="shared" ref="FD18" si="170">FC18*EXP(($DA$74*(1-FC18)-1)/$DA$69)</f>
        <v>0.61538437332397788</v>
      </c>
    </row>
    <row r="19" spans="1:160" s="9" customFormat="1" x14ac:dyDescent="0.25">
      <c r="A19" s="9" t="s">
        <v>11</v>
      </c>
      <c r="BP19" s="9">
        <f>BP18</f>
        <v>0.14693306589776656</v>
      </c>
      <c r="BQ19" s="9">
        <f t="shared" ref="BQ19:CV19" si="171">BP19*EXP(($DA$75*(1-BP19)-1)/$DA$69)</f>
        <v>0.15849276371481125</v>
      </c>
      <c r="BR19" s="9">
        <f t="shared" si="171"/>
        <v>0.17055527336627552</v>
      </c>
      <c r="BS19" s="9">
        <f t="shared" si="171"/>
        <v>0.18308033431442436</v>
      </c>
      <c r="BT19" s="9">
        <f t="shared" si="171"/>
        <v>0.19601878431330463</v>
      </c>
      <c r="BU19" s="9">
        <f t="shared" si="171"/>
        <v>0.20931297573615074</v>
      </c>
      <c r="BV19" s="9">
        <f t="shared" si="171"/>
        <v>0.22289752805482305</v>
      </c>
      <c r="BW19" s="9">
        <f t="shared" si="171"/>
        <v>0.23670041259262309</v>
      </c>
      <c r="BX19" s="9">
        <f t="shared" si="171"/>
        <v>0.25064434312354011</v>
      </c>
      <c r="BY19" s="9">
        <f t="shared" si="171"/>
        <v>0.26464842312485537</v>
      </c>
      <c r="BZ19" s="9">
        <f t="shared" si="171"/>
        <v>0.27862997992995275</v>
      </c>
      <c r="CA19" s="9">
        <f t="shared" si="171"/>
        <v>0.2925065000783858</v>
      </c>
      <c r="CB19" s="9">
        <f t="shared" si="171"/>
        <v>0.30619757082566534</v>
      </c>
      <c r="CC19" s="9">
        <f t="shared" si="171"/>
        <v>0.31962673131666508</v>
      </c>
      <c r="CD19" s="9">
        <f t="shared" si="171"/>
        <v>0.33272314362763372</v>
      </c>
      <c r="CE19" s="9">
        <f t="shared" si="171"/>
        <v>0.34542300798388298</v>
      </c>
      <c r="CF19" s="9">
        <f t="shared" si="171"/>
        <v>0.35767066628335803</v>
      </c>
      <c r="CG19" s="9">
        <f t="shared" si="171"/>
        <v>0.36941936128084091</v>
      </c>
      <c r="CH19" s="9">
        <f t="shared" si="171"/>
        <v>0.38063164283332634</v>
      </c>
      <c r="CI19" s="9">
        <f t="shared" si="171"/>
        <v>0.39127943502838736</v>
      </c>
      <c r="CJ19" s="9">
        <f t="shared" si="171"/>
        <v>0.40134379683468951</v>
      </c>
      <c r="CK19" s="9">
        <f t="shared" si="171"/>
        <v>0.41081442282731212</v>
      </c>
      <c r="CL19" s="9">
        <f t="shared" si="171"/>
        <v>0.41968893900182608</v>
      </c>
      <c r="CM19" s="9">
        <f t="shared" si="171"/>
        <v>0.42797205184549236</v>
      </c>
      <c r="CN19" s="9">
        <f t="shared" si="171"/>
        <v>0.43567460736829822</v>
      </c>
      <c r="CO19" s="9">
        <f t="shared" si="171"/>
        <v>0.44281261173942499</v>
      </c>
      <c r="CP19" s="9">
        <f t="shared" si="171"/>
        <v>0.44940625769395248</v>
      </c>
      <c r="CQ19" s="9">
        <f t="shared" si="171"/>
        <v>0.45547899210565929</v>
      </c>
      <c r="CR19" s="9">
        <f t="shared" si="171"/>
        <v>0.46105665104602456</v>
      </c>
      <c r="CS19" s="9">
        <f t="shared" si="171"/>
        <v>0.46616668002644807</v>
      </c>
      <c r="CT19" s="9">
        <f t="shared" si="171"/>
        <v>0.47083744946803363</v>
      </c>
      <c r="CU19" s="9">
        <f t="shared" si="171"/>
        <v>0.4750976690529824</v>
      </c>
      <c r="CV19" s="9">
        <f t="shared" si="171"/>
        <v>0.47897589958768338</v>
      </c>
      <c r="CW19" s="9">
        <f t="shared" ref="CW19:EG19" si="172">CV19*EXP(($DA$75*(1-CV19)-1)/$DA$69)</f>
        <v>0.48250015731327972</v>
      </c>
      <c r="CX19" s="9">
        <f t="shared" si="172"/>
        <v>0.48569760310489479</v>
      </c>
      <c r="CY19" s="9">
        <f t="shared" si="172"/>
        <v>0.48859430752414817</v>
      </c>
      <c r="CZ19" s="9">
        <f t="shared" si="172"/>
        <v>0.49121508203035608</v>
      </c>
      <c r="DA19" s="9">
        <f t="shared" si="172"/>
        <v>0.49358336661740404</v>
      </c>
      <c r="DB19" s="9">
        <f t="shared" si="172"/>
        <v>0.49572116454810178</v>
      </c>
      <c r="DC19" s="9">
        <f t="shared" si="172"/>
        <v>0.49764901555488655</v>
      </c>
      <c r="DD19" s="9">
        <f t="shared" si="172"/>
        <v>0.49938599974318865</v>
      </c>
      <c r="DE19" s="9">
        <f t="shared" si="172"/>
        <v>0.50094976537798408</v>
      </c>
      <c r="DF19" s="9">
        <f t="shared" si="172"/>
        <v>0.50235657468670247</v>
      </c>
      <c r="DG19" s="9">
        <f t="shared" si="172"/>
        <v>0.5036213627256928</v>
      </c>
      <c r="DH19" s="9">
        <f t="shared" si="172"/>
        <v>0.50475780520303681</v>
      </c>
      <c r="DI19" s="9">
        <f t="shared" si="172"/>
        <v>0.50577839191093332</v>
      </c>
      <c r="DJ19" s="9">
        <f t="shared" si="172"/>
        <v>0.5066945030892136</v>
      </c>
      <c r="DK19" s="9">
        <f t="shared" si="172"/>
        <v>0.50751648661761728</v>
      </c>
      <c r="DL19" s="9">
        <f t="shared" si="172"/>
        <v>0.50825373442259836</v>
      </c>
      <c r="DM19" s="9">
        <f t="shared" si="172"/>
        <v>0.50891475689170895</v>
      </c>
      <c r="DN19" s="9">
        <f t="shared" si="172"/>
        <v>0.50950725442349842</v>
      </c>
      <c r="DO19" s="9">
        <f t="shared" si="172"/>
        <v>0.51003818551234881</v>
      </c>
      <c r="DP19" s="9">
        <f t="shared" si="172"/>
        <v>0.51051383098459502</v>
      </c>
      <c r="DQ19" s="9">
        <f t="shared" si="172"/>
        <v>0.51093985417298193</v>
      </c>
      <c r="DR19" s="9">
        <f t="shared" si="172"/>
        <v>0.51132135694858738</v>
      </c>
      <c r="DS19" s="9">
        <f t="shared" si="172"/>
        <v>0.51166293162953025</v>
      </c>
      <c r="DT19" s="9">
        <f t="shared" si="172"/>
        <v>0.51196870885997348</v>
      </c>
      <c r="DU19" s="9">
        <f t="shared" si="172"/>
        <v>0.51224240160614909</v>
      </c>
      <c r="DV19" s="9">
        <f t="shared" si="172"/>
        <v>0.5124873454526423</v>
      </c>
      <c r="DW19" s="9">
        <f t="shared" si="172"/>
        <v>0.51270653540552991</v>
      </c>
      <c r="DX19" s="9">
        <f t="shared" si="172"/>
        <v>0.51290265942211033</v>
      </c>
      <c r="DY19" s="9">
        <f t="shared" si="172"/>
        <v>0.51307812889229054</v>
      </c>
      <c r="DZ19" s="9">
        <f t="shared" si="172"/>
        <v>0.51323510629616231</v>
      </c>
      <c r="EA19" s="9">
        <f t="shared" si="172"/>
        <v>0.51337553025746252</v>
      </c>
      <c r="EB19" s="9">
        <f t="shared" si="172"/>
        <v>0.51350113820471044</v>
      </c>
      <c r="EC19" s="9">
        <f t="shared" si="172"/>
        <v>0.51361348684183439</v>
      </c>
      <c r="ED19" s="9">
        <f t="shared" si="172"/>
        <v>0.51371397061879209</v>
      </c>
      <c r="EE19" s="9">
        <f t="shared" si="172"/>
        <v>0.51380383838064292</v>
      </c>
      <c r="EF19" s="9">
        <f t="shared" si="172"/>
        <v>0.51388420836118875</v>
      </c>
      <c r="EG19" s="9">
        <f t="shared" si="172"/>
        <v>0.51395608167499052</v>
      </c>
      <c r="EH19" s="9">
        <f t="shared" ref="EH19" si="173">EG19*EXP(($DA$75*(1-EG19)-1)/$DA$69)</f>
        <v>0.51402035444953398</v>
      </c>
      <c r="EI19" s="9">
        <f t="shared" ref="EI19" si="174">EH19*EXP(($DA$75*(1-EH19)-1)/$DA$69)</f>
        <v>0.51407782872772201</v>
      </c>
      <c r="EJ19" s="9">
        <f t="shared" ref="EJ19" si="175">EI19*EXP(($DA$75*(1-EI19)-1)/$DA$69)</f>
        <v>0.51412922225983537</v>
      </c>
      <c r="EK19" s="9">
        <f t="shared" ref="EK19" si="176">EJ19*EXP(($DA$75*(1-EJ19)-1)/$DA$69)</f>
        <v>0.51417517729369311</v>
      </c>
      <c r="EL19" s="9">
        <f t="shared" ref="EL19" si="177">EK19*EXP(($DA$75*(1-EK19)-1)/$DA$69)</f>
        <v>0.51421626846200164</v>
      </c>
      <c r="EM19" s="9">
        <f t="shared" ref="EM19" si="178">EL19*EXP(($DA$75*(1-EL19)-1)/$DA$69)</f>
        <v>0.51425300985681766</v>
      </c>
      <c r="EN19" s="9">
        <f t="shared" ref="EN19" si="179">EM19*EXP(($DA$75*(1-EM19)-1)/$DA$69)</f>
        <v>0.51428586137266596</v>
      </c>
      <c r="EO19" s="9">
        <f t="shared" ref="EO19" si="180">EN19*EXP(($DA$75*(1-EN19)-1)/$DA$69)</f>
        <v>0.51431523439213278</v>
      </c>
      <c r="EP19" s="9">
        <f t="shared" ref="EP19" si="181">EO19*EXP(($DA$75*(1-EO19)-1)/$DA$69)</f>
        <v>0.51434149688066311</v>
      </c>
      <c r="EQ19" s="9">
        <f t="shared" ref="EQ19" si="182">EP19*EXP(($DA$75*(1-EP19)-1)/$DA$69)</f>
        <v>0.51436497795081515</v>
      </c>
      <c r="ER19" s="9">
        <f t="shared" ref="ER19" si="183">EQ19*EXP(($DA$75*(1-EQ19)-1)/$DA$69)</f>
        <v>0.51438597195030633</v>
      </c>
      <c r="ES19" s="9">
        <f t="shared" ref="ES19" si="184">ER19*EXP(($DA$75*(1-ER19)-1)/$DA$69)</f>
        <v>0.51440474212280862</v>
      </c>
      <c r="ET19" s="9">
        <f t="shared" ref="ET19" si="185">ES19*EXP(($DA$75*(1-ES19)-1)/$DA$69)</f>
        <v>0.51442152388556439</v>
      </c>
      <c r="EU19" s="9">
        <f t="shared" ref="EU19" si="186">ET19*EXP(($DA$75*(1-ET19)-1)/$DA$69)</f>
        <v>0.51443652776346549</v>
      </c>
      <c r="EV19" s="9">
        <f t="shared" ref="EV19" si="187">EU19*EXP(($DA$75*(1-EU19)-1)/$DA$69)</f>
        <v>0.51444994201523209</v>
      </c>
      <c r="EW19" s="9">
        <f t="shared" ref="EW19" si="188">EV19*EXP(($DA$75*(1-EV19)-1)/$DA$69)</f>
        <v>0.51446193498370396</v>
      </c>
      <c r="EX19" s="9">
        <f t="shared" ref="EX19" si="189">EW19*EXP(($DA$75*(1-EW19)-1)/$DA$69)</f>
        <v>0.51447265719899071</v>
      </c>
      <c r="EY19" s="9">
        <f t="shared" ref="EY19" si="190">EX19*EXP(($DA$75*(1-EX19)-1)/$DA$69)</f>
        <v>0.5144822432602798</v>
      </c>
      <c r="EZ19" s="9">
        <f t="shared" ref="EZ19" si="191">EY19*EXP(($DA$75*(1-EY19)-1)/$DA$69)</f>
        <v>0.5144908135194437</v>
      </c>
      <c r="FA19" s="9">
        <f t="shared" ref="FA19" si="192">EZ19*EXP(($DA$75*(1-EZ19)-1)/$DA$69)</f>
        <v>0.51449847558720274</v>
      </c>
      <c r="FB19" s="9">
        <f t="shared" ref="FB19" si="193">FA19*EXP(($DA$75*(1-FA19)-1)/$DA$69)</f>
        <v>0.51450532568044693</v>
      </c>
      <c r="FC19" s="9">
        <f t="shared" ref="FC19" si="194">FB19*EXP(($DA$75*(1-FB19)-1)/$DA$69)</f>
        <v>0.51451144982739194</v>
      </c>
      <c r="FD19" s="9">
        <f t="shared" ref="FD19" si="195">FC19*EXP(($DA$75*(1-FC19)-1)/$DA$69)</f>
        <v>0.51451692494550882</v>
      </c>
    </row>
    <row r="20" spans="1:160" s="9" customFormat="1" x14ac:dyDescent="0.25">
      <c r="A20" s="9" t="s">
        <v>66</v>
      </c>
      <c r="DC20" s="9">
        <f>DB9*EXP(($DA$76*(1-DB9)-1)/$DA$69)</f>
        <v>0.40982417726729531</v>
      </c>
      <c r="DD20" s="9">
        <f>DC20*EXP(($DA$76*(1-DC20)-1)/$DA$69)</f>
        <v>0.41153507955903912</v>
      </c>
      <c r="DE20" s="9">
        <f t="shared" ref="DE20:EG20" si="196">DD20*EXP(($DA$76*(1-DD20)-1)/$DA$69)</f>
        <v>0.41312835142930471</v>
      </c>
      <c r="DF20" s="9">
        <f t="shared" si="196"/>
        <v>0.41461118146903025</v>
      </c>
      <c r="DG20" s="9">
        <f t="shared" si="196"/>
        <v>0.4159904467282825</v>
      </c>
      <c r="DH20" s="9">
        <f t="shared" si="196"/>
        <v>0.41727270695085167</v>
      </c>
      <c r="DI20" s="9">
        <f t="shared" si="196"/>
        <v>0.41846420255907113</v>
      </c>
      <c r="DJ20" s="9">
        <f t="shared" si="196"/>
        <v>0.41957085580762404</v>
      </c>
      <c r="DK20" s="9">
        <f t="shared" si="196"/>
        <v>0.42059827457927573</v>
      </c>
      <c r="DL20" s="9">
        <f t="shared" si="196"/>
        <v>0.42155175834945519</v>
      </c>
      <c r="DM20" s="9">
        <f t="shared" si="196"/>
        <v>0.42243630589909154</v>
      </c>
      <c r="DN20" s="9">
        <f t="shared" si="196"/>
        <v>0.42325662440516332</v>
      </c>
      <c r="DO20" s="9">
        <f t="shared" si="196"/>
        <v>0.42401713958538639</v>
      </c>
      <c r="DP20" s="9">
        <f t="shared" si="196"/>
        <v>0.42472200661695442</v>
      </c>
      <c r="DQ20" s="9">
        <f t="shared" si="196"/>
        <v>0.42537512158903923</v>
      </c>
      <c r="DR20" s="9">
        <f t="shared" si="196"/>
        <v>0.42598013328479856</v>
      </c>
      <c r="DS20" s="9">
        <f t="shared" si="196"/>
        <v>0.42654045512098004</v>
      </c>
      <c r="DT20" s="9">
        <f t="shared" si="196"/>
        <v>0.42705927710198055</v>
      </c>
      <c r="DU20" s="9">
        <f t="shared" si="196"/>
        <v>0.42753957767061934</v>
      </c>
      <c r="DV20" s="9">
        <f t="shared" si="196"/>
        <v>0.42798413536013336</v>
      </c>
      <c r="DW20" s="9">
        <f t="shared" si="196"/>
        <v>0.42839554017125558</v>
      </c>
      <c r="DX20" s="9">
        <f t="shared" si="196"/>
        <v>0.42877620461495064</v>
      </c>
      <c r="DY20" s="9">
        <f t="shared" si="196"/>
        <v>0.42912837437571322</v>
      </c>
      <c r="DZ20" s="9">
        <f t="shared" si="196"/>
        <v>0.42945413856253245</v>
      </c>
      <c r="EA20" s="9">
        <f t="shared" si="196"/>
        <v>0.42975543952493084</v>
      </c>
      <c r="EB20" s="9">
        <f t="shared" si="196"/>
        <v>0.43003408222011996</v>
      </c>
      <c r="EC20" s="9">
        <f t="shared" si="196"/>
        <v>0.43029174312448387</v>
      </c>
      <c r="ED20" s="9">
        <f t="shared" si="196"/>
        <v>0.43052997868849568</v>
      </c>
      <c r="EE20" s="9">
        <f t="shared" si="196"/>
        <v>0.4307502333389599</v>
      </c>
      <c r="EF20" s="9">
        <f t="shared" si="196"/>
        <v>0.43095384703631301</v>
      </c>
      <c r="EG20" s="9">
        <f t="shared" si="196"/>
        <v>0.43114206239773495</v>
      </c>
      <c r="EH20" s="9">
        <f t="shared" ref="EH20" si="197">EG20*EXP(($DA$76*(1-EG20)-1)/$DA$69)</f>
        <v>0.4313160313991572</v>
      </c>
      <c r="EI20" s="9">
        <f t="shared" ref="EI20" si="198">EH20*EXP(($DA$76*(1-EH20)-1)/$DA$69)</f>
        <v>0.43147682167099449</v>
      </c>
      <c r="EJ20" s="9">
        <f t="shared" ref="EJ20" si="199">EI20*EXP(($DA$76*(1-EI20)-1)/$DA$69)</f>
        <v>0.43162542240368085</v>
      </c>
      <c r="EK20" s="9">
        <f t="shared" ref="EK20" si="200">EJ20*EXP(($DA$76*(1-EJ20)-1)/$DA$69)</f>
        <v>0.43176274987992835</v>
      </c>
      <c r="EL20" s="9">
        <f t="shared" ref="EL20" si="201">EK20*EXP(($DA$76*(1-EK20)-1)/$DA$69)</f>
        <v>0.43188965265112872</v>
      </c>
      <c r="EM20" s="9">
        <f t="shared" ref="EM20" si="202">EL20*EXP(($DA$76*(1-EL20)-1)/$DA$69)</f>
        <v>0.4320069163755359</v>
      </c>
      <c r="EN20" s="9">
        <f t="shared" ref="EN20" si="203">EM20*EXP(($DA$76*(1-EM20)-1)/$DA$69)</f>
        <v>0.43211526833586195</v>
      </c>
      <c r="EO20" s="9">
        <f t="shared" ref="EO20" si="204">EN20*EXP(($DA$76*(1-EN20)-1)/$DA$69)</f>
        <v>0.43221538165372603</v>
      </c>
      <c r="EP20" s="9">
        <f t="shared" ref="EP20" si="205">EO20*EXP(($DA$76*(1-EO20)-1)/$DA$69)</f>
        <v>0.43230787921806479</v>
      </c>
      <c r="EQ20" s="9">
        <f t="shared" ref="EQ20" si="206">EP20*EXP(($DA$76*(1-EP20)-1)/$DA$69)</f>
        <v>0.4323933373441613</v>
      </c>
      <c r="ER20" s="9">
        <f t="shared" ref="ER20" si="207">EQ20*EXP(($DA$76*(1-EQ20)-1)/$DA$69)</f>
        <v>0.4324722891794206</v>
      </c>
      <c r="ES20" s="9">
        <f t="shared" ref="ES20" si="208">ER20*EXP(($DA$76*(1-ER20)-1)/$DA$69)</f>
        <v>0.4325452278714213</v>
      </c>
      <c r="ET20" s="9">
        <f t="shared" ref="ET20" si="209">ES20*EXP(($DA$76*(1-ES20)-1)/$DA$69)</f>
        <v>0.43261260951313535</v>
      </c>
      <c r="EU20" s="9">
        <f t="shared" ref="EU20" si="210">ET20*EXP(($DA$76*(1-ET20)-1)/$DA$69)</f>
        <v>0.4326748558795393</v>
      </c>
      <c r="EV20" s="9">
        <f t="shared" ref="EV20" si="211">EU20*EXP(($DA$76*(1-EU20)-1)/$DA$69)</f>
        <v>0.43273235696915796</v>
      </c>
      <c r="EW20" s="9">
        <f t="shared" ref="EW20" si="212">EV20*EXP(($DA$76*(1-EV20)-1)/$DA$69)</f>
        <v>0.43278547336339168</v>
      </c>
      <c r="EX20" s="9">
        <f t="shared" ref="EX20" si="213">EW20*EXP(($DA$76*(1-EW20)-1)/$DA$69)</f>
        <v>0.4328345384157955</v>
      </c>
      <c r="EY20" s="9">
        <f t="shared" ref="EY20" si="214">EX20*EXP(($DA$76*(1-EX20)-1)/$DA$69)</f>
        <v>0.43287986028280118</v>
      </c>
      <c r="EZ20" s="9">
        <f t="shared" ref="EZ20" si="215">EY20*EXP(($DA$76*(1-EY20)-1)/$DA$69)</f>
        <v>0.43292172380671401</v>
      </c>
      <c r="FA20" s="9">
        <f t="shared" ref="FA20" si="216">EZ20*EXP(($DA$76*(1-EZ20)-1)/$DA$69)</f>
        <v>0.43296039226117633</v>
      </c>
      <c r="FB20" s="9">
        <f t="shared" ref="FB20" si="217">FA20*EXP(($DA$76*(1-FA20)-1)/$DA$69)</f>
        <v>0.43299610896866841</v>
      </c>
      <c r="FC20" s="9">
        <f t="shared" ref="FC20" si="218">FB20*EXP(($DA$76*(1-FB20)-1)/$DA$69)</f>
        <v>0.43302909879902568</v>
      </c>
      <c r="FD20" s="9">
        <f t="shared" ref="FD20" si="219">FC20*EXP(($DA$76*(1-FC20)-1)/$DA$69)</f>
        <v>0.43305956955737979</v>
      </c>
    </row>
    <row r="22" spans="1:160" x14ac:dyDescent="0.25">
      <c r="A22" s="9" t="s">
        <v>54</v>
      </c>
      <c r="AI22">
        <f>DA73</f>
        <v>3.5</v>
      </c>
      <c r="AJ22">
        <f t="shared" ref="AJ22:BO22" si="220">LN(AJ9/AI9)*10+1</f>
        <v>3.4996500000000008</v>
      </c>
      <c r="AK22">
        <f t="shared" si="220"/>
        <v>3.499550606833195</v>
      </c>
      <c r="AL22">
        <f t="shared" si="220"/>
        <v>3.4994229936825891</v>
      </c>
      <c r="AM22">
        <f t="shared" si="220"/>
        <v>3.4992591519714873</v>
      </c>
      <c r="AN22">
        <f t="shared" si="220"/>
        <v>3.4990488027733559</v>
      </c>
      <c r="AO22">
        <f t="shared" si="220"/>
        <v>3.498778754754742</v>
      </c>
      <c r="AP22">
        <f t="shared" si="220"/>
        <v>3.4984320815580658</v>
      </c>
      <c r="AQ22">
        <f t="shared" si="220"/>
        <v>3.4979870685052483</v>
      </c>
      <c r="AR22">
        <f t="shared" si="220"/>
        <v>3.4974158650197125</v>
      </c>
      <c r="AS22">
        <f t="shared" si="220"/>
        <v>3.4966827623349177</v>
      </c>
      <c r="AT22">
        <f t="shared" si="220"/>
        <v>3.4957419952405182</v>
      </c>
      <c r="AU22">
        <f t="shared" si="220"/>
        <v>3.4945349411845861</v>
      </c>
      <c r="AV22">
        <f t="shared" si="220"/>
        <v>3.4929865595113325</v>
      </c>
      <c r="AW22">
        <f t="shared" si="220"/>
        <v>3.4910008778486659</v>
      </c>
      <c r="AX22">
        <f t="shared" si="220"/>
        <v>3.4884552923293604</v>
      </c>
      <c r="AY22">
        <f t="shared" si="220"/>
        <v>3.4851934055740257</v>
      </c>
      <c r="AZ22">
        <f t="shared" si="220"/>
        <v>3.4810160859540407</v>
      </c>
      <c r="BA22">
        <f t="shared" si="220"/>
        <v>3.4756704028232805</v>
      </c>
      <c r="BB22">
        <f t="shared" si="220"/>
        <v>3.4688360916898802</v>
      </c>
      <c r="BC22">
        <f t="shared" si="220"/>
        <v>3.4601092586955851</v>
      </c>
      <c r="BD22">
        <f t="shared" si="220"/>
        <v>3.4489831905575605</v>
      </c>
      <c r="BE22">
        <f t="shared" si="220"/>
        <v>3.4348264641682165</v>
      </c>
      <c r="BF22">
        <f t="shared" si="220"/>
        <v>3.4168591513875293</v>
      </c>
      <c r="BG22">
        <f t="shared" si="220"/>
        <v>3.3941289275753173</v>
      </c>
      <c r="BH22">
        <f t="shared" si="220"/>
        <v>3.3654904838345376</v>
      </c>
      <c r="BI22">
        <f t="shared" si="220"/>
        <v>2.4734126639363061</v>
      </c>
      <c r="BJ22">
        <f t="shared" si="220"/>
        <v>2.4533170081661764</v>
      </c>
      <c r="BK22">
        <f t="shared" si="220"/>
        <v>2.4303724008722929</v>
      </c>
      <c r="BL22">
        <f t="shared" si="220"/>
        <v>2.4042882955160696</v>
      </c>
      <c r="BM22">
        <f t="shared" si="220"/>
        <v>2.3747813945141463</v>
      </c>
      <c r="BN22">
        <f t="shared" si="220"/>
        <v>2.3415894369072965</v>
      </c>
      <c r="BO22">
        <f t="shared" si="220"/>
        <v>2.3044882516441074</v>
      </c>
      <c r="BP22">
        <f t="shared" ref="BP22:CU22" si="221">LN(BP9/BO9)*10+1</f>
        <v>2.2633117531155094</v>
      </c>
      <c r="BQ22">
        <f t="shared" si="221"/>
        <v>1.7573178842506003</v>
      </c>
      <c r="BR22">
        <f t="shared" si="221"/>
        <v>1.7335049067474892</v>
      </c>
      <c r="BS22">
        <f t="shared" si="221"/>
        <v>1.7086561368654722</v>
      </c>
      <c r="BT22">
        <f t="shared" si="221"/>
        <v>1.6828545113122853</v>
      </c>
      <c r="BU22">
        <f t="shared" si="221"/>
        <v>1.656201304314592</v>
      </c>
      <c r="BV22">
        <f t="shared" si="221"/>
        <v>1.6288152699835292</v>
      </c>
      <c r="BW22">
        <f t="shared" si="221"/>
        <v>1.600831092207065</v>
      </c>
      <c r="BX22">
        <f t="shared" si="221"/>
        <v>1.5723971500591976</v>
      </c>
      <c r="BY22">
        <f t="shared" si="221"/>
        <v>1.5436726531655065</v>
      </c>
      <c r="BZ22">
        <f t="shared" si="221"/>
        <v>1.29789553318463</v>
      </c>
      <c r="CA22">
        <f t="shared" si="221"/>
        <v>1.283771367965862</v>
      </c>
      <c r="CB22">
        <f t="shared" si="221"/>
        <v>1.2699198738669752</v>
      </c>
      <c r="CC22">
        <f t="shared" si="221"/>
        <v>1.256374694057063</v>
      </c>
      <c r="CD22">
        <f t="shared" si="221"/>
        <v>1.2431662360815301</v>
      </c>
      <c r="CE22">
        <f t="shared" si="221"/>
        <v>1.2303214630203794</v>
      </c>
      <c r="CF22">
        <f t="shared" si="221"/>
        <v>1.2178637555704219</v>
      </c>
      <c r="CG22">
        <f t="shared" si="221"/>
        <v>1.2058128436784199</v>
      </c>
      <c r="CH22">
        <f t="shared" si="221"/>
        <v>1.1941848042628866</v>
      </c>
      <c r="CI22">
        <f t="shared" si="221"/>
        <v>1.1829921198021813</v>
      </c>
      <c r="CJ22">
        <f t="shared" si="221"/>
        <v>1.1722437911878851</v>
      </c>
      <c r="CK22">
        <f t="shared" si="221"/>
        <v>1.1619454972691614</v>
      </c>
      <c r="CL22">
        <f t="shared" si="221"/>
        <v>1.1520997929422376</v>
      </c>
      <c r="CM22">
        <f t="shared" si="221"/>
        <v>1.1427063374438327</v>
      </c>
      <c r="CN22">
        <f t="shared" si="221"/>
        <v>1.1337621446448822</v>
      </c>
      <c r="CO22">
        <f t="shared" si="221"/>
        <v>1.1252618475563712</v>
      </c>
      <c r="CP22">
        <f t="shared" si="221"/>
        <v>1.1171979698913825</v>
      </c>
      <c r="CQ22">
        <f t="shared" si="221"/>
        <v>1.1095611983144225</v>
      </c>
      <c r="CR22">
        <f t="shared" si="221"/>
        <v>1.1023406498914321</v>
      </c>
      <c r="CS22">
        <f t="shared" si="221"/>
        <v>1.0955241301784162</v>
      </c>
      <c r="CT22">
        <f t="shared" si="221"/>
        <v>1.0890983783081556</v>
      </c>
      <c r="CU22">
        <f t="shared" si="221"/>
        <v>1.0830492963167624</v>
      </c>
      <c r="CV22">
        <f t="shared" ref="CV22:EA22" si="222">LN(CV9/CU9)*10+1</f>
        <v>1.0773621607677832</v>
      </c>
      <c r="CW22">
        <f t="shared" si="222"/>
        <v>1.0720218154628309</v>
      </c>
      <c r="CX22">
        <f t="shared" si="222"/>
        <v>1.0670128446635017</v>
      </c>
      <c r="CY22">
        <f t="shared" si="222"/>
        <v>1.0623197267856579</v>
      </c>
      <c r="CZ22">
        <f t="shared" si="222"/>
        <v>1.0579269689648192</v>
      </c>
      <c r="DA22">
        <f t="shared" si="222"/>
        <v>1.0538192232357819</v>
      </c>
      <c r="DB22">
        <f t="shared" si="222"/>
        <v>1.0708025459436337</v>
      </c>
      <c r="DC22">
        <f t="shared" si="222"/>
        <v>1.0656213217707753</v>
      </c>
      <c r="DD22">
        <f t="shared" si="222"/>
        <v>1.0607863854204951</v>
      </c>
      <c r="DE22">
        <f t="shared" si="222"/>
        <v>1.05627928842338</v>
      </c>
      <c r="DF22">
        <f t="shared" si="222"/>
        <v>1.0520818809035382</v>
      </c>
      <c r="DG22">
        <f t="shared" si="222"/>
        <v>1.0481764213070566</v>
      </c>
      <c r="DH22">
        <f t="shared" si="222"/>
        <v>1.0445456655409</v>
      </c>
      <c r="DI22">
        <f t="shared" si="222"/>
        <v>1.041172937485813</v>
      </c>
      <c r="DJ22">
        <f t="shared" si="222"/>
        <v>1.0380421828696029</v>
      </c>
      <c r="DK22">
        <f t="shared" si="222"/>
        <v>1.0351380084535247</v>
      </c>
      <c r="DL22">
        <f t="shared" si="222"/>
        <v>1.0324457084080694</v>
      </c>
      <c r="DM22">
        <f t="shared" si="222"/>
        <v>1.0299512796477095</v>
      </c>
      <c r="DN22">
        <f t="shared" si="222"/>
        <v>1.0276414277669326</v>
      </c>
      <c r="DO22">
        <f t="shared" si="222"/>
        <v>1.0255035650808177</v>
      </c>
      <c r="DP22">
        <f t="shared" si="222"/>
        <v>1.0235258021292293</v>
      </c>
      <c r="DQ22">
        <f t="shared" si="222"/>
        <v>1.0216969338593305</v>
      </c>
      <c r="DR22">
        <f t="shared" si="222"/>
        <v>1.0200064215609805</v>
      </c>
      <c r="DS22">
        <f t="shared" si="222"/>
        <v>1.0184443714958815</v>
      </c>
      <c r="DT22">
        <f t="shared" si="222"/>
        <v>1.0170015110365278</v>
      </c>
      <c r="DU22">
        <f t="shared" si="222"/>
        <v>1.015669163015811</v>
      </c>
      <c r="DV22">
        <f t="shared" si="222"/>
        <v>1.0144392188834013</v>
      </c>
      <c r="DW22">
        <f t="shared" si="222"/>
        <v>1.0133041111707062</v>
      </c>
      <c r="DX22">
        <f t="shared" si="222"/>
        <v>1.0122567856821973</v>
      </c>
      <c r="DY22">
        <f t="shared" si="222"/>
        <v>1.0112906737567553</v>
      </c>
      <c r="DZ22">
        <f t="shared" si="222"/>
        <v>1.0103996648777291</v>
      </c>
      <c r="EA22">
        <f t="shared" si="222"/>
        <v>1.0095780798540683</v>
      </c>
      <c r="EB22">
        <f t="shared" ref="EB22:EG22" si="223">LN(EB9/EA9)*10+1</f>
        <v>1.008820644746321</v>
      </c>
      <c r="EC22">
        <f t="shared" si="223"/>
        <v>1.0081224656697769</v>
      </c>
      <c r="ED22">
        <f t="shared" si="223"/>
        <v>1.0074790045718924</v>
      </c>
      <c r="EE22">
        <f t="shared" si="223"/>
        <v>1.0068860560514841</v>
      </c>
      <c r="EF22">
        <f t="shared" si="223"/>
        <v>1.0063397252625259</v>
      </c>
      <c r="EG22">
        <f t="shared" si="223"/>
        <v>1.0058364069250225</v>
      </c>
      <c r="EH22">
        <f t="shared" ref="EH22" si="224">LN(EH9/EG9)*10+1</f>
        <v>1.0053727654487461</v>
      </c>
      <c r="EI22">
        <f t="shared" ref="EI22" si="225">LN(EI9/EH9)*10+1</f>
        <v>1.0049457161621929</v>
      </c>
      <c r="EJ22">
        <f t="shared" ref="EJ22" si="226">LN(EJ9/EI9)*10+1</f>
        <v>1.0045524076284522</v>
      </c>
      <c r="EK22">
        <f t="shared" ref="EK22" si="227">LN(EK9/EJ9)*10+1</f>
        <v>1.0041902050212577</v>
      </c>
      <c r="EL22">
        <f t="shared" ref="EL22" si="228">LN(EL9/EK9)*10+1</f>
        <v>1.0038566745281907</v>
      </c>
      <c r="EM22">
        <f t="shared" ref="EM22" si="229">LN(EM9/EL9)*10+1</f>
        <v>1.0035495687432305</v>
      </c>
      <c r="EN22">
        <f t="shared" ref="EN22" si="230">LN(EN9/EM9)*10+1</f>
        <v>1.0032668130075215</v>
      </c>
      <c r="EO22">
        <f t="shared" ref="EO22" si="231">LN(EO9/EN9)*10+1</f>
        <v>1.003006492655063</v>
      </c>
      <c r="EP22">
        <f t="shared" ref="EP22" si="232">LN(EP9/EO9)*10+1</f>
        <v>1.0027668411187423</v>
      </c>
      <c r="EQ22">
        <f t="shared" ref="EQ22" si="233">LN(EQ9/EP9)*10+1</f>
        <v>1.0025462288516735</v>
      </c>
      <c r="ER22">
        <f t="shared" ref="ER22" si="234">LN(ER9/EQ9)*10+1</f>
        <v>1.002343153018896</v>
      </c>
      <c r="ES22">
        <f t="shared" ref="ES22" si="235">LN(ES9/ER9)*10+1</f>
        <v>1.0021562279151406</v>
      </c>
      <c r="ET22">
        <f t="shared" ref="ET22" si="236">LN(ET9/ES9)*10+1</f>
        <v>1.0019841760653276</v>
      </c>
      <c r="EU22">
        <f t="shared" ref="EU22" si="237">LN(EU9/ET9)*10+1</f>
        <v>1.0018258199657661</v>
      </c>
      <c r="EV22">
        <f t="shared" ref="EV22" si="238">LN(EV9/EU9)*10+1</f>
        <v>1.0016800744255101</v>
      </c>
      <c r="EW22">
        <f t="shared" ref="EW22" si="239">LN(EW9/EV9)*10+1</f>
        <v>1.0015459394689554</v>
      </c>
      <c r="EX22">
        <f t="shared" ref="EX22" si="240">LN(EX9/EW9)*10+1</f>
        <v>1.0014224937625906</v>
      </c>
      <c r="EY22">
        <f t="shared" ref="EY22" si="241">LN(EY9/EX9)*10+1</f>
        <v>1.0013088885304888</v>
      </c>
      <c r="EZ22">
        <f t="shared" ref="EZ22" si="242">LN(EZ9/EY9)*10+1</f>
        <v>1.001204341925124</v>
      </c>
      <c r="FA22">
        <f t="shared" ref="FA22" si="243">LN(FA9/EZ9)*10+1</f>
        <v>1.0011081338218051</v>
      </c>
      <c r="FB22">
        <f t="shared" ref="FB22" si="244">LN(FB9/FA9)*10+1</f>
        <v>1.0010196010068975</v>
      </c>
      <c r="FC22">
        <f t="shared" ref="FC22" si="245">LN(FC9/FB9)*10+1</f>
        <v>1.0009381327317808</v>
      </c>
      <c r="FD22">
        <f t="shared" ref="FD22" si="246">LN(FD9/FC9)*10+1</f>
        <v>1.0008631666061873</v>
      </c>
    </row>
    <row r="23" spans="1:160" s="12" customFormat="1" ht="15.75" thickBot="1" x14ac:dyDescent="0.3"/>
    <row r="24" spans="1:160" s="33" customFormat="1" ht="15.75" thickBot="1" x14ac:dyDescent="0.3">
      <c r="A24" s="33" t="s">
        <v>12</v>
      </c>
      <c r="AW24" s="33">
        <v>2</v>
      </c>
      <c r="AX24" s="33">
        <v>2</v>
      </c>
      <c r="AY24" s="33">
        <v>3</v>
      </c>
      <c r="AZ24" s="33">
        <v>6</v>
      </c>
      <c r="BA24" s="33">
        <v>8</v>
      </c>
      <c r="BB24" s="33">
        <v>9</v>
      </c>
      <c r="BC24" s="33">
        <v>13</v>
      </c>
      <c r="BD24" s="33">
        <v>17</v>
      </c>
      <c r="BE24" s="33">
        <v>26</v>
      </c>
      <c r="BF24" s="33">
        <v>28</v>
      </c>
      <c r="BG24" s="33">
        <v>44</v>
      </c>
      <c r="BH24" s="33">
        <v>68</v>
      </c>
      <c r="BI24" s="33">
        <v>84</v>
      </c>
      <c r="BJ24" s="33">
        <v>94</v>
      </c>
      <c r="BK24" s="33">
        <v>123</v>
      </c>
      <c r="BL24" s="33">
        <v>159</v>
      </c>
      <c r="BM24" s="33">
        <v>206</v>
      </c>
      <c r="BN24" s="33">
        <v>267</v>
      </c>
      <c r="BO24" s="33">
        <v>351</v>
      </c>
      <c r="BP24" s="33">
        <v>433</v>
      </c>
      <c r="BQ24" s="33">
        <v>541</v>
      </c>
      <c r="BR24" s="33">
        <v>645</v>
      </c>
      <c r="BS24" s="33">
        <v>775</v>
      </c>
      <c r="BT24" s="33">
        <v>931</v>
      </c>
      <c r="BU24" s="33">
        <v>1107</v>
      </c>
      <c r="BV24" s="33">
        <v>1275</v>
      </c>
      <c r="BW24" s="33">
        <v>1444</v>
      </c>
      <c r="BX24" s="33">
        <v>1584</v>
      </c>
      <c r="BY24" s="33">
        <v>1810</v>
      </c>
      <c r="BZ24" s="33">
        <v>2016</v>
      </c>
      <c r="CA24" s="33">
        <v>2349</v>
      </c>
      <c r="CB24" s="33">
        <v>2607</v>
      </c>
      <c r="CC24" s="33">
        <v>2736</v>
      </c>
      <c r="CD24" s="33">
        <v>2871</v>
      </c>
      <c r="CE24" s="33">
        <v>3022</v>
      </c>
      <c r="CF24" s="33">
        <v>3194</v>
      </c>
      <c r="CG24" s="33">
        <v>3495</v>
      </c>
      <c r="CH24" s="33">
        <v>3804</v>
      </c>
      <c r="CI24" s="33">
        <v>4052</v>
      </c>
      <c r="CJ24" s="33">
        <v>4352</v>
      </c>
      <c r="CK24" s="33">
        <v>4477</v>
      </c>
      <c r="CL24" s="33">
        <v>4642</v>
      </c>
      <c r="CM24" s="33">
        <v>4862</v>
      </c>
      <c r="CN24" s="33">
        <v>5086</v>
      </c>
      <c r="CO24" s="33">
        <v>5315</v>
      </c>
      <c r="CP24" s="33">
        <v>5575</v>
      </c>
      <c r="CQ24" s="33">
        <v>5760</v>
      </c>
      <c r="CR24" s="33">
        <v>5877</v>
      </c>
      <c r="CS24" s="33">
        <v>5976</v>
      </c>
      <c r="CT24" s="33">
        <v>6126</v>
      </c>
      <c r="CU24" s="33">
        <v>6314</v>
      </c>
      <c r="CV24" s="33">
        <v>6467</v>
      </c>
      <c r="CW24" s="33">
        <v>6623</v>
      </c>
      <c r="CX24" s="33">
        <v>6736</v>
      </c>
      <c r="CY24" s="33">
        <v>6812</v>
      </c>
      <c r="CZ24" s="33">
        <v>6866</v>
      </c>
      <c r="DA24" s="33">
        <v>6993</v>
      </c>
      <c r="DB24" s="36">
        <f>6993+141</f>
        <v>7134</v>
      </c>
      <c r="DC24" s="33">
        <v>7275</v>
      </c>
      <c r="DD24" s="33">
        <v>7392</v>
      </c>
      <c r="DE24" s="33">
        <v>7510</v>
      </c>
      <c r="DF24" s="33">
        <v>7549</v>
      </c>
      <c r="DG24" s="33">
        <v>7569</v>
      </c>
      <c r="DH24" s="33">
        <v>7661</v>
      </c>
      <c r="DI24" s="33">
        <v>7738</v>
      </c>
      <c r="DJ24" s="33">
        <v>7859</v>
      </c>
    </row>
    <row r="25" spans="1:160" s="10" customFormat="1" x14ac:dyDescent="0.25">
      <c r="A25" s="10" t="s">
        <v>26</v>
      </c>
      <c r="AW25" s="10">
        <f>LN(AW24)</f>
        <v>0.69314718055994529</v>
      </c>
      <c r="AX25" s="10">
        <f t="shared" ref="AX25:CW25" si="247">LN(AX24)</f>
        <v>0.69314718055994529</v>
      </c>
      <c r="AY25" s="10">
        <f t="shared" si="247"/>
        <v>1.0986122886681098</v>
      </c>
      <c r="AZ25" s="10">
        <f t="shared" si="247"/>
        <v>1.791759469228055</v>
      </c>
      <c r="BA25" s="10">
        <f t="shared" si="247"/>
        <v>2.0794415416798357</v>
      </c>
      <c r="BB25" s="10">
        <f t="shared" si="247"/>
        <v>2.1972245773362196</v>
      </c>
      <c r="BC25" s="10">
        <f t="shared" si="247"/>
        <v>2.5649493574615367</v>
      </c>
      <c r="BD25" s="10">
        <f t="shared" si="247"/>
        <v>2.8332133440562162</v>
      </c>
      <c r="BE25" s="10">
        <f t="shared" si="247"/>
        <v>3.2580965380214821</v>
      </c>
      <c r="BF25" s="10">
        <f t="shared" si="247"/>
        <v>3.3322045101752038</v>
      </c>
      <c r="BG25" s="10">
        <f t="shared" si="247"/>
        <v>3.784189633918261</v>
      </c>
      <c r="BH25" s="10">
        <f t="shared" si="247"/>
        <v>4.219507705176107</v>
      </c>
      <c r="BI25" s="10">
        <f t="shared" si="247"/>
        <v>4.4308167988433134</v>
      </c>
      <c r="BJ25" s="10">
        <f t="shared" si="247"/>
        <v>4.5432947822700038</v>
      </c>
      <c r="BK25" s="10">
        <f t="shared" si="247"/>
        <v>4.8121843553724171</v>
      </c>
      <c r="BL25" s="10">
        <f t="shared" si="247"/>
        <v>5.0689042022202315</v>
      </c>
      <c r="BM25" s="10">
        <f t="shared" si="247"/>
        <v>5.3278761687895813</v>
      </c>
      <c r="BN25" s="10">
        <f t="shared" si="247"/>
        <v>5.5872486584002496</v>
      </c>
      <c r="BO25" s="10">
        <f t="shared" si="247"/>
        <v>5.8607862234658654</v>
      </c>
      <c r="BP25" s="10">
        <f t="shared" si="247"/>
        <v>6.0707377280024897</v>
      </c>
      <c r="BQ25" s="10">
        <f t="shared" si="247"/>
        <v>6.2934192788464811</v>
      </c>
      <c r="BR25" s="10">
        <f t="shared" si="247"/>
        <v>6.4692503167957724</v>
      </c>
      <c r="BS25" s="10">
        <f t="shared" si="247"/>
        <v>6.6528630293533473</v>
      </c>
      <c r="BT25" s="10">
        <f t="shared" si="247"/>
        <v>6.8362592772770672</v>
      </c>
      <c r="BU25" s="10">
        <f t="shared" si="247"/>
        <v>7.0094089327086371</v>
      </c>
      <c r="BV25" s="10">
        <f t="shared" si="247"/>
        <v>7.1507014575925263</v>
      </c>
      <c r="BW25" s="10">
        <f t="shared" si="247"/>
        <v>7.2751723194527713</v>
      </c>
      <c r="BX25" s="10">
        <f t="shared" si="247"/>
        <v>7.3677085723743714</v>
      </c>
      <c r="BY25" s="10">
        <f t="shared" si="247"/>
        <v>7.5010821242598711</v>
      </c>
      <c r="BZ25" s="10">
        <f t="shared" si="247"/>
        <v>7.6088706291912596</v>
      </c>
      <c r="CA25" s="10">
        <f t="shared" si="247"/>
        <v>7.7617449846589128</v>
      </c>
      <c r="CB25" s="10">
        <f t="shared" si="247"/>
        <v>7.8659554139335022</v>
      </c>
      <c r="CC25" s="10">
        <f t="shared" si="247"/>
        <v>7.914252278742441</v>
      </c>
      <c r="CD25" s="10">
        <f t="shared" si="247"/>
        <v>7.9624156801210644</v>
      </c>
      <c r="CE25" s="10">
        <f t="shared" si="247"/>
        <v>8.0136741428326843</v>
      </c>
      <c r="CF25" s="10">
        <f t="shared" si="247"/>
        <v>8.0690293287749579</v>
      </c>
      <c r="CG25" s="10">
        <f t="shared" si="247"/>
        <v>8.1590886546679098</v>
      </c>
      <c r="CH25" s="10">
        <f t="shared" si="247"/>
        <v>8.2438084236652802</v>
      </c>
      <c r="CI25" s="10">
        <f t="shared" si="247"/>
        <v>8.3069658653685732</v>
      </c>
      <c r="CJ25" s="10">
        <f t="shared" si="247"/>
        <v>8.3783907885357785</v>
      </c>
      <c r="CK25" s="10">
        <f t="shared" si="247"/>
        <v>8.4067084582409652</v>
      </c>
      <c r="CL25" s="10">
        <f t="shared" si="247"/>
        <v>8.4429005868343818</v>
      </c>
      <c r="CM25" s="10">
        <f t="shared" si="247"/>
        <v>8.4892051548760694</v>
      </c>
      <c r="CN25" s="10">
        <f t="shared" si="247"/>
        <v>8.5342469459820656</v>
      </c>
      <c r="CO25" s="10">
        <f t="shared" si="247"/>
        <v>8.5782882907760492</v>
      </c>
      <c r="CP25" s="10">
        <f t="shared" si="247"/>
        <v>8.6260475963283199</v>
      </c>
      <c r="CQ25" s="10">
        <f t="shared" si="247"/>
        <v>8.6586927536899374</v>
      </c>
      <c r="CR25" s="10">
        <f t="shared" si="247"/>
        <v>8.678801706612651</v>
      </c>
      <c r="CS25" s="10">
        <f t="shared" si="247"/>
        <v>8.6955067268126527</v>
      </c>
      <c r="CT25" s="10">
        <f t="shared" si="247"/>
        <v>8.7202972873927198</v>
      </c>
      <c r="CU25" s="10">
        <f t="shared" si="247"/>
        <v>8.7505246691179366</v>
      </c>
      <c r="CV25" s="10">
        <f t="shared" si="247"/>
        <v>8.7744676014465934</v>
      </c>
      <c r="CW25" s="10">
        <f t="shared" si="247"/>
        <v>8.7983037184849788</v>
      </c>
      <c r="CX25" s="10">
        <f t="shared" ref="CX25:CY25" si="248">LN(CX24)</f>
        <v>8.8152215559221627</v>
      </c>
      <c r="CY25" s="10">
        <f t="shared" si="248"/>
        <v>8.8264410417825783</v>
      </c>
      <c r="CZ25" s="10">
        <f t="shared" ref="CZ25:DA25" si="249">LN(CZ24)</f>
        <v>8.8343369740176367</v>
      </c>
      <c r="DA25" s="10">
        <f t="shared" si="249"/>
        <v>8.8526649277038665</v>
      </c>
      <c r="DB25" s="10">
        <f t="shared" ref="DB25:DC25" si="250">LN(DB24)</f>
        <v>8.8726273659188362</v>
      </c>
      <c r="DC25" s="10">
        <f t="shared" si="250"/>
        <v>8.8921990920396929</v>
      </c>
      <c r="DD25" s="10">
        <f t="shared" ref="DD25:DE25" si="251">LN(DD24)</f>
        <v>8.9081536133215202</v>
      </c>
      <c r="DE25" s="10">
        <f t="shared" si="251"/>
        <v>8.9239907447581803</v>
      </c>
      <c r="DF25" s="10">
        <f t="shared" ref="DF25:DG25" si="252">LN(DF24)</f>
        <v>8.9291703831396241</v>
      </c>
      <c r="DG25" s="10">
        <f t="shared" si="252"/>
        <v>8.9318162373091674</v>
      </c>
      <c r="DH25" s="10">
        <f t="shared" ref="DH25:DI25" si="253">LN(DH24)</f>
        <v>8.9438978025168208</v>
      </c>
      <c r="DI25" s="10">
        <f t="shared" si="253"/>
        <v>8.9538985352604588</v>
      </c>
      <c r="DJ25" s="10">
        <f t="shared" ref="DJ25" si="254">LN(DJ24)</f>
        <v>8.9694146508661756</v>
      </c>
    </row>
    <row r="26" spans="1:160" s="10" customFormat="1" x14ac:dyDescent="0.25">
      <c r="A26" s="10" t="s">
        <v>19</v>
      </c>
      <c r="AX26" s="10">
        <f>AX24-AW24</f>
        <v>0</v>
      </c>
      <c r="AY26" s="10">
        <f t="shared" ref="AY26:DJ26" si="255">AY24-AX24</f>
        <v>1</v>
      </c>
      <c r="AZ26" s="10">
        <f t="shared" si="255"/>
        <v>3</v>
      </c>
      <c r="BA26" s="10">
        <f t="shared" si="255"/>
        <v>2</v>
      </c>
      <c r="BB26" s="10">
        <f t="shared" si="255"/>
        <v>1</v>
      </c>
      <c r="BC26" s="10">
        <f t="shared" si="255"/>
        <v>4</v>
      </c>
      <c r="BD26" s="10">
        <f t="shared" si="255"/>
        <v>4</v>
      </c>
      <c r="BE26" s="10">
        <f t="shared" si="255"/>
        <v>9</v>
      </c>
      <c r="BF26" s="10">
        <f t="shared" si="255"/>
        <v>2</v>
      </c>
      <c r="BG26" s="10">
        <f t="shared" si="255"/>
        <v>16</v>
      </c>
      <c r="BH26" s="10">
        <f t="shared" si="255"/>
        <v>24</v>
      </c>
      <c r="BI26" s="10">
        <f t="shared" si="255"/>
        <v>16</v>
      </c>
      <c r="BJ26" s="10">
        <f t="shared" si="255"/>
        <v>10</v>
      </c>
      <c r="BK26" s="10">
        <f t="shared" si="255"/>
        <v>29</v>
      </c>
      <c r="BL26" s="10">
        <f t="shared" si="255"/>
        <v>36</v>
      </c>
      <c r="BM26" s="10">
        <f t="shared" si="255"/>
        <v>47</v>
      </c>
      <c r="BN26" s="10">
        <f t="shared" si="255"/>
        <v>61</v>
      </c>
      <c r="BO26" s="10">
        <f t="shared" si="255"/>
        <v>84</v>
      </c>
      <c r="BP26" s="10">
        <f t="shared" si="255"/>
        <v>82</v>
      </c>
      <c r="BQ26" s="10">
        <f t="shared" si="255"/>
        <v>108</v>
      </c>
      <c r="BR26" s="10">
        <f t="shared" si="255"/>
        <v>104</v>
      </c>
      <c r="BS26" s="10">
        <f t="shared" si="255"/>
        <v>130</v>
      </c>
      <c r="BT26" s="10">
        <f t="shared" si="255"/>
        <v>156</v>
      </c>
      <c r="BU26" s="10">
        <f t="shared" si="255"/>
        <v>176</v>
      </c>
      <c r="BV26" s="10">
        <f t="shared" si="255"/>
        <v>168</v>
      </c>
      <c r="BW26" s="10">
        <f t="shared" si="255"/>
        <v>169</v>
      </c>
      <c r="BX26" s="10">
        <f t="shared" si="255"/>
        <v>140</v>
      </c>
      <c r="BY26" s="10">
        <f t="shared" si="255"/>
        <v>226</v>
      </c>
      <c r="BZ26" s="10">
        <f t="shared" si="255"/>
        <v>206</v>
      </c>
      <c r="CA26" s="10">
        <f t="shared" si="255"/>
        <v>333</v>
      </c>
      <c r="CB26" s="10">
        <f t="shared" si="255"/>
        <v>258</v>
      </c>
      <c r="CC26" s="10">
        <f t="shared" si="255"/>
        <v>129</v>
      </c>
      <c r="CD26" s="10">
        <f t="shared" si="255"/>
        <v>135</v>
      </c>
      <c r="CE26" s="10">
        <f t="shared" si="255"/>
        <v>151</v>
      </c>
      <c r="CF26" s="10">
        <f t="shared" si="255"/>
        <v>172</v>
      </c>
      <c r="CG26" s="10">
        <f t="shared" si="255"/>
        <v>301</v>
      </c>
      <c r="CH26" s="10">
        <f t="shared" si="255"/>
        <v>309</v>
      </c>
      <c r="CI26" s="10">
        <f t="shared" si="255"/>
        <v>248</v>
      </c>
      <c r="CJ26" s="10">
        <f t="shared" si="255"/>
        <v>300</v>
      </c>
      <c r="CK26" s="10">
        <f t="shared" si="255"/>
        <v>125</v>
      </c>
      <c r="CL26" s="10">
        <f t="shared" si="255"/>
        <v>165</v>
      </c>
      <c r="CM26" s="10">
        <f t="shared" si="255"/>
        <v>220</v>
      </c>
      <c r="CN26" s="10">
        <f t="shared" si="255"/>
        <v>224</v>
      </c>
      <c r="CO26" s="10">
        <f t="shared" si="255"/>
        <v>229</v>
      </c>
      <c r="CP26" s="10">
        <f t="shared" si="255"/>
        <v>260</v>
      </c>
      <c r="CQ26" s="10">
        <f t="shared" si="255"/>
        <v>185</v>
      </c>
      <c r="CR26" s="10">
        <f t="shared" si="255"/>
        <v>117</v>
      </c>
      <c r="CS26" s="10">
        <f t="shared" si="255"/>
        <v>99</v>
      </c>
      <c r="CT26" s="10">
        <f t="shared" si="255"/>
        <v>150</v>
      </c>
      <c r="CU26" s="10">
        <f t="shared" si="255"/>
        <v>188</v>
      </c>
      <c r="CV26" s="10">
        <f t="shared" si="255"/>
        <v>153</v>
      </c>
      <c r="CW26" s="10">
        <f t="shared" si="255"/>
        <v>156</v>
      </c>
      <c r="CX26" s="10">
        <f t="shared" si="255"/>
        <v>113</v>
      </c>
      <c r="CY26" s="10">
        <f t="shared" si="255"/>
        <v>76</v>
      </c>
      <c r="CZ26" s="10">
        <f t="shared" si="255"/>
        <v>54</v>
      </c>
      <c r="DA26" s="10">
        <f t="shared" si="255"/>
        <v>127</v>
      </c>
      <c r="DB26" s="10">
        <f t="shared" si="255"/>
        <v>141</v>
      </c>
      <c r="DC26" s="10">
        <f t="shared" si="255"/>
        <v>141</v>
      </c>
      <c r="DD26" s="10">
        <f t="shared" si="255"/>
        <v>117</v>
      </c>
      <c r="DE26" s="10">
        <f t="shared" si="255"/>
        <v>118</v>
      </c>
      <c r="DF26" s="10">
        <f t="shared" si="255"/>
        <v>39</v>
      </c>
      <c r="DG26" s="10">
        <f t="shared" si="255"/>
        <v>20</v>
      </c>
      <c r="DH26" s="10">
        <f t="shared" si="255"/>
        <v>92</v>
      </c>
      <c r="DI26" s="10">
        <f t="shared" si="255"/>
        <v>77</v>
      </c>
      <c r="DJ26" s="10">
        <f t="shared" si="255"/>
        <v>121</v>
      </c>
    </row>
    <row r="27" spans="1:160" s="10" customFormat="1" x14ac:dyDescent="0.25">
      <c r="A27" s="10" t="s">
        <v>27</v>
      </c>
      <c r="AY27" s="10">
        <f t="shared" ref="AY27:CW27" si="256">LN(AY26)</f>
        <v>0</v>
      </c>
      <c r="AZ27" s="10">
        <f t="shared" si="256"/>
        <v>1.0986122886681098</v>
      </c>
      <c r="BA27" s="10">
        <f t="shared" si="256"/>
        <v>0.69314718055994529</v>
      </c>
      <c r="BB27" s="10">
        <f t="shared" si="256"/>
        <v>0</v>
      </c>
      <c r="BC27" s="10">
        <f t="shared" si="256"/>
        <v>1.3862943611198906</v>
      </c>
      <c r="BD27" s="10">
        <f t="shared" si="256"/>
        <v>1.3862943611198906</v>
      </c>
      <c r="BE27" s="10">
        <f t="shared" si="256"/>
        <v>2.1972245773362196</v>
      </c>
      <c r="BF27" s="10">
        <f t="shared" si="256"/>
        <v>0.69314718055994529</v>
      </c>
      <c r="BG27" s="10">
        <f t="shared" si="256"/>
        <v>2.7725887222397811</v>
      </c>
      <c r="BH27" s="10">
        <f t="shared" si="256"/>
        <v>3.1780538303479458</v>
      </c>
      <c r="BI27" s="10">
        <f t="shared" si="256"/>
        <v>2.7725887222397811</v>
      </c>
      <c r="BJ27" s="10">
        <f t="shared" si="256"/>
        <v>2.3025850929940459</v>
      </c>
      <c r="BK27" s="10">
        <f t="shared" si="256"/>
        <v>3.3672958299864741</v>
      </c>
      <c r="BL27" s="10">
        <f t="shared" si="256"/>
        <v>3.5835189384561099</v>
      </c>
      <c r="BM27" s="10">
        <f t="shared" si="256"/>
        <v>3.8501476017100584</v>
      </c>
      <c r="BN27" s="10">
        <f t="shared" si="256"/>
        <v>4.1108738641733114</v>
      </c>
      <c r="BO27" s="10">
        <f t="shared" si="256"/>
        <v>4.4308167988433134</v>
      </c>
      <c r="BP27" s="10">
        <f t="shared" si="256"/>
        <v>4.4067192472642533</v>
      </c>
      <c r="BQ27" s="10">
        <f t="shared" si="256"/>
        <v>4.6821312271242199</v>
      </c>
      <c r="BR27" s="10">
        <f t="shared" si="256"/>
        <v>4.6443908991413725</v>
      </c>
      <c r="BS27" s="10">
        <f t="shared" si="256"/>
        <v>4.8675344504555822</v>
      </c>
      <c r="BT27" s="10">
        <f t="shared" si="256"/>
        <v>5.0498560072495371</v>
      </c>
      <c r="BU27" s="10">
        <f t="shared" si="256"/>
        <v>5.1704839950381514</v>
      </c>
      <c r="BV27" s="10">
        <f t="shared" si="256"/>
        <v>5.1239639794032588</v>
      </c>
      <c r="BW27" s="10">
        <f t="shared" si="256"/>
        <v>5.1298987149230735</v>
      </c>
      <c r="BX27" s="10">
        <f t="shared" si="256"/>
        <v>4.9416424226093039</v>
      </c>
      <c r="BY27" s="10">
        <f t="shared" si="256"/>
        <v>5.4205349992722862</v>
      </c>
      <c r="BZ27" s="10">
        <f t="shared" si="256"/>
        <v>5.3278761687895813</v>
      </c>
      <c r="CA27" s="10">
        <f t="shared" si="256"/>
        <v>5.8081424899804439</v>
      </c>
      <c r="CB27" s="10">
        <f t="shared" si="256"/>
        <v>5.5529595849216173</v>
      </c>
      <c r="CC27" s="10">
        <f t="shared" si="256"/>
        <v>4.8598124043616719</v>
      </c>
      <c r="CD27" s="10">
        <f t="shared" si="256"/>
        <v>4.9052747784384296</v>
      </c>
      <c r="CE27" s="10">
        <f t="shared" si="256"/>
        <v>5.0172798368149243</v>
      </c>
      <c r="CF27" s="10">
        <f t="shared" si="256"/>
        <v>5.1474944768134527</v>
      </c>
      <c r="CG27" s="10">
        <f t="shared" si="256"/>
        <v>5.7071102647488754</v>
      </c>
      <c r="CH27" s="10">
        <f t="shared" si="256"/>
        <v>5.7333412768977459</v>
      </c>
      <c r="CI27" s="10">
        <f t="shared" si="256"/>
        <v>5.5134287461649825</v>
      </c>
      <c r="CJ27" s="10">
        <f t="shared" si="256"/>
        <v>5.7037824746562009</v>
      </c>
      <c r="CK27" s="10">
        <f t="shared" si="256"/>
        <v>4.8283137373023015</v>
      </c>
      <c r="CL27" s="10">
        <f t="shared" si="256"/>
        <v>5.1059454739005803</v>
      </c>
      <c r="CM27" s="10">
        <f t="shared" si="256"/>
        <v>5.393627546352362</v>
      </c>
      <c r="CN27" s="10">
        <f t="shared" si="256"/>
        <v>5.4116460518550396</v>
      </c>
      <c r="CO27" s="10">
        <f t="shared" si="256"/>
        <v>5.43372200355424</v>
      </c>
      <c r="CP27" s="10">
        <f t="shared" si="256"/>
        <v>5.5606816310155276</v>
      </c>
      <c r="CQ27" s="10">
        <f t="shared" si="256"/>
        <v>5.2203558250783244</v>
      </c>
      <c r="CR27" s="10">
        <f t="shared" si="256"/>
        <v>4.7621739347977563</v>
      </c>
      <c r="CS27" s="10">
        <f t="shared" si="256"/>
        <v>4.5951198501345898</v>
      </c>
      <c r="CT27" s="10">
        <f t="shared" si="256"/>
        <v>5.0106352940962555</v>
      </c>
      <c r="CU27" s="10">
        <f t="shared" si="256"/>
        <v>5.2364419628299492</v>
      </c>
      <c r="CV27" s="10">
        <f t="shared" si="256"/>
        <v>5.0304379213924353</v>
      </c>
      <c r="CW27" s="10">
        <f t="shared" si="256"/>
        <v>5.0498560072495371</v>
      </c>
      <c r="CX27" s="10">
        <f t="shared" ref="CX27:DE27" si="257">LN(CX26)</f>
        <v>4.7273878187123408</v>
      </c>
      <c r="CY27" s="10">
        <f t="shared" si="257"/>
        <v>4.3307333402863311</v>
      </c>
      <c r="CZ27" s="10">
        <f t="shared" si="257"/>
        <v>3.9889840465642745</v>
      </c>
      <c r="DA27" s="10">
        <f t="shared" si="257"/>
        <v>4.8441870864585912</v>
      </c>
      <c r="DB27" s="10">
        <f t="shared" si="257"/>
        <v>4.9487598903781684</v>
      </c>
      <c r="DC27" s="10">
        <f t="shared" si="257"/>
        <v>4.9487598903781684</v>
      </c>
      <c r="DD27" s="10">
        <f t="shared" si="257"/>
        <v>4.7621739347977563</v>
      </c>
      <c r="DE27" s="10">
        <f t="shared" si="257"/>
        <v>4.7706846244656651</v>
      </c>
      <c r="DF27" s="10">
        <f t="shared" ref="DF27:DG27" si="258">LN(DF26)</f>
        <v>3.6635616461296463</v>
      </c>
      <c r="DG27" s="10">
        <f t="shared" si="258"/>
        <v>2.9957322735539909</v>
      </c>
      <c r="DH27" s="10">
        <f t="shared" ref="DH27:DI27" si="259">LN(DH26)</f>
        <v>4.5217885770490405</v>
      </c>
      <c r="DI27" s="10">
        <f t="shared" si="259"/>
        <v>4.3438054218536841</v>
      </c>
      <c r="DJ27" s="10">
        <f t="shared" ref="DJ27" si="260">LN(DJ26)</f>
        <v>4.7957905455967413</v>
      </c>
    </row>
    <row r="28" spans="1:160" s="10" customFormat="1" x14ac:dyDescent="0.25">
      <c r="A28" s="10" t="s">
        <v>13</v>
      </c>
      <c r="AW28" s="11">
        <f t="shared" ref="AW28:CB28" si="261">EXP(LN(AL11)*$DA$85+$DC$85)</f>
        <v>3.8342844640677027</v>
      </c>
      <c r="AX28" s="11">
        <f t="shared" si="261"/>
        <v>4.9229539770887332</v>
      </c>
      <c r="AY28" s="11">
        <f t="shared" si="261"/>
        <v>6.3205967897576842</v>
      </c>
      <c r="AZ28" s="11">
        <f t="shared" si="261"/>
        <v>8.1148158481404824</v>
      </c>
      <c r="BA28" s="11">
        <f t="shared" si="261"/>
        <v>10.417996215850332</v>
      </c>
      <c r="BB28" s="11">
        <f t="shared" si="261"/>
        <v>13.374279510290007</v>
      </c>
      <c r="BC28" s="11">
        <f t="shared" si="261"/>
        <v>17.168477681441271</v>
      </c>
      <c r="BD28" s="11">
        <f t="shared" si="261"/>
        <v>22.037450150196925</v>
      </c>
      <c r="BE28" s="11">
        <f t="shared" si="261"/>
        <v>28.28459995127222</v>
      </c>
      <c r="BF28" s="11">
        <f t="shared" si="261"/>
        <v>36.298302580857367</v>
      </c>
      <c r="BG28" s="11">
        <f t="shared" si="261"/>
        <v>46.575266353081652</v>
      </c>
      <c r="BH28" s="11">
        <f t="shared" si="261"/>
        <v>59.750031801583759</v>
      </c>
      <c r="BI28" s="11">
        <f t="shared" si="261"/>
        <v>76.632038944997944</v>
      </c>
      <c r="BJ28" s="11">
        <f t="shared" si="261"/>
        <v>98.251900379362283</v>
      </c>
      <c r="BK28" s="11">
        <f t="shared" si="261"/>
        <v>125.9186673670081</v>
      </c>
      <c r="BL28" s="11">
        <f t="shared" si="261"/>
        <v>161.28987980585575</v>
      </c>
      <c r="BM28" s="11">
        <f t="shared" si="261"/>
        <v>206.45590425724501</v>
      </c>
      <c r="BN28" s="11">
        <f t="shared" si="261"/>
        <v>264.03925275243881</v>
      </c>
      <c r="BO28" s="11">
        <f t="shared" si="261"/>
        <v>337.30787731196699</v>
      </c>
      <c r="BP28" s="11">
        <f t="shared" si="261"/>
        <v>430.29832286177106</v>
      </c>
      <c r="BQ28" s="11">
        <f t="shared" si="261"/>
        <v>547.93937834650433</v>
      </c>
      <c r="BR28" s="11">
        <f t="shared" si="261"/>
        <v>696.15862937276711</v>
      </c>
      <c r="BS28" s="11">
        <f t="shared" si="261"/>
        <v>881.94226838129543</v>
      </c>
      <c r="BT28" s="11">
        <f t="shared" si="261"/>
        <v>1021.9500194378306</v>
      </c>
      <c r="BU28" s="11">
        <f t="shared" si="261"/>
        <v>1181.8066025142411</v>
      </c>
      <c r="BV28" s="11">
        <f t="shared" si="261"/>
        <v>1363.5362743906555</v>
      </c>
      <c r="BW28" s="11">
        <f t="shared" si="261"/>
        <v>1569.1127879010201</v>
      </c>
      <c r="BX28" s="11">
        <f t="shared" si="261"/>
        <v>1800.3633323399399</v>
      </c>
      <c r="BY28" s="11">
        <f t="shared" si="261"/>
        <v>2058.8497221174066</v>
      </c>
      <c r="BZ28" s="11">
        <f t="shared" si="261"/>
        <v>2345.7290865590367</v>
      </c>
      <c r="CA28" s="11">
        <f t="shared" si="261"/>
        <v>2661.5999847687672</v>
      </c>
      <c r="CB28" s="11">
        <f t="shared" si="261"/>
        <v>2870.9966331391543</v>
      </c>
      <c r="CC28" s="11">
        <f t="shared" ref="CC28:DH28" si="262">EXP(LN(BR11)*$DA$85+$DC$85)</f>
        <v>3089.5014013371351</v>
      </c>
      <c r="CD28" s="11">
        <f t="shared" si="262"/>
        <v>3316.3849950682861</v>
      </c>
      <c r="CE28" s="11">
        <f t="shared" si="262"/>
        <v>3550.756871198003</v>
      </c>
      <c r="CF28" s="11">
        <f t="shared" si="262"/>
        <v>3791.5727792603875</v>
      </c>
      <c r="CG28" s="11">
        <f t="shared" si="262"/>
        <v>4037.648392149491</v>
      </c>
      <c r="CH28" s="11">
        <f t="shared" si="262"/>
        <v>4287.6789557337006</v>
      </c>
      <c r="CI28" s="11">
        <f t="shared" si="262"/>
        <v>4540.2644786855417</v>
      </c>
      <c r="CJ28" s="11">
        <f t="shared" si="262"/>
        <v>4793.9395714256334</v>
      </c>
      <c r="CK28" s="11">
        <f t="shared" si="262"/>
        <v>4938.8972829569357</v>
      </c>
      <c r="CL28" s="11">
        <f t="shared" si="262"/>
        <v>5081.0565436823663</v>
      </c>
      <c r="CM28" s="11">
        <f t="shared" si="262"/>
        <v>5220.072070413521</v>
      </c>
      <c r="CN28" s="11">
        <f t="shared" si="262"/>
        <v>5355.6317874895176</v>
      </c>
      <c r="CO28" s="11">
        <f t="shared" si="262"/>
        <v>5487.4589701402292</v>
      </c>
      <c r="CP28" s="11">
        <f t="shared" si="262"/>
        <v>5615.3136599503214</v>
      </c>
      <c r="CQ28" s="11">
        <f t="shared" si="262"/>
        <v>5738.9933665151411</v>
      </c>
      <c r="CR28" s="11">
        <f t="shared" si="262"/>
        <v>5858.3330908219314</v>
      </c>
      <c r="CS28" s="11">
        <f t="shared" si="262"/>
        <v>5973.2047239546264</v>
      </c>
      <c r="CT28" s="11">
        <f t="shared" si="262"/>
        <v>6083.5158888682545</v>
      </c>
      <c r="CU28" s="11">
        <f t="shared" si="262"/>
        <v>6189.2083029693886</v>
      </c>
      <c r="CV28" s="11">
        <f t="shared" si="262"/>
        <v>6290.2557451041075</v>
      </c>
      <c r="CW28" s="11">
        <f t="shared" si="262"/>
        <v>6386.6617125598414</v>
      </c>
      <c r="CX28" s="11">
        <f t="shared" si="262"/>
        <v>6478.4568522759864</v>
      </c>
      <c r="CY28" s="11">
        <f t="shared" si="262"/>
        <v>6565.6962461942448</v>
      </c>
      <c r="CZ28" s="11">
        <f t="shared" si="262"/>
        <v>6648.4566241903876</v>
      </c>
      <c r="DA28" s="11">
        <f t="shared" si="262"/>
        <v>6726.8335699522731</v>
      </c>
      <c r="DB28" s="11">
        <f t="shared" si="262"/>
        <v>6800.9387761138996</v>
      </c>
      <c r="DC28" s="11">
        <f t="shared" si="262"/>
        <v>6870.8973954660687</v>
      </c>
      <c r="DD28" s="11">
        <f t="shared" si="262"/>
        <v>6936.8455256071175</v>
      </c>
      <c r="DE28" s="11">
        <f t="shared" si="262"/>
        <v>6998.9278553417189</v>
      </c>
      <c r="DF28" s="11">
        <f t="shared" si="262"/>
        <v>7057.2954927616365</v>
      </c>
      <c r="DG28" s="11">
        <f t="shared" si="262"/>
        <v>7112.103987437441</v>
      </c>
      <c r="DH28" s="11">
        <f t="shared" si="262"/>
        <v>7163.5115526245881</v>
      </c>
      <c r="DI28" s="11">
        <f t="shared" ref="DI28:EG28" si="263">EXP(LN(CX11)*$DA$85+$DC$85)</f>
        <v>7211.6774878838878</v>
      </c>
      <c r="DJ28" s="11">
        <f t="shared" si="263"/>
        <v>7256.7607980234407</v>
      </c>
      <c r="DK28" s="11">
        <f t="shared" si="263"/>
        <v>7298.9190007356719</v>
      </c>
      <c r="DL28" s="11">
        <f t="shared" si="263"/>
        <v>7338.3071126498271</v>
      </c>
      <c r="DM28" s="11">
        <f t="shared" si="263"/>
        <v>7390.4485648565314</v>
      </c>
      <c r="DN28" s="11">
        <f t="shared" si="263"/>
        <v>7439.1051360103347</v>
      </c>
      <c r="DO28" s="11">
        <f t="shared" si="263"/>
        <v>7484.4624830050871</v>
      </c>
      <c r="DP28" s="11">
        <f t="shared" si="263"/>
        <v>7526.7032578270528</v>
      </c>
      <c r="DQ28" s="11">
        <f t="shared" si="263"/>
        <v>7566.0060032982628</v>
      </c>
      <c r="DR28" s="11">
        <f t="shared" si="263"/>
        <v>7602.5442560237343</v>
      </c>
      <c r="DS28" s="11">
        <f t="shared" si="263"/>
        <v>7636.4858367821498</v>
      </c>
      <c r="DT28" s="11">
        <f t="shared" si="263"/>
        <v>7667.9923083698941</v>
      </c>
      <c r="DU28" s="11">
        <f t="shared" si="263"/>
        <v>7697.2185812474754</v>
      </c>
      <c r="DV28" s="11">
        <f t="shared" si="263"/>
        <v>7724.3126481055697</v>
      </c>
      <c r="DW28" s="11">
        <f t="shared" si="263"/>
        <v>7749.4154295433227</v>
      </c>
      <c r="DX28" s="11">
        <f t="shared" si="263"/>
        <v>7772.6607143308429</v>
      </c>
      <c r="DY28" s="11">
        <f t="shared" si="263"/>
        <v>7794.1751791278775</v>
      </c>
      <c r="DZ28" s="11">
        <f t="shared" si="263"/>
        <v>7814.07847398176</v>
      </c>
      <c r="EA28" s="11">
        <f t="shared" si="263"/>
        <v>7832.4833613801438</v>
      </c>
      <c r="EB28" s="11">
        <f t="shared" si="263"/>
        <v>7849.4958980449192</v>
      </c>
      <c r="EC28" s="11">
        <f t="shared" si="263"/>
        <v>7865.2156499986031</v>
      </c>
      <c r="ED28" s="11">
        <f t="shared" si="263"/>
        <v>7879.7359326909673</v>
      </c>
      <c r="EE28" s="11">
        <f t="shared" si="263"/>
        <v>7893.1440691327016</v>
      </c>
      <c r="EF28" s="11">
        <f t="shared" si="263"/>
        <v>7905.5216600373496</v>
      </c>
      <c r="EG28" s="11">
        <f t="shared" si="263"/>
        <v>7916.9448609212232</v>
      </c>
      <c r="EH28" s="11">
        <f t="shared" ref="EH28" si="264">EXP(LN(DW11)*$DA$85+$DC$85)</f>
        <v>7927.4846619570462</v>
      </c>
      <c r="EI28" s="11">
        <f t="shared" ref="EI28" si="265">EXP(LN(DX11)*$DA$85+$DC$85)</f>
        <v>7937.2071671230397</v>
      </c>
      <c r="EJ28" s="11">
        <f t="shared" ref="EJ28" si="266">EXP(LN(DY11)*$DA$85+$DC$85)</f>
        <v>7946.1738698426116</v>
      </c>
      <c r="EK28" s="11">
        <f t="shared" ref="EK28" si="267">EXP(LN(DZ11)*$DA$85+$DC$85)</f>
        <v>7954.4419228771303</v>
      </c>
      <c r="EL28" s="11">
        <f t="shared" ref="EL28" si="268">EXP(LN(EA11)*$DA$85+$DC$85)</f>
        <v>7962.064400722651</v>
      </c>
      <c r="EM28" s="11">
        <f t="shared" ref="EM28" si="269">EXP(LN(EB11)*$DA$85+$DC$85)</f>
        <v>7969.0905531794515</v>
      </c>
      <c r="EN28" s="11">
        <f t="shared" ref="EN28" si="270">EXP(LN(EC11)*$DA$85+$DC$85)</f>
        <v>7975.5660491168683</v>
      </c>
      <c r="EO28" s="11">
        <f t="shared" ref="EO28" si="271">EXP(LN(ED11)*$DA$85+$DC$85)</f>
        <v>7981.5332097542769</v>
      </c>
      <c r="EP28" s="11">
        <f t="shared" ref="EP28" si="272">EXP(LN(EE11)*$DA$85+$DC$85)</f>
        <v>7987.031231027072</v>
      </c>
      <c r="EQ28" s="11">
        <f t="shared" ref="EQ28" si="273">EXP(LN(EF11)*$DA$85+$DC$85)</f>
        <v>7992.0963948115505</v>
      </c>
      <c r="ER28" s="11">
        <f t="shared" ref="ER28" si="274">EXP(LN(EG11)*$DA$85+$DC$85)</f>
        <v>7996.7622689505242</v>
      </c>
      <c r="ES28" s="11">
        <f t="shared" ref="ES28" si="275">EXP(LN(EH11)*$DA$85+$DC$85)</f>
        <v>8001.0598961563428</v>
      </c>
      <c r="ET28" s="11">
        <f t="shared" ref="ET28" si="276">EXP(LN(EI11)*$DA$85+$DC$85)</f>
        <v>8005.0179719759481</v>
      </c>
      <c r="EU28" s="11">
        <f t="shared" ref="EU28" si="277">EXP(LN(EJ11)*$DA$85+$DC$85)</f>
        <v>8008.6630120865666</v>
      </c>
      <c r="EV28" s="11">
        <f t="shared" ref="EV28" si="278">EXP(LN(EK11)*$DA$85+$DC$85)</f>
        <v>8012.0195092546974</v>
      </c>
      <c r="EW28" s="11">
        <f t="shared" ref="EW28" si="279">EXP(LN(EL11)*$DA$85+$DC$85)</f>
        <v>8015.1100803388053</v>
      </c>
      <c r="EX28" s="11">
        <f t="shared" ref="EX28" si="280">EXP(LN(EM11)*$DA$85+$DC$85)</f>
        <v>8017.9556037494522</v>
      </c>
      <c r="EY28" s="11">
        <f t="shared" ref="EY28" si="281">EXP(LN(EN11)*$DA$85+$DC$85)</f>
        <v>8020.5753478028564</v>
      </c>
      <c r="EZ28" s="11">
        <f t="shared" ref="EZ28" si="282">EXP(LN(EO11)*$DA$85+$DC$85)</f>
        <v>8022.987090416269</v>
      </c>
      <c r="FA28" s="11">
        <f t="shared" ref="FA28" si="283">EXP(LN(EP11)*$DA$85+$DC$85)</f>
        <v>8025.207230598553</v>
      </c>
      <c r="FB28" s="11">
        <f t="shared" ref="FB28" si="284">EXP(LN(EQ11)*$DA$85+$DC$85)</f>
        <v>8027.2508921881235</v>
      </c>
      <c r="FC28" s="11">
        <f t="shared" ref="FC28" si="285">EXP(LN(ER11)*$DA$85+$DC$85)</f>
        <v>8029.1320202842171</v>
      </c>
      <c r="FD28" s="11">
        <f t="shared" ref="FD28" si="286">EXP(LN(ES11)*$DA$85+$DC$85)</f>
        <v>8030.8634708072632</v>
      </c>
    </row>
    <row r="29" spans="1:160" s="11" customFormat="1" x14ac:dyDescent="0.25">
      <c r="A29" s="11" t="s">
        <v>35</v>
      </c>
      <c r="AZ29" s="11">
        <f t="shared" ref="AZ29:CE29" si="287">EXP(LN(AO13)*$DA$85+$DC$85)</f>
        <v>2.4272810664361315</v>
      </c>
      <c r="BA29" s="11">
        <f t="shared" si="287"/>
        <v>3.1150900778683304</v>
      </c>
      <c r="BB29" s="11">
        <f t="shared" si="287"/>
        <v>3.9972187583126511</v>
      </c>
      <c r="BC29" s="11">
        <f t="shared" si="287"/>
        <v>5.1281900516788372</v>
      </c>
      <c r="BD29" s="11">
        <f t="shared" si="287"/>
        <v>6.5775823037512184</v>
      </c>
      <c r="BE29" s="11">
        <f t="shared" si="287"/>
        <v>8.4340298201865576</v>
      </c>
      <c r="BF29" s="11">
        <f t="shared" si="287"/>
        <v>10.81018502479392</v>
      </c>
      <c r="BG29" s="11">
        <f t="shared" si="287"/>
        <v>13.848806528325181</v>
      </c>
      <c r="BH29" s="11">
        <f t="shared" si="287"/>
        <v>17.730118381252613</v>
      </c>
      <c r="BI29" s="11">
        <f t="shared" si="287"/>
        <v>22.680523931961147</v>
      </c>
      <c r="BJ29" s="11">
        <f t="shared" si="287"/>
        <v>28.982622051207684</v>
      </c>
      <c r="BK29" s="11">
        <f t="shared" si="287"/>
        <v>36.986217437669666</v>
      </c>
      <c r="BL29" s="11">
        <f t="shared" si="287"/>
        <v>47.119574372228733</v>
      </c>
      <c r="BM29" s="11">
        <f t="shared" si="287"/>
        <v>59.899449143142462</v>
      </c>
      <c r="BN29" s="11">
        <f t="shared" si="287"/>
        <v>75.937355047819551</v>
      </c>
      <c r="BO29" s="11">
        <f t="shared" si="287"/>
        <v>91.785611512164351</v>
      </c>
      <c r="BP29" s="11">
        <f t="shared" si="287"/>
        <v>107.4855416446492</v>
      </c>
      <c r="BQ29" s="11">
        <f t="shared" si="287"/>
        <v>123.10451049688926</v>
      </c>
      <c r="BR29" s="11">
        <f t="shared" si="287"/>
        <v>138.74613603241346</v>
      </c>
      <c r="BS29" s="11">
        <f t="shared" si="287"/>
        <v>154.56436121164475</v>
      </c>
      <c r="BT29" s="11">
        <f t="shared" si="287"/>
        <v>170.78281013429219</v>
      </c>
      <c r="BU29" s="11">
        <f t="shared" si="287"/>
        <v>187.72124178603369</v>
      </c>
      <c r="BV29" s="11">
        <f t="shared" si="287"/>
        <v>205.83127302959744</v>
      </c>
      <c r="BW29" s="11">
        <f t="shared" si="287"/>
        <v>219.59155802637332</v>
      </c>
      <c r="BX29" s="11">
        <f t="shared" si="287"/>
        <v>230.24986204455666</v>
      </c>
      <c r="BY29" s="11">
        <f t="shared" si="287"/>
        <v>239.59704816039928</v>
      </c>
      <c r="BZ29" s="11">
        <f t="shared" si="287"/>
        <v>245.10299027897682</v>
      </c>
      <c r="CA29" s="11">
        <f t="shared" si="287"/>
        <v>247.28540682491993</v>
      </c>
      <c r="CB29" s="11">
        <f t="shared" si="287"/>
        <v>246.84045899775273</v>
      </c>
      <c r="CC29" s="11">
        <f t="shared" si="287"/>
        <v>244.66369099989805</v>
      </c>
      <c r="CD29" s="11">
        <f t="shared" si="287"/>
        <v>241.8675113071352</v>
      </c>
      <c r="CE29" s="11">
        <f t="shared" si="287"/>
        <v>239.79308303273231</v>
      </c>
      <c r="CF29" s="11">
        <f t="shared" ref="CF29:DK29" si="288">EXP(LN(BU13)*$DA$85+$DC$85)</f>
        <v>235.09115380376625</v>
      </c>
      <c r="CG29" s="11">
        <f t="shared" si="288"/>
        <v>230.50607454286981</v>
      </c>
      <c r="CH29" s="11">
        <f t="shared" si="288"/>
        <v>221.66645859983223</v>
      </c>
      <c r="CI29" s="11">
        <f t="shared" si="288"/>
        <v>209.55185863219089</v>
      </c>
      <c r="CJ29" s="11">
        <f t="shared" si="288"/>
        <v>195.20368675080388</v>
      </c>
      <c r="CK29" s="11">
        <f t="shared" si="288"/>
        <v>179.71397605811569</v>
      </c>
      <c r="CL29" s="11">
        <f t="shared" si="288"/>
        <v>164.21278529675558</v>
      </c>
      <c r="CM29" s="11">
        <f t="shared" si="288"/>
        <v>149.85461009552148</v>
      </c>
      <c r="CN29" s="11">
        <f t="shared" si="288"/>
        <v>137.8042244260713</v>
      </c>
      <c r="CO29" s="11">
        <f t="shared" si="288"/>
        <v>129.22241324805998</v>
      </c>
      <c r="CP29" s="11">
        <f t="shared" si="288"/>
        <v>125.25206767698953</v>
      </c>
      <c r="CQ29" s="11">
        <f t="shared" si="288"/>
        <v>121.09731072698909</v>
      </c>
      <c r="CR29" s="11">
        <f t="shared" si="288"/>
        <v>116.79370777229839</v>
      </c>
      <c r="CS29" s="11">
        <f t="shared" si="288"/>
        <v>112.37613836388152</v>
      </c>
      <c r="CT29" s="11">
        <f t="shared" si="288"/>
        <v>107.87830068441787</v>
      </c>
      <c r="CU29" s="11">
        <f t="shared" si="288"/>
        <v>103.33228597931979</v>
      </c>
      <c r="CV29" s="11">
        <f t="shared" si="288"/>
        <v>98.76822776167495</v>
      </c>
      <c r="CW29" s="11">
        <f t="shared" si="288"/>
        <v>94.214027363985451</v>
      </c>
      <c r="CX29" s="11">
        <f t="shared" si="288"/>
        <v>89.695154539048985</v>
      </c>
      <c r="CY29" s="11">
        <f t="shared" si="288"/>
        <v>85.23451939463321</v>
      </c>
      <c r="CZ29" s="11">
        <f t="shared" si="288"/>
        <v>80.852410036601697</v>
      </c>
      <c r="DA29" s="11">
        <f t="shared" si="288"/>
        <v>76.566488907960562</v>
      </c>
      <c r="DB29" s="11">
        <f t="shared" si="288"/>
        <v>72.391839928365755</v>
      </c>
      <c r="DC29" s="11">
        <f t="shared" si="288"/>
        <v>68.341058115469394</v>
      </c>
      <c r="DD29" s="11">
        <f t="shared" si="288"/>
        <v>64.424373343742502</v>
      </c>
      <c r="DE29" s="11">
        <f t="shared" si="288"/>
        <v>60.649800195646286</v>
      </c>
      <c r="DF29" s="11">
        <f t="shared" si="288"/>
        <v>57.023306408539312</v>
      </c>
      <c r="DG29" s="11">
        <f t="shared" si="288"/>
        <v>53.548993145039582</v>
      </c>
      <c r="DH29" s="11">
        <f t="shared" si="288"/>
        <v>50.927997657046241</v>
      </c>
      <c r="DI29" s="11">
        <f t="shared" si="288"/>
        <v>48.975409288502071</v>
      </c>
      <c r="DJ29" s="11">
        <f t="shared" si="288"/>
        <v>47.5161643315558</v>
      </c>
      <c r="DK29" s="11">
        <f t="shared" si="288"/>
        <v>46.384927512059747</v>
      </c>
      <c r="DL29" s="11">
        <f t="shared" ref="DL29:EG29" si="289">EXP(LN(DA13)*$DA$85+$DC$85)</f>
        <v>45.425910232474955</v>
      </c>
      <c r="DM29" s="11">
        <f t="shared" si="289"/>
        <v>44.492635872394509</v>
      </c>
      <c r="DN29" s="11">
        <f t="shared" si="289"/>
        <v>43.447661751665663</v>
      </c>
      <c r="DO29" s="11">
        <f t="shared" si="289"/>
        <v>42.162266588546508</v>
      </c>
      <c r="DP29" s="11">
        <f t="shared" si="289"/>
        <v>40.516111468510744</v>
      </c>
      <c r="DQ29" s="11">
        <f t="shared" si="289"/>
        <v>38.396881506109786</v>
      </c>
      <c r="DR29" s="11">
        <f t="shared" si="289"/>
        <v>35.699914555560682</v>
      </c>
      <c r="DS29" s="11">
        <f t="shared" si="289"/>
        <v>33.166282334869607</v>
      </c>
      <c r="DT29" s="11">
        <f t="shared" si="289"/>
        <v>30.789919218120755</v>
      </c>
      <c r="DU29" s="11">
        <f t="shared" si="289"/>
        <v>28.564378947920861</v>
      </c>
      <c r="DV29" s="11">
        <f t="shared" si="289"/>
        <v>26.482957722694458</v>
      </c>
      <c r="DW29" s="11">
        <f t="shared" si="289"/>
        <v>24.538800611996116</v>
      </c>
      <c r="DX29" s="11">
        <f t="shared" si="289"/>
        <v>22.724992422884633</v>
      </c>
      <c r="DY29" s="11">
        <f t="shared" si="289"/>
        <v>21.034634270476651</v>
      </c>
      <c r="DZ29" s="11">
        <f t="shared" si="289"/>
        <v>19.460907171036094</v>
      </c>
      <c r="EA29" s="11">
        <f t="shared" si="289"/>
        <v>17.997123990012994</v>
      </c>
      <c r="EB29" s="11">
        <f t="shared" si="289"/>
        <v>16.636771052426823</v>
      </c>
      <c r="EC29" s="11">
        <f t="shared" si="289"/>
        <v>15.373540669294556</v>
      </c>
      <c r="ED29" s="11">
        <f t="shared" si="289"/>
        <v>14.20135576017497</v>
      </c>
      <c r="EE29" s="11">
        <f t="shared" si="289"/>
        <v>13.114387665490161</v>
      </c>
      <c r="EF29" s="11">
        <f t="shared" si="289"/>
        <v>12.107068148815634</v>
      </c>
      <c r="EG29" s="11">
        <f t="shared" si="289"/>
        <v>11.174096493255147</v>
      </c>
      <c r="EH29" s="11">
        <f t="shared" ref="EH29" si="290">EXP(LN(DW13)*$DA$85+$DC$85)</f>
        <v>10.310442500696137</v>
      </c>
      <c r="EI29" s="11">
        <f t="shared" ref="EI29" si="291">EXP(LN(DX13)*$DA$85+$DC$85)</f>
        <v>9.5113461106340456</v>
      </c>
      <c r="EJ29" s="11">
        <f t="shared" ref="EJ29" si="292">EXP(LN(DY13)*$DA$85+$DC$85)</f>
        <v>8.7723142680531172</v>
      </c>
      <c r="EK29" s="11">
        <f t="shared" ref="EK29" si="293">EXP(LN(DZ13)*$DA$85+$DC$85)</f>
        <v>8.0891155886640611</v>
      </c>
      <c r="EL29" s="11">
        <f t="shared" ref="EL29" si="294">EXP(LN(EA13)*$DA$85+$DC$85)</f>
        <v>7.4577732952382183</v>
      </c>
      <c r="EM29" s="11">
        <f>EXP(LN(EB13)*$DA$85+$DC$85)</f>
        <v>6.8745568311206879</v>
      </c>
      <c r="EN29" s="11">
        <f t="shared" ref="EN29" si="295">EXP(LN(EC13)*$DA$85+$DC$85)</f>
        <v>6.335972496227714</v>
      </c>
      <c r="EO29" s="11">
        <f t="shared" ref="EO29" si="296">EXP(LN(ED13)*$DA$85+$DC$85)</f>
        <v>5.8387533967411107</v>
      </c>
      <c r="EP29" s="11">
        <f t="shared" ref="EP29" si="297">EXP(LN(EE13)*$DA$85+$DC$85)</f>
        <v>5.3798489519603265</v>
      </c>
      <c r="EQ29" s="11">
        <f t="shared" ref="EQ29" si="298">EXP(LN(EF13)*$DA$85+$DC$85)</f>
        <v>4.9564141599413292</v>
      </c>
      <c r="ER29" s="11">
        <f t="shared" ref="ER29" si="299">EXP(LN(EG13)*$DA$85+$DC$85)</f>
        <v>4.565798787159399</v>
      </c>
      <c r="ES29" s="11">
        <f t="shared" ref="ES29" si="300">EXP(LN(EH13)*$DA$85+$DC$85)</f>
        <v>4.2055366159942835</v>
      </c>
      <c r="ET29" s="11">
        <f t="shared" ref="ET29" si="301">EXP(LN(EI13)*$DA$85+$DC$85)</f>
        <v>3.8733348568429187</v>
      </c>
      <c r="EU29" s="11">
        <f t="shared" ref="EU29" si="302">EXP(LN(EJ13)*$DA$85+$DC$85)</f>
        <v>3.567063808651052</v>
      </c>
      <c r="EV29" s="11">
        <f t="shared" ref="EV29" si="303">EXP(LN(EK13)*$DA$85+$DC$85)</f>
        <v>3.2847468321519613</v>
      </c>
      <c r="EW29" s="11">
        <f t="shared" ref="EW29" si="304">EXP(LN(EL13)*$DA$85+$DC$85)</f>
        <v>3.0245506836831546</v>
      </c>
      <c r="EX29" s="11">
        <f t="shared" ref="EX29" si="305">EXP(LN(EM13)*$DA$85+$DC$85)</f>
        <v>2.7847762437389196</v>
      </c>
      <c r="EY29" s="11">
        <f t="shared" ref="EY29" si="306">EXP(LN(EN13)*$DA$85+$DC$85)</f>
        <v>2.5638496630343264</v>
      </c>
      <c r="EZ29" s="11">
        <f t="shared" ref="EZ29" si="307">EXP(LN(EO13)*$DA$85+$DC$85)</f>
        <v>2.3603139395023995</v>
      </c>
      <c r="FA29" s="11">
        <f t="shared" ref="FA29" si="308">EXP(LN(EP13)*$DA$85+$DC$85)</f>
        <v>2.1728209320181273</v>
      </c>
      <c r="FB29" s="11">
        <f t="shared" ref="FB29" si="309">EXP(LN(EQ13)*$DA$85+$DC$85)</f>
        <v>2.0001238105003885</v>
      </c>
      <c r="FC29" s="11">
        <f t="shared" ref="FC29" si="310">EXP(LN(ER13)*$DA$85+$DC$85)</f>
        <v>1.8410699371513393</v>
      </c>
      <c r="FD29" s="11">
        <f t="shared" ref="FD29" si="311">EXP(LN(ES13)*$DA$85+$DC$85)</f>
        <v>1.6945941697691029</v>
      </c>
    </row>
    <row r="30" spans="1:160" s="45" customFormat="1" x14ac:dyDescent="0.25">
      <c r="A30" s="45" t="s">
        <v>36</v>
      </c>
      <c r="AZ30" s="45">
        <f t="shared" ref="AZ30:BB30" si="312">LN(AZ29)</f>
        <v>0.88677172821232286</v>
      </c>
      <c r="BA30" s="45">
        <f t="shared" si="312"/>
        <v>1.1362580692750326</v>
      </c>
      <c r="BB30" s="45">
        <f t="shared" si="312"/>
        <v>1.3855988088576527</v>
      </c>
      <c r="BC30" s="45">
        <f>LN(BC29)</f>
        <v>1.6347527804914419</v>
      </c>
      <c r="BD30" s="45">
        <f t="shared" ref="BD30:DO30" si="313">LN(BD29)</f>
        <v>1.883667246777053</v>
      </c>
      <c r="BE30" s="45">
        <f t="shared" si="313"/>
        <v>2.1322746910291155</v>
      </c>
      <c r="BF30" s="45">
        <f t="shared" si="313"/>
        <v>2.380488747581782</v>
      </c>
      <c r="BG30" s="45">
        <f t="shared" si="313"/>
        <v>2.6281990576803338</v>
      </c>
      <c r="BH30" s="45">
        <f t="shared" si="313"/>
        <v>2.8752647969534264</v>
      </c>
      <c r="BI30" s="45">
        <f t="shared" si="313"/>
        <v>3.1215065796492141</v>
      </c>
      <c r="BJ30" s="45">
        <f t="shared" si="313"/>
        <v>3.3666964107571298</v>
      </c>
      <c r="BK30" s="45">
        <f t="shared" si="313"/>
        <v>3.6105453415636344</v>
      </c>
      <c r="BL30" s="45">
        <f t="shared" si="313"/>
        <v>3.8526885064550971</v>
      </c>
      <c r="BM30" s="45">
        <f t="shared" si="313"/>
        <v>4.0926673088043675</v>
      </c>
      <c r="BN30" s="45">
        <f t="shared" si="313"/>
        <v>4.3299087246977477</v>
      </c>
      <c r="BO30" s="45">
        <f t="shared" si="313"/>
        <v>4.5194555480016065</v>
      </c>
      <c r="BP30" s="45">
        <f t="shared" si="313"/>
        <v>4.6773563421934305</v>
      </c>
      <c r="BQ30" s="45">
        <f t="shared" si="313"/>
        <v>4.8130336734361991</v>
      </c>
      <c r="BR30" s="45">
        <f t="shared" si="313"/>
        <v>4.9326459038237314</v>
      </c>
      <c r="BS30" s="45">
        <f t="shared" si="313"/>
        <v>5.0406105870151645</v>
      </c>
      <c r="BT30" s="45">
        <f t="shared" si="313"/>
        <v>5.1403926330477496</v>
      </c>
      <c r="BU30" s="45">
        <f t="shared" si="313"/>
        <v>5.2349581060014696</v>
      </c>
      <c r="BV30" s="45">
        <f t="shared" si="313"/>
        <v>5.3270567702111205</v>
      </c>
      <c r="BW30" s="45">
        <f t="shared" si="313"/>
        <v>5.3917692663935899</v>
      </c>
      <c r="BX30" s="45">
        <f t="shared" si="313"/>
        <v>5.4391650759802168</v>
      </c>
      <c r="BY30" s="45">
        <f t="shared" si="313"/>
        <v>5.4789585463006265</v>
      </c>
      <c r="BZ30" s="45">
        <f t="shared" si="313"/>
        <v>5.501678490700268</v>
      </c>
      <c r="CA30" s="45">
        <f t="shared" si="313"/>
        <v>5.5105431627778003</v>
      </c>
      <c r="CB30" s="45">
        <f t="shared" si="313"/>
        <v>5.5087422129461654</v>
      </c>
      <c r="CC30" s="45">
        <f t="shared" si="313"/>
        <v>5.4998845777466894</v>
      </c>
      <c r="CD30" s="45">
        <f t="shared" si="313"/>
        <v>5.4883901023006523</v>
      </c>
      <c r="CE30" s="45">
        <f t="shared" si="313"/>
        <v>5.4797763974431692</v>
      </c>
      <c r="CF30" s="45">
        <f t="shared" si="313"/>
        <v>5.4599733274615172</v>
      </c>
      <c r="CG30" s="45">
        <f t="shared" si="313"/>
        <v>5.4402772158546107</v>
      </c>
      <c r="CH30" s="45">
        <f t="shared" si="313"/>
        <v>5.4011738133399305</v>
      </c>
      <c r="CI30" s="45">
        <f t="shared" si="313"/>
        <v>5.3449712439675885</v>
      </c>
      <c r="CJ30" s="45">
        <f t="shared" si="313"/>
        <v>5.2740435608436869</v>
      </c>
      <c r="CK30" s="45">
        <f t="shared" si="313"/>
        <v>5.191366565156537</v>
      </c>
      <c r="CL30" s="45">
        <f t="shared" si="313"/>
        <v>5.101163058157324</v>
      </c>
      <c r="CM30" s="45">
        <f t="shared" si="313"/>
        <v>5.0096655580243254</v>
      </c>
      <c r="CN30" s="45">
        <f t="shared" si="313"/>
        <v>4.9258340143220849</v>
      </c>
      <c r="CO30" s="45">
        <f t="shared" si="313"/>
        <v>4.8615350534552473</v>
      </c>
      <c r="CP30" s="45">
        <f t="shared" si="313"/>
        <v>4.83032824822783</v>
      </c>
      <c r="CQ30" s="45">
        <f t="shared" si="313"/>
        <v>4.796594443268611</v>
      </c>
      <c r="CR30" s="45">
        <f t="shared" si="313"/>
        <v>4.7604091971304747</v>
      </c>
      <c r="CS30" s="45">
        <f t="shared" si="313"/>
        <v>4.72185162278614</v>
      </c>
      <c r="CT30" s="45">
        <f t="shared" si="313"/>
        <v>4.681003746241811</v>
      </c>
      <c r="CU30" s="45">
        <f t="shared" si="313"/>
        <v>4.6379498730757138</v>
      </c>
      <c r="CV30" s="45">
        <f t="shared" si="313"/>
        <v>4.5927759716758834</v>
      </c>
      <c r="CW30" s="45">
        <f t="shared" si="313"/>
        <v>4.5455690809419629</v>
      </c>
      <c r="CX30" s="45">
        <f t="shared" si="313"/>
        <v>4.4964167490889642</v>
      </c>
      <c r="CY30" s="45">
        <f t="shared" si="313"/>
        <v>4.4454065089952532</v>
      </c>
      <c r="CZ30" s="45">
        <f t="shared" si="313"/>
        <v>4.3926253943185065</v>
      </c>
      <c r="DA30" s="45">
        <f t="shared" ref="DA30:DB30" si="314">LN(DA29)</f>
        <v>4.3381594994042292</v>
      </c>
      <c r="DB30" s="45">
        <f t="shared" si="314"/>
        <v>4.2820935848678836</v>
      </c>
      <c r="DC30" s="45">
        <f t="shared" ref="DC30:DD30" si="315">LN(DC29)</f>
        <v>4.2245107296733622</v>
      </c>
      <c r="DD30" s="45">
        <f t="shared" si="315"/>
        <v>4.1654920295798687</v>
      </c>
      <c r="DE30" s="45">
        <f t="shared" ref="DE30:DF30" si="316">LN(DE29)</f>
        <v>4.1051163410012244</v>
      </c>
      <c r="DF30" s="45">
        <f t="shared" si="316"/>
        <v>4.0434600686244586</v>
      </c>
      <c r="DG30" s="45">
        <f t="shared" ref="DG30:DH30" si="317">LN(DG29)</f>
        <v>3.9805969945702087</v>
      </c>
      <c r="DH30" s="45">
        <f t="shared" si="317"/>
        <v>3.9304128245345176</v>
      </c>
      <c r="DI30" s="45">
        <f t="shared" si="313"/>
        <v>3.8913183208860787</v>
      </c>
      <c r="DJ30" s="45">
        <f t="shared" ref="DJ30" si="318">LN(DJ29)</f>
        <v>3.8610699548680634</v>
      </c>
      <c r="DK30" s="45">
        <f t="shared" si="313"/>
        <v>3.8369745683587242</v>
      </c>
      <c r="DL30" s="45">
        <f t="shared" si="313"/>
        <v>3.8160826522207136</v>
      </c>
      <c r="DM30" s="45">
        <f t="shared" si="313"/>
        <v>3.7953236894642668</v>
      </c>
      <c r="DN30" s="45">
        <f t="shared" si="313"/>
        <v>3.7715570355720995</v>
      </c>
      <c r="DO30" s="45">
        <f t="shared" si="313"/>
        <v>3.7415256643759198</v>
      </c>
      <c r="DP30" s="45">
        <f t="shared" ref="DP30:EG30" si="319">LN(DP29)</f>
        <v>3.7016997090427708</v>
      </c>
      <c r="DQ30" s="45">
        <f t="shared" si="319"/>
        <v>3.6479762455175164</v>
      </c>
      <c r="DR30" s="45">
        <f t="shared" si="319"/>
        <v>3.5751482953810676</v>
      </c>
      <c r="DS30" s="45">
        <f t="shared" si="319"/>
        <v>3.5015337675359186</v>
      </c>
      <c r="DT30" s="45">
        <f t="shared" si="319"/>
        <v>3.4271873382928488</v>
      </c>
      <c r="DU30" s="45">
        <f t="shared" si="319"/>
        <v>3.3521604502254156</v>
      </c>
      <c r="DV30" s="45">
        <f t="shared" si="319"/>
        <v>3.2765014213075974</v>
      </c>
      <c r="DW30" s="45">
        <f t="shared" si="319"/>
        <v>3.2002555632715683</v>
      </c>
      <c r="DX30" s="45">
        <f t="shared" si="319"/>
        <v>3.1234653066370681</v>
      </c>
      <c r="DY30" s="45">
        <f t="shared" si="319"/>
        <v>3.0461703301776017</v>
      </c>
      <c r="DZ30" s="45">
        <f t="shared" si="319"/>
        <v>2.9684076928879648</v>
      </c>
      <c r="EA30" s="45">
        <f t="shared" si="319"/>
        <v>2.8902119667976356</v>
      </c>
      <c r="EB30" s="45">
        <f t="shared" si="319"/>
        <v>2.8116153692333246</v>
      </c>
      <c r="EC30" s="45">
        <f t="shared" si="319"/>
        <v>2.7326478933695499</v>
      </c>
      <c r="ED30" s="45">
        <f t="shared" si="319"/>
        <v>2.6533374361183251</v>
      </c>
      <c r="EE30" s="45">
        <f t="shared" si="319"/>
        <v>2.5737099225978977</v>
      </c>
      <c r="EF30" s="45">
        <f t="shared" si="319"/>
        <v>2.4937894265869094</v>
      </c>
      <c r="EG30" s="45">
        <f t="shared" si="319"/>
        <v>2.4135982865156143</v>
      </c>
      <c r="EH30" s="45">
        <f t="shared" ref="EH30:FD30" si="320">LN(EH29)</f>
        <v>2.3331572166710064</v>
      </c>
      <c r="EI30" s="45">
        <f t="shared" si="320"/>
        <v>2.2524854134000085</v>
      </c>
      <c r="EJ30" s="45">
        <f t="shared" si="320"/>
        <v>2.1716006561853414</v>
      </c>
      <c r="EK30" s="45">
        <f t="shared" si="320"/>
        <v>2.0905194035448043</v>
      </c>
      <c r="EL30" s="45">
        <f t="shared" si="320"/>
        <v>2.0092568837668887</v>
      </c>
      <c r="EM30" s="45">
        <f t="shared" si="320"/>
        <v>1.9278271805470402</v>
      </c>
      <c r="EN30" s="45">
        <f t="shared" si="320"/>
        <v>1.846243313629552</v>
      </c>
      <c r="EO30" s="45">
        <f t="shared" si="320"/>
        <v>1.7645173145922834</v>
      </c>
      <c r="EP30" s="45">
        <f t="shared" si="320"/>
        <v>1.6826602979357537</v>
      </c>
      <c r="EQ30" s="45">
        <f t="shared" si="320"/>
        <v>1.6006825276565575</v>
      </c>
      <c r="ER30" s="45">
        <f t="shared" si="320"/>
        <v>1.5185934794973939</v>
      </c>
      <c r="ES30" s="45">
        <f t="shared" si="320"/>
        <v>1.4364018990747081</v>
      </c>
      <c r="ET30" s="45">
        <f t="shared" si="320"/>
        <v>1.3541158560885176</v>
      </c>
      <c r="EU30" s="45">
        <f t="shared" si="320"/>
        <v>1.271742794820919</v>
      </c>
      <c r="EV30" s="45">
        <f t="shared" si="320"/>
        <v>1.1892895811286319</v>
      </c>
      <c r="EW30" s="45">
        <f t="shared" si="320"/>
        <v>1.1067625461308719</v>
      </c>
      <c r="EX30" s="45">
        <f t="shared" si="320"/>
        <v>1.024167526790297</v>
      </c>
      <c r="EY30" s="45">
        <f t="shared" si="320"/>
        <v>0.94150990357743425</v>
      </c>
      <c r="EZ30" s="45">
        <f t="shared" si="320"/>
        <v>0.85879463540333079</v>
      </c>
      <c r="FA30" s="45">
        <f t="shared" si="320"/>
        <v>0.77602629199660944</v>
      </c>
      <c r="FB30" s="45">
        <f t="shared" si="320"/>
        <v>0.69320908389408864</v>
      </c>
      <c r="FC30" s="45">
        <f t="shared" si="320"/>
        <v>0.61034689020475019</v>
      </c>
      <c r="FD30" s="45">
        <f t="shared" si="320"/>
        <v>0.52744328430015042</v>
      </c>
    </row>
    <row r="31" spans="1:160" s="11" customFormat="1" x14ac:dyDescent="0.25">
      <c r="A31" s="11" t="s">
        <v>30</v>
      </c>
      <c r="AZ31" s="11">
        <f t="shared" ref="AZ31:CE31" si="321">EXP(LN(AO15)*$DA$85+$DC$85)</f>
        <v>1.2044816134988043</v>
      </c>
      <c r="BA31" s="11">
        <f t="shared" si="321"/>
        <v>1.7052934713652756</v>
      </c>
      <c r="BB31" s="11">
        <f t="shared" si="321"/>
        <v>2.3864835105911086</v>
      </c>
      <c r="BC31" s="11">
        <f t="shared" si="321"/>
        <v>3.301247615746786</v>
      </c>
      <c r="BD31" s="11">
        <f t="shared" si="321"/>
        <v>4.5139642706546743</v>
      </c>
      <c r="BE31" s="11">
        <f t="shared" si="321"/>
        <v>6.100964358165232</v>
      </c>
      <c r="BF31" s="11">
        <f t="shared" si="321"/>
        <v>8.1507807772798753</v>
      </c>
      <c r="BG31" s="11">
        <f t="shared" si="321"/>
        <v>10.763667939837367</v>
      </c>
      <c r="BH31" s="11">
        <f t="shared" si="321"/>
        <v>14.050174691418993</v>
      </c>
      <c r="BI31" s="11">
        <f t="shared" si="321"/>
        <v>18.128568453992781</v>
      </c>
      <c r="BJ31" s="11">
        <f t="shared" si="321"/>
        <v>23.120948781602888</v>
      </c>
      <c r="BK31" s="11">
        <f t="shared" si="321"/>
        <v>29.147958766848486</v>
      </c>
      <c r="BL31" s="11">
        <f t="shared" si="321"/>
        <v>36.322103815000396</v>
      </c>
      <c r="BM31" s="11">
        <f t="shared" si="321"/>
        <v>44.739816477697893</v>
      </c>
      <c r="BN31" s="11">
        <f t="shared" si="321"/>
        <v>54.472556152186698</v>
      </c>
      <c r="BO31" s="11">
        <f t="shared" si="321"/>
        <v>65.557391705710629</v>
      </c>
      <c r="BP31" s="11">
        <f t="shared" si="321"/>
        <v>77.987667467696468</v>
      </c>
      <c r="BQ31" s="11">
        <f t="shared" si="321"/>
        <v>91.704479509145386</v>
      </c>
      <c r="BR31" s="11">
        <f t="shared" si="321"/>
        <v>106.58976957120929</v>
      </c>
      <c r="BS31" s="11">
        <f t="shared" si="321"/>
        <v>122.46185973339929</v>
      </c>
      <c r="BT31" s="11">
        <f t="shared" si="321"/>
        <v>139.07418756285966</v>
      </c>
      <c r="BU31" s="11">
        <f t="shared" si="321"/>
        <v>156.11785181380719</v>
      </c>
      <c r="BV31" s="11">
        <f t="shared" si="321"/>
        <v>173.22834489210004</v>
      </c>
      <c r="BW31" s="11">
        <f t="shared" si="321"/>
        <v>189.99654307268545</v>
      </c>
      <c r="BX31" s="11">
        <f t="shared" si="321"/>
        <v>205.98367225501573</v>
      </c>
      <c r="BY31" s="11">
        <f t="shared" si="321"/>
        <v>220.73959821692014</v>
      </c>
      <c r="BZ31" s="11">
        <f t="shared" si="321"/>
        <v>233.8234440413529</v>
      </c>
      <c r="CA31" s="11">
        <f t="shared" si="321"/>
        <v>244.82525324348993</v>
      </c>
      <c r="CB31" s="11">
        <f t="shared" si="321"/>
        <v>253.38723111307448</v>
      </c>
      <c r="CC31" s="11">
        <f t="shared" si="321"/>
        <v>259.22303628380121</v>
      </c>
      <c r="CD31" s="11">
        <f t="shared" si="321"/>
        <v>262.13367409074726</v>
      </c>
      <c r="CE31" s="11">
        <f t="shared" si="321"/>
        <v>262.01876188483044</v>
      </c>
      <c r="CF31" s="11">
        <f t="shared" ref="CF31:DK31" si="322">EXP(LN(BU15)*$DA$85+$DC$85)</f>
        <v>240.08175405577467</v>
      </c>
      <c r="CG31" s="11">
        <f t="shared" si="322"/>
        <v>227.46825768048305</v>
      </c>
      <c r="CH31" s="11">
        <f t="shared" si="322"/>
        <v>215.51745344285644</v>
      </c>
      <c r="CI31" s="11">
        <f t="shared" si="322"/>
        <v>204.19452459928416</v>
      </c>
      <c r="CJ31" s="11">
        <f t="shared" si="322"/>
        <v>193.46648362000545</v>
      </c>
      <c r="CK31" s="11">
        <f t="shared" si="322"/>
        <v>183.30207608525194</v>
      </c>
      <c r="CL31" s="11">
        <f t="shared" si="322"/>
        <v>173.67168963052973</v>
      </c>
      <c r="CM31" s="11">
        <f t="shared" si="322"/>
        <v>164.54726767576284</v>
      </c>
      <c r="CN31" s="11">
        <f t="shared" si="322"/>
        <v>155.90222768696745</v>
      </c>
      <c r="CO31" s="11">
        <f t="shared" si="322"/>
        <v>147.7113837323177</v>
      </c>
      <c r="CP31" s="11">
        <f t="shared" si="322"/>
        <v>139.95087310699105</v>
      </c>
      <c r="CQ31" s="11">
        <f t="shared" si="322"/>
        <v>132.59808681301956</v>
      </c>
      <c r="CR31" s="11">
        <f t="shared" si="322"/>
        <v>125.63160369161578</v>
      </c>
      <c r="CS31" s="11">
        <f t="shared" si="322"/>
        <v>119.03112801607514</v>
      </c>
      <c r="CT31" s="11">
        <f t="shared" si="322"/>
        <v>112.7774303634463</v>
      </c>
      <c r="CU31" s="11">
        <f t="shared" si="322"/>
        <v>106.85229159270266</v>
      </c>
      <c r="CV31" s="11">
        <f t="shared" si="322"/>
        <v>101.23844976620947</v>
      </c>
      <c r="CW31" s="11">
        <f t="shared" si="322"/>
        <v>95.91954985984863</v>
      </c>
      <c r="CX31" s="11">
        <f t="shared" si="322"/>
        <v>90.880096115289135</v>
      </c>
      <c r="CY31" s="11">
        <f t="shared" si="322"/>
        <v>86.105406895590974</v>
      </c>
      <c r="CZ31" s="11">
        <f t="shared" si="322"/>
        <v>81.581571912619992</v>
      </c>
      <c r="DA31" s="11">
        <f t="shared" si="322"/>
        <v>77.295411701663895</v>
      </c>
      <c r="DB31" s="11">
        <f t="shared" si="322"/>
        <v>73.234439225183678</v>
      </c>
      <c r="DC31" s="11">
        <f t="shared" si="322"/>
        <v>69.386823493840879</v>
      </c>
      <c r="DD31" s="11">
        <f t="shared" si="322"/>
        <v>65.74135509881566</v>
      </c>
      <c r="DE31" s="11">
        <f t="shared" si="322"/>
        <v>62.287413554998814</v>
      </c>
      <c r="DF31" s="11">
        <f t="shared" si="322"/>
        <v>59.014936359919062</v>
      </c>
      <c r="DG31" s="11">
        <f t="shared" si="322"/>
        <v>55.914389678262609</v>
      </c>
      <c r="DH31" s="11">
        <f t="shared" si="322"/>
        <v>52.976740566578968</v>
      </c>
      <c r="DI31" s="11">
        <f t="shared" si="322"/>
        <v>50.193430657255078</v>
      </c>
      <c r="DJ31" s="11">
        <f t="shared" si="322"/>
        <v>47.556351225089422</v>
      </c>
      <c r="DK31" s="11">
        <f t="shared" si="322"/>
        <v>45.057819563827081</v>
      </c>
      <c r="DL31" s="11">
        <f t="shared" ref="DL31:EG31" si="323">EXP(LN(DA15)*$DA$85+$DC$85)</f>
        <v>42.690556603832071</v>
      </c>
      <c r="DM31" s="11">
        <f t="shared" si="323"/>
        <v>40.447665705690255</v>
      </c>
      <c r="DN31" s="11">
        <f t="shared" si="323"/>
        <v>38.322612567961187</v>
      </c>
      <c r="DO31" s="11">
        <f t="shared" si="323"/>
        <v>36.309206190542859</v>
      </c>
      <c r="DP31" s="11">
        <f t="shared" si="323"/>
        <v>34.401580838190043</v>
      </c>
      <c r="DQ31" s="11">
        <f t="shared" si="323"/>
        <v>32.594178951639357</v>
      </c>
      <c r="DR31" s="11">
        <f t="shared" si="323"/>
        <v>30.881734956555118</v>
      </c>
      <c r="DS31" s="11">
        <f t="shared" si="323"/>
        <v>29.259259923126582</v>
      </c>
      <c r="DT31" s="11">
        <f t="shared" si="323"/>
        <v>27.722027031624432</v>
      </c>
      <c r="DU31" s="11">
        <f t="shared" si="323"/>
        <v>26.265557801572523</v>
      </c>
      <c r="DV31" s="11">
        <f t="shared" si="323"/>
        <v>24.885609044416341</v>
      </c>
      <c r="DW31" s="11">
        <f t="shared" si="323"/>
        <v>23.578160501676408</v>
      </c>
      <c r="DX31" s="11">
        <f t="shared" si="323"/>
        <v>22.339403132572702</v>
      </c>
      <c r="DY31" s="11">
        <f t="shared" si="323"/>
        <v>21.165728016997619</v>
      </c>
      <c r="DZ31" s="11">
        <f t="shared" si="323"/>
        <v>20.053715841508492</v>
      </c>
      <c r="EA31" s="11">
        <f t="shared" si="323"/>
        <v>19.000126937708547</v>
      </c>
      <c r="EB31" s="11">
        <f t="shared" si="323"/>
        <v>18.001891843994649</v>
      </c>
      <c r="EC31" s="11">
        <f t="shared" si="323"/>
        <v>17.056102363175263</v>
      </c>
      <c r="ED31" s="11">
        <f t="shared" si="323"/>
        <v>16.160003089906329</v>
      </c>
      <c r="EE31" s="11">
        <f t="shared" si="323"/>
        <v>15.310983383261409</v>
      </c>
      <c r="EF31" s="11">
        <f t="shared" si="323"/>
        <v>14.506569761049832</v>
      </c>
      <c r="EG31" s="11">
        <f t="shared" si="323"/>
        <v>13.744418693724622</v>
      </c>
      <c r="EH31" s="11">
        <f t="shared" ref="EH31" si="324">EXP(LN(DW15)*$DA$85+$DC$85)</f>
        <v>13.022309776886619</v>
      </c>
      <c r="EI31" s="11">
        <f t="shared" ref="EI31" si="325">EXP(LN(DX15)*$DA$85+$DC$85)</f>
        <v>12.338139262493751</v>
      </c>
      <c r="EJ31" s="11">
        <f t="shared" ref="EJ31" si="326">EXP(LN(DY15)*$DA$85+$DC$85)</f>
        <v>11.689913929929938</v>
      </c>
      <c r="EK31" s="11">
        <f t="shared" ref="EK31" si="327">EXP(LN(DZ15)*$DA$85+$DC$85)</f>
        <v>11.075745279077841</v>
      </c>
      <c r="EL31" s="11">
        <f t="shared" ref="EL31" si="328">EXP(LN(EA15)*$DA$85+$DC$85)</f>
        <v>10.493844028477831</v>
      </c>
      <c r="EM31" s="11">
        <f t="shared" ref="EM31" si="329">EXP(LN(EB15)*$DA$85+$DC$85)</f>
        <v>9.9425149025446267</v>
      </c>
      <c r="EN31" s="11">
        <f t="shared" ref="EN31" si="330">EXP(LN(EC15)*$DA$85+$DC$85)</f>
        <v>9.4201516926549118</v>
      </c>
      <c r="EO31" s="11">
        <f t="shared" ref="EO31" si="331">EXP(LN(ED15)*$DA$85+$DC$85)</f>
        <v>8.9252325777171144</v>
      </c>
      <c r="EP31" s="11">
        <f t="shared" ref="EP31" si="332">EXP(LN(EE15)*$DA$85+$DC$85)</f>
        <v>8.4563156905907579</v>
      </c>
      <c r="EQ31" s="11">
        <f t="shared" ref="EQ31" si="333">EXP(LN(EF15)*$DA$85+$DC$85)</f>
        <v>8.0120349174387631</v>
      </c>
      <c r="ER31" s="11">
        <f t="shared" ref="ER31" si="334">EXP(LN(EG15)*$DA$85+$DC$85)</f>
        <v>7.591095917774739</v>
      </c>
      <c r="ES31" s="11">
        <f t="shared" ref="ES31" si="335">EXP(LN(EH15)*$DA$85+$DC$85)</f>
        <v>7.1922723536104378</v>
      </c>
      <c r="ET31" s="11">
        <f t="shared" ref="ET31" si="336">EXP(LN(EI15)*$DA$85+$DC$85)</f>
        <v>6.8144023167175058</v>
      </c>
      <c r="EU31" s="11">
        <f t="shared" ref="EU31" si="337">EXP(LN(EJ15)*$DA$85+$DC$85)</f>
        <v>6.4563849435949923</v>
      </c>
      <c r="EV31" s="11">
        <f t="shared" ref="EV31" si="338">EXP(LN(EK15)*$DA$85+$DC$85)</f>
        <v>6.1171772082807863</v>
      </c>
      <c r="EW31" s="11">
        <f t="shared" ref="EW31" si="339">EXP(LN(EL15)*$DA$85+$DC$85)</f>
        <v>5.7957908836634608</v>
      </c>
      <c r="EX31" s="11">
        <f t="shared" ref="EX31" si="340">EXP(LN(EM15)*$DA$85+$DC$85)</f>
        <v>5.4912896624417398</v>
      </c>
      <c r="EY31" s="11">
        <f t="shared" ref="EY31" si="341">EXP(LN(EN15)*$DA$85+$DC$85)</f>
        <v>5.2027864293439308</v>
      </c>
      <c r="EZ31" s="11">
        <f t="shared" ref="EZ31" si="342">EXP(LN(EO15)*$DA$85+$DC$85)</f>
        <v>4.9294406766604499</v>
      </c>
      <c r="FA31" s="11">
        <f t="shared" ref="FA31" si="343">EXP(LN(EP15)*$DA$85+$DC$85)</f>
        <v>4.6704560555599812</v>
      </c>
      <c r="FB31" s="11">
        <f t="shared" ref="FB31" si="344">EXP(LN(EQ15)*$DA$85+$DC$85)</f>
        <v>4.4250780560553711</v>
      </c>
      <c r="FC31" s="11">
        <f t="shared" ref="FC31" si="345">EXP(LN(ER15)*$DA$85+$DC$85)</f>
        <v>4.1925918088603051</v>
      </c>
      <c r="FD31" s="11">
        <f t="shared" ref="FD31" si="346">EXP(LN(ES15)*$DA$85+$DC$85)</f>
        <v>3.9723200027327503</v>
      </c>
    </row>
    <row r="32" spans="1:160" s="34" customFormat="1" x14ac:dyDescent="0.25">
      <c r="A32" s="34" t="s">
        <v>37</v>
      </c>
      <c r="AZ32" s="34">
        <f t="shared" ref="AZ32:CE32" si="347">EXP(LN(AO5)*$DA$85+$DC$85)</f>
        <v>2.2536094909272912</v>
      </c>
      <c r="BA32" s="34">
        <f t="shared" si="347"/>
        <v>1.281464220331205</v>
      </c>
      <c r="BB32" s="34">
        <f t="shared" si="347"/>
        <v>1.6349715914570544</v>
      </c>
      <c r="BC32" s="34">
        <f t="shared" si="347"/>
        <v>2.9164358117882583</v>
      </c>
      <c r="BD32" s="34">
        <f t="shared" si="347"/>
        <v>9.7214527059608677</v>
      </c>
      <c r="BE32" s="34">
        <f t="shared" si="347"/>
        <v>8.3074232214574657</v>
      </c>
      <c r="BF32" s="34">
        <f t="shared" si="347"/>
        <v>5.7003063594043244</v>
      </c>
      <c r="BG32" s="34">
        <f t="shared" si="347"/>
        <v>10.649409555166217</v>
      </c>
      <c r="BH32" s="34">
        <f t="shared" si="347"/>
        <v>6.0096253091394454</v>
      </c>
      <c r="BI32" s="34">
        <f t="shared" si="347"/>
        <v>12.416946410795463</v>
      </c>
      <c r="BJ32" s="34">
        <f t="shared" si="347"/>
        <v>22.491906487882176</v>
      </c>
      <c r="BK32" s="34">
        <f t="shared" si="347"/>
        <v>34.422780263379607</v>
      </c>
      <c r="BL32" s="34">
        <f t="shared" si="347"/>
        <v>41.095231893380003</v>
      </c>
      <c r="BM32" s="34">
        <f t="shared" si="347"/>
        <v>40.830101365035624</v>
      </c>
      <c r="BN32" s="34">
        <f t="shared" si="347"/>
        <v>53.644743568347685</v>
      </c>
      <c r="BO32" s="34">
        <f t="shared" si="347"/>
        <v>64.470906809076794</v>
      </c>
      <c r="BP32" s="34">
        <f t="shared" si="347"/>
        <v>92.57474281358185</v>
      </c>
      <c r="BQ32" s="34">
        <f t="shared" si="347"/>
        <v>130.79772731656436</v>
      </c>
      <c r="BR32" s="34">
        <f t="shared" si="347"/>
        <v>132.25594522245859</v>
      </c>
      <c r="BS32" s="34">
        <f t="shared" si="347"/>
        <v>200.08517205723098</v>
      </c>
      <c r="BT32" s="34">
        <f t="shared" si="347"/>
        <v>111.17806821907968</v>
      </c>
      <c r="BU32" s="34">
        <f t="shared" si="347"/>
        <v>110.86874926934455</v>
      </c>
      <c r="BV32" s="34">
        <f t="shared" si="347"/>
        <v>184.84016667742873</v>
      </c>
      <c r="BW32" s="34">
        <f t="shared" si="347"/>
        <v>173.88143817252714</v>
      </c>
      <c r="BX32" s="34">
        <f t="shared" si="347"/>
        <v>191.42424146464742</v>
      </c>
      <c r="BY32" s="34">
        <f t="shared" si="347"/>
        <v>292.30640749968677</v>
      </c>
      <c r="BZ32" s="34">
        <f t="shared" si="347"/>
        <v>306.35832550193931</v>
      </c>
      <c r="CA32" s="34">
        <f t="shared" si="347"/>
        <v>301.54178757034958</v>
      </c>
      <c r="CB32" s="34">
        <f t="shared" si="347"/>
        <v>209.45311739206585</v>
      </c>
      <c r="CC32" s="34">
        <f t="shared" si="347"/>
        <v>196.63847518875389</v>
      </c>
      <c r="CD32" s="34">
        <f t="shared" si="347"/>
        <v>217.53959850656963</v>
      </c>
      <c r="CE32" s="34">
        <f t="shared" si="347"/>
        <v>263.27461464597667</v>
      </c>
      <c r="CF32" s="34">
        <f t="shared" ref="CF32:DK32" si="348">EXP(LN(BU5)*$DA$85+$DC$85)</f>
        <v>310.55622553405885</v>
      </c>
      <c r="CG32" s="34">
        <f t="shared" si="348"/>
        <v>281.25930215200401</v>
      </c>
      <c r="CH32" s="34">
        <f t="shared" si="348"/>
        <v>217.98148272047715</v>
      </c>
      <c r="CI32" s="34">
        <f t="shared" si="348"/>
        <v>178.12352662603752</v>
      </c>
      <c r="CJ32" s="34">
        <f t="shared" si="348"/>
        <v>143.65655794126724</v>
      </c>
      <c r="CK32" s="34">
        <f t="shared" si="348"/>
        <v>189.52413934484602</v>
      </c>
      <c r="CL32" s="34">
        <f t="shared" si="348"/>
        <v>248.91337769398865</v>
      </c>
      <c r="CM32" s="34">
        <f t="shared" si="348"/>
        <v>218.24661324882129</v>
      </c>
      <c r="CN32" s="34">
        <f t="shared" si="348"/>
        <v>173.92562659391785</v>
      </c>
      <c r="CO32" s="34">
        <f t="shared" si="348"/>
        <v>144.98221058298896</v>
      </c>
      <c r="CP32" s="34">
        <f t="shared" si="348"/>
        <v>106.14058818053635</v>
      </c>
      <c r="CQ32" s="34">
        <f t="shared" si="348"/>
        <v>98.009918644641843</v>
      </c>
      <c r="CR32" s="34">
        <f t="shared" si="348"/>
        <v>94.474844933383309</v>
      </c>
      <c r="CS32" s="34">
        <f t="shared" si="348"/>
        <v>112.37115559662941</v>
      </c>
      <c r="CT32" s="34">
        <f t="shared" si="348"/>
        <v>130.13490099570339</v>
      </c>
      <c r="CU32" s="34">
        <f t="shared" si="348"/>
        <v>163.45297072431461</v>
      </c>
      <c r="CV32" s="34">
        <f t="shared" si="348"/>
        <v>91.823539649939448</v>
      </c>
      <c r="CW32" s="34">
        <f t="shared" si="348"/>
        <v>100.17515129278763</v>
      </c>
      <c r="CX32" s="34">
        <f t="shared" si="348"/>
        <v>58.4612814999374</v>
      </c>
      <c r="CY32" s="34">
        <f t="shared" si="348"/>
        <v>61.333528890334925</v>
      </c>
      <c r="CZ32" s="34">
        <f t="shared" si="348"/>
        <v>96.993584952655013</v>
      </c>
      <c r="DA32" s="34">
        <f t="shared" si="348"/>
        <v>109.63147347040413</v>
      </c>
      <c r="DB32" s="34">
        <f t="shared" si="348"/>
        <v>82.632348000667378</v>
      </c>
      <c r="DC32" s="34">
        <f t="shared" si="348"/>
        <v>66.901269985567026</v>
      </c>
      <c r="DD32" s="34">
        <f t="shared" si="348"/>
        <v>55.544845688149124</v>
      </c>
      <c r="DE32" s="34">
        <f t="shared" si="348"/>
        <v>43.658160334042449</v>
      </c>
      <c r="DF32" s="34">
        <f t="shared" si="348"/>
        <v>50.993438284903824</v>
      </c>
      <c r="DG32" s="34">
        <f t="shared" si="348"/>
        <v>71.894561602719676</v>
      </c>
      <c r="DH32" s="34">
        <f t="shared" si="348"/>
        <v>64.956979444374866</v>
      </c>
      <c r="DI32" s="34">
        <f t="shared" si="348"/>
        <v>47.19323404530094</v>
      </c>
      <c r="DJ32" s="34">
        <f t="shared" si="348"/>
        <v>39.327695037750772</v>
      </c>
      <c r="DK32" s="34">
        <f t="shared" si="348"/>
        <v>30.799329709339656</v>
      </c>
      <c r="DL32" s="34">
        <f t="shared" ref="DL32:DQ32" si="349">EXP(LN(DA5)*$DA$85+$DC$85)</f>
        <v>21.563949638676835</v>
      </c>
      <c r="DM32" s="34">
        <f t="shared" si="349"/>
        <v>37.781100289075162</v>
      </c>
      <c r="DN32" s="34">
        <f t="shared" si="349"/>
        <v>51.037626706294532</v>
      </c>
      <c r="DO32" s="34">
        <f t="shared" si="349"/>
        <v>56.030918323447153</v>
      </c>
      <c r="DP32" s="34">
        <f t="shared" si="349"/>
        <v>51.170191970466711</v>
      </c>
      <c r="DQ32" s="34">
        <f t="shared" si="349"/>
        <v>32.522678143578176</v>
      </c>
      <c r="DR32" s="34">
        <f t="shared" ref="DR32" si="350">EXP(LN(DG5)*$DA$85+$DC$85)</f>
        <v>24.524573871855814</v>
      </c>
      <c r="DS32" s="34">
        <f t="shared" ref="DS32:DT32" si="351">EXP(LN(DH5)*$DA$85+$DC$85)</f>
        <v>30.799329709339656</v>
      </c>
      <c r="DT32" s="34">
        <f t="shared" si="351"/>
        <v>26.292110727485074</v>
      </c>
    </row>
    <row r="34" spans="1:160" x14ac:dyDescent="0.25">
      <c r="A34" t="s">
        <v>40</v>
      </c>
      <c r="AL34">
        <f t="shared" ref="AL34:AM34" si="352">LN(2)/LN(AL3/AK3)</f>
        <v>1.3009408533544065</v>
      </c>
      <c r="AM34">
        <f t="shared" si="352"/>
        <v>16.286500477641212</v>
      </c>
      <c r="AN34">
        <f t="shared" ref="AN34:CW34" si="353">LN(2)/LN(AN3/AM3)</f>
        <v>1.3911722518720364</v>
      </c>
      <c r="AO34">
        <f t="shared" si="353"/>
        <v>1.3916198174355698</v>
      </c>
      <c r="AP34">
        <f t="shared" si="353"/>
        <v>3.4421613697476308</v>
      </c>
      <c r="AQ34">
        <f t="shared" si="353"/>
        <v>3.3131574323068724</v>
      </c>
      <c r="AR34">
        <f t="shared" si="353"/>
        <v>2.3882698269058018</v>
      </c>
      <c r="AS34">
        <f t="shared" si="353"/>
        <v>1.1370531884539172</v>
      </c>
      <c r="AT34">
        <f t="shared" si="353"/>
        <v>2.1046962231169348</v>
      </c>
      <c r="AU34">
        <f t="shared" si="353"/>
        <v>3.936474627650171</v>
      </c>
      <c r="AV34">
        <f t="shared" si="353"/>
        <v>2.6293915696652692</v>
      </c>
      <c r="AW34">
        <f t="shared" si="353"/>
        <v>5.6400137650367048</v>
      </c>
      <c r="AX34">
        <f t="shared" si="353"/>
        <v>3.2350648186222752</v>
      </c>
      <c r="AY34">
        <f t="shared" si="353"/>
        <v>2.313409395708089</v>
      </c>
      <c r="AZ34">
        <f t="shared" si="353"/>
        <v>2.0766584876441847</v>
      </c>
      <c r="BA34">
        <f t="shared" si="353"/>
        <v>2.3756462014083106</v>
      </c>
      <c r="BB34">
        <f t="shared" si="353"/>
        <v>3.0904645629420449</v>
      </c>
      <c r="BC34">
        <f t="shared" si="353"/>
        <v>2.9589063168512073</v>
      </c>
      <c r="BD34">
        <f t="shared" si="353"/>
        <v>3.0953112164317003</v>
      </c>
      <c r="BE34">
        <f t="shared" si="353"/>
        <v>2.7379642364707668</v>
      </c>
      <c r="BF34">
        <f t="shared" si="353"/>
        <v>2.5242150087120532</v>
      </c>
      <c r="BG34">
        <f t="shared" si="353"/>
        <v>3.1888308172663855</v>
      </c>
      <c r="BH34">
        <f t="shared" si="353"/>
        <v>2.6768218643965134</v>
      </c>
      <c r="BI34">
        <f t="shared" si="353"/>
        <v>5.8077199903546042</v>
      </c>
      <c r="BJ34">
        <f t="shared" si="353"/>
        <v>6.5188081326457255</v>
      </c>
      <c r="BK34">
        <f t="shared" si="353"/>
        <v>4.4591978028426604</v>
      </c>
      <c r="BL34">
        <f t="shared" si="353"/>
        <v>5.4574309238342433</v>
      </c>
      <c r="BM34">
        <f t="shared" si="353"/>
        <v>5.6182159779489949</v>
      </c>
      <c r="BN34">
        <f t="shared" si="353"/>
        <v>4.248011703383467</v>
      </c>
      <c r="BO34">
        <f t="shared" si="353"/>
        <v>4.7309451711108812</v>
      </c>
      <c r="BP34">
        <f t="shared" si="353"/>
        <v>5.5065217475578958</v>
      </c>
      <c r="BQ34">
        <f t="shared" si="353"/>
        <v>8.7789599518603687</v>
      </c>
      <c r="BR34">
        <f t="shared" si="353"/>
        <v>10.067685635295625</v>
      </c>
      <c r="BS34">
        <f t="shared" si="353"/>
        <v>9.7597271619573913</v>
      </c>
      <c r="BT34">
        <f t="shared" si="353"/>
        <v>8.6960338427135202</v>
      </c>
      <c r="BU34">
        <f t="shared" si="353"/>
        <v>8.0113665276774331</v>
      </c>
      <c r="BV34">
        <f t="shared" si="353"/>
        <v>9.5764421191373721</v>
      </c>
      <c r="BW34">
        <f t="shared" si="353"/>
        <v>13.15249045360922</v>
      </c>
      <c r="BX34">
        <f t="shared" si="353"/>
        <v>16.867618238613574</v>
      </c>
      <c r="BY34">
        <f t="shared" si="353"/>
        <v>21.691998003123913</v>
      </c>
      <c r="BZ34">
        <f t="shared" si="353"/>
        <v>17.050543181069663</v>
      </c>
      <c r="CA34">
        <f t="shared" si="353"/>
        <v>13.591684932608164</v>
      </c>
      <c r="CB34">
        <f t="shared" si="353"/>
        <v>16.244251261688376</v>
      </c>
      <c r="CC34">
        <f t="shared" si="353"/>
        <v>21.166393661513904</v>
      </c>
      <c r="CD34">
        <f t="shared" si="353"/>
        <v>26.155004477673284</v>
      </c>
      <c r="CE34">
        <f t="shared" si="353"/>
        <v>36.547268305519545</v>
      </c>
      <c r="CF34">
        <f t="shared" si="353"/>
        <v>40.30123370528343</v>
      </c>
      <c r="CG34">
        <f t="shared" si="353"/>
        <v>42.515435459108815</v>
      </c>
      <c r="CH34">
        <f t="shared" si="353"/>
        <v>36.382039667761155</v>
      </c>
      <c r="CI34">
        <f t="shared" si="353"/>
        <v>32.061339082943476</v>
      </c>
      <c r="CJ34">
        <f t="shared" si="353"/>
        <v>26.147956836110207</v>
      </c>
      <c r="CK34">
        <f t="shared" si="353"/>
        <v>47.510760667422453</v>
      </c>
      <c r="CL34">
        <f t="shared" si="353"/>
        <v>44.213904364468078</v>
      </c>
      <c r="CM34">
        <f t="shared" si="353"/>
        <v>76.703312674087499</v>
      </c>
      <c r="CN34">
        <f t="shared" si="353"/>
        <v>73.788170835170121</v>
      </c>
      <c r="CO34">
        <f t="shared" si="353"/>
        <v>47.224895894986929</v>
      </c>
      <c r="CP34">
        <f t="shared" si="353"/>
        <v>42.43399623006917</v>
      </c>
      <c r="CQ34">
        <f t="shared" si="353"/>
        <v>57.105730557094276</v>
      </c>
      <c r="CR34">
        <f t="shared" si="353"/>
        <v>71.308442659716292</v>
      </c>
      <c r="CS34">
        <f t="shared" si="353"/>
        <v>86.652034109097926</v>
      </c>
      <c r="CT34">
        <f t="shared" si="353"/>
        <v>111.03227643310825</v>
      </c>
      <c r="CU34">
        <f t="shared" si="353"/>
        <v>95.703746306733578</v>
      </c>
      <c r="CV34">
        <f t="shared" si="353"/>
        <v>68.472941502928535</v>
      </c>
      <c r="CW34">
        <f t="shared" si="353"/>
        <v>76.516324075174296</v>
      </c>
      <c r="CX34">
        <f t="shared" ref="CX34:DD34" si="354">LN(2)/LN(CX3/CW3)</f>
        <v>106.14135439007865</v>
      </c>
      <c r="CY34">
        <f t="shared" si="354"/>
        <v>128.13222734833016</v>
      </c>
      <c r="CZ34">
        <f t="shared" si="354"/>
        <v>164.40143899995655</v>
      </c>
      <c r="DA34">
        <f t="shared" si="354"/>
        <v>235.6528268861756</v>
      </c>
      <c r="DB34">
        <f t="shared" si="354"/>
        <v>135.04544710773138</v>
      </c>
      <c r="DC34">
        <f t="shared" si="354"/>
        <v>100.57165703325389</v>
      </c>
      <c r="DD34">
        <f t="shared" si="354"/>
        <v>92.271231299483986</v>
      </c>
      <c r="DE34">
        <f t="shared" ref="DE34:DJ34" si="355">LN(2)/LN(DE3/DD3)</f>
        <v>101.7623518241984</v>
      </c>
      <c r="DF34">
        <f t="shared" si="355"/>
        <v>161.00201952777101</v>
      </c>
      <c r="DG34">
        <f t="shared" si="355"/>
        <v>214.31530129984594</v>
      </c>
      <c r="DH34">
        <f t="shared" si="355"/>
        <v>171.27524118705495</v>
      </c>
      <c r="DI34">
        <f t="shared" si="355"/>
        <v>201.38934592937636</v>
      </c>
      <c r="DJ34">
        <f t="shared" si="355"/>
        <v>129.83169175080408</v>
      </c>
    </row>
    <row r="35" spans="1:160" x14ac:dyDescent="0.25">
      <c r="A35" t="s">
        <v>41</v>
      </c>
      <c r="AL35">
        <f t="shared" ref="AL35" si="356">LN(2)/LN(AL3/AJ3)*2</f>
        <v>1.3926615366441739</v>
      </c>
      <c r="AM35">
        <f t="shared" ref="AM35" si="357">LN(2)/LN(AM3/AK3)*2</f>
        <v>2.4094208396532091</v>
      </c>
      <c r="AN35">
        <f t="shared" ref="AN35:CW35" si="358">LN(2)/LN(AN3/AL3)*2</f>
        <v>2.5633835280555033</v>
      </c>
      <c r="AO35">
        <f t="shared" si="358"/>
        <v>1.3913959986620852</v>
      </c>
      <c r="AP35">
        <f t="shared" si="358"/>
        <v>1.9819597914995244</v>
      </c>
      <c r="AQ35">
        <f t="shared" si="358"/>
        <v>3.3764276297102449</v>
      </c>
      <c r="AR35">
        <f t="shared" si="358"/>
        <v>2.7756958275952441</v>
      </c>
      <c r="AS35">
        <f t="shared" si="358"/>
        <v>1.540619006961796</v>
      </c>
      <c r="AT35">
        <f t="shared" si="358"/>
        <v>1.4764568431354355</v>
      </c>
      <c r="AU35">
        <f t="shared" si="358"/>
        <v>2.7428733554717852</v>
      </c>
      <c r="AV35">
        <f t="shared" si="358"/>
        <v>3.1528309865274347</v>
      </c>
      <c r="AW35">
        <f t="shared" si="358"/>
        <v>3.5866677339787327</v>
      </c>
      <c r="AX35">
        <f t="shared" si="358"/>
        <v>4.1116954482882564</v>
      </c>
      <c r="AY35">
        <f t="shared" si="358"/>
        <v>2.6976891512971344</v>
      </c>
      <c r="AZ35">
        <f t="shared" si="358"/>
        <v>2.1886501004738586</v>
      </c>
      <c r="BA35">
        <f t="shared" si="358"/>
        <v>2.2161133131452972</v>
      </c>
      <c r="BB35">
        <f t="shared" si="358"/>
        <v>2.6863159990914807</v>
      </c>
      <c r="BC35">
        <f t="shared" si="358"/>
        <v>3.0232549132800228</v>
      </c>
      <c r="BD35">
        <f t="shared" si="358"/>
        <v>3.0255721273873091</v>
      </c>
      <c r="BE35">
        <f t="shared" si="358"/>
        <v>2.9056921723523224</v>
      </c>
      <c r="BF35">
        <f t="shared" si="358"/>
        <v>2.6267483857921063</v>
      </c>
      <c r="BG35">
        <f t="shared" si="358"/>
        <v>2.8178645347409863</v>
      </c>
      <c r="BH35">
        <f t="shared" si="358"/>
        <v>2.9104798789757691</v>
      </c>
      <c r="BI35">
        <f t="shared" si="358"/>
        <v>3.6646013700241067</v>
      </c>
      <c r="BJ35">
        <f t="shared" si="358"/>
        <v>6.1427535681535614</v>
      </c>
      <c r="BK35">
        <f t="shared" si="358"/>
        <v>5.2957987221116349</v>
      </c>
      <c r="BL35">
        <f t="shared" si="358"/>
        <v>4.9080720183183173</v>
      </c>
      <c r="BM35">
        <f t="shared" si="358"/>
        <v>5.5366563933889799</v>
      </c>
      <c r="BN35">
        <f t="shared" si="358"/>
        <v>4.8379680658738096</v>
      </c>
      <c r="BO35">
        <f t="shared" si="358"/>
        <v>4.4764911416452904</v>
      </c>
      <c r="BP35">
        <f t="shared" si="358"/>
        <v>5.0893551457968691</v>
      </c>
      <c r="BQ35">
        <f t="shared" si="358"/>
        <v>6.7679249342817052</v>
      </c>
      <c r="BR35">
        <f t="shared" si="358"/>
        <v>9.3792615339903023</v>
      </c>
      <c r="BS35">
        <f t="shared" si="358"/>
        <v>9.9113148001292402</v>
      </c>
      <c r="BT35">
        <f t="shared" si="358"/>
        <v>9.1972276488140601</v>
      </c>
      <c r="BU35">
        <f t="shared" si="358"/>
        <v>8.3396713919096683</v>
      </c>
      <c r="BV35">
        <f t="shared" si="358"/>
        <v>8.7242691102841459</v>
      </c>
      <c r="BW35">
        <f t="shared" si="358"/>
        <v>11.083148154746359</v>
      </c>
      <c r="BX35">
        <f t="shared" si="358"/>
        <v>14.780172192778517</v>
      </c>
      <c r="BY35">
        <f t="shared" si="358"/>
        <v>18.978007397978999</v>
      </c>
      <c r="BZ35">
        <f t="shared" si="358"/>
        <v>19.093241554678386</v>
      </c>
      <c r="CA35">
        <f t="shared" si="358"/>
        <v>15.125898155133481</v>
      </c>
      <c r="CB35">
        <f t="shared" si="358"/>
        <v>14.800054784752918</v>
      </c>
      <c r="CC35">
        <f t="shared" si="358"/>
        <v>18.381517755027733</v>
      </c>
      <c r="CD35">
        <f t="shared" si="358"/>
        <v>23.397749972000337</v>
      </c>
      <c r="CE35">
        <f t="shared" si="358"/>
        <v>30.489930388418543</v>
      </c>
      <c r="CF35">
        <f t="shared" si="358"/>
        <v>38.332562450297061</v>
      </c>
      <c r="CG35">
        <f t="shared" si="358"/>
        <v>41.378734928792298</v>
      </c>
      <c r="CH35">
        <f t="shared" si="358"/>
        <v>39.210336119834622</v>
      </c>
      <c r="CI35">
        <f t="shared" si="358"/>
        <v>34.085310562058709</v>
      </c>
      <c r="CJ35">
        <f t="shared" si="358"/>
        <v>28.804282794091801</v>
      </c>
      <c r="CK35">
        <f t="shared" si="358"/>
        <v>33.731494690304544</v>
      </c>
      <c r="CL35">
        <f t="shared" si="358"/>
        <v>45.803083122782915</v>
      </c>
      <c r="CM35">
        <f t="shared" si="358"/>
        <v>56.093797294865595</v>
      </c>
      <c r="CN35">
        <f t="shared" si="358"/>
        <v>75.217507426203895</v>
      </c>
      <c r="CO35">
        <f t="shared" si="358"/>
        <v>57.591114416473509</v>
      </c>
      <c r="CP35">
        <f t="shared" si="358"/>
        <v>44.701445821529653</v>
      </c>
      <c r="CQ35">
        <f t="shared" si="358"/>
        <v>48.688587630071346</v>
      </c>
      <c r="CR35">
        <f t="shared" si="358"/>
        <v>63.421670847758008</v>
      </c>
      <c r="CS35">
        <f t="shared" si="358"/>
        <v>78.235033623756081</v>
      </c>
      <c r="CT35">
        <f t="shared" si="358"/>
        <v>97.338757722386859</v>
      </c>
      <c r="CU35">
        <f t="shared" si="358"/>
        <v>102.79974118477972</v>
      </c>
      <c r="CV35">
        <f t="shared" si="358"/>
        <v>79.830055166777967</v>
      </c>
      <c r="CW35">
        <f t="shared" si="358"/>
        <v>72.271526606170823</v>
      </c>
      <c r="CX35">
        <f t="shared" ref="CX35:DJ35" si="359">LN(2)/LN(CX3/CV3)*2</f>
        <v>88.926415122855715</v>
      </c>
      <c r="CY35">
        <f t="shared" si="359"/>
        <v>116.10466746485397</v>
      </c>
      <c r="CZ35">
        <f t="shared" si="359"/>
        <v>144.01844971412854</v>
      </c>
      <c r="DA35">
        <f t="shared" si="359"/>
        <v>193.68204340318843</v>
      </c>
      <c r="DB35">
        <f t="shared" si="359"/>
        <v>171.69673344401704</v>
      </c>
      <c r="DC35">
        <f t="shared" si="359"/>
        <v>115.28657429126405</v>
      </c>
      <c r="DD35">
        <f t="shared" si="359"/>
        <v>96.242808936525691</v>
      </c>
      <c r="DE35">
        <f t="shared" si="359"/>
        <v>96.784663268984119</v>
      </c>
      <c r="DF35">
        <f t="shared" si="359"/>
        <v>124.70445723895565</v>
      </c>
      <c r="DG35">
        <f t="shared" si="359"/>
        <v>183.87212318839957</v>
      </c>
      <c r="DH35">
        <f t="shared" si="359"/>
        <v>190.39318072203628</v>
      </c>
      <c r="DI35">
        <f t="shared" si="359"/>
        <v>185.115570349488</v>
      </c>
      <c r="DJ35">
        <f t="shared" si="359"/>
        <v>157.88078961243562</v>
      </c>
    </row>
    <row r="36" spans="1:160" x14ac:dyDescent="0.25">
      <c r="A36" t="s">
        <v>42</v>
      </c>
      <c r="AL36">
        <f t="shared" ref="AL36" si="360">LN(2)/LN(AL3/AI3)*3</f>
        <v>1.9690699075763334</v>
      </c>
      <c r="AM36">
        <f t="shared" ref="AM36" si="361">LN(2)/LN(AM3/AJ3)*3</f>
        <v>2.0033393537198751</v>
      </c>
      <c r="AN36">
        <f t="shared" ref="AN36:CW36" si="362">LN(2)/LN(AN3/AK3)*3</f>
        <v>1.9368668613676632</v>
      </c>
      <c r="AO36">
        <f t="shared" si="362"/>
        <v>2.0015934592502473</v>
      </c>
      <c r="AP36">
        <f t="shared" si="362"/>
        <v>1.7361910336077186</v>
      </c>
      <c r="AQ36">
        <f t="shared" si="362"/>
        <v>2.2884532880500226</v>
      </c>
      <c r="AR36">
        <f t="shared" si="362"/>
        <v>2.9671970769707472</v>
      </c>
      <c r="AS36">
        <f t="shared" si="362"/>
        <v>1.874992522359189</v>
      </c>
      <c r="AT36">
        <f t="shared" si="362"/>
        <v>1.6917540242876703</v>
      </c>
      <c r="AU36">
        <f t="shared" si="362"/>
        <v>1.8649424917360813</v>
      </c>
      <c r="AV36">
        <f t="shared" si="362"/>
        <v>2.7039731393949973</v>
      </c>
      <c r="AW36">
        <f t="shared" si="362"/>
        <v>3.6961514191514961</v>
      </c>
      <c r="AX36">
        <f t="shared" si="362"/>
        <v>3.4612716675042954</v>
      </c>
      <c r="AY36">
        <f t="shared" si="362"/>
        <v>3.2655556613301222</v>
      </c>
      <c r="AZ36">
        <f t="shared" si="362"/>
        <v>2.4531487651109081</v>
      </c>
      <c r="BA36">
        <f t="shared" si="362"/>
        <v>2.2476230724983903</v>
      </c>
      <c r="BB36">
        <f t="shared" si="362"/>
        <v>2.4468685414425324</v>
      </c>
      <c r="BC36">
        <f t="shared" si="362"/>
        <v>2.7714220874645008</v>
      </c>
      <c r="BD36">
        <f t="shared" si="362"/>
        <v>3.0468980077507006</v>
      </c>
      <c r="BE36">
        <f t="shared" si="362"/>
        <v>2.9232162658421039</v>
      </c>
      <c r="BF36">
        <f t="shared" si="362"/>
        <v>2.7663361023958641</v>
      </c>
      <c r="BG36">
        <f t="shared" si="362"/>
        <v>2.7907179425120359</v>
      </c>
      <c r="BH36">
        <f t="shared" si="362"/>
        <v>2.7692273522489295</v>
      </c>
      <c r="BI36">
        <f t="shared" si="362"/>
        <v>3.4909841864608087</v>
      </c>
      <c r="BJ36">
        <f t="shared" si="362"/>
        <v>4.2908373729917226</v>
      </c>
      <c r="BK36">
        <f t="shared" si="362"/>
        <v>5.4561082089460147</v>
      </c>
      <c r="BL36">
        <f t="shared" si="362"/>
        <v>5.3486017281119214</v>
      </c>
      <c r="BM36">
        <f t="shared" si="362"/>
        <v>5.1239620637980376</v>
      </c>
      <c r="BN36">
        <f t="shared" si="362"/>
        <v>5.0282158842820532</v>
      </c>
      <c r="BO36">
        <f t="shared" si="362"/>
        <v>4.8017597809800723</v>
      </c>
      <c r="BP36">
        <f t="shared" si="362"/>
        <v>4.7741710262331924</v>
      </c>
      <c r="BQ36">
        <f t="shared" si="362"/>
        <v>5.9184928307783604</v>
      </c>
      <c r="BR36">
        <f t="shared" si="362"/>
        <v>7.5980288946101764</v>
      </c>
      <c r="BS36">
        <f t="shared" si="362"/>
        <v>9.5027440668109104</v>
      </c>
      <c r="BT36">
        <f t="shared" si="362"/>
        <v>9.4701594910417519</v>
      </c>
      <c r="BU36">
        <f t="shared" si="362"/>
        <v>8.7647672330780182</v>
      </c>
      <c r="BV36">
        <f t="shared" si="362"/>
        <v>8.7148370036830585</v>
      </c>
      <c r="BW36">
        <f t="shared" si="362"/>
        <v>9.8271472666754072</v>
      </c>
      <c r="BX36">
        <f t="shared" si="362"/>
        <v>12.513591029085537</v>
      </c>
      <c r="BY36">
        <f t="shared" si="362"/>
        <v>16.536545210850946</v>
      </c>
      <c r="BZ36">
        <f t="shared" si="362"/>
        <v>18.28885791224814</v>
      </c>
      <c r="CA36">
        <f t="shared" si="362"/>
        <v>16.823357345594559</v>
      </c>
      <c r="CB36">
        <f t="shared" si="362"/>
        <v>15.481170823699518</v>
      </c>
      <c r="CC36">
        <f t="shared" si="362"/>
        <v>16.449231697335279</v>
      </c>
      <c r="CD36">
        <f t="shared" si="362"/>
        <v>20.402813529218605</v>
      </c>
      <c r="CE36">
        <f t="shared" si="362"/>
        <v>26.586286103902868</v>
      </c>
      <c r="CF36">
        <f t="shared" si="362"/>
        <v>33.182697500099465</v>
      </c>
      <c r="CG36">
        <f t="shared" si="362"/>
        <v>39.63230125014838</v>
      </c>
      <c r="CH36">
        <f t="shared" si="362"/>
        <v>39.567346887777347</v>
      </c>
      <c r="CI36">
        <f t="shared" si="362"/>
        <v>36.497606033774005</v>
      </c>
      <c r="CJ36">
        <f t="shared" si="362"/>
        <v>30.953296988644887</v>
      </c>
      <c r="CK36">
        <f t="shared" si="362"/>
        <v>33.155772231493472</v>
      </c>
      <c r="CL36">
        <f t="shared" si="362"/>
        <v>36.625972117473175</v>
      </c>
      <c r="CM36">
        <f t="shared" si="362"/>
        <v>52.907785968416647</v>
      </c>
      <c r="CN36">
        <f t="shared" si="362"/>
        <v>60.967091964729008</v>
      </c>
      <c r="CO36">
        <f t="shared" si="362"/>
        <v>62.807723835286481</v>
      </c>
      <c r="CP36">
        <f t="shared" si="362"/>
        <v>51.46363442003301</v>
      </c>
      <c r="CQ36">
        <f t="shared" si="362"/>
        <v>48.190712192359868</v>
      </c>
      <c r="CR36">
        <f t="shared" si="362"/>
        <v>54.44549973932979</v>
      </c>
      <c r="CS36">
        <f t="shared" si="362"/>
        <v>69.645364385468753</v>
      </c>
      <c r="CT36">
        <f t="shared" si="362"/>
        <v>86.779478935677275</v>
      </c>
      <c r="CU36">
        <f t="shared" si="362"/>
        <v>96.78758180278038</v>
      </c>
      <c r="CV36">
        <f t="shared" si="362"/>
        <v>88.08086514727583</v>
      </c>
      <c r="CW36">
        <f t="shared" si="362"/>
        <v>78.694040974370438</v>
      </c>
      <c r="CX36">
        <f t="shared" ref="CX36:DJ36" si="363">LN(2)/LN(CX3/CU3)*3</f>
        <v>80.873838065382742</v>
      </c>
      <c r="CY36">
        <f t="shared" si="363"/>
        <v>99.026428298216985</v>
      </c>
      <c r="CZ36">
        <f t="shared" si="363"/>
        <v>128.70836604418741</v>
      </c>
      <c r="DA36">
        <f t="shared" si="363"/>
        <v>165.46575019539011</v>
      </c>
      <c r="DB36">
        <f t="shared" si="363"/>
        <v>169.19407770379669</v>
      </c>
      <c r="DC36">
        <f t="shared" si="363"/>
        <v>138.94289337982701</v>
      </c>
      <c r="DD36">
        <f t="shared" si="363"/>
        <v>106.43699762190262</v>
      </c>
      <c r="DE36">
        <f t="shared" si="363"/>
        <v>98.014903273815492</v>
      </c>
      <c r="DF36">
        <f t="shared" si="363"/>
        <v>111.6256920909959</v>
      </c>
      <c r="DG36">
        <f t="shared" si="363"/>
        <v>144.89994543845128</v>
      </c>
      <c r="DH36">
        <f t="shared" si="363"/>
        <v>179.47220681956122</v>
      </c>
      <c r="DI36">
        <f t="shared" si="363"/>
        <v>193.92267186337881</v>
      </c>
      <c r="DJ36">
        <f t="shared" si="363"/>
        <v>162.10659784906426</v>
      </c>
    </row>
    <row r="37" spans="1:160" x14ac:dyDescent="0.25">
      <c r="A37" t="s">
        <v>43</v>
      </c>
      <c r="AL37">
        <f t="shared" ref="AL37" si="364">LN(2)/LN(AL3/AH3)*4</f>
        <v>2.6254265434351112</v>
      </c>
      <c r="AM37">
        <f t="shared" ref="AM37" si="365">LN(2)/LN(AM3/AI3)*4</f>
        <v>2.5237190142858297</v>
      </c>
      <c r="AN37">
        <f t="shared" ref="AN37:CW37" si="366">LN(2)/LN(AN3/AJ3)*4</f>
        <v>1.8047952360528288</v>
      </c>
      <c r="AO37">
        <f t="shared" si="366"/>
        <v>1.7640726496425903</v>
      </c>
      <c r="AP37">
        <f t="shared" si="366"/>
        <v>2.2354848580703317</v>
      </c>
      <c r="AQ37">
        <f t="shared" si="366"/>
        <v>1.9706886243838506</v>
      </c>
      <c r="AR37">
        <f t="shared" si="366"/>
        <v>2.3126169543030093</v>
      </c>
      <c r="AS37">
        <f t="shared" si="366"/>
        <v>2.1158182813101183</v>
      </c>
      <c r="AT37">
        <f t="shared" si="366"/>
        <v>1.9275860565049985</v>
      </c>
      <c r="AU37">
        <f t="shared" si="366"/>
        <v>1.9730268984199379</v>
      </c>
      <c r="AV37">
        <f t="shared" si="366"/>
        <v>2.0111166367665154</v>
      </c>
      <c r="AW37">
        <f t="shared" si="366"/>
        <v>3.1085272134048725</v>
      </c>
      <c r="AX37">
        <f t="shared" si="366"/>
        <v>3.5689816625619932</v>
      </c>
      <c r="AY37">
        <f t="shared" si="366"/>
        <v>3.079301450219011</v>
      </c>
      <c r="AZ37">
        <f t="shared" si="366"/>
        <v>2.8566886010822454</v>
      </c>
      <c r="BA37">
        <f t="shared" si="366"/>
        <v>2.4333028794618361</v>
      </c>
      <c r="BB37">
        <f t="shared" si="366"/>
        <v>2.4120806837365789</v>
      </c>
      <c r="BC37">
        <f t="shared" si="366"/>
        <v>2.5575127277980747</v>
      </c>
      <c r="BD37">
        <f t="shared" si="366"/>
        <v>2.8458690479346722</v>
      </c>
      <c r="BE37">
        <f t="shared" si="366"/>
        <v>2.9633079903281154</v>
      </c>
      <c r="BF37">
        <f t="shared" si="366"/>
        <v>2.8120898958866016</v>
      </c>
      <c r="BG37">
        <f t="shared" si="366"/>
        <v>2.8611044986061738</v>
      </c>
      <c r="BH37">
        <f t="shared" si="366"/>
        <v>2.7613448311762867</v>
      </c>
      <c r="BI37">
        <f t="shared" si="366"/>
        <v>3.1859327565343705</v>
      </c>
      <c r="BJ37">
        <f t="shared" si="366"/>
        <v>3.9496077873230053</v>
      </c>
      <c r="BK37">
        <f t="shared" si="366"/>
        <v>4.3317242651821122</v>
      </c>
      <c r="BL37">
        <f t="shared" si="366"/>
        <v>5.4564388275545985</v>
      </c>
      <c r="BM37">
        <f t="shared" si="366"/>
        <v>5.4135498444713415</v>
      </c>
      <c r="BN37">
        <f t="shared" si="366"/>
        <v>4.8727679107634465</v>
      </c>
      <c r="BO37">
        <f t="shared" si="366"/>
        <v>4.9504500383364629</v>
      </c>
      <c r="BP37">
        <f t="shared" si="366"/>
        <v>4.9604787003025601</v>
      </c>
      <c r="BQ37">
        <f t="shared" si="366"/>
        <v>5.3887290920324089</v>
      </c>
      <c r="BR37">
        <f t="shared" si="366"/>
        <v>6.5983354190969354</v>
      </c>
      <c r="BS37">
        <f t="shared" si="366"/>
        <v>8.0434163229777464</v>
      </c>
      <c r="BT37">
        <f t="shared" si="366"/>
        <v>9.2873527023313702</v>
      </c>
      <c r="BU37">
        <f t="shared" si="366"/>
        <v>9.0578237937524495</v>
      </c>
      <c r="BV37">
        <f t="shared" si="366"/>
        <v>8.9545075565259147</v>
      </c>
      <c r="BW37">
        <f t="shared" si="366"/>
        <v>9.5176514796326863</v>
      </c>
      <c r="BX37">
        <f t="shared" si="366"/>
        <v>10.972071026366955</v>
      </c>
      <c r="BY37">
        <f t="shared" si="366"/>
        <v>13.993877733991805</v>
      </c>
      <c r="BZ37">
        <f t="shared" si="366"/>
        <v>16.662117376206144</v>
      </c>
      <c r="CA37">
        <f t="shared" si="366"/>
        <v>16.834400778065813</v>
      </c>
      <c r="CB37">
        <f t="shared" si="366"/>
        <v>16.674744067251314</v>
      </c>
      <c r="CC37">
        <f t="shared" si="366"/>
        <v>16.595548056871291</v>
      </c>
      <c r="CD37">
        <f t="shared" si="366"/>
        <v>18.131302761022351</v>
      </c>
      <c r="CE37">
        <f t="shared" si="366"/>
        <v>22.935731109880471</v>
      </c>
      <c r="CF37">
        <f t="shared" si="366"/>
        <v>29.058518475087968</v>
      </c>
      <c r="CG37">
        <f t="shared" si="366"/>
        <v>35.109452554076306</v>
      </c>
      <c r="CH37">
        <f t="shared" si="366"/>
        <v>38.766481153688673</v>
      </c>
      <c r="CI37">
        <f t="shared" si="366"/>
        <v>37.379576500016405</v>
      </c>
      <c r="CJ37">
        <f t="shared" si="366"/>
        <v>33.211260404955404</v>
      </c>
      <c r="CK37">
        <f t="shared" si="366"/>
        <v>33.907479656789022</v>
      </c>
      <c r="CL37">
        <f t="shared" si="366"/>
        <v>35.367150224279129</v>
      </c>
      <c r="CM37">
        <f t="shared" si="366"/>
        <v>42.1290615102739</v>
      </c>
      <c r="CN37">
        <f t="shared" si="366"/>
        <v>56.93566242409662</v>
      </c>
      <c r="CO37">
        <f t="shared" si="366"/>
        <v>56.832595450586211</v>
      </c>
      <c r="CP37">
        <f t="shared" si="366"/>
        <v>56.076729190537776</v>
      </c>
      <c r="CQ37">
        <f t="shared" si="366"/>
        <v>52.76699062915938</v>
      </c>
      <c r="CR37">
        <f t="shared" si="366"/>
        <v>52.440966754285768</v>
      </c>
      <c r="CS37">
        <f t="shared" si="366"/>
        <v>60.02276412700386</v>
      </c>
      <c r="CT37">
        <f t="shared" si="366"/>
        <v>76.802316439524319</v>
      </c>
      <c r="CU37">
        <f t="shared" si="366"/>
        <v>88.850788105330096</v>
      </c>
      <c r="CV37">
        <f t="shared" si="366"/>
        <v>87.719257945301578</v>
      </c>
      <c r="CW37">
        <f t="shared" si="366"/>
        <v>84.873941039996296</v>
      </c>
      <c r="CX37">
        <f t="shared" ref="CX37:DJ37" si="367">LN(2)/LN(CX3/CT3)*4</f>
        <v>84.133077835267102</v>
      </c>
      <c r="CY37">
        <f t="shared" si="367"/>
        <v>89.088343728009349</v>
      </c>
      <c r="CZ37">
        <f t="shared" si="367"/>
        <v>109.95773144508765</v>
      </c>
      <c r="DA37">
        <f t="shared" si="367"/>
        <v>145.17981859344252</v>
      </c>
      <c r="DB37">
        <f t="shared" si="367"/>
        <v>156.64433445508786</v>
      </c>
      <c r="DC37">
        <f t="shared" si="367"/>
        <v>144.53855833194899</v>
      </c>
      <c r="DD37">
        <f t="shared" si="367"/>
        <v>123.34555597925879</v>
      </c>
      <c r="DE37">
        <f t="shared" si="367"/>
        <v>105.22852981460852</v>
      </c>
      <c r="DF37">
        <f t="shared" si="367"/>
        <v>108.64046846408846</v>
      </c>
      <c r="DG37">
        <f t="shared" si="367"/>
        <v>126.81682671546386</v>
      </c>
      <c r="DH37">
        <f t="shared" si="367"/>
        <v>150.70172164781039</v>
      </c>
      <c r="DI37">
        <f t="shared" si="367"/>
        <v>184.49175163017583</v>
      </c>
      <c r="DJ37">
        <f t="shared" si="367"/>
        <v>172.61942188989877</v>
      </c>
    </row>
    <row r="38" spans="1:160" x14ac:dyDescent="0.25">
      <c r="A38" t="s">
        <v>44</v>
      </c>
      <c r="AL38">
        <f t="shared" ref="AL38" si="368">LN(2)/LN(AL3/AG3)*5</f>
        <v>3.281783179293889</v>
      </c>
      <c r="AM38">
        <f t="shared" ref="AM38" si="369">LN(2)/LN(AM3/AH3)*5</f>
        <v>3.154648767857287</v>
      </c>
      <c r="AN38">
        <f t="shared" ref="AN38:CW38" si="370">LN(2)/LN(AN3/AI3)*5</f>
        <v>2.1703454219574998</v>
      </c>
      <c r="AO38">
        <f t="shared" si="370"/>
        <v>1.7036326722942394</v>
      </c>
      <c r="AP38">
        <f t="shared" si="370"/>
        <v>1.9546555463574966</v>
      </c>
      <c r="AQ38">
        <f t="shared" si="370"/>
        <v>2.3910312745230637</v>
      </c>
      <c r="AR38">
        <f t="shared" si="370"/>
        <v>2.0420995145043368</v>
      </c>
      <c r="AS38">
        <f t="shared" si="370"/>
        <v>1.9163633215171894</v>
      </c>
      <c r="AT38">
        <f t="shared" si="370"/>
        <v>2.1135844758536857</v>
      </c>
      <c r="AU38">
        <f t="shared" si="370"/>
        <v>2.146688610056827</v>
      </c>
      <c r="AV38">
        <f t="shared" si="370"/>
        <v>2.0767069345222939</v>
      </c>
      <c r="AW38">
        <f t="shared" si="370"/>
        <v>2.3081368797488726</v>
      </c>
      <c r="AX38">
        <f t="shared" si="370"/>
        <v>3.1330365798690658</v>
      </c>
      <c r="AY38">
        <f t="shared" si="370"/>
        <v>3.2195121578792807</v>
      </c>
      <c r="AZ38">
        <f t="shared" si="370"/>
        <v>2.8081388430174306</v>
      </c>
      <c r="BA38">
        <f t="shared" si="370"/>
        <v>2.7455017784783289</v>
      </c>
      <c r="BB38">
        <f t="shared" si="370"/>
        <v>2.5413837176832605</v>
      </c>
      <c r="BC38">
        <f t="shared" si="370"/>
        <v>2.5046561166891488</v>
      </c>
      <c r="BD38">
        <f t="shared" si="370"/>
        <v>2.6495837364519161</v>
      </c>
      <c r="BE38">
        <f t="shared" si="370"/>
        <v>2.823612991885585</v>
      </c>
      <c r="BF38">
        <f t="shared" si="370"/>
        <v>2.8636792766384001</v>
      </c>
      <c r="BG38">
        <f t="shared" si="370"/>
        <v>2.8801441915588111</v>
      </c>
      <c r="BH38">
        <f t="shared" si="370"/>
        <v>2.8222456658532158</v>
      </c>
      <c r="BI38">
        <f t="shared" si="370"/>
        <v>3.0849836257290919</v>
      </c>
      <c r="BJ38">
        <f t="shared" si="370"/>
        <v>3.5488136168832529</v>
      </c>
      <c r="BK38">
        <f t="shared" si="370"/>
        <v>4.0419902271084487</v>
      </c>
      <c r="BL38">
        <f t="shared" si="370"/>
        <v>4.5181149747529057</v>
      </c>
      <c r="BM38">
        <f t="shared" si="370"/>
        <v>5.4880445977759731</v>
      </c>
      <c r="BN38">
        <f t="shared" si="370"/>
        <v>5.1319372224679327</v>
      </c>
      <c r="BO38">
        <f t="shared" si="370"/>
        <v>4.8437271743713302</v>
      </c>
      <c r="BP38">
        <f t="shared" si="370"/>
        <v>5.0524944635092677</v>
      </c>
      <c r="BQ38">
        <f t="shared" si="370"/>
        <v>5.4331143021030872</v>
      </c>
      <c r="BR38">
        <f t="shared" si="370"/>
        <v>5.9409393639247412</v>
      </c>
      <c r="BS38">
        <f t="shared" si="370"/>
        <v>7.0554165495868881</v>
      </c>
      <c r="BT38">
        <f t="shared" si="370"/>
        <v>8.1659840207165839</v>
      </c>
      <c r="BU38">
        <f t="shared" si="370"/>
        <v>9.0006426741353085</v>
      </c>
      <c r="BV38">
        <f t="shared" si="370"/>
        <v>9.1570044762635838</v>
      </c>
      <c r="BW38">
        <f t="shared" si="370"/>
        <v>9.565101133603493</v>
      </c>
      <c r="BX38">
        <f t="shared" si="370"/>
        <v>10.426290604342842</v>
      </c>
      <c r="BY38">
        <f t="shared" si="370"/>
        <v>12.175464972815275</v>
      </c>
      <c r="BZ38">
        <f t="shared" si="370"/>
        <v>14.514275031692154</v>
      </c>
      <c r="CA38">
        <f t="shared" si="370"/>
        <v>15.941848067999011</v>
      </c>
      <c r="CB38">
        <f t="shared" si="370"/>
        <v>16.712965222992327</v>
      </c>
      <c r="CC38">
        <f t="shared" si="370"/>
        <v>17.413809311717195</v>
      </c>
      <c r="CD38">
        <f t="shared" si="370"/>
        <v>17.904327314408548</v>
      </c>
      <c r="CE38">
        <f t="shared" si="370"/>
        <v>20.163341970561234</v>
      </c>
      <c r="CF38">
        <f t="shared" si="370"/>
        <v>25.098699816995449</v>
      </c>
      <c r="CG38">
        <f t="shared" si="370"/>
        <v>31.022347119074787</v>
      </c>
      <c r="CH38">
        <f t="shared" si="370"/>
        <v>35.356797703216721</v>
      </c>
      <c r="CI38">
        <f>LN(2)/LN(CI3/CD3)*5</f>
        <v>37.210095884045828</v>
      </c>
      <c r="CJ38">
        <f t="shared" si="370"/>
        <v>34.422409246066913</v>
      </c>
      <c r="CK38">
        <f t="shared" si="370"/>
        <v>35.338450879392724</v>
      </c>
      <c r="CL38">
        <f t="shared" si="370"/>
        <v>35.565572989511949</v>
      </c>
      <c r="CM38">
        <f t="shared" si="370"/>
        <v>39.639581559107846</v>
      </c>
      <c r="CN38">
        <f t="shared" si="370"/>
        <v>46.083525647366272</v>
      </c>
      <c r="CO38">
        <f t="shared" si="370"/>
        <v>54.686640227452131</v>
      </c>
      <c r="CP38">
        <f t="shared" si="370"/>
        <v>53.220842385729213</v>
      </c>
      <c r="CQ38">
        <f t="shared" si="370"/>
        <v>56.279552043505518</v>
      </c>
      <c r="CR38">
        <f t="shared" si="370"/>
        <v>55.661589510762383</v>
      </c>
      <c r="CS38">
        <f t="shared" si="370"/>
        <v>56.936808071651427</v>
      </c>
      <c r="CT38">
        <f t="shared" si="370"/>
        <v>66.095799076247516</v>
      </c>
      <c r="CU38">
        <f t="shared" si="370"/>
        <v>79.960756281883079</v>
      </c>
      <c r="CV38">
        <f t="shared" si="370"/>
        <v>83.859403141081515</v>
      </c>
      <c r="CW38">
        <f t="shared" si="370"/>
        <v>85.223697783528394</v>
      </c>
      <c r="CX38">
        <f t="shared" ref="CX38:DJ38" si="371">LN(2)/LN(CX3/CS3)*5</f>
        <v>88.41714820739584</v>
      </c>
      <c r="CY38">
        <f t="shared" si="371"/>
        <v>90.337233538000291</v>
      </c>
      <c r="CZ38">
        <f t="shared" si="371"/>
        <v>98.073976427200591</v>
      </c>
      <c r="DA38">
        <f t="shared" si="371"/>
        <v>123.08860176000869</v>
      </c>
      <c r="DB38">
        <f t="shared" si="371"/>
        <v>143.03305957050424</v>
      </c>
      <c r="DC38">
        <f t="shared" si="371"/>
        <v>140.92957212525337</v>
      </c>
      <c r="DD38">
        <f t="shared" si="371"/>
        <v>129.83003284705956</v>
      </c>
      <c r="DE38">
        <f t="shared" si="371"/>
        <v>118.32629203324245</v>
      </c>
      <c r="DF38">
        <f t="shared" si="371"/>
        <v>113.06178604243021</v>
      </c>
      <c r="DG38">
        <f t="shared" si="371"/>
        <v>120.52631943336743</v>
      </c>
      <c r="DH38">
        <f t="shared" si="371"/>
        <v>133.76097192741236</v>
      </c>
      <c r="DI38">
        <f t="shared" si="371"/>
        <v>158.6898413975818</v>
      </c>
      <c r="DJ38">
        <f t="shared" si="371"/>
        <v>170.16372540697273</v>
      </c>
    </row>
    <row r="39" spans="1:160" x14ac:dyDescent="0.25">
      <c r="A39" t="s">
        <v>45</v>
      </c>
      <c r="AL39">
        <f t="shared" ref="AL39" si="372">LN(2)/LN(AL3/AF3)*6</f>
        <v>3.9381398151526668</v>
      </c>
      <c r="AM39">
        <f t="shared" ref="AM39" si="373">LN(2)/LN(AM3/AG3)*6</f>
        <v>3.7855785214287447</v>
      </c>
      <c r="AN39">
        <f t="shared" ref="AN39:CW39" si="374">LN(2)/LN(AN3/AH3)*6</f>
        <v>2.6044145063489998</v>
      </c>
      <c r="AO39">
        <f t="shared" si="374"/>
        <v>1.9851984838297749</v>
      </c>
      <c r="AP39">
        <f t="shared" si="374"/>
        <v>1.8602227889302245</v>
      </c>
      <c r="AQ39">
        <f t="shared" si="374"/>
        <v>2.0980324238970685</v>
      </c>
      <c r="AR39">
        <f t="shared" si="374"/>
        <v>2.3905705898756162</v>
      </c>
      <c r="AS39">
        <f t="shared" si="374"/>
        <v>1.8029242518135653</v>
      </c>
      <c r="AT39">
        <f t="shared" si="374"/>
        <v>1.9453760850356967</v>
      </c>
      <c r="AU39">
        <f t="shared" si="374"/>
        <v>2.2903526818778337</v>
      </c>
      <c r="AV39">
        <f t="shared" si="374"/>
        <v>2.2144430823634735</v>
      </c>
      <c r="AW39">
        <f t="shared" si="374"/>
        <v>2.3211168434072493</v>
      </c>
      <c r="AX39">
        <f t="shared" si="374"/>
        <v>2.4238877428434389</v>
      </c>
      <c r="AY39">
        <f t="shared" si="374"/>
        <v>2.9583490048203935</v>
      </c>
      <c r="AZ39">
        <f t="shared" si="374"/>
        <v>2.9490215204519292</v>
      </c>
      <c r="BA39">
        <f t="shared" si="374"/>
        <v>2.7254431599710913</v>
      </c>
      <c r="BB39">
        <f t="shared" si="374"/>
        <v>2.7975462376060678</v>
      </c>
      <c r="BC39">
        <f t="shared" si="374"/>
        <v>2.6025910503685741</v>
      </c>
      <c r="BD39">
        <f t="shared" si="374"/>
        <v>2.5869302087839321</v>
      </c>
      <c r="BE39">
        <f t="shared" si="374"/>
        <v>2.6639154417149342</v>
      </c>
      <c r="BF39">
        <f t="shared" si="374"/>
        <v>2.7688767593962686</v>
      </c>
      <c r="BG39">
        <f t="shared" si="374"/>
        <v>2.913186825471572</v>
      </c>
      <c r="BH39">
        <f t="shared" si="374"/>
        <v>2.8441389965399835</v>
      </c>
      <c r="BI39">
        <f t="shared" si="374"/>
        <v>3.0867001023098162</v>
      </c>
      <c r="BJ39">
        <f t="shared" si="374"/>
        <v>3.3818889528387119</v>
      </c>
      <c r="BK39">
        <f t="shared" si="374"/>
        <v>3.6738207156738087</v>
      </c>
      <c r="BL39">
        <f t="shared" si="374"/>
        <v>4.2246060467003668</v>
      </c>
      <c r="BM39">
        <f t="shared" si="374"/>
        <v>4.6705377143186801</v>
      </c>
      <c r="BN39">
        <f t="shared" si="374"/>
        <v>5.2334303515673009</v>
      </c>
      <c r="BO39">
        <f t="shared" si="374"/>
        <v>5.0604504360802416</v>
      </c>
      <c r="BP39">
        <f t="shared" si="374"/>
        <v>4.9428858961575033</v>
      </c>
      <c r="BQ39">
        <f t="shared" si="374"/>
        <v>5.43715201296739</v>
      </c>
      <c r="BR39">
        <f t="shared" si="374"/>
        <v>5.8846018291722118</v>
      </c>
      <c r="BS39">
        <f t="shared" si="374"/>
        <v>6.3553961199337472</v>
      </c>
      <c r="BT39">
        <f t="shared" si="374"/>
        <v>7.2844677859911489</v>
      </c>
      <c r="BU39">
        <f t="shared" si="374"/>
        <v>8.1398013116805963</v>
      </c>
      <c r="BV39">
        <f t="shared" si="374"/>
        <v>9.0917521167619917</v>
      </c>
      <c r="BW39">
        <f t="shared" si="374"/>
        <v>9.645351356624289</v>
      </c>
      <c r="BX39">
        <f t="shared" si="374"/>
        <v>10.308945010564544</v>
      </c>
      <c r="BY39">
        <f t="shared" si="374"/>
        <v>11.41428971231951</v>
      </c>
      <c r="BZ39">
        <f t="shared" si="374"/>
        <v>12.784696751848113</v>
      </c>
      <c r="CA39">
        <f t="shared" si="374"/>
        <v>14.351909467218256</v>
      </c>
      <c r="CB39">
        <f t="shared" si="374"/>
        <v>15.991464286006995</v>
      </c>
      <c r="CC39">
        <f t="shared" si="374"/>
        <v>17.320334230194359</v>
      </c>
      <c r="CD39">
        <f t="shared" si="374"/>
        <v>18.440995396054063</v>
      </c>
      <c r="CE39">
        <f t="shared" si="374"/>
        <v>19.567944763126775</v>
      </c>
      <c r="CF39">
        <f t="shared" si="374"/>
        <v>21.995110339169955</v>
      </c>
      <c r="CG39">
        <f t="shared" si="374"/>
        <v>26.937916421490712</v>
      </c>
      <c r="CH39">
        <f t="shared" si="374"/>
        <v>31.803205875726256</v>
      </c>
      <c r="CI39">
        <f t="shared" si="374"/>
        <v>34.761301517803645</v>
      </c>
      <c r="CJ39">
        <f t="shared" si="374"/>
        <v>34.759226288318779</v>
      </c>
      <c r="CK39">
        <f t="shared" si="374"/>
        <v>36.078923926903002</v>
      </c>
      <c r="CL39">
        <f t="shared" si="374"/>
        <v>36.561676404363155</v>
      </c>
      <c r="CM39">
        <f t="shared" si="374"/>
        <v>39.056743708653869</v>
      </c>
      <c r="CN39">
        <f t="shared" si="374"/>
        <v>42.952603112139414</v>
      </c>
      <c r="CO39">
        <f t="shared" si="374"/>
        <v>46.269907196169555</v>
      </c>
      <c r="CP39">
        <f t="shared" si="374"/>
        <v>52.175719079382503</v>
      </c>
      <c r="CQ39">
        <f t="shared" si="374"/>
        <v>53.831196125001654</v>
      </c>
      <c r="CR39">
        <f t="shared" si="374"/>
        <v>58.328424711084637</v>
      </c>
      <c r="CS39">
        <f t="shared" si="374"/>
        <v>59.18971516790252</v>
      </c>
      <c r="CT39">
        <f t="shared" si="374"/>
        <v>61.968718553936561</v>
      </c>
      <c r="CU39">
        <f t="shared" si="374"/>
        <v>69.689094556290343</v>
      </c>
      <c r="CV39">
        <f t="shared" si="374"/>
        <v>77.785717274067025</v>
      </c>
      <c r="CW39">
        <f t="shared" si="374"/>
        <v>82.539222889692596</v>
      </c>
      <c r="CX39">
        <f t="shared" ref="CX39:DJ39" si="375">LN(2)/LN(CX3/CR3)*6</f>
        <v>88.117985584789949</v>
      </c>
      <c r="CY39">
        <f t="shared" si="375"/>
        <v>93.233495245791261</v>
      </c>
      <c r="CZ39">
        <f t="shared" si="375"/>
        <v>97.670818548593559</v>
      </c>
      <c r="DA39">
        <f t="shared" si="375"/>
        <v>108.64555211079738</v>
      </c>
      <c r="DB39">
        <f t="shared" si="375"/>
        <v>124.93217206958869</v>
      </c>
      <c r="DC39">
        <f t="shared" si="375"/>
        <v>133.62995428344897</v>
      </c>
      <c r="DD39">
        <f t="shared" si="375"/>
        <v>129.54394761679589</v>
      </c>
      <c r="DE39">
        <f t="shared" si="375"/>
        <v>124.12413010945488</v>
      </c>
      <c r="DF39">
        <f t="shared" si="375"/>
        <v>123.79522042243084</v>
      </c>
      <c r="DG39">
        <f t="shared" si="375"/>
        <v>122.72541362407517</v>
      </c>
      <c r="DH39">
        <f t="shared" si="375"/>
        <v>126.78751806408656</v>
      </c>
      <c r="DI39">
        <f t="shared" si="375"/>
        <v>141.69116914085114</v>
      </c>
      <c r="DJ39">
        <f t="shared" si="375"/>
        <v>153.02108503625203</v>
      </c>
    </row>
    <row r="40" spans="1:160" x14ac:dyDescent="0.25">
      <c r="A40" t="s">
        <v>46</v>
      </c>
      <c r="AL40">
        <f t="shared" ref="AL40" si="376">LN(2)/LN(AL3/AE3)*7</f>
        <v>4.5944964510114445</v>
      </c>
      <c r="AM40">
        <f t="shared" ref="AM40" si="377">LN(2)/LN(AM3/AF3)*7</f>
        <v>4.4165082750002016</v>
      </c>
      <c r="AN40">
        <f t="shared" ref="AN40:CW40" si="378">LN(2)/LN(AN3/AG3)*7</f>
        <v>3.0384835907404999</v>
      </c>
      <c r="AO40">
        <f t="shared" si="378"/>
        <v>2.3160648978014038</v>
      </c>
      <c r="AP40">
        <f t="shared" si="378"/>
        <v>2.1129632692982256</v>
      </c>
      <c r="AQ40">
        <f t="shared" si="378"/>
        <v>1.9845505558058516</v>
      </c>
      <c r="AR40">
        <f t="shared" si="378"/>
        <v>2.1350996508461204</v>
      </c>
      <c r="AS40">
        <f t="shared" si="378"/>
        <v>2.0653065386804883</v>
      </c>
      <c r="AT40">
        <f t="shared" si="378"/>
        <v>1.8406256013722173</v>
      </c>
      <c r="AU40">
        <f t="shared" si="378"/>
        <v>2.0968939058127862</v>
      </c>
      <c r="AV40">
        <f t="shared" si="378"/>
        <v>2.3333333333333335</v>
      </c>
      <c r="AW40">
        <f t="shared" si="378"/>
        <v>2.4248391743903097</v>
      </c>
      <c r="AX40">
        <f t="shared" si="378"/>
        <v>2.4187345631903208</v>
      </c>
      <c r="AY40">
        <f t="shared" si="378"/>
        <v>2.4074634629369416</v>
      </c>
      <c r="AZ40">
        <f t="shared" si="378"/>
        <v>2.7891767695043139</v>
      </c>
      <c r="BA40">
        <f t="shared" si="378"/>
        <v>2.8507301695696023</v>
      </c>
      <c r="BB40">
        <f t="shared" si="378"/>
        <v>2.772219269728335</v>
      </c>
      <c r="BC40">
        <f t="shared" si="378"/>
        <v>2.8195117201126552</v>
      </c>
      <c r="BD40">
        <f t="shared" si="378"/>
        <v>2.6631521789414365</v>
      </c>
      <c r="BE40">
        <f t="shared" si="378"/>
        <v>2.6074782146773297</v>
      </c>
      <c r="BF40">
        <f t="shared" si="378"/>
        <v>2.6430189373303743</v>
      </c>
      <c r="BG40">
        <f t="shared" si="378"/>
        <v>2.821968183711828</v>
      </c>
      <c r="BH40">
        <f t="shared" si="378"/>
        <v>2.8768965857789075</v>
      </c>
      <c r="BI40">
        <f t="shared" si="378"/>
        <v>3.067772152284487</v>
      </c>
      <c r="BJ40">
        <f t="shared" si="378"/>
        <v>3.3377427907977029</v>
      </c>
      <c r="BK40">
        <f t="shared" si="378"/>
        <v>3.5027812028513434</v>
      </c>
      <c r="BL40">
        <f t="shared" si="378"/>
        <v>3.8537479778632537</v>
      </c>
      <c r="BM40">
        <f t="shared" si="378"/>
        <v>4.3798089824695605</v>
      </c>
      <c r="BN40">
        <f t="shared" si="378"/>
        <v>4.6051028748316689</v>
      </c>
      <c r="BO40">
        <f t="shared" si="378"/>
        <v>5.155209307969864</v>
      </c>
      <c r="BP40">
        <f t="shared" si="378"/>
        <v>5.1196983781335996</v>
      </c>
      <c r="BQ40">
        <f t="shared" si="378"/>
        <v>5.2719796180617244</v>
      </c>
      <c r="BR40">
        <f t="shared" si="378"/>
        <v>5.8195284775973501</v>
      </c>
      <c r="BS40">
        <f t="shared" si="378"/>
        <v>6.2384584478430964</v>
      </c>
      <c r="BT40">
        <f t="shared" si="378"/>
        <v>6.6095439667530425</v>
      </c>
      <c r="BU40">
        <f t="shared" si="378"/>
        <v>7.3801284065006829</v>
      </c>
      <c r="BV40">
        <f t="shared" si="378"/>
        <v>8.3180672617321889</v>
      </c>
      <c r="BW40">
        <f t="shared" si="378"/>
        <v>9.5112568650931522</v>
      </c>
      <c r="BX40">
        <f t="shared" si="378"/>
        <v>10.273773864922441</v>
      </c>
      <c r="BY40">
        <f t="shared" si="378"/>
        <v>11.144389178717351</v>
      </c>
      <c r="BZ40">
        <f t="shared" si="378"/>
        <v>11.98002323950133</v>
      </c>
      <c r="CA40">
        <f t="shared" si="378"/>
        <v>12.894063586559552</v>
      </c>
      <c r="CB40">
        <f t="shared" si="378"/>
        <v>14.594793973360954</v>
      </c>
      <c r="CC40">
        <f t="shared" si="378"/>
        <v>16.570209644738981</v>
      </c>
      <c r="CD40">
        <f t="shared" si="378"/>
        <v>18.19849276333726</v>
      </c>
      <c r="CE40">
        <f t="shared" si="378"/>
        <v>19.845552131110033</v>
      </c>
      <c r="CF40">
        <f t="shared" si="378"/>
        <v>21.120148738913738</v>
      </c>
      <c r="CG40">
        <f t="shared" si="378"/>
        <v>23.624005369845374</v>
      </c>
      <c r="CH40">
        <f t="shared" si="378"/>
        <v>27.975329635520755</v>
      </c>
      <c r="CI40">
        <f t="shared" si="378"/>
        <v>31.83982727068669</v>
      </c>
      <c r="CJ40">
        <f t="shared" si="378"/>
        <v>33.199013141104487</v>
      </c>
      <c r="CK40">
        <f t="shared" si="378"/>
        <v>36.145094014420948</v>
      </c>
      <c r="CL40">
        <f t="shared" si="378"/>
        <v>37.052839016969898</v>
      </c>
      <c r="CM40">
        <f t="shared" si="378"/>
        <v>39.515984003750681</v>
      </c>
      <c r="CN40">
        <f t="shared" si="378"/>
        <v>41.872303104525926</v>
      </c>
      <c r="CO40">
        <f t="shared" si="378"/>
        <v>43.514984306192147</v>
      </c>
      <c r="CP40">
        <f t="shared" si="378"/>
        <v>45.680001413339596</v>
      </c>
      <c r="CQ40">
        <f t="shared" si="378"/>
        <v>52.827239626453846</v>
      </c>
      <c r="CR40">
        <f t="shared" si="378"/>
        <v>55.784396316925339</v>
      </c>
      <c r="CS40">
        <f t="shared" si="378"/>
        <v>61.185490497227136</v>
      </c>
      <c r="CT40">
        <f t="shared" si="378"/>
        <v>63.419956094060829</v>
      </c>
      <c r="CU40">
        <f t="shared" si="378"/>
        <v>65.254706244540387</v>
      </c>
      <c r="CV40">
        <f t="shared" si="378"/>
        <v>69.512720179080304</v>
      </c>
      <c r="CW40">
        <f t="shared" si="378"/>
        <v>77.60180282943405</v>
      </c>
      <c r="CX40">
        <f t="shared" ref="CX40:DJ40" si="379">LN(2)/LN(CX3/CQ3)*7</f>
        <v>85.247223794444025</v>
      </c>
      <c r="CY40">
        <f t="shared" si="379"/>
        <v>92.232733720923477</v>
      </c>
      <c r="CZ40">
        <f t="shared" si="379"/>
        <v>99.379268892372735</v>
      </c>
      <c r="DA40">
        <f t="shared" si="379"/>
        <v>106.58648714476863</v>
      </c>
      <c r="DB40">
        <f t="shared" si="379"/>
        <v>111.76686482298487</v>
      </c>
      <c r="DC40">
        <f t="shared" si="379"/>
        <v>120.75373939633411</v>
      </c>
      <c r="DD40">
        <f t="shared" si="379"/>
        <v>125.58818605025812</v>
      </c>
      <c r="DE40">
        <f t="shared" si="379"/>
        <v>124.68129422193078</v>
      </c>
      <c r="DF40">
        <f t="shared" si="379"/>
        <v>128.323087767967</v>
      </c>
      <c r="DG40">
        <f t="shared" si="379"/>
        <v>131.74446953981385</v>
      </c>
      <c r="DH40">
        <f t="shared" si="379"/>
        <v>127.9048447064927</v>
      </c>
      <c r="DI40">
        <f t="shared" si="379"/>
        <v>133.87194129137276</v>
      </c>
      <c r="DJ40">
        <f t="shared" si="379"/>
        <v>139.86601728761062</v>
      </c>
    </row>
    <row r="41" spans="1:160" x14ac:dyDescent="0.25">
      <c r="A41" t="s">
        <v>47</v>
      </c>
      <c r="AL41">
        <f>AVERAGE(AL34:AL40)</f>
        <v>2.7289311837811465</v>
      </c>
      <c r="AM41">
        <f t="shared" ref="AM41:AP41" si="380">AVERAGE(AM34:AM40)</f>
        <v>4.9399593213694803</v>
      </c>
      <c r="AN41">
        <f t="shared" si="380"/>
        <v>2.2156373423421472</v>
      </c>
      <c r="AO41">
        <f t="shared" si="380"/>
        <v>1.793368282702273</v>
      </c>
      <c r="AP41">
        <f t="shared" si="380"/>
        <v>2.1890912367873079</v>
      </c>
      <c r="AQ41">
        <f t="shared" ref="AQ41" si="381">AVERAGE(AQ34:AQ40)</f>
        <v>2.4889058898109968</v>
      </c>
      <c r="AR41">
        <f t="shared" ref="AR41" si="382">AVERAGE(AR34:AR40)</f>
        <v>2.4302213487144106</v>
      </c>
      <c r="AS41">
        <f t="shared" ref="AS41:AT41" si="383">AVERAGE(AS34:AS40)</f>
        <v>1.7790110158708947</v>
      </c>
      <c r="AT41">
        <f t="shared" si="383"/>
        <v>1.87143990132952</v>
      </c>
      <c r="AU41">
        <f t="shared" ref="AU41" si="384">AVERAGE(AU34:AU40)</f>
        <v>2.4358932244322031</v>
      </c>
      <c r="AV41">
        <f t="shared" ref="AV41" si="385">AVERAGE(AV34:AV40)</f>
        <v>2.445970811796188</v>
      </c>
      <c r="AW41">
        <f t="shared" ref="AW41:AX41" si="386">AVERAGE(AW34:AW40)</f>
        <v>3.2979218613026053</v>
      </c>
      <c r="AX41">
        <f t="shared" si="386"/>
        <v>3.1932389261256637</v>
      </c>
      <c r="AY41">
        <f t="shared" ref="AY41" si="387">AVERAGE(AY34:AY40)</f>
        <v>2.8487543263129962</v>
      </c>
      <c r="AZ41">
        <f t="shared" ref="AZ41" si="388">AVERAGE(AZ34:AZ40)</f>
        <v>2.5887832981835532</v>
      </c>
      <c r="BA41">
        <f t="shared" ref="BA41:BB41" si="389">AVERAGE(BA34:BA40)</f>
        <v>2.5134800820761223</v>
      </c>
      <c r="BB41">
        <f t="shared" si="389"/>
        <v>2.6781255731757567</v>
      </c>
      <c r="BC41">
        <f t="shared" ref="BC41" si="390">AVERAGE(BC34:BC40)</f>
        <v>2.7482649903663119</v>
      </c>
      <c r="BD41">
        <f t="shared" ref="BD41" si="391">AVERAGE(BD34:BD40)</f>
        <v>2.8447595033830955</v>
      </c>
      <c r="BE41">
        <f t="shared" ref="BE41:BF41" si="392">AVERAGE(BE34:BE40)</f>
        <v>2.8035981876101652</v>
      </c>
      <c r="BF41">
        <f t="shared" si="392"/>
        <v>2.7149949094502381</v>
      </c>
      <c r="BG41">
        <f t="shared" ref="BG41" si="393">AVERAGE(BG34:BG40)</f>
        <v>2.8962595705525418</v>
      </c>
      <c r="BH41">
        <f t="shared" ref="BH41" si="394">AVERAGE(BH34:BH40)</f>
        <v>2.8087364535670862</v>
      </c>
      <c r="BI41">
        <f t="shared" ref="BI41:BJ41" si="395">AVERAGE(BI34:BI40)</f>
        <v>3.6269563119567549</v>
      </c>
      <c r="BJ41">
        <f t="shared" si="395"/>
        <v>4.452921745947668</v>
      </c>
      <c r="BK41">
        <f t="shared" ref="BK41" si="396">AVERAGE(BK34:BK40)</f>
        <v>4.3944887349594319</v>
      </c>
      <c r="BL41">
        <f t="shared" ref="BL41" si="397">AVERAGE(BL34:BL40)</f>
        <v>4.8238589281622293</v>
      </c>
      <c r="BM41">
        <f t="shared" ref="BM41:BN41" si="398">AVERAGE(BM34:BM40)</f>
        <v>5.1758250820245095</v>
      </c>
      <c r="BN41">
        <f t="shared" si="398"/>
        <v>4.8510620018813819</v>
      </c>
      <c r="BO41">
        <f t="shared" ref="BO41" si="399">AVERAGE(BO34:BO40)</f>
        <v>4.8598618643563061</v>
      </c>
      <c r="BP41">
        <f t="shared" ref="BP41" si="400">AVERAGE(BP34:BP40)</f>
        <v>5.0636579082415549</v>
      </c>
      <c r="BQ41">
        <f t="shared" ref="BQ41:BR41" si="401">AVERAGE(BQ34:BQ40)</f>
        <v>6.1423361060121504</v>
      </c>
      <c r="BR41">
        <f t="shared" si="401"/>
        <v>7.3269115933839064</v>
      </c>
      <c r="BS41">
        <f t="shared" ref="BS41" si="402">AVERAGE(BS34:BS40)</f>
        <v>8.1237819241770026</v>
      </c>
      <c r="BT41">
        <f t="shared" ref="BT41" si="403">AVERAGE(BT34:BT40)</f>
        <v>8.3872527797659266</v>
      </c>
      <c r="BU41">
        <f t="shared" ref="BU41:BV41" si="404">AVERAGE(BU34:BU40)</f>
        <v>8.3848859055334497</v>
      </c>
      <c r="BV41">
        <f t="shared" si="404"/>
        <v>8.9338399491983225</v>
      </c>
      <c r="BW41">
        <f t="shared" ref="BW41" si="405">AVERAGE(BW34:BW40)</f>
        <v>10.328878101426373</v>
      </c>
      <c r="BX41">
        <f t="shared" ref="BX41" si="406">AVERAGE(BX34:BX40)</f>
        <v>12.306065995239203</v>
      </c>
      <c r="BY41">
        <f t="shared" ref="BY41:BZ41" si="407">AVERAGE(BY34:BY40)</f>
        <v>15.133510315685401</v>
      </c>
      <c r="BZ41">
        <f t="shared" si="407"/>
        <v>15.767679292463418</v>
      </c>
      <c r="CA41">
        <f t="shared" ref="CA41" si="408">AVERAGE(CA34:CA40)</f>
        <v>15.08045176188269</v>
      </c>
      <c r="CB41">
        <f t="shared" ref="CB41" si="409">AVERAGE(CB34:CB40)</f>
        <v>15.785634917107483</v>
      </c>
      <c r="CC41">
        <f t="shared" ref="CC41:CD41" si="410">AVERAGE(CC34:CC40)</f>
        <v>17.699577765342678</v>
      </c>
      <c r="CD41">
        <f t="shared" si="410"/>
        <v>20.375812316244922</v>
      </c>
      <c r="CE41">
        <f t="shared" ref="CE41" si="411">AVERAGE(CE34:CE40)</f>
        <v>25.162293538931351</v>
      </c>
      <c r="CF41">
        <f t="shared" ref="CF41" si="412">AVERAGE(CF34:CF40)</f>
        <v>29.869853003692441</v>
      </c>
      <c r="CG41">
        <f t="shared" ref="CG41:CH41" si="413">AVERAGE(CG34:CG40)</f>
        <v>34.317170443219524</v>
      </c>
      <c r="CH41">
        <f t="shared" si="413"/>
        <v>35.58021957764651</v>
      </c>
      <c r="CI41">
        <f t="shared" ref="CI41" si="414">AVERAGE(CI34:CI40)</f>
        <v>34.833579550189818</v>
      </c>
      <c r="CJ41">
        <f t="shared" ref="CJ41" si="415">AVERAGE(CJ34:CJ40)</f>
        <v>31.64249224275607</v>
      </c>
      <c r="CK41">
        <f t="shared" ref="CK41:CL41" si="416">AVERAGE(CK34:CK40)</f>
        <v>36.552568009532308</v>
      </c>
      <c r="CL41">
        <f t="shared" si="416"/>
        <v>38.741456891406905</v>
      </c>
      <c r="CM41">
        <f t="shared" ref="CM41" si="417">AVERAGE(CM34:CM40)</f>
        <v>49.435180959879439</v>
      </c>
      <c r="CN41">
        <f t="shared" ref="CN41" si="418">AVERAGE(CN34:CN40)</f>
        <v>56.830980644890182</v>
      </c>
      <c r="CO41">
        <f t="shared" ref="CO41:CP41" si="419">AVERAGE(CO34:CO40)</f>
        <v>52.703980189592428</v>
      </c>
      <c r="CP41">
        <f t="shared" si="419"/>
        <v>49.393195505802986</v>
      </c>
      <c r="CQ41">
        <f t="shared" ref="CQ41" si="420">AVERAGE(CQ34:CQ40)</f>
        <v>52.812858400520838</v>
      </c>
      <c r="CR41">
        <f t="shared" ref="CR41" si="421">AVERAGE(CR34:CR40)</f>
        <v>58.770141505694603</v>
      </c>
      <c r="CS41">
        <f t="shared" ref="CS41:CT41" si="422">AVERAGE(CS34:CS40)</f>
        <v>67.409601426015385</v>
      </c>
      <c r="CT41">
        <f t="shared" si="422"/>
        <v>80.491043322134516</v>
      </c>
      <c r="CU41">
        <f t="shared" ref="CU41" si="423">AVERAGE(CU34:CU40)</f>
        <v>85.578059211762493</v>
      </c>
      <c r="CV41">
        <f t="shared" ref="CV41" si="424">AVERAGE(CV34:CV40)</f>
        <v>79.322994336644669</v>
      </c>
      <c r="CW41">
        <f t="shared" ref="CW41:CX41" si="425">AVERAGE(CW34:CW40)</f>
        <v>79.674365171195277</v>
      </c>
      <c r="CX41">
        <f t="shared" si="425"/>
        <v>88.836720428602007</v>
      </c>
      <c r="CY41">
        <f t="shared" ref="CY41:CZ41" si="426">AVERAGE(CY34:CY40)</f>
        <v>101.16501847773222</v>
      </c>
      <c r="CZ41">
        <f t="shared" si="426"/>
        <v>120.31572143878959</v>
      </c>
      <c r="DA41">
        <f t="shared" ref="DA41:DB41" si="427">AVERAGE(DA34:DA40)</f>
        <v>154.04301144196734</v>
      </c>
      <c r="DB41">
        <f t="shared" si="427"/>
        <v>144.61609845338725</v>
      </c>
      <c r="DC41">
        <f t="shared" ref="DC41:DD41" si="428">AVERAGE(DC34:DC40)</f>
        <v>127.80756412019007</v>
      </c>
      <c r="DD41">
        <f t="shared" si="428"/>
        <v>114.75125147875494</v>
      </c>
      <c r="DE41">
        <f t="shared" ref="DE41:DF41" si="429">AVERAGE(DE34:DE40)</f>
        <v>109.84602350660495</v>
      </c>
      <c r="DF41">
        <f t="shared" si="429"/>
        <v>124.45039022209129</v>
      </c>
      <c r="DG41">
        <f t="shared" ref="DG41:DH41" si="430">AVERAGE(DG34:DG40)</f>
        <v>149.271485605631</v>
      </c>
      <c r="DH41">
        <f t="shared" si="430"/>
        <v>154.32795501063634</v>
      </c>
      <c r="DI41">
        <f t="shared" ref="DI41:DJ41" si="431">AVERAGE(DI34:DI40)</f>
        <v>171.31032737174635</v>
      </c>
      <c r="DJ41">
        <f t="shared" si="431"/>
        <v>155.06990411900546</v>
      </c>
    </row>
    <row r="42" spans="1:160" x14ac:dyDescent="0.25">
      <c r="A42" t="s">
        <v>48</v>
      </c>
      <c r="AL42">
        <f t="shared" ref="AL42:CW42" si="432">LN(AL41)</f>
        <v>1.0039100247652175</v>
      </c>
      <c r="AM42">
        <f t="shared" si="432"/>
        <v>1.5973570966253361</v>
      </c>
      <c r="AN42">
        <f t="shared" si="432"/>
        <v>0.79554010131449981</v>
      </c>
      <c r="AO42">
        <f t="shared" si="432"/>
        <v>0.58409557381137633</v>
      </c>
      <c r="AP42">
        <f t="shared" si="432"/>
        <v>0.78348649733743736</v>
      </c>
      <c r="AQ42">
        <f t="shared" si="432"/>
        <v>0.91184321222907816</v>
      </c>
      <c r="AR42">
        <f t="shared" si="432"/>
        <v>0.88798234320994474</v>
      </c>
      <c r="AS42">
        <f t="shared" si="432"/>
        <v>0.57605760083478796</v>
      </c>
      <c r="AT42">
        <f t="shared" si="432"/>
        <v>0.62670813527901137</v>
      </c>
      <c r="AU42">
        <f t="shared" si="432"/>
        <v>0.89031351655209379</v>
      </c>
      <c r="AV42">
        <f t="shared" si="432"/>
        <v>0.89444210415869885</v>
      </c>
      <c r="AW42">
        <f t="shared" si="432"/>
        <v>1.1932925311043356</v>
      </c>
      <c r="AX42">
        <f t="shared" si="432"/>
        <v>1.1610357390339026</v>
      </c>
      <c r="AY42">
        <f t="shared" si="432"/>
        <v>1.0468818202472474</v>
      </c>
      <c r="AZ42">
        <f t="shared" si="432"/>
        <v>0.9511879962943024</v>
      </c>
      <c r="BA42">
        <f t="shared" si="432"/>
        <v>0.92166827974118448</v>
      </c>
      <c r="BB42">
        <f t="shared" si="432"/>
        <v>0.98511713682527069</v>
      </c>
      <c r="BC42">
        <f t="shared" si="432"/>
        <v>1.0109697999753096</v>
      </c>
      <c r="BD42">
        <f t="shared" si="432"/>
        <v>1.0454785309236589</v>
      </c>
      <c r="BE42">
        <f t="shared" si="432"/>
        <v>1.0309036591928911</v>
      </c>
      <c r="BF42">
        <f t="shared" si="432"/>
        <v>0.99879007841185297</v>
      </c>
      <c r="BG42">
        <f t="shared" si="432"/>
        <v>1.0634201012225339</v>
      </c>
      <c r="BH42">
        <f t="shared" si="432"/>
        <v>1.0327347215657043</v>
      </c>
      <c r="BI42">
        <f t="shared" si="432"/>
        <v>1.2883938149998655</v>
      </c>
      <c r="BJ42">
        <f t="shared" si="432"/>
        <v>1.4935604528520441</v>
      </c>
      <c r="BK42">
        <f t="shared" si="432"/>
        <v>1.4803511955784836</v>
      </c>
      <c r="BL42">
        <f t="shared" si="432"/>
        <v>1.5735742152498127</v>
      </c>
      <c r="BM42">
        <f t="shared" si="432"/>
        <v>1.6439987625828441</v>
      </c>
      <c r="BN42">
        <f t="shared" si="432"/>
        <v>1.5791976504391574</v>
      </c>
      <c r="BO42">
        <f t="shared" si="432"/>
        <v>1.5810100145365087</v>
      </c>
      <c r="BP42">
        <f t="shared" si="432"/>
        <v>1.6220891288952437</v>
      </c>
      <c r="BQ42">
        <f t="shared" si="432"/>
        <v>1.8152051430893232</v>
      </c>
      <c r="BR42">
        <f t="shared" si="432"/>
        <v>1.9915540892368619</v>
      </c>
      <c r="BS42">
        <f t="shared" si="432"/>
        <v>2.094795799952752</v>
      </c>
      <c r="BT42">
        <f t="shared" si="432"/>
        <v>2.1267130270217902</v>
      </c>
      <c r="BU42">
        <f t="shared" si="432"/>
        <v>2.1264307882098414</v>
      </c>
      <c r="BV42">
        <f t="shared" si="432"/>
        <v>2.1898463079718642</v>
      </c>
      <c r="BW42">
        <f t="shared" si="432"/>
        <v>2.3349436713696479</v>
      </c>
      <c r="BX42">
        <f t="shared" si="432"/>
        <v>2.5100923111544957</v>
      </c>
      <c r="BY42">
        <f t="shared" si="432"/>
        <v>2.7169115111798874</v>
      </c>
      <c r="BZ42">
        <f t="shared" si="432"/>
        <v>2.7579622305050306</v>
      </c>
      <c r="CA42">
        <f t="shared" si="432"/>
        <v>2.7133993198156161</v>
      </c>
      <c r="CB42">
        <f t="shared" si="432"/>
        <v>2.7591003440143105</v>
      </c>
      <c r="CC42">
        <f t="shared" si="432"/>
        <v>2.8735407842298613</v>
      </c>
      <c r="CD42">
        <f t="shared" si="432"/>
        <v>3.014348526614167</v>
      </c>
      <c r="CE42">
        <f t="shared" si="432"/>
        <v>3.2253465858227139</v>
      </c>
      <c r="CF42">
        <f t="shared" si="432"/>
        <v>3.3968497110137816</v>
      </c>
      <c r="CG42">
        <f t="shared" si="432"/>
        <v>3.5356458249277418</v>
      </c>
      <c r="CH42">
        <f t="shared" si="432"/>
        <v>3.5717898535971315</v>
      </c>
      <c r="CI42">
        <f t="shared" si="432"/>
        <v>3.5505818511382765</v>
      </c>
      <c r="CJ42">
        <f t="shared" si="432"/>
        <v>3.4545009085317484</v>
      </c>
      <c r="CK42">
        <f t="shared" si="432"/>
        <v>3.5987514439063792</v>
      </c>
      <c r="CL42">
        <f t="shared" si="432"/>
        <v>3.6569102641743325</v>
      </c>
      <c r="CM42">
        <f t="shared" si="432"/>
        <v>3.9006623359043351</v>
      </c>
      <c r="CN42">
        <f t="shared" si="432"/>
        <v>4.0400816109210202</v>
      </c>
      <c r="CO42">
        <f t="shared" si="432"/>
        <v>3.9646909781146271</v>
      </c>
      <c r="CP42">
        <f t="shared" si="432"/>
        <v>3.8998126719089559</v>
      </c>
      <c r="CQ42">
        <f t="shared" si="432"/>
        <v>3.9667546913764173</v>
      </c>
      <c r="CR42">
        <f t="shared" si="432"/>
        <v>4.0736339284095555</v>
      </c>
      <c r="CS42">
        <f t="shared" si="432"/>
        <v>4.210787462164518</v>
      </c>
      <c r="CT42">
        <f t="shared" si="432"/>
        <v>4.3881459151552482</v>
      </c>
      <c r="CU42">
        <f t="shared" si="432"/>
        <v>4.4494289326731238</v>
      </c>
      <c r="CV42">
        <f t="shared" si="432"/>
        <v>4.3735280530228495</v>
      </c>
      <c r="CW42">
        <f t="shared" si="432"/>
        <v>4.3779478925427</v>
      </c>
      <c r="CX42">
        <f t="shared" ref="CX42:DE42" si="433">LN(CX41)</f>
        <v>4.4868000828630912</v>
      </c>
      <c r="CY42">
        <f t="shared" si="433"/>
        <v>4.6167530298805977</v>
      </c>
      <c r="CZ42">
        <f t="shared" si="433"/>
        <v>4.7901192997187776</v>
      </c>
      <c r="DA42">
        <f t="shared" si="433"/>
        <v>5.0372318584957299</v>
      </c>
      <c r="DB42">
        <f t="shared" si="433"/>
        <v>4.974082634464124</v>
      </c>
      <c r="DC42">
        <f t="shared" si="433"/>
        <v>4.8505257273608793</v>
      </c>
      <c r="DD42">
        <f t="shared" si="433"/>
        <v>4.7427667550141237</v>
      </c>
      <c r="DE42">
        <f t="shared" si="433"/>
        <v>4.6990795988727685</v>
      </c>
      <c r="DF42">
        <f t="shared" ref="DF42:DG42" si="434">LN(DF41)</f>
        <v>4.8239071643819376</v>
      </c>
      <c r="DG42">
        <f t="shared" si="434"/>
        <v>5.0057666990685306</v>
      </c>
      <c r="DH42">
        <f t="shared" ref="DH42:DI42" si="435">LN(DH41)</f>
        <v>5.039079916067716</v>
      </c>
      <c r="DI42">
        <f t="shared" si="435"/>
        <v>5.1434766917308297</v>
      </c>
      <c r="DJ42">
        <f t="shared" ref="DJ42" si="436">LN(DJ41)</f>
        <v>5.0438760095680406</v>
      </c>
    </row>
    <row r="43" spans="1:160" s="4" customFormat="1" x14ac:dyDescent="0.25">
      <c r="A43" s="4" t="s">
        <v>49</v>
      </c>
      <c r="AL43" s="4">
        <f>LN(2)*$DA$69/($DA$73-1)</f>
        <v>2.7725887222397811</v>
      </c>
      <c r="AM43" s="4">
        <f>LN(2)*$DA$69/($DA$73-1)</f>
        <v>2.7725887222397811</v>
      </c>
      <c r="AN43" s="4">
        <f>LN(2)*$DA$69/($DA$73-1)</f>
        <v>2.7725887222397811</v>
      </c>
      <c r="AO43" s="4">
        <f>LN(2)*$DA$69/($DA$73-1)</f>
        <v>2.7725887222397811</v>
      </c>
      <c r="AP43" s="4">
        <f>LN(2)*$DA$69/($DA$73-1)</f>
        <v>2.7725887222397811</v>
      </c>
      <c r="AQ43" s="4">
        <f>LN(2)*$DA$69/($DA$73-1)</f>
        <v>2.7725887222397811</v>
      </c>
      <c r="AR43" s="4">
        <f>LN(2)*$DA$69/($DA$73-1)</f>
        <v>2.7725887222397811</v>
      </c>
      <c r="AS43" s="4">
        <f>LN(2)*$DA$69/($DA$73-1)</f>
        <v>2.7725887222397811</v>
      </c>
      <c r="AT43" s="4">
        <f>LN(2)*$DA$69/($DA$73-1)</f>
        <v>2.7725887222397811</v>
      </c>
      <c r="AU43" s="4">
        <f>LN(2)*$DA$69/($DA$73-1)</f>
        <v>2.7725887222397811</v>
      </c>
      <c r="AV43" s="4">
        <f>LN(2)*$DA$69/($DA$73-1)</f>
        <v>2.7725887222397811</v>
      </c>
      <c r="AW43" s="4">
        <f>LN(2)*$DA$69/($DA$73-1)</f>
        <v>2.7725887222397811</v>
      </c>
      <c r="AX43" s="4">
        <f>LN(2)*$DA$69/($DA$73-1)</f>
        <v>2.7725887222397811</v>
      </c>
      <c r="AY43" s="4">
        <f>LN(2)*$DA$69/($DA$73-1)</f>
        <v>2.7725887222397811</v>
      </c>
      <c r="AZ43" s="4">
        <f>LN(2)*$DA$69/($DA$73-1)</f>
        <v>2.7725887222397811</v>
      </c>
      <c r="BA43" s="4">
        <f>LN(2)*$DA$69/($DA$73-1)</f>
        <v>2.7725887222397811</v>
      </c>
      <c r="BB43" s="4">
        <f>LN(2)*$DA$69/($DA$73-1)</f>
        <v>2.7725887222397811</v>
      </c>
      <c r="BC43" s="4">
        <f>LN(2)*$DA$69/($DA$73-1)</f>
        <v>2.7725887222397811</v>
      </c>
      <c r="BD43" s="4">
        <f>LN(2)*$DA$69/($DA$73-1)</f>
        <v>2.7725887222397811</v>
      </c>
      <c r="BE43" s="4">
        <f>LN(2)*$DA$69/($DA$73-1)</f>
        <v>2.7725887222397811</v>
      </c>
      <c r="BF43" s="4">
        <f>LN(2)*$DA$69/($DA$73-1)</f>
        <v>2.7725887222397811</v>
      </c>
      <c r="BG43" s="4">
        <f t="shared" ref="BG43:CL43" si="437">EXP(BG2*$DA$86+$DC$86)</f>
        <v>3.3026858246160549</v>
      </c>
      <c r="BH43" s="4">
        <f t="shared" si="437"/>
        <v>3.566851091418243</v>
      </c>
      <c r="BI43" s="4">
        <f t="shared" si="437"/>
        <v>3.85214561237611</v>
      </c>
      <c r="BJ43" s="4">
        <f t="shared" si="437"/>
        <v>4.1602594105066091</v>
      </c>
      <c r="BK43" s="4">
        <f t="shared" si="437"/>
        <v>4.4930176852875752</v>
      </c>
      <c r="BL43" s="4">
        <f t="shared" si="437"/>
        <v>4.8523916247445387</v>
      </c>
      <c r="BM43" s="4">
        <f t="shared" si="437"/>
        <v>5.2405100823421096</v>
      </c>
      <c r="BN43" s="4">
        <f t="shared" si="437"/>
        <v>5.659672187851311</v>
      </c>
      <c r="BO43" s="4">
        <f t="shared" si="437"/>
        <v>6.1123609668969152</v>
      </c>
      <c r="BP43" s="4">
        <f t="shared" si="437"/>
        <v>6.6012580498640219</v>
      </c>
      <c r="BQ43" s="4">
        <f t="shared" si="437"/>
        <v>7.1292595572962778</v>
      </c>
      <c r="BR43" s="4">
        <f t="shared" si="437"/>
        <v>7.699493255887381</v>
      </c>
      <c r="BS43" s="4">
        <f t="shared" si="437"/>
        <v>8.315337086694262</v>
      </c>
      <c r="BT43" s="4">
        <f t="shared" si="437"/>
        <v>8.9804391753290727</v>
      </c>
      <c r="BU43" s="4">
        <f t="shared" si="437"/>
        <v>9.6987394426660103</v>
      </c>
      <c r="BV43" s="4">
        <f t="shared" si="437"/>
        <v>10.474492944080156</v>
      </c>
      <c r="BW43" s="4">
        <f t="shared" si="437"/>
        <v>11.312295075474909</v>
      </c>
      <c r="BX43" s="4">
        <f t="shared" si="437"/>
        <v>12.217108795413077</v>
      </c>
      <c r="BY43" s="4">
        <f t="shared" si="437"/>
        <v>13.194294024609631</v>
      </c>
      <c r="BZ43" s="4">
        <f t="shared" si="437"/>
        <v>14.24963939694238</v>
      </c>
      <c r="CA43" s="4">
        <f t="shared" si="437"/>
        <v>15.389396550066643</v>
      </c>
      <c r="CB43" s="4">
        <f t="shared" si="437"/>
        <v>16.620317158764149</v>
      </c>
      <c r="CC43" s="4">
        <f t="shared" si="437"/>
        <v>17.949692930403682</v>
      </c>
      <c r="CD43" s="4">
        <f t="shared" si="437"/>
        <v>19.385398799437915</v>
      </c>
      <c r="CE43" s="4">
        <f t="shared" si="437"/>
        <v>20.935939576811311</v>
      </c>
      <c r="CF43" s="4">
        <f t="shared" si="437"/>
        <v>22.610500330620155</v>
      </c>
      <c r="CG43" s="4">
        <f t="shared" si="437"/>
        <v>24.419000796468612</v>
      </c>
      <c r="CH43" s="4">
        <f t="shared" si="437"/>
        <v>26.372154139836319</v>
      </c>
      <c r="CI43" s="4">
        <f t="shared" si="437"/>
        <v>28.481530418552801</v>
      </c>
      <c r="CJ43" s="4">
        <f t="shared" si="437"/>
        <v>30.759625121316812</v>
      </c>
      <c r="CK43" s="4">
        <f t="shared" si="437"/>
        <v>33.219933188267916</v>
      </c>
      <c r="CL43" s="4">
        <f t="shared" si="437"/>
        <v>35.877028952092147</v>
      </c>
      <c r="CM43" s="4">
        <f t="shared" ref="CM43:DF43" si="438">EXP(CM2*$DA$86+$DC$86)</f>
        <v>38.746652473215605</v>
      </c>
      <c r="CN43" s="4">
        <f t="shared" si="438"/>
        <v>41.845802780516948</v>
      </c>
      <c r="CO43" s="4">
        <f t="shared" si="438"/>
        <v>45.192838569896672</v>
      </c>
      <c r="CP43" s="4">
        <f t="shared" si="438"/>
        <v>48.807586957219534</v>
      </c>
      <c r="CQ43" s="4">
        <f t="shared" si="438"/>
        <v>52.711460929859285</v>
      </c>
      <c r="CR43" s="4">
        <f t="shared" si="438"/>
        <v>56.92758619260303</v>
      </c>
      <c r="CS43" s="4">
        <f t="shared" si="438"/>
        <v>61.480938159322953</v>
      </c>
      <c r="CT43" s="4">
        <f t="shared" si="438"/>
        <v>66.398489901924577</v>
      </c>
      <c r="CU43" s="4">
        <f t="shared" si="438"/>
        <v>71.709371932988915</v>
      </c>
      <c r="CV43" s="4">
        <f t="shared" si="438"/>
        <v>77.445044768626417</v>
      </c>
      <c r="CW43" s="4">
        <f t="shared" si="438"/>
        <v>83.639485293767763</v>
      </c>
      <c r="CX43" s="4">
        <f t="shared" si="438"/>
        <v>90.329388033879113</v>
      </c>
      <c r="CY43" s="4">
        <f t="shared" si="438"/>
        <v>97.554382525391802</v>
      </c>
      <c r="CZ43" s="4">
        <f t="shared" si="438"/>
        <v>105.35726807250215</v>
      </c>
      <c r="DA43" s="4">
        <f t="shared" si="438"/>
        <v>113.78426728098958</v>
      </c>
      <c r="DB43" s="4">
        <f t="shared" si="438"/>
        <v>122.88529987093266</v>
      </c>
      <c r="DC43" s="4">
        <f t="shared" si="438"/>
        <v>132.71427839033075</v>
      </c>
      <c r="DD43" s="4">
        <f t="shared" si="438"/>
        <v>143.32942758137352</v>
      </c>
      <c r="DE43" s="4">
        <f t="shared" si="438"/>
        <v>154.79362929121677</v>
      </c>
      <c r="DF43" s="4">
        <f t="shared" si="438"/>
        <v>167.17479497043996</v>
      </c>
      <c r="DG43" s="4">
        <f t="shared" ref="DG43:DH43" si="439">EXP(DG2*$DA$86+$DC$86)</f>
        <v>180.54626796578651</v>
      </c>
      <c r="DH43" s="4">
        <f t="shared" si="439"/>
        <v>194.98725799028145</v>
      </c>
      <c r="DI43" s="4">
        <f t="shared" ref="DI43:DJ43" si="440">EXP(DI2*$DA$86+$DC$86)</f>
        <v>210.58331034443407</v>
      </c>
      <c r="DJ43" s="4">
        <f t="shared" si="440"/>
        <v>227.42681266808981</v>
      </c>
      <c r="DK43" s="4">
        <f>EXP(DK2*$DA$86+$DC$86)</f>
        <v>245.61754222482003</v>
      </c>
      <c r="DL43" s="4">
        <f>EXP(DL2*$DA$86+$DC$86)</f>
        <v>265.26325696084405</v>
      </c>
      <c r="DM43" s="4">
        <f>EXP(DM2*$DA$86+$DC$86)</f>
        <v>286.48033383978844</v>
      </c>
      <c r="DN43" s="4">
        <f>EXP(DN2*$DA$86+$DC$86)</f>
        <v>309.39445823464075</v>
      </c>
      <c r="DO43" s="4">
        <f>EXP(DO2*$DA$86+$DC$86)</f>
        <v>334.14136846070613</v>
      </c>
      <c r="DP43" s="4">
        <f>EXP(DP2*$DA$86+$DC$86)</f>
        <v>360.86765986001961</v>
      </c>
      <c r="DQ43" s="4">
        <f>EXP(DQ2*$DA$86+$DC$86)</f>
        <v>389.73165320043535</v>
      </c>
      <c r="DR43" s="4">
        <f>EXP(DR2*$DA$86+$DC$86)</f>
        <v>420.90433253360186</v>
      </c>
      <c r="DS43" s="4">
        <f t="shared" ref="DS43:EG43" si="441">EXP(DS2*$DA$86+$DC$86)</f>
        <v>454.57035806749036</v>
      </c>
      <c r="DT43" s="4">
        <f t="shared" si="441"/>
        <v>490.92916005351475</v>
      </c>
      <c r="DU43" s="4">
        <f t="shared" si="441"/>
        <v>530.19612016819269</v>
      </c>
      <c r="DV43" s="4">
        <f t="shared" si="441"/>
        <v>572.60384738759831</v>
      </c>
      <c r="DW43" s="4">
        <f t="shared" si="441"/>
        <v>618.40355591261027</v>
      </c>
      <c r="DX43" s="4">
        <f t="shared" si="441"/>
        <v>667.8665533074859</v>
      </c>
      <c r="DY43" s="4">
        <f t="shared" si="441"/>
        <v>721.28584766717267</v>
      </c>
      <c r="DZ43" s="4">
        <f t="shared" si="441"/>
        <v>778.9778833338687</v>
      </c>
      <c r="EA43" s="4">
        <f t="shared" si="441"/>
        <v>841.28441544484156</v>
      </c>
      <c r="EB43" s="4">
        <f t="shared" si="441"/>
        <v>908.5745344159202</v>
      </c>
      <c r="EC43" s="4">
        <f t="shared" si="441"/>
        <v>981.24685235326365</v>
      </c>
      <c r="ED43" s="4">
        <f t="shared" si="441"/>
        <v>1059.7318643452356</v>
      </c>
      <c r="EE43" s="4">
        <f t="shared" si="441"/>
        <v>1144.4944986221681</v>
      </c>
      <c r="EF43" s="4">
        <f t="shared" si="441"/>
        <v>1236.0368706906067</v>
      </c>
      <c r="EG43" s="4">
        <f t="shared" si="441"/>
        <v>1334.9012577569376</v>
      </c>
      <c r="EH43" s="4">
        <f t="shared" ref="EH43:FD43" si="442">EXP(EH2*$DA$86+$DC$86)</f>
        <v>1441.6733110602313</v>
      </c>
      <c r="EI43" s="4">
        <f t="shared" si="442"/>
        <v>1556.9855251434747</v>
      </c>
      <c r="EJ43" s="4">
        <f t="shared" si="442"/>
        <v>1681.5209846143994</v>
      </c>
      <c r="EK43" s="4">
        <f t="shared" si="442"/>
        <v>1816.0174105909091</v>
      </c>
      <c r="EL43" s="4">
        <f t="shared" si="442"/>
        <v>1961.2715308013701</v>
      </c>
      <c r="EM43" s="4">
        <f t="shared" si="442"/>
        <v>2118.1437992272986</v>
      </c>
      <c r="EN43" s="4">
        <f t="shared" si="442"/>
        <v>2287.5634932465832</v>
      </c>
      <c r="EO43" s="4">
        <f t="shared" si="442"/>
        <v>2470.5342184716137</v>
      </c>
      <c r="EP43" s="4">
        <f t="shared" si="442"/>
        <v>2668.1398538917974</v>
      </c>
      <c r="EQ43" s="4">
        <f t="shared" si="442"/>
        <v>2881.5509725381849</v>
      </c>
      <c r="ER43" s="4">
        <f t="shared" si="442"/>
        <v>3112.0317757048456</v>
      </c>
      <c r="ES43" s="4">
        <f t="shared" si="442"/>
        <v>3360.9475818038186</v>
      </c>
      <c r="ET43" s="4">
        <f t="shared" si="442"/>
        <v>3629.7729142159892</v>
      </c>
      <c r="EU43" s="4">
        <f t="shared" si="442"/>
        <v>3920.1002360485741</v>
      </c>
      <c r="EV43" s="4">
        <f t="shared" si="442"/>
        <v>4233.6493835420324</v>
      </c>
      <c r="EW43" s="4">
        <f t="shared" si="442"/>
        <v>4572.2777540078523</v>
      </c>
      <c r="EX43" s="4">
        <f t="shared" si="442"/>
        <v>4937.9913086483721</v>
      </c>
      <c r="EY43" s="4">
        <f t="shared" si="442"/>
        <v>5332.9564554369344</v>
      </c>
      <c r="EZ43" s="4">
        <f t="shared" si="442"/>
        <v>5759.5128824500071</v>
      </c>
      <c r="FA43" s="4">
        <f t="shared" si="442"/>
        <v>6220.1874176731444</v>
      </c>
      <c r="FB43" s="4">
        <f t="shared" si="442"/>
        <v>6717.7089973832763</v>
      </c>
      <c r="FC43" s="4">
        <f t="shared" si="442"/>
        <v>7255.0248317767919</v>
      </c>
      <c r="FD43" s="4">
        <f t="shared" si="442"/>
        <v>7835.3178636050961</v>
      </c>
    </row>
    <row r="44" spans="1:160" x14ac:dyDescent="0.25">
      <c r="A44" t="s">
        <v>51</v>
      </c>
      <c r="AL44">
        <f t="array" ref="AL44">(STDEVA(LN(AL34:AL40))-0.1457)*10+1</f>
        <v>4.5062422945087599</v>
      </c>
      <c r="AM44">
        <f t="array" ref="AM44">(STDEVA(LN(AM34:AM40))-0.1457)*10+1</f>
        <v>6.5656364071403335</v>
      </c>
      <c r="AN44">
        <f t="array" ref="AN44">(STDEVA(LN(AN34:AN40))-0.1457)*10+1</f>
        <v>2.1838518477565074</v>
      </c>
      <c r="AO44">
        <f t="array" ref="AO44">(STDEVA(LN(AO34:AO40))-0.1457)*10+1</f>
        <v>1.4482130252896073</v>
      </c>
      <c r="AP44">
        <f t="array" ref="AP44">(STDEVA(LN(AP34:AP40))-0.1457)*10+1</f>
        <v>1.7991307428274042</v>
      </c>
      <c r="AQ44">
        <f t="array" ref="AQ44">(STDEVA(LN(AQ34:AQ40))-0.1457)*10+1</f>
        <v>1.8329670380637952</v>
      </c>
      <c r="AR44">
        <f t="array" ref="AR44">(STDEVA(LN(AR34:AR40))-0.1457)*10+1</f>
        <v>0.87949477770168727</v>
      </c>
      <c r="AS44">
        <f t="array" ref="AS44">(STDEVA(LN(AS34:AS40))-0.1457)*10+1</f>
        <v>1.7013076664424365</v>
      </c>
      <c r="AT44">
        <f t="array" ref="AT44">(STDEVA(LN(AT34:AT40))-0.1457)*10+1</f>
        <v>0.81660480238037958</v>
      </c>
      <c r="AU44">
        <f t="array" ref="AU44">(STDEVA(LN(AU34:AU40))-0.1457)*10+1</f>
        <v>2.1110929968007</v>
      </c>
      <c r="AV44">
        <f t="array" ref="AV44">(STDEVA(LN(AV34:AV40))-0.1457)*10+1</f>
        <v>1.1556545774878679</v>
      </c>
      <c r="AW44">
        <f t="array" ref="AW44">(STDEVA(LN(AW34:AW40))-0.1457)*10+1</f>
        <v>2.8095533953656084</v>
      </c>
      <c r="AX44">
        <f t="array" ref="AX44">(STDEVA(LN(AX34:AX40))-0.1457)*10+1</f>
        <v>1.5203106078780773</v>
      </c>
      <c r="AY44">
        <f t="array" ref="AY44">(STDEVA(LN(AY34:AY40))-0.1457)*10+1</f>
        <v>0.9290403101518856</v>
      </c>
      <c r="AZ44">
        <f t="array" ref="AZ44">(STDEVA(LN(AZ34:AZ40))-0.1457)*10+1</f>
        <v>0.94567368404746044</v>
      </c>
      <c r="BA44">
        <f t="array" ref="BA44">(STDEVA(LN(BA34:BA40))-0.1457)*10+1</f>
        <v>0.56482213119991465</v>
      </c>
      <c r="BB44">
        <f t="array" ref="BB44">(STDEVA(LN(BB34:BB40))-0.1457)*10+1</f>
        <v>0.41273513675026008</v>
      </c>
      <c r="BC44">
        <f t="array" ref="BC44">(STDEVA(LN(BC34:BC40))-0.1457)*10+1</f>
        <v>0.27321606658181063</v>
      </c>
      <c r="BD44">
        <f t="array" ref="BD44">(STDEVA(LN(BD34:BD40))-0.1457)*10+1</f>
        <v>0.29603003972661357</v>
      </c>
      <c r="BE44">
        <f t="array" ref="BE44">(STDEVA(LN(BE34:BE40))-0.1457)*10+1</f>
        <v>3.5776878327334227E-2</v>
      </c>
      <c r="BF44">
        <f t="array" ref="BF44">(STDEVA(LN(BF34:BF40))-0.1457)*10+1</f>
        <v>-1.1058239919301993E-2</v>
      </c>
      <c r="BG44">
        <f t="array" ref="BG44">(STDEVA(LN(BG34:BG40))-0.1457)*10+1</f>
        <v>-4.6752697827039391E-3</v>
      </c>
      <c r="BH44">
        <f t="array" ref="BH44">(STDEVA(LN(BH34:BH40))-0.1457)*10+1</f>
        <v>-0.17343700330800638</v>
      </c>
      <c r="BI44">
        <f t="array" ref="BI44">(STDEVA(LN(BI34:BI40))-0.1457)*10+1</f>
        <v>1.8371129170391822</v>
      </c>
      <c r="BJ44">
        <f t="array" ref="BJ44">(STDEVA(LN(BJ34:BJ40))-0.1457)*10+1</f>
        <v>2.3307007317976711</v>
      </c>
      <c r="BK44">
        <f t="array" ref="BK44">(STDEVA(LN(BK34:BK40))-0.1457)*10+1</f>
        <v>1.2336299418310217</v>
      </c>
      <c r="BL44">
        <f t="array" ref="BL44">(STDEVA(LN(BL34:BL40))-0.1457)*10+1</f>
        <v>0.91674843745257661</v>
      </c>
      <c r="BM44">
        <f t="array" ref="BM44">(STDEVA(LN(BM34:BM40))-0.1457)*10+1</f>
        <v>0.50175663418709271</v>
      </c>
      <c r="BN44">
        <f t="array" ref="BN44">(STDEVA(LN(BN34:BN40))-0.1457)*10+1</f>
        <v>0.25638247779575696</v>
      </c>
      <c r="BO44">
        <f t="array" ref="BO44">(STDEVA(LN(BO34:BO40))-0.1457)*10+1</f>
        <v>9.9428379941990386E-3</v>
      </c>
      <c r="BP44">
        <f t="array" ref="BP44">(STDEVA(LN(BP34:BP40))-0.1457)*10+1</f>
        <v>-1.6383329143506487E-2</v>
      </c>
      <c r="BQ44">
        <f t="array" ref="BQ44">(STDEVA(LN(BQ34:BQ40))-0.1457)*10+1</f>
        <v>1.4003252638526473</v>
      </c>
      <c r="BR44">
        <f t="array" ref="BR44">(STDEVA(LN(BR34:BR40))-0.1457)*10+1</f>
        <v>1.8362552221809658</v>
      </c>
      <c r="BS44">
        <f t="array" ref="BS44">(STDEVA(LN(BS34:BS40))-0.1457)*10+1</f>
        <v>1.566474598793306</v>
      </c>
      <c r="BT44">
        <f t="array" ref="BT44">(STDEVA(LN(BT34:BT40))-0.1457)*10+1</f>
        <v>0.90834295869036796</v>
      </c>
      <c r="BU44">
        <f t="array" ref="BU44">(STDEVA(LN(BU34:BU40))-0.1457)*10+1</f>
        <v>0.2754194938387049</v>
      </c>
      <c r="BV44">
        <f t="array" ref="BV44">(STDEVA(LN(BV34:BV40))-0.1457)*10+1</f>
        <v>-9.4070582203498176E-3</v>
      </c>
      <c r="BW44">
        <f t="array" ref="BW44">(STDEVA(LN(BW34:BW40))-0.1457)*10+1</f>
        <v>0.76510959872017759</v>
      </c>
      <c r="BX44">
        <f t="array" ref="BX44">(STDEVA(LN(BX34:BX40))-0.1457)*10+1</f>
        <v>1.5249127930705222</v>
      </c>
      <c r="BY44">
        <f t="array" ref="BY44">(STDEVA(LN(BY34:BY40))-0.1457)*10+1</f>
        <v>2.1542058799804766</v>
      </c>
      <c r="BZ44">
        <f t="array" ref="BZ44">(STDEVA(LN(BZ34:BZ40))-0.1457)*10+1</f>
        <v>1.3357324253496246</v>
      </c>
      <c r="CA44">
        <f t="array" ref="CA44">(STDEVA(LN(CA34:CA40))-0.1457)*10+1</f>
        <v>0.58225858628071525</v>
      </c>
      <c r="CB44">
        <f t="array" ref="CB44">(STDEVA(LN(CB34:CB40))-0.1457)*10+1</f>
        <v>8.9588224712386921E-2</v>
      </c>
      <c r="CC44">
        <f t="array" ref="CC44">(STDEVA(LN(CC34:CC40))-0.1457)*10+1</f>
        <v>0.43680942315368909</v>
      </c>
      <c r="CD44">
        <f t="array" ref="CD44">(STDEVA(LN(CD34:CD40))-0.1457)*10+1</f>
        <v>1.036593139214973</v>
      </c>
      <c r="CE44">
        <f t="array" ref="CE44">(STDEVA(LN(CE34:CE40))-0.1457)*10+1</f>
        <v>1.9640302652423858</v>
      </c>
      <c r="CF44">
        <f t="array" ref="CF44">(STDEVA(LN(CF34:CF40))-0.1457)*10+1</f>
        <v>2.1318762134721139</v>
      </c>
      <c r="CG44">
        <f t="array" ref="CG44">(STDEVA(LN(CG34:CG40))-0.1457)*10+1</f>
        <v>1.8058964816699317</v>
      </c>
      <c r="CH44">
        <f t="array" ref="CH44">(STDEVA(LN(CH34:CH40))-0.1457)*10+1</f>
        <v>0.82561967986618789</v>
      </c>
      <c r="CI44">
        <f t="array" ref="CI44">(STDEVA(LN(CI34:CI40))-0.1457)*10+1</f>
        <v>0.21273864096723738</v>
      </c>
      <c r="CJ44">
        <f t="array" ref="CJ44">(STDEVA(LN(CJ34:CJ40))-0.1457)*10+1</f>
        <v>0.59268385831987658</v>
      </c>
      <c r="CK44">
        <f t="array" ref="CK44">(STDEVA(LN(CK34:CK40))-0.1457)*10+1</f>
        <v>0.77760272621459547</v>
      </c>
      <c r="CL44">
        <f t="array" ref="CL44">(STDEVA(LN(CL34:CL40))-0.1457)*10+1</f>
        <v>0.61867768030368231</v>
      </c>
      <c r="CM44">
        <f t="array" ref="CM44">(STDEVA(LN(CM34:CM40))-0.1457)*10+1</f>
        <v>2.0842075850100148</v>
      </c>
      <c r="CN44">
        <f t="array" ref="CN44">(STDEVA(LN(CN34:CN40))-0.1457)*10+1</f>
        <v>2.0013859095568813</v>
      </c>
      <c r="CO44">
        <f t="array" ref="CO44">(STDEVA(LN(CO34:CO40))-0.1457)*10+1</f>
        <v>0.90282801100701349</v>
      </c>
      <c r="CP44">
        <f t="array" ref="CP44">(STDEVA(LN(CP34:CP40))-0.1457)*10+1</f>
        <v>0.58661200066787611</v>
      </c>
      <c r="CQ44">
        <f t="array" ref="CQ44">(STDEVA(LN(CQ34:CQ40))-0.1457)*10+1</f>
        <v>0.19481502091683567</v>
      </c>
      <c r="CR44">
        <f t="array" ref="CR44">(STDEVA(LN(CR34:CR40))-0.1457)*10+1</f>
        <v>0.60428205521371148</v>
      </c>
      <c r="CS44">
        <f t="array" ref="CS44">(STDEVA(LN(CS34:CS40))-0.1457)*10+1</f>
        <v>1.1434300171257448</v>
      </c>
      <c r="CT44">
        <f t="array" ref="CT44">(STDEVA(LN(CT34:CT40))-0.1457)*10+1</f>
        <v>1.8085842030646084</v>
      </c>
      <c r="CU44">
        <f t="array" ref="CU44">(STDEVA(LN(CU34:CU40))-0.1457)*10+1</f>
        <v>1.2840083257755652</v>
      </c>
      <c r="CV44">
        <f t="array" ref="CV44">(STDEVA(LN(CV34:CV40))-0.1457)*10+1</f>
        <v>0.57200458828694256</v>
      </c>
      <c r="CW44">
        <f t="array" ref="CW44">(STDEVA(LN(CW34:CW40))-0.1457)*10+1</f>
        <v>0.14514571575328761</v>
      </c>
      <c r="CX44">
        <f t="array" ref="CX44">(STDEVA(LN(CX34:CX40))-0.1457)*10+1</f>
        <v>0.41060620174615903</v>
      </c>
      <c r="CY44">
        <f t="array" ref="CY44">(STDEVA(LN(CY34:CY40))-0.1457)*10+1</f>
        <v>0.95079361178627742</v>
      </c>
      <c r="CZ44">
        <f t="array" ref="CZ44">(STDEVA(LN(CZ34:CZ40))-0.1457)*10+1</f>
        <v>1.6313226038647515</v>
      </c>
      <c r="DA44">
        <f t="array" ref="DA44">(STDEVA(LN(DA34:DA40))-0.1457)*10+1</f>
        <v>2.5397037046366102</v>
      </c>
      <c r="DB44">
        <f t="array" ref="DB44">(STDEVA(LN(DB34:DB40))-0.1457)*10+1</f>
        <v>1.1361635003806705</v>
      </c>
      <c r="DC44">
        <f t="array" ref="DC44">(STDEVA(LN(DC34:DC40))-0.1457)*10+1</f>
        <v>0.86316681529537642</v>
      </c>
      <c r="DD44">
        <f t="array" ref="DD44">(STDEVA(LN(DD34:DD40))-0.1457)*10+1</f>
        <v>0.99724687200442852</v>
      </c>
      <c r="DE44">
        <f t="array" ref="DE44">(STDEVA(LN(DE34:DE40))-0.1457)*10+1</f>
        <v>0.64617077352830798</v>
      </c>
      <c r="DF44">
        <f t="array" ref="DF44">(STDEVA(LN(DF34:DF40))-0.1457)*10+1</f>
        <v>0.87427081363529247</v>
      </c>
      <c r="DG44">
        <f t="array" ref="DG44">(STDEVA(LN(DG34:DG40))-0.1457)*10+1</f>
        <v>1.7712348233690332</v>
      </c>
      <c r="DH44">
        <f t="array" ref="DH44">(STDEVA(LN(DH34:DH40))-0.1457)*10+1</f>
        <v>1.2342195214141345</v>
      </c>
      <c r="DI44">
        <f t="array" ref="DI44">(STDEVA(LN(DI34:DI40))-0.1457)*10+1</f>
        <v>1.1498788651345231</v>
      </c>
      <c r="DJ44">
        <f t="array" ref="DJ44">(STDEVA(LN(DJ34:DJ40))-0.1457)*10+1</f>
        <v>0.58103688193077763</v>
      </c>
    </row>
    <row r="46" spans="1:160" x14ac:dyDescent="0.25">
      <c r="A46" t="s">
        <v>53</v>
      </c>
      <c r="AL46">
        <f>LN(2)/AL41</f>
        <v>0.25399950892112122</v>
      </c>
      <c r="AM46">
        <f t="shared" ref="AM46:CX46" si="443">LN(2)/AM41</f>
        <v>0.14031434986954255</v>
      </c>
      <c r="AN46">
        <f t="shared" si="443"/>
        <v>0.31284324709350692</v>
      </c>
      <c r="AO46">
        <f t="shared" si="443"/>
        <v>0.38650576529406511</v>
      </c>
      <c r="AP46">
        <f t="shared" si="443"/>
        <v>0.31663695368732203</v>
      </c>
      <c r="AQ46">
        <f t="shared" si="443"/>
        <v>0.27849473272474023</v>
      </c>
      <c r="AR46">
        <f t="shared" si="443"/>
        <v>0.28521977264606813</v>
      </c>
      <c r="AS46">
        <f t="shared" si="443"/>
        <v>0.38962500758918739</v>
      </c>
      <c r="AT46">
        <f t="shared" si="443"/>
        <v>0.37038174726717932</v>
      </c>
      <c r="AU46">
        <f t="shared" si="443"/>
        <v>0.2845556503083238</v>
      </c>
      <c r="AV46">
        <f t="shared" si="443"/>
        <v>0.28338325920207352</v>
      </c>
      <c r="AW46">
        <f t="shared" si="443"/>
        <v>0.21017695679611029</v>
      </c>
      <c r="AX46">
        <f t="shared" si="443"/>
        <v>0.21706712106285647</v>
      </c>
      <c r="AY46">
        <f t="shared" si="443"/>
        <v>0.24331588517745295</v>
      </c>
      <c r="AZ46">
        <f t="shared" si="443"/>
        <v>0.26775017478145013</v>
      </c>
      <c r="BA46">
        <f t="shared" si="443"/>
        <v>0.27577190107964139</v>
      </c>
      <c r="BB46">
        <f t="shared" si="443"/>
        <v>0.25881802836377166</v>
      </c>
      <c r="BC46">
        <f t="shared" si="443"/>
        <v>0.25221264433731216</v>
      </c>
      <c r="BD46">
        <f t="shared" si="443"/>
        <v>0.24365756744485026</v>
      </c>
      <c r="BE46">
        <f t="shared" si="443"/>
        <v>0.24723485113635194</v>
      </c>
      <c r="BF46">
        <f t="shared" si="443"/>
        <v>0.25530330762214992</v>
      </c>
      <c r="BG46">
        <f t="shared" si="443"/>
        <v>0.23932495126039696</v>
      </c>
      <c r="BH46">
        <f t="shared" si="443"/>
        <v>0.24678256291353023</v>
      </c>
      <c r="BI46">
        <f t="shared" si="443"/>
        <v>0.19110987862602349</v>
      </c>
      <c r="BJ46">
        <f t="shared" si="443"/>
        <v>0.15566120855160687</v>
      </c>
      <c r="BK46">
        <f t="shared" si="443"/>
        <v>0.15773101772812809</v>
      </c>
      <c r="BL46">
        <f t="shared" si="443"/>
        <v>0.14369142856008377</v>
      </c>
      <c r="BM46">
        <f t="shared" si="443"/>
        <v>0.13392013245718548</v>
      </c>
      <c r="BN46">
        <f t="shared" si="443"/>
        <v>0.14288565685021606</v>
      </c>
      <c r="BO46">
        <f t="shared" si="443"/>
        <v>0.14262693053967149</v>
      </c>
      <c r="BP46">
        <f t="shared" si="443"/>
        <v>0.13688665251888096</v>
      </c>
      <c r="BQ46">
        <f t="shared" si="443"/>
        <v>0.11284748483260126</v>
      </c>
      <c r="BR46">
        <f t="shared" si="443"/>
        <v>9.4602913072657654E-2</v>
      </c>
      <c r="BS46">
        <f t="shared" si="443"/>
        <v>8.5323213625058764E-2</v>
      </c>
      <c r="BT46">
        <f t="shared" si="443"/>
        <v>8.2642934314815036E-2</v>
      </c>
      <c r="BU46">
        <f t="shared" si="443"/>
        <v>8.2666262650337996E-2</v>
      </c>
      <c r="BV46">
        <f t="shared" si="443"/>
        <v>7.7586702302870875E-2</v>
      </c>
      <c r="BW46">
        <f t="shared" si="443"/>
        <v>6.7107692989834461E-2</v>
      </c>
      <c r="BX46">
        <f t="shared" si="443"/>
        <v>5.6325651173015023E-2</v>
      </c>
      <c r="BY46">
        <f t="shared" si="443"/>
        <v>4.5802141479463647E-2</v>
      </c>
      <c r="BZ46">
        <f t="shared" si="443"/>
        <v>4.3959999927906536E-2</v>
      </c>
      <c r="CA46">
        <f t="shared" si="443"/>
        <v>4.5963290192137497E-2</v>
      </c>
      <c r="CB46">
        <f t="shared" si="443"/>
        <v>4.3909996918068572E-2</v>
      </c>
      <c r="CC46">
        <f t="shared" si="443"/>
        <v>3.9161791865859545E-2</v>
      </c>
      <c r="CD46">
        <f t="shared" si="443"/>
        <v>3.4018137279725691E-2</v>
      </c>
      <c r="CE46">
        <f t="shared" si="443"/>
        <v>2.7547058835773498E-2</v>
      </c>
      <c r="CF46">
        <f t="shared" si="443"/>
        <v>2.3205577224442987E-2</v>
      </c>
      <c r="CG46">
        <f t="shared" si="443"/>
        <v>2.0198261441945285E-2</v>
      </c>
      <c r="CH46">
        <f t="shared" si="443"/>
        <v>1.948125078450666E-2</v>
      </c>
      <c r="CI46">
        <f t="shared" si="443"/>
        <v>1.989882146798112E-2</v>
      </c>
      <c r="CJ46">
        <f t="shared" si="443"/>
        <v>2.1905581116753777E-2</v>
      </c>
      <c r="CK46">
        <f t="shared" si="443"/>
        <v>1.89630227999079E-2</v>
      </c>
      <c r="CL46">
        <f t="shared" si="443"/>
        <v>1.7891613691835364E-2</v>
      </c>
      <c r="CM46">
        <f t="shared" si="443"/>
        <v>1.4021333938728555E-2</v>
      </c>
      <c r="CN46">
        <f t="shared" si="443"/>
        <v>1.2196642969986616E-2</v>
      </c>
      <c r="CO46">
        <f t="shared" si="443"/>
        <v>1.3151704635332695E-2</v>
      </c>
      <c r="CP46">
        <f t="shared" si="443"/>
        <v>1.4033252423980354E-2</v>
      </c>
      <c r="CQ46">
        <f t="shared" si="443"/>
        <v>1.3124591274785262E-2</v>
      </c>
      <c r="CR46">
        <f t="shared" si="443"/>
        <v>1.1794206425260724E-2</v>
      </c>
      <c r="CS46">
        <f t="shared" si="443"/>
        <v>1.028261799353169E-2</v>
      </c>
      <c r="CT46">
        <f t="shared" si="443"/>
        <v>8.6114821221274229E-3</v>
      </c>
      <c r="CU46">
        <f t="shared" si="443"/>
        <v>8.0995898591805626E-3</v>
      </c>
      <c r="CV46">
        <f t="shared" si="443"/>
        <v>8.7382881389757826E-3</v>
      </c>
      <c r="CW46">
        <f t="shared" si="443"/>
        <v>8.6997515332640427E-3</v>
      </c>
      <c r="CX46">
        <f t="shared" si="443"/>
        <v>7.8024850221370687E-3</v>
      </c>
      <c r="CY46">
        <f t="shared" ref="CY46:CZ46" si="444">LN(2)/CY41</f>
        <v>6.8516488306925609E-3</v>
      </c>
      <c r="CZ46">
        <f t="shared" si="444"/>
        <v>5.7610690628870365E-3</v>
      </c>
      <c r="DA46">
        <f t="shared" ref="DA46:DB46" si="445">LN(2)/DA41</f>
        <v>4.4996989741470667E-3</v>
      </c>
      <c r="DB46">
        <f t="shared" si="445"/>
        <v>4.7930153556407888E-3</v>
      </c>
      <c r="DC46">
        <f t="shared" ref="DC46:DD46" si="446">LN(2)/DC41</f>
        <v>5.4233658651698467E-3</v>
      </c>
      <c r="DD46">
        <f t="shared" si="446"/>
        <v>6.0404324277742163E-3</v>
      </c>
      <c r="DE46">
        <f t="shared" ref="DE46:DF46" si="447">LN(2)/DE41</f>
        <v>6.3101708958837903E-3</v>
      </c>
      <c r="DF46">
        <f t="shared" si="447"/>
        <v>5.569666590220978E-3</v>
      </c>
      <c r="DG46">
        <f t="shared" ref="DG46:DH46" si="448">LN(2)/DG41</f>
        <v>4.6435337448922495E-3</v>
      </c>
      <c r="DH46">
        <f t="shared" si="448"/>
        <v>4.4913909506036891E-3</v>
      </c>
      <c r="DI46">
        <f t="shared" ref="DI46:DJ46" si="449">LN(2)/DI41</f>
        <v>4.0461494131396056E-3</v>
      </c>
      <c r="DJ46">
        <f t="shared" si="449"/>
        <v>4.4699013938127065E-3</v>
      </c>
    </row>
    <row r="47" spans="1:160" x14ac:dyDescent="0.25">
      <c r="A47" t="s">
        <v>52</v>
      </c>
      <c r="AL47">
        <f>LN(2)/AL43</f>
        <v>0.25</v>
      </c>
      <c r="AM47">
        <f t="shared" ref="AM47:CX47" si="450">LN(2)/AM43</f>
        <v>0.25</v>
      </c>
      <c r="AN47">
        <f t="shared" si="450"/>
        <v>0.25</v>
      </c>
      <c r="AO47">
        <f t="shared" si="450"/>
        <v>0.25</v>
      </c>
      <c r="AP47">
        <f t="shared" si="450"/>
        <v>0.25</v>
      </c>
      <c r="AQ47">
        <f t="shared" si="450"/>
        <v>0.25</v>
      </c>
      <c r="AR47">
        <f t="shared" si="450"/>
        <v>0.25</v>
      </c>
      <c r="AS47">
        <f t="shared" si="450"/>
        <v>0.25</v>
      </c>
      <c r="AT47">
        <f t="shared" si="450"/>
        <v>0.25</v>
      </c>
      <c r="AU47">
        <f t="shared" si="450"/>
        <v>0.25</v>
      </c>
      <c r="AV47">
        <f t="shared" si="450"/>
        <v>0.25</v>
      </c>
      <c r="AW47">
        <f t="shared" si="450"/>
        <v>0.25</v>
      </c>
      <c r="AX47">
        <f t="shared" si="450"/>
        <v>0.25</v>
      </c>
      <c r="AY47">
        <f t="shared" si="450"/>
        <v>0.25</v>
      </c>
      <c r="AZ47">
        <f t="shared" si="450"/>
        <v>0.25</v>
      </c>
      <c r="BA47">
        <f t="shared" si="450"/>
        <v>0.25</v>
      </c>
      <c r="BB47">
        <f t="shared" si="450"/>
        <v>0.25</v>
      </c>
      <c r="BC47">
        <f t="shared" si="450"/>
        <v>0.25</v>
      </c>
      <c r="BD47">
        <f t="shared" si="450"/>
        <v>0.25</v>
      </c>
      <c r="BE47">
        <f t="shared" si="450"/>
        <v>0.25</v>
      </c>
      <c r="BF47">
        <f t="shared" si="450"/>
        <v>0.25</v>
      </c>
      <c r="BG47">
        <f t="shared" si="450"/>
        <v>0.20987378678095284</v>
      </c>
      <c r="BH47">
        <f t="shared" si="450"/>
        <v>0.19433028259229565</v>
      </c>
      <c r="BI47">
        <f t="shared" si="450"/>
        <v>0.17993794895317908</v>
      </c>
      <c r="BJ47">
        <f t="shared" si="450"/>
        <v>0.16661152879299379</v>
      </c>
      <c r="BK47">
        <f t="shared" si="450"/>
        <v>0.15427207928196268</v>
      </c>
      <c r="BL47">
        <f t="shared" si="450"/>
        <v>0.14284650419089723</v>
      </c>
      <c r="BM47">
        <f t="shared" si="450"/>
        <v>0.13226712088495041</v>
      </c>
      <c r="BN47">
        <f t="shared" si="450"/>
        <v>0.12247125938633169</v>
      </c>
      <c r="BO47">
        <f t="shared" si="450"/>
        <v>0.11340089113091727</v>
      </c>
      <c r="BP47">
        <f t="shared" si="450"/>
        <v>0.10500228521959133</v>
      </c>
      <c r="BQ47">
        <f t="shared" si="450"/>
        <v>9.7225690128024539E-2</v>
      </c>
      <c r="BR47">
        <f t="shared" si="450"/>
        <v>9.0025038989407988E-2</v>
      </c>
      <c r="BS47">
        <f t="shared" si="450"/>
        <v>8.3357676704301109E-2</v>
      </c>
      <c r="BT47">
        <f t="shared" si="450"/>
        <v>7.7184107261051196E-2</v>
      </c>
      <c r="BU47">
        <f t="shared" si="450"/>
        <v>7.146775976996568E-2</v>
      </c>
      <c r="BV47">
        <f t="shared" si="450"/>
        <v>6.6174771825273856E-2</v>
      </c>
      <c r="BW47">
        <f t="shared" si="450"/>
        <v>6.1273788911561419E-2</v>
      </c>
      <c r="BX47">
        <f t="shared" si="450"/>
        <v>5.6735778666404932E-2</v>
      </c>
      <c r="BY47">
        <f t="shared" si="450"/>
        <v>5.2533858898938163E-2</v>
      </c>
      <c r="BZ47">
        <f t="shared" si="450"/>
        <v>4.8643138345569471E-2</v>
      </c>
      <c r="CA47">
        <f t="shared" si="450"/>
        <v>4.5040569219521716E-2</v>
      </c>
      <c r="CB47">
        <f t="shared" si="450"/>
        <v>4.1704810680729891E-2</v>
      </c>
      <c r="CC47">
        <f t="shared" si="450"/>
        <v>3.8616102417321781E-2</v>
      </c>
      <c r="CD47">
        <f t="shared" si="450"/>
        <v>3.5756147589805748E-2</v>
      </c>
      <c r="CE47">
        <f t="shared" si="450"/>
        <v>3.3108004444552204E-2</v>
      </c>
      <c r="CF47">
        <f t="shared" si="450"/>
        <v>3.0655985954510447E-2</v>
      </c>
      <c r="CG47">
        <f t="shared" si="450"/>
        <v>2.838556689265458E-2</v>
      </c>
      <c r="CH47">
        <f t="shared" si="450"/>
        <v>2.6283297787681115E-2</v>
      </c>
      <c r="CI47">
        <f t="shared" si="450"/>
        <v>2.4336725252250873E-2</v>
      </c>
      <c r="CJ47">
        <f t="shared" si="450"/>
        <v>2.2534318211816746E-2</v>
      </c>
      <c r="CK47">
        <f t="shared" si="450"/>
        <v>2.0865399597032902E-2</v>
      </c>
      <c r="CL47">
        <f t="shared" si="450"/>
        <v>1.9320083095106036E-2</v>
      </c>
      <c r="CM47">
        <f t="shared" si="450"/>
        <v>1.7889214585417337E-2</v>
      </c>
      <c r="CN47">
        <f t="shared" si="450"/>
        <v>1.65643179124925E-2</v>
      </c>
      <c r="CO47">
        <f t="shared" si="450"/>
        <v>1.5337544675090544E-2</v>
      </c>
      <c r="CP47">
        <f t="shared" si="450"/>
        <v>1.4201627733972948E-2</v>
      </c>
      <c r="CQ47">
        <f t="shared" si="450"/>
        <v>1.3149838162943052E-2</v>
      </c>
      <c r="CR47">
        <f t="shared" si="450"/>
        <v>1.2175945388143128E-2</v>
      </c>
      <c r="CS47">
        <f t="shared" si="450"/>
        <v>1.127418027948288E-2</v>
      </c>
      <c r="CT47">
        <f t="shared" si="450"/>
        <v>1.0439200975560956E-2</v>
      </c>
      <c r="CU47">
        <f t="shared" si="450"/>
        <v>9.6660612396337608E-3</v>
      </c>
      <c r="CV47">
        <f t="shared" si="450"/>
        <v>8.9501811591791419E-3</v>
      </c>
      <c r="CW47">
        <f t="shared" si="450"/>
        <v>8.2873200154854835E-3</v>
      </c>
      <c r="CX47">
        <f t="shared" si="450"/>
        <v>7.6735511625515736E-3</v>
      </c>
      <c r="CY47">
        <f t="shared" ref="CY47:CZ47" si="451">LN(2)/CY43</f>
        <v>7.1052387664852518E-3</v>
      </c>
      <c r="CZ47">
        <f t="shared" si="451"/>
        <v>6.5790162676100565E-3</v>
      </c>
      <c r="DA47">
        <f t="shared" ref="DA47:DB47" si="452">LN(2)/DA43</f>
        <v>6.0917664376940826E-3</v>
      </c>
      <c r="DB47">
        <f t="shared" si="452"/>
        <v>5.6406029141643707E-3</v>
      </c>
      <c r="DC47">
        <f t="shared" ref="DC47:DD47" si="453">LN(2)/DC43</f>
        <v>5.2228531019194871E-3</v>
      </c>
      <c r="DD47">
        <f t="shared" si="453"/>
        <v>4.836042341454406E-3</v>
      </c>
      <c r="DE47">
        <f t="shared" ref="DE47:DF47" si="454">LN(2)/DE43</f>
        <v>4.4778792495129872E-3</v>
      </c>
      <c r="DF47">
        <f t="shared" si="454"/>
        <v>4.1462421454293297E-3</v>
      </c>
      <c r="DG47">
        <f t="shared" ref="DG47:DH47" si="455">LN(2)/DG43</f>
        <v>3.8391664827505411E-3</v>
      </c>
      <c r="DH47">
        <f t="shared" si="455"/>
        <v>3.5548332116885971E-3</v>
      </c>
      <c r="DI47">
        <f t="shared" ref="DI47:DJ47" si="456">LN(2)/DI43</f>
        <v>3.2915580034629552E-3</v>
      </c>
      <c r="DJ47">
        <f t="shared" si="456"/>
        <v>3.0477812727012755E-3</v>
      </c>
      <c r="DK47">
        <f t="shared" ref="DJ47:EG47" si="457">LN(2)/DK43</f>
        <v>2.8220589387931011E-3</v>
      </c>
      <c r="DL47">
        <f t="shared" si="457"/>
        <v>2.6130538714687571E-3</v>
      </c>
      <c r="DM47">
        <f t="shared" si="457"/>
        <v>2.4195279699289291E-3</v>
      </c>
      <c r="DN47">
        <f t="shared" si="457"/>
        <v>2.2403348286033986E-3</v>
      </c>
      <c r="DO47">
        <f t="shared" si="457"/>
        <v>2.0744129460924768E-3</v>
      </c>
      <c r="DP47">
        <f t="shared" si="457"/>
        <v>1.9207794370623755E-3</v>
      </c>
      <c r="DQ47">
        <f t="shared" si="457"/>
        <v>1.7785242098451422E-3</v>
      </c>
      <c r="DR47">
        <f t="shared" si="457"/>
        <v>1.646804575252524E-3</v>
      </c>
      <c r="DS47">
        <f t="shared" si="457"/>
        <v>1.5248402546675366E-3</v>
      </c>
      <c r="DT47">
        <f t="shared" si="457"/>
        <v>1.4119087578427555E-3</v>
      </c>
      <c r="DU47">
        <f t="shared" si="457"/>
        <v>1.3073411030244055E-3</v>
      </c>
      <c r="DV47">
        <f t="shared" si="457"/>
        <v>1.2105178540491898E-3</v>
      </c>
      <c r="DW47">
        <f t="shared" si="457"/>
        <v>1.1208654509384764E-3</v>
      </c>
      <c r="DX47">
        <f t="shared" si="457"/>
        <v>1.0378528122530792E-3</v>
      </c>
      <c r="DY47">
        <f t="shared" si="457"/>
        <v>9.6098818908171401E-4</v>
      </c>
      <c r="DZ47">
        <f t="shared" si="457"/>
        <v>8.8981625202684154E-4</v>
      </c>
      <c r="EA47">
        <f t="shared" si="457"/>
        <v>8.2391539393182915E-4</v>
      </c>
      <c r="EB47">
        <f t="shared" si="457"/>
        <v>7.6289523237137277E-4</v>
      </c>
      <c r="EC47">
        <f t="shared" si="457"/>
        <v>7.063942971104705E-4</v>
      </c>
      <c r="ED47">
        <f t="shared" si="457"/>
        <v>6.5407788883295698E-4</v>
      </c>
      <c r="EE47">
        <f t="shared" si="457"/>
        <v>6.0563609645516872E-4</v>
      </c>
      <c r="EF47">
        <f t="shared" si="457"/>
        <v>5.607819612797355E-4</v>
      </c>
      <c r="EG47">
        <f t="shared" si="457"/>
        <v>5.1924977711434244E-4</v>
      </c>
      <c r="EH47">
        <f t="shared" ref="EH47:FD47" si="458">LN(2)/EH43</f>
        <v>4.8079351628573392E-4</v>
      </c>
      <c r="EI47">
        <f t="shared" si="458"/>
        <v>4.4518537222500669E-4</v>
      </c>
      <c r="EJ47">
        <f t="shared" si="458"/>
        <v>4.1221440999078307E-4</v>
      </c>
      <c r="EK47">
        <f t="shared" si="458"/>
        <v>3.8168531673625527E-4</v>
      </c>
      <c r="EL47">
        <f t="shared" si="458"/>
        <v>3.5341724471813819E-4</v>
      </c>
      <c r="EM47">
        <f t="shared" si="458"/>
        <v>3.2724273999376542E-4</v>
      </c>
      <c r="EN47">
        <f t="shared" si="458"/>
        <v>3.0300675046016258E-4</v>
      </c>
      <c r="EO47">
        <f t="shared" si="458"/>
        <v>2.8056570735893633E-4</v>
      </c>
      <c r="EP47">
        <f t="shared" si="458"/>
        <v>2.5978667480601068E-4</v>
      </c>
      <c r="EQ47">
        <f t="shared" si="458"/>
        <v>2.4054656230821197E-4</v>
      </c>
      <c r="ER47">
        <f t="shared" si="458"/>
        <v>2.2273139560181839E-4</v>
      </c>
      <c r="ES47">
        <f t="shared" si="458"/>
        <v>2.0623564149368066E-4</v>
      </c>
      <c r="ET47">
        <f t="shared" si="458"/>
        <v>1.9096158270541871E-4</v>
      </c>
      <c r="EU47">
        <f t="shared" si="458"/>
        <v>1.7681873901740622E-4</v>
      </c>
      <c r="EV47">
        <f t="shared" si="458"/>
        <v>1.6372333128352541E-4</v>
      </c>
      <c r="EW47">
        <f t="shared" si="458"/>
        <v>1.5159778514163181E-4</v>
      </c>
      <c r="EX47">
        <f t="shared" si="458"/>
        <v>1.4037027147981629E-4</v>
      </c>
      <c r="EY47">
        <f t="shared" si="458"/>
        <v>1.2997428093628697E-4</v>
      </c>
      <c r="EZ47">
        <f t="shared" si="458"/>
        <v>1.2034822991229968E-4</v>
      </c>
      <c r="FA47">
        <f t="shared" si="458"/>
        <v>1.1143509576424286E-4</v>
      </c>
      <c r="FB47">
        <f t="shared" si="458"/>
        <v>1.0318207901383408E-4</v>
      </c>
      <c r="FC47">
        <f t="shared" si="458"/>
        <v>9.5540290575434194E-5</v>
      </c>
      <c r="FD47">
        <f t="shared" si="458"/>
        <v>8.8464462147681451E-5</v>
      </c>
    </row>
    <row r="48" spans="1:160" x14ac:dyDescent="0.25">
      <c r="A48" t="s">
        <v>67</v>
      </c>
      <c r="AL48">
        <f>LN(AL3/AK3)</f>
        <v>0.53280453048476595</v>
      </c>
      <c r="AM48">
        <f t="shared" ref="AM48:CX48" si="459">LN(AM3/AL3)</f>
        <v>4.2559614418795903E-2</v>
      </c>
      <c r="AN48">
        <f t="shared" si="459"/>
        <v>0.49824684155913052</v>
      </c>
      <c r="AO48">
        <f t="shared" si="459"/>
        <v>0.49808659798856098</v>
      </c>
      <c r="AP48">
        <f t="shared" si="459"/>
        <v>0.20136975176464919</v>
      </c>
      <c r="AQ48">
        <f t="shared" si="459"/>
        <v>0.20921045701028565</v>
      </c>
      <c r="AR48">
        <f t="shared" si="459"/>
        <v>0.29022984453057965</v>
      </c>
      <c r="AS48">
        <f t="shared" si="459"/>
        <v>0.60959961028950349</v>
      </c>
      <c r="AT48">
        <f t="shared" si="459"/>
        <v>0.32933359833441139</v>
      </c>
      <c r="AU48">
        <f t="shared" si="459"/>
        <v>0.17608323338126297</v>
      </c>
      <c r="AV48">
        <f t="shared" si="459"/>
        <v>0.26361504636914362</v>
      </c>
      <c r="AW48">
        <f t="shared" si="459"/>
        <v>0.12289813632315387</v>
      </c>
      <c r="AX48">
        <f t="shared" si="459"/>
        <v>0.21426067773663265</v>
      </c>
      <c r="AY48">
        <f t="shared" si="459"/>
        <v>0.299621494511907</v>
      </c>
      <c r="AZ48">
        <f t="shared" si="459"/>
        <v>0.3337800532365191</v>
      </c>
      <c r="BA48">
        <f t="shared" si="459"/>
        <v>0.291772057703306</v>
      </c>
      <c r="BB48">
        <f t="shared" si="459"/>
        <v>0.22428575589298669</v>
      </c>
      <c r="BC48">
        <f t="shared" si="459"/>
        <v>0.23425790016142684</v>
      </c>
      <c r="BD48">
        <f t="shared" si="459"/>
        <v>0.22393456815596427</v>
      </c>
      <c r="BE48">
        <f t="shared" si="459"/>
        <v>0.25316151735181586</v>
      </c>
      <c r="BF48">
        <f t="shared" si="459"/>
        <v>0.27459910434238893</v>
      </c>
      <c r="BG48">
        <f t="shared" si="459"/>
        <v>0.21736718574306285</v>
      </c>
      <c r="BH48">
        <f t="shared" si="459"/>
        <v>0.25894408207705466</v>
      </c>
      <c r="BI48">
        <f t="shared" si="459"/>
        <v>0.11934927677489898</v>
      </c>
      <c r="BJ48">
        <f t="shared" si="459"/>
        <v>0.1063303546377924</v>
      </c>
      <c r="BK48">
        <f t="shared" si="459"/>
        <v>0.15544212461669138</v>
      </c>
      <c r="BL48">
        <f t="shared" si="459"/>
        <v>0.12700979457802442</v>
      </c>
      <c r="BM48">
        <f t="shared" si="459"/>
        <v>0.12337496160355657</v>
      </c>
      <c r="BN48">
        <f t="shared" si="459"/>
        <v>0.1631697907065241</v>
      </c>
      <c r="BO48">
        <f t="shared" si="459"/>
        <v>0.14651346728611234</v>
      </c>
      <c r="BP48">
        <f t="shared" si="459"/>
        <v>0.12587749805353102</v>
      </c>
      <c r="BQ48">
        <f t="shared" si="459"/>
        <v>7.8955500920477373E-2</v>
      </c>
      <c r="BR48">
        <f t="shared" si="459"/>
        <v>6.8848711180441211E-2</v>
      </c>
      <c r="BS48">
        <f t="shared" si="459"/>
        <v>7.1021163712626678E-2</v>
      </c>
      <c r="BT48">
        <f t="shared" si="459"/>
        <v>7.9708427209116611E-2</v>
      </c>
      <c r="BU48">
        <f t="shared" si="459"/>
        <v>8.6520467908350079E-2</v>
      </c>
      <c r="BV48">
        <f t="shared" si="459"/>
        <v>7.2380449016109405E-2</v>
      </c>
      <c r="BW48">
        <f t="shared" si="459"/>
        <v>5.2700831299195991E-2</v>
      </c>
      <c r="BX48">
        <f t="shared" si="459"/>
        <v>4.1093364264860086E-2</v>
      </c>
      <c r="BY48">
        <f t="shared" si="459"/>
        <v>3.1954049620515526E-2</v>
      </c>
      <c r="BZ48">
        <f t="shared" si="459"/>
        <v>4.0652498468759089E-2</v>
      </c>
      <c r="CA48">
        <f t="shared" si="459"/>
        <v>5.0997884662334833E-2</v>
      </c>
      <c r="CB48">
        <f t="shared" si="459"/>
        <v>4.2670306522204202E-2</v>
      </c>
      <c r="CC48">
        <f t="shared" si="459"/>
        <v>3.2747533266390579E-2</v>
      </c>
      <c r="CD48">
        <f t="shared" si="459"/>
        <v>2.6501512593952604E-2</v>
      </c>
      <c r="CE48">
        <f t="shared" si="459"/>
        <v>1.8965772619872191E-2</v>
      </c>
      <c r="CF48">
        <f t="shared" si="459"/>
        <v>1.7199155381416396E-2</v>
      </c>
      <c r="CG48">
        <f t="shared" si="459"/>
        <v>1.6303424228751265E-2</v>
      </c>
      <c r="CH48">
        <f t="shared" si="459"/>
        <v>1.9051905470109109E-2</v>
      </c>
      <c r="CI48">
        <f t="shared" si="459"/>
        <v>2.1619408308765783E-2</v>
      </c>
      <c r="CJ48">
        <f t="shared" si="459"/>
        <v>2.6508655529165943E-2</v>
      </c>
      <c r="CK48">
        <f t="shared" si="459"/>
        <v>1.4589267164380044E-2</v>
      </c>
      <c r="CL48">
        <f t="shared" si="459"/>
        <v>1.5677131222027609E-2</v>
      </c>
      <c r="CM48">
        <f t="shared" si="459"/>
        <v>9.0367307016468602E-3</v>
      </c>
      <c r="CN48">
        <f t="shared" si="459"/>
        <v>9.393743911992547E-3</v>
      </c>
      <c r="CO48">
        <f t="shared" si="459"/>
        <v>1.4677579853246961E-2</v>
      </c>
      <c r="CP48">
        <f t="shared" si="459"/>
        <v>1.6334713723445495E-2</v>
      </c>
      <c r="CQ48">
        <f t="shared" si="459"/>
        <v>1.2137961878745902E-2</v>
      </c>
      <c r="CR48">
        <f t="shared" si="459"/>
        <v>9.7204083374480901E-3</v>
      </c>
      <c r="CS48">
        <f t="shared" si="459"/>
        <v>7.9992026463827602E-3</v>
      </c>
      <c r="CT48">
        <f t="shared" si="459"/>
        <v>6.2427539345060084E-3</v>
      </c>
      <c r="CU48">
        <f t="shared" si="459"/>
        <v>7.2426337244770574E-3</v>
      </c>
      <c r="CV48">
        <f t="shared" si="459"/>
        <v>1.0122935649409774E-2</v>
      </c>
      <c r="CW48">
        <f t="shared" si="459"/>
        <v>9.0588144286564958E-3</v>
      </c>
      <c r="CX48">
        <f t="shared" si="459"/>
        <v>6.5304158265455095E-3</v>
      </c>
      <c r="CY48">
        <f t="shared" ref="CY48:DJ48" si="460">LN(CY3/CX3)</f>
        <v>5.4096240649560406E-3</v>
      </c>
      <c r="CZ48">
        <f t="shared" si="460"/>
        <v>4.2161868215772032E-3</v>
      </c>
      <c r="DA48">
        <f t="shared" si="460"/>
        <v>2.9413913243431932E-3</v>
      </c>
      <c r="DB48">
        <f t="shared" si="460"/>
        <v>5.1326956621276752E-3</v>
      </c>
      <c r="DC48">
        <f t="shared" si="460"/>
        <v>6.8920727867768658E-3</v>
      </c>
      <c r="DD48">
        <f t="shared" si="460"/>
        <v>7.5120616772762373E-3</v>
      </c>
      <c r="DE48">
        <f t="shared" si="460"/>
        <v>6.8114304370383025E-3</v>
      </c>
      <c r="DF48">
        <f t="shared" si="460"/>
        <v>4.3052079880301457E-3</v>
      </c>
      <c r="DG48">
        <f t="shared" si="460"/>
        <v>3.2342402822193804E-3</v>
      </c>
      <c r="DH48">
        <f t="shared" si="460"/>
        <v>4.0469782775137825E-3</v>
      </c>
      <c r="DI48">
        <f t="shared" si="460"/>
        <v>3.4418264648568828E-3</v>
      </c>
      <c r="DJ48">
        <f t="shared" si="460"/>
        <v>5.3388134377110007E-3</v>
      </c>
    </row>
    <row r="49" spans="1:160" x14ac:dyDescent="0.25">
      <c r="A49" t="s">
        <v>55</v>
      </c>
      <c r="AL49">
        <f t="shared" ref="AL49:BQ49" si="461">AL46*$DA$69+1</f>
        <v>3.539995089211212</v>
      </c>
      <c r="AM49">
        <f t="shared" si="461"/>
        <v>2.4031434986954254</v>
      </c>
      <c r="AN49">
        <f t="shared" si="461"/>
        <v>4.1284324709350688</v>
      </c>
      <c r="AO49">
        <f t="shared" si="461"/>
        <v>4.8650576529406511</v>
      </c>
      <c r="AP49">
        <f t="shared" si="461"/>
        <v>4.1663695368732201</v>
      </c>
      <c r="AQ49">
        <f t="shared" si="461"/>
        <v>3.7849473272474023</v>
      </c>
      <c r="AR49">
        <f t="shared" si="461"/>
        <v>3.8521977264606813</v>
      </c>
      <c r="AS49">
        <f t="shared" si="461"/>
        <v>4.8962500758918743</v>
      </c>
      <c r="AT49">
        <f t="shared" si="461"/>
        <v>4.7038174726717932</v>
      </c>
      <c r="AU49">
        <f t="shared" si="461"/>
        <v>3.8455565030832379</v>
      </c>
      <c r="AV49">
        <f t="shared" si="461"/>
        <v>3.8338325920207352</v>
      </c>
      <c r="AW49">
        <f t="shared" si="461"/>
        <v>3.101769567961103</v>
      </c>
      <c r="AX49">
        <f t="shared" si="461"/>
        <v>3.1706712106285648</v>
      </c>
      <c r="AY49">
        <f t="shared" si="461"/>
        <v>3.4331588517745297</v>
      </c>
      <c r="AZ49">
        <f t="shared" si="461"/>
        <v>3.6775017478145013</v>
      </c>
      <c r="BA49">
        <f t="shared" si="461"/>
        <v>3.7577190107964138</v>
      </c>
      <c r="BB49">
        <f t="shared" si="461"/>
        <v>3.5881802836377164</v>
      </c>
      <c r="BC49">
        <f t="shared" si="461"/>
        <v>3.5221264433731214</v>
      </c>
      <c r="BD49">
        <f t="shared" si="461"/>
        <v>3.4365756744485028</v>
      </c>
      <c r="BE49">
        <f t="shared" si="461"/>
        <v>3.4723485113635193</v>
      </c>
      <c r="BF49">
        <f t="shared" si="461"/>
        <v>3.5530330762214994</v>
      </c>
      <c r="BG49">
        <f t="shared" si="461"/>
        <v>3.3932495126039695</v>
      </c>
      <c r="BH49">
        <f t="shared" si="461"/>
        <v>3.4678256291353025</v>
      </c>
      <c r="BI49">
        <f t="shared" si="461"/>
        <v>2.9110987862602347</v>
      </c>
      <c r="BJ49">
        <f t="shared" si="461"/>
        <v>2.5566120855160688</v>
      </c>
      <c r="BK49">
        <f t="shared" si="461"/>
        <v>2.577310177281281</v>
      </c>
      <c r="BL49">
        <f t="shared" si="461"/>
        <v>2.4369142856008379</v>
      </c>
      <c r="BM49">
        <f t="shared" si="461"/>
        <v>2.3392013245718548</v>
      </c>
      <c r="BN49">
        <f t="shared" si="461"/>
        <v>2.4288565685021606</v>
      </c>
      <c r="BO49">
        <f t="shared" si="461"/>
        <v>2.4262693053967146</v>
      </c>
      <c r="BP49">
        <f t="shared" si="461"/>
        <v>2.3688665251888095</v>
      </c>
      <c r="BQ49">
        <f t="shared" si="461"/>
        <v>2.1284748483260127</v>
      </c>
      <c r="BR49">
        <f t="shared" ref="BR49:CW49" si="462">BR46*$DA$69+1</f>
        <v>1.9460291307265765</v>
      </c>
      <c r="BS49">
        <f t="shared" si="462"/>
        <v>1.8532321362505877</v>
      </c>
      <c r="BT49">
        <f t="shared" si="462"/>
        <v>1.8264293431481504</v>
      </c>
      <c r="BU49">
        <f t="shared" si="462"/>
        <v>1.8266626265033801</v>
      </c>
      <c r="BV49">
        <f t="shared" si="462"/>
        <v>1.7758670230287088</v>
      </c>
      <c r="BW49">
        <f t="shared" si="462"/>
        <v>1.6710769298983446</v>
      </c>
      <c r="BX49">
        <f t="shared" si="462"/>
        <v>1.5632565117301502</v>
      </c>
      <c r="BY49">
        <f t="shared" si="462"/>
        <v>1.4580214147946364</v>
      </c>
      <c r="BZ49">
        <f t="shared" si="462"/>
        <v>1.4395999992790653</v>
      </c>
      <c r="CA49">
        <f t="shared" si="462"/>
        <v>1.459632901921375</v>
      </c>
      <c r="CB49">
        <f t="shared" si="462"/>
        <v>1.4390999691806856</v>
      </c>
      <c r="CC49">
        <f t="shared" si="462"/>
        <v>1.3916179186585955</v>
      </c>
      <c r="CD49">
        <f t="shared" si="462"/>
        <v>1.3401813727972569</v>
      </c>
      <c r="CE49">
        <f t="shared" si="462"/>
        <v>1.2754705883577349</v>
      </c>
      <c r="CF49">
        <f t="shared" si="462"/>
        <v>1.2320557722444299</v>
      </c>
      <c r="CG49">
        <f t="shared" si="462"/>
        <v>1.2019826144194528</v>
      </c>
      <c r="CH49">
        <f t="shared" si="462"/>
        <v>1.1948125078450667</v>
      </c>
      <c r="CI49">
        <f t="shared" si="462"/>
        <v>1.1989882146798112</v>
      </c>
      <c r="CJ49">
        <f t="shared" si="462"/>
        <v>1.2190558111675378</v>
      </c>
      <c r="CK49">
        <f t="shared" si="462"/>
        <v>1.1896302279990789</v>
      </c>
      <c r="CL49">
        <f t="shared" si="462"/>
        <v>1.1789161369183536</v>
      </c>
      <c r="CM49">
        <f t="shared" si="462"/>
        <v>1.1402133393872855</v>
      </c>
      <c r="CN49">
        <f t="shared" si="462"/>
        <v>1.1219664296998662</v>
      </c>
      <c r="CO49">
        <f t="shared" si="462"/>
        <v>1.1315170463533271</v>
      </c>
      <c r="CP49">
        <f t="shared" si="462"/>
        <v>1.1403325242398035</v>
      </c>
      <c r="CQ49">
        <f t="shared" si="462"/>
        <v>1.1312459127478527</v>
      </c>
      <c r="CR49">
        <f t="shared" si="462"/>
        <v>1.1179420642526072</v>
      </c>
      <c r="CS49">
        <f t="shared" si="462"/>
        <v>1.102826179935317</v>
      </c>
      <c r="CT49">
        <f t="shared" si="462"/>
        <v>1.0861148212212743</v>
      </c>
      <c r="CU49">
        <f t="shared" si="462"/>
        <v>1.0809958985918056</v>
      </c>
      <c r="CV49">
        <f t="shared" si="462"/>
        <v>1.0873828813897579</v>
      </c>
      <c r="CW49">
        <f t="shared" si="462"/>
        <v>1.0869975153326403</v>
      </c>
      <c r="CX49">
        <f t="shared" ref="CX49:DF49" si="463">CX46*$DA$69+1</f>
        <v>1.0780248502213707</v>
      </c>
      <c r="CY49">
        <f t="shared" si="463"/>
        <v>1.0685164883069256</v>
      </c>
      <c r="CZ49">
        <f t="shared" si="463"/>
        <v>1.0576106906288705</v>
      </c>
      <c r="DA49">
        <f t="shared" si="463"/>
        <v>1.0449969897414706</v>
      </c>
      <c r="DB49">
        <f t="shared" si="463"/>
        <v>1.0479301535564078</v>
      </c>
      <c r="DC49">
        <f t="shared" si="463"/>
        <v>1.0542336586516985</v>
      </c>
      <c r="DD49">
        <f t="shared" si="463"/>
        <v>1.0604043242777421</v>
      </c>
      <c r="DE49">
        <f t="shared" si="463"/>
        <v>1.0631017089588379</v>
      </c>
      <c r="DF49">
        <f t="shared" si="463"/>
        <v>1.0556966659022098</v>
      </c>
      <c r="DG49">
        <f t="shared" ref="DG49:DH49" si="464">DG46*$DA$69+1</f>
        <v>1.0464353374489226</v>
      </c>
      <c r="DH49">
        <f t="shared" si="464"/>
        <v>1.0449139095060369</v>
      </c>
      <c r="DI49">
        <f t="shared" ref="DI49:DJ49" si="465">DI46*$DA$69+1</f>
        <v>1.0404614941313961</v>
      </c>
      <c r="DJ49">
        <f t="shared" si="465"/>
        <v>1.0446990139381271</v>
      </c>
    </row>
    <row r="51" spans="1:160" s="31" customFormat="1" x14ac:dyDescent="0.25">
      <c r="A51" s="31" t="s">
        <v>56</v>
      </c>
      <c r="Z51" s="31">
        <v>13</v>
      </c>
      <c r="AA51" s="31">
        <v>13</v>
      </c>
      <c r="AB51" s="31">
        <v>9</v>
      </c>
      <c r="AC51" s="31">
        <v>7</v>
      </c>
      <c r="AD51" s="31">
        <v>7</v>
      </c>
      <c r="AE51" s="31">
        <v>3</v>
      </c>
      <c r="AF51" s="31">
        <v>2</v>
      </c>
      <c r="AG51" s="31">
        <v>2</v>
      </c>
      <c r="AH51" s="31">
        <v>2</v>
      </c>
      <c r="AI51" s="31">
        <v>2</v>
      </c>
      <c r="AJ51" s="31">
        <v>3</v>
      </c>
      <c r="AK51" s="31">
        <v>11</v>
      </c>
      <c r="AL51" s="31">
        <v>32</v>
      </c>
      <c r="AM51" s="31">
        <v>58</v>
      </c>
      <c r="AN51" s="31">
        <v>63</v>
      </c>
      <c r="AO51" s="31">
        <v>114</v>
      </c>
      <c r="AP51" s="31">
        <v>149</v>
      </c>
      <c r="AQ51" s="31">
        <v>187</v>
      </c>
      <c r="AR51" s="31">
        <v>246</v>
      </c>
      <c r="AS51" s="31">
        <v>528</v>
      </c>
      <c r="AT51" s="31">
        <v>652</v>
      </c>
      <c r="AU51" s="31">
        <v>782</v>
      </c>
      <c r="AV51" s="31">
        <v>1022</v>
      </c>
      <c r="AW51" s="31">
        <v>1204</v>
      </c>
      <c r="AX51" s="31">
        <v>1545</v>
      </c>
      <c r="AY51" s="31">
        <v>1938</v>
      </c>
      <c r="AZ51" s="31">
        <v>2714</v>
      </c>
      <c r="BA51" s="31">
        <v>3621</v>
      </c>
      <c r="BB51" s="31">
        <v>4544</v>
      </c>
      <c r="BC51" s="31">
        <v>5754</v>
      </c>
      <c r="BD51" s="31">
        <v>7188</v>
      </c>
      <c r="BE51" s="31">
        <v>9274</v>
      </c>
      <c r="BF51" s="31">
        <v>12194</v>
      </c>
      <c r="BG51" s="31">
        <v>15161</v>
      </c>
      <c r="BH51" s="31">
        <v>19600</v>
      </c>
      <c r="BI51" s="31">
        <v>22071</v>
      </c>
      <c r="BJ51" s="31">
        <v>24513</v>
      </c>
      <c r="BK51" s="31">
        <v>28480</v>
      </c>
      <c r="BL51" s="31">
        <v>29542</v>
      </c>
      <c r="BM51" s="31">
        <v>33570</v>
      </c>
      <c r="BN51" s="31">
        <v>37998</v>
      </c>
      <c r="BO51" s="31">
        <v>43862</v>
      </c>
      <c r="BP51" s="31">
        <v>48781</v>
      </c>
      <c r="BQ51" s="31">
        <v>52683</v>
      </c>
      <c r="BR51" s="31">
        <v>52740</v>
      </c>
      <c r="BS51" s="31">
        <v>54933</v>
      </c>
      <c r="BT51" s="31">
        <v>58350</v>
      </c>
      <c r="BU51" s="31">
        <v>61247</v>
      </c>
      <c r="BV51" s="31">
        <v>65309</v>
      </c>
      <c r="BW51" s="31">
        <v>68248</v>
      </c>
      <c r="BX51" s="31">
        <v>69839</v>
      </c>
      <c r="BY51" s="31">
        <v>72865</v>
      </c>
      <c r="BZ51" s="31">
        <v>69566</v>
      </c>
      <c r="CA51" s="31">
        <v>64647</v>
      </c>
      <c r="CB51" s="31">
        <v>63221</v>
      </c>
      <c r="CC51" s="31">
        <v>65522</v>
      </c>
      <c r="CD51" s="31">
        <v>65181</v>
      </c>
      <c r="CE51" s="31">
        <v>64532</v>
      </c>
      <c r="CF51" s="31">
        <v>62578</v>
      </c>
      <c r="CG51" s="31">
        <v>60515</v>
      </c>
      <c r="CH51" s="31">
        <v>58349</v>
      </c>
      <c r="CI51" s="31">
        <v>56646</v>
      </c>
      <c r="CJ51" s="31">
        <v>53931</v>
      </c>
      <c r="CK51" s="31">
        <v>53786</v>
      </c>
      <c r="CL51" s="31">
        <v>53100</v>
      </c>
      <c r="CM51" s="31">
        <v>50703</v>
      </c>
      <c r="CN51" s="31">
        <v>48167</v>
      </c>
      <c r="CO51" s="31">
        <v>45933</v>
      </c>
      <c r="CP51" s="31">
        <v>44254</v>
      </c>
      <c r="CQ51" s="31">
        <v>42439</v>
      </c>
      <c r="CR51" s="31">
        <v>40836</v>
      </c>
      <c r="CS51" s="31">
        <v>39794</v>
      </c>
      <c r="CT51" s="31">
        <v>38132</v>
      </c>
      <c r="CU51" s="31">
        <v>36198</v>
      </c>
      <c r="CV51" s="31">
        <v>34672</v>
      </c>
      <c r="CW51" s="31">
        <v>32886</v>
      </c>
      <c r="CX51" s="31">
        <v>30441</v>
      </c>
      <c r="CY51" s="31">
        <v>29155</v>
      </c>
      <c r="CZ51" s="31">
        <v>28198</v>
      </c>
      <c r="DA51" s="31">
        <v>26459</v>
      </c>
      <c r="DB51" s="31">
        <v>24914</v>
      </c>
      <c r="DC51" s="31">
        <v>23191</v>
      </c>
      <c r="DD51" s="31">
        <v>22138</v>
      </c>
      <c r="DE51" s="31">
        <v>21378</v>
      </c>
      <c r="DF51" s="31">
        <v>20475</v>
      </c>
      <c r="DG51" s="31">
        <v>19910</v>
      </c>
      <c r="DH51" s="31">
        <v>19298</v>
      </c>
      <c r="DI51" s="31">
        <v>18233</v>
      </c>
      <c r="DJ51" s="31">
        <v>17539</v>
      </c>
    </row>
    <row r="52" spans="1:160" x14ac:dyDescent="0.25">
      <c r="A52" t="s">
        <v>57</v>
      </c>
      <c r="AI52" s="19">
        <f>DA67</f>
        <v>1E-4</v>
      </c>
      <c r="AJ52">
        <f t="shared" ref="AJ52:BH52" si="466">AI52*EXP(($DA$73*(1-AI52)-1)/$DA$69)</f>
        <v>1.2839804765846141E-4</v>
      </c>
      <c r="AK52">
        <f t="shared" si="466"/>
        <v>1.6485894783161188E-4</v>
      </c>
      <c r="AL52">
        <f t="shared" si="466"/>
        <v>2.1167086528916837E-4</v>
      </c>
      <c r="AM52">
        <f t="shared" si="466"/>
        <v>2.7177063618374388E-4</v>
      </c>
      <c r="AN52">
        <f t="shared" si="466"/>
        <v>3.489272129310451E-4</v>
      </c>
      <c r="AO52">
        <f t="shared" si="466"/>
        <v>4.4797669769548509E-4</v>
      </c>
      <c r="AP52">
        <f t="shared" si="466"/>
        <v>5.7512328421477951E-4</v>
      </c>
      <c r="AQ52">
        <f t="shared" si="466"/>
        <v>7.3832428008197362E-4</v>
      </c>
      <c r="AR52">
        <f t="shared" si="466"/>
        <v>9.4778219002383379E-4</v>
      </c>
      <c r="AS52">
        <f t="shared" si="466"/>
        <v>1.2165727884233294E-3</v>
      </c>
      <c r="AT52">
        <f t="shared" si="466"/>
        <v>1.5614453758322007E-3</v>
      </c>
      <c r="AU52">
        <f t="shared" si="466"/>
        <v>2.0038401396194547E-3</v>
      </c>
      <c r="AV52">
        <f t="shared" si="466"/>
        <v>2.5711777575238895E-3</v>
      </c>
      <c r="AW52">
        <f t="shared" si="466"/>
        <v>3.2984879058971261E-3</v>
      </c>
      <c r="AX52">
        <f t="shared" si="466"/>
        <v>4.2304555502782728E-3</v>
      </c>
      <c r="AY52">
        <f t="shared" si="466"/>
        <v>5.4239754417025341E-3</v>
      </c>
      <c r="AZ52">
        <f t="shared" si="466"/>
        <v>6.9513134790624553E-3</v>
      </c>
      <c r="BA52">
        <f t="shared" si="466"/>
        <v>8.9039738028911727E-3</v>
      </c>
      <c r="BB52">
        <f t="shared" si="466"/>
        <v>1.1397354658404166E-2</v>
      </c>
      <c r="BC52">
        <f t="shared" si="466"/>
        <v>1.4576231269268521E-2</v>
      </c>
      <c r="BD52">
        <f t="shared" si="466"/>
        <v>1.862101023765253E-2</v>
      </c>
      <c r="BE52">
        <f t="shared" si="466"/>
        <v>2.375452817499165E-2</v>
      </c>
      <c r="BF52">
        <f t="shared" si="466"/>
        <v>3.0248877835623633E-2</v>
      </c>
      <c r="BG52">
        <f t="shared" si="466"/>
        <v>3.8431290332989025E-2</v>
      </c>
      <c r="BH52">
        <f t="shared" si="466"/>
        <v>4.8687436947574506E-2</v>
      </c>
      <c r="BI52">
        <f>BH52*EXP(($DA$74*(1-BH52)-1)/$DA$69)</f>
        <v>5.6416535320700373E-2</v>
      </c>
      <c r="BJ52">
        <f>BI52*EXP(($DA$74*(1-BI52)-1)/$DA$69)</f>
        <v>6.5241384279887099E-2</v>
      </c>
      <c r="BK52">
        <f>BJ52*EXP(($DA$74*(1-BJ52)-1)/$DA$69)</f>
        <v>7.527373249381919E-2</v>
      </c>
      <c r="BL52">
        <f>BK52*EXP(($DA$74*(1-BK52)-1)/$DA$69)</f>
        <v>8.6622540571482096E-2</v>
      </c>
      <c r="BM52">
        <f t="shared" ref="BM52:CA52" si="467">BL52*EXP(($DE$75*(1-BL52)-1)/$DA$69)</f>
        <v>9.3233004330955008E-2</v>
      </c>
      <c r="BN52">
        <f t="shared" si="467"/>
        <v>0.10022197860013027</v>
      </c>
      <c r="BO52">
        <f t="shared" si="467"/>
        <v>0.1075918967600467</v>
      </c>
      <c r="BP52">
        <f t="shared" si="467"/>
        <v>0.11534214389048494</v>
      </c>
      <c r="BQ52">
        <f t="shared" si="467"/>
        <v>0.1234687229152881</v>
      </c>
      <c r="BR52">
        <f t="shared" si="467"/>
        <v>0.13196395417894294</v>
      </c>
      <c r="BS52">
        <f t="shared" si="467"/>
        <v>0.14081622332975752</v>
      </c>
      <c r="BT52">
        <f t="shared" si="467"/>
        <v>0.15000979278013454</v>
      </c>
      <c r="BU52">
        <f t="shared" si="467"/>
        <v>0.15952469160394081</v>
      </c>
      <c r="BV52">
        <f t="shared" si="467"/>
        <v>0.16933669738047957</v>
      </c>
      <c r="BW52">
        <f t="shared" si="467"/>
        <v>0.17941742112512141</v>
      </c>
      <c r="BX52">
        <f t="shared" si="467"/>
        <v>0.18973450305613321</v>
      </c>
      <c r="BY52">
        <f t="shared" si="467"/>
        <v>0.20025192262710051</v>
      </c>
      <c r="BZ52">
        <f t="shared" si="467"/>
        <v>0.21093042119770677</v>
      </c>
      <c r="CA52">
        <f t="shared" si="467"/>
        <v>0.22172803021371892</v>
      </c>
      <c r="CB52">
        <f t="shared" ref="CB52:DG52" si="468">CA52*EXP(($DE$76*(1-CA52)-1)/$DA$69)</f>
        <v>0.2102185828070082</v>
      </c>
      <c r="CC52">
        <f t="shared" si="468"/>
        <v>0.1994442492567079</v>
      </c>
      <c r="CD52">
        <f t="shared" si="468"/>
        <v>0.18934449674062531</v>
      </c>
      <c r="CE52">
        <f t="shared" si="468"/>
        <v>0.17986515300567354</v>
      </c>
      <c r="CF52">
        <f t="shared" si="468"/>
        <v>0.17095758947713632</v>
      </c>
      <c r="CG52">
        <f t="shared" si="468"/>
        <v>0.16257802747780675</v>
      </c>
      <c r="CH52">
        <f t="shared" si="468"/>
        <v>0.15468694640660619</v>
      </c>
      <c r="CI52">
        <f t="shared" si="468"/>
        <v>0.1472485767848174</v>
      </c>
      <c r="CJ52">
        <f t="shared" si="468"/>
        <v>0.14023046427999983</v>
      </c>
      <c r="CK52">
        <f t="shared" si="468"/>
        <v>0.13360309335946963</v>
      </c>
      <c r="CL52">
        <f t="shared" si="468"/>
        <v>0.12733956125489848</v>
      </c>
      <c r="CM52">
        <f t="shared" si="468"/>
        <v>0.12141529454936588</v>
      </c>
      <c r="CN52">
        <f t="shared" si="468"/>
        <v>0.11580780201383827</v>
      </c>
      <c r="CO52">
        <f t="shared" si="468"/>
        <v>0.11049645838747514</v>
      </c>
      <c r="CP52">
        <f t="shared" si="468"/>
        <v>0.10546231466638685</v>
      </c>
      <c r="CQ52">
        <f t="shared" si="468"/>
        <v>0.10068793117819273</v>
      </c>
      <c r="CR52">
        <f t="shared" si="468"/>
        <v>9.6157230306028116E-2</v>
      </c>
      <c r="CS52">
        <f t="shared" si="468"/>
        <v>9.1855366209980471E-2</v>
      </c>
      <c r="CT52">
        <f t="shared" si="468"/>
        <v>8.7768609295646977E-2</v>
      </c>
      <c r="CU52">
        <f t="shared" si="468"/>
        <v>8.3884243513977649E-2</v>
      </c>
      <c r="CV52">
        <f t="shared" si="468"/>
        <v>8.0190474856089003E-2</v>
      </c>
      <c r="CW52">
        <f t="shared" si="468"/>
        <v>7.6676349641160366E-2</v>
      </c>
      <c r="CX52">
        <f t="shared" si="468"/>
        <v>7.33316813928062E-2</v>
      </c>
      <c r="CY52">
        <f t="shared" si="468"/>
        <v>7.0146985265885156E-2</v>
      </c>
      <c r="CZ52">
        <f t="shared" si="468"/>
        <v>6.711341912678527E-2</v>
      </c>
      <c r="DA52">
        <f t="shared" si="468"/>
        <v>6.4222730510080636E-2</v>
      </c>
      <c r="DB52">
        <f t="shared" si="468"/>
        <v>6.1467208776578283E-2</v>
      </c>
      <c r="DC52">
        <f t="shared" si="468"/>
        <v>5.8839641885035286E-2</v>
      </c>
      <c r="DD52">
        <f t="shared" si="468"/>
        <v>5.6333277264591745E-2</v>
      </c>
      <c r="DE52">
        <f t="shared" si="468"/>
        <v>5.3941786339193158E-2</v>
      </c>
      <c r="DF52">
        <f t="shared" si="468"/>
        <v>5.165923231059219E-2</v>
      </c>
      <c r="DG52">
        <f t="shared" si="468"/>
        <v>4.9480040854277992E-2</v>
      </c>
      <c r="DH52">
        <f t="shared" ref="DH52:EG52" si="469">DG52*EXP(($DE$76*(1-DG52)-1)/$DA$69)</f>
        <v>4.7398973424012517E-2</v>
      </c>
      <c r="DI52">
        <f t="shared" si="469"/>
        <v>4.5411102896504831E-2</v>
      </c>
      <c r="DJ52">
        <f t="shared" si="469"/>
        <v>4.3511791318921827E-2</v>
      </c>
      <c r="DK52">
        <f t="shared" si="469"/>
        <v>4.1696669549088003E-2</v>
      </c>
      <c r="DL52">
        <f t="shared" si="469"/>
        <v>3.9961618601934132E-2</v>
      </c>
      <c r="DM52">
        <f t="shared" si="469"/>
        <v>3.8302752536494192E-2</v>
      </c>
      <c r="DN52">
        <f t="shared" si="469"/>
        <v>3.6716402735929299E-2</v>
      </c>
      <c r="DO52">
        <f t="shared" si="469"/>
        <v>3.5199103449023023E-2</v>
      </c>
      <c r="DP52">
        <f t="shared" si="469"/>
        <v>3.374757847563966E-2</v>
      </c>
      <c r="DQ52">
        <f t="shared" si="469"/>
        <v>3.2358728891019053E-2</v>
      </c>
      <c r="DR52">
        <f t="shared" si="469"/>
        <v>3.1029621714714493E-2</v>
      </c>
      <c r="DS52">
        <f t="shared" si="469"/>
        <v>2.975747943965017E-2</v>
      </c>
      <c r="DT52">
        <f t="shared" si="469"/>
        <v>2.8539670345341921E-2</v>
      </c>
      <c r="DU52">
        <f t="shared" si="469"/>
        <v>2.7373699526927069E-2</v>
      </c>
      <c r="DV52">
        <f t="shared" si="469"/>
        <v>2.6257200578405769E-2</v>
      </c>
      <c r="DW52">
        <f t="shared" si="469"/>
        <v>2.5187927874510383E-2</v>
      </c>
      <c r="DX52">
        <f t="shared" si="469"/>
        <v>2.4163749400980466E-2</v>
      </c>
      <c r="DY52">
        <f t="shared" si="469"/>
        <v>2.3182640087807072E-2</v>
      </c>
      <c r="DZ52">
        <f t="shared" si="469"/>
        <v>2.2242675604288602E-2</v>
      </c>
      <c r="EA52">
        <f t="shared" si="469"/>
        <v>2.1342026578570757E-2</v>
      </c>
      <c r="EB52">
        <f t="shared" si="469"/>
        <v>2.0478953207776464E-2</v>
      </c>
      <c r="EC52">
        <f t="shared" si="469"/>
        <v>1.9651800227913518E-2</v>
      </c>
      <c r="ED52">
        <f t="shared" si="469"/>
        <v>1.8858992215517276E-2</v>
      </c>
      <c r="EE52">
        <f t="shared" si="469"/>
        <v>1.8099029195477942E-2</v>
      </c>
      <c r="EF52">
        <f t="shared" si="469"/>
        <v>1.7370482531747358E-2</v>
      </c>
      <c r="EG52">
        <f t="shared" si="469"/>
        <v>1.6671991079645385E-2</v>
      </c>
      <c r="EH52">
        <f t="shared" ref="EH52" si="470">EG52*EXP(($DE$76*(1-EG52)-1)/$DA$69)</f>
        <v>1.6002257580315E-2</v>
      </c>
      <c r="EI52">
        <f t="shared" ref="EI52" si="471">EH52*EXP(($DE$76*(1-EH52)-1)/$DA$69)</f>
        <v>1.5360045279528554E-2</v>
      </c>
      <c r="EJ52">
        <f t="shared" ref="EJ52" si="472">EI52*EXP(($DE$76*(1-EI52)-1)/$DA$69)</f>
        <v>1.4744174754544233E-2</v>
      </c>
      <c r="EK52">
        <f t="shared" ref="EK52" si="473">EJ52*EXP(($DE$76*(1-EJ52)-1)/$DA$69)</f>
        <v>1.4153520934067632E-2</v>
      </c>
      <c r="EL52">
        <f t="shared" ref="EL52" si="474">EK52*EXP(($DE$76*(1-EK52)-1)/$DA$69)</f>
        <v>1.3587010297603156E-2</v>
      </c>
      <c r="EM52">
        <f t="shared" ref="EM52" si="475">EL52*EXP(($DE$76*(1-EL52)-1)/$DA$69)</f>
        <v>1.304361824159667E-2</v>
      </c>
      <c r="EN52">
        <f t="shared" ref="EN52" si="476">EM52*EXP(($DE$76*(1-EM52)-1)/$DA$69)</f>
        <v>1.2522366600785607E-2</v>
      </c>
      <c r="EO52">
        <f t="shared" ref="EO52" si="477">EN52*EXP(($DE$76*(1-EN52)-1)/$DA$69)</f>
        <v>1.2022321314096184E-2</v>
      </c>
      <c r="EP52">
        <f t="shared" ref="EP52" si="478">EO52*EXP(($DE$76*(1-EO52)-1)/$DA$69)</f>
        <v>1.1542590225268165E-2</v>
      </c>
      <c r="EQ52">
        <f t="shared" ref="EQ52" si="479">EP52*EXP(($DE$76*(1-EP52)-1)/$DA$69)</f>
        <v>1.1082321009154189E-2</v>
      </c>
      <c r="ER52">
        <f t="shared" ref="ER52" si="480">EQ52*EXP(($DE$76*(1-EQ52)-1)/$DA$69)</f>
        <v>1.0640699215339978E-2</v>
      </c>
      <c r="ES52">
        <f t="shared" ref="ES52" si="481">ER52*EXP(($DE$76*(1-ER52)-1)/$DA$69)</f>
        <v>1.0216946421370518E-2</v>
      </c>
      <c r="ET52">
        <f t="shared" ref="ET52" si="482">ES52*EXP(($DE$76*(1-ES52)-1)/$DA$69)</f>
        <v>9.8103184884510853E-3</v>
      </c>
      <c r="EU52">
        <f t="shared" ref="EU52" si="483">ET52*EXP(($DE$76*(1-ET52)-1)/$DA$69)</f>
        <v>9.4201039130262145E-3</v>
      </c>
      <c r="EV52">
        <f t="shared" ref="EV52" si="484">EU52*EXP(($DE$76*(1-EU52)-1)/$DA$69)</f>
        <v>9.0456222681287897E-3</v>
      </c>
      <c r="EW52">
        <f t="shared" ref="EW52" si="485">EV52*EXP(($DE$76*(1-EV52)-1)/$DA$69)</f>
        <v>8.6862227288397771E-3</v>
      </c>
      <c r="EX52">
        <f t="shared" ref="EX52" si="486">EW52*EXP(($DE$76*(1-EW52)-1)/$DA$69)</f>
        <v>8.3412826766103235E-3</v>
      </c>
      <c r="EY52">
        <f t="shared" ref="EY52" si="487">EX52*EXP(($DE$76*(1-EX52)-1)/$DA$69)</f>
        <v>8.0102063775754576E-3</v>
      </c>
      <c r="EZ52">
        <f t="shared" ref="EZ52" si="488">EY52*EXP(($DE$76*(1-EY52)-1)/$DA$69)</f>
        <v>7.6924237303355189E-3</v>
      </c>
      <c r="FA52">
        <f t="shared" ref="FA52" si="489">EZ52*EXP(($DE$76*(1-EZ52)-1)/$DA$69)</f>
        <v>7.3873890790003803E-3</v>
      </c>
      <c r="FB52">
        <f t="shared" ref="FB52" si="490">FA52*EXP(($DE$76*(1-FA52)-1)/$DA$69)</f>
        <v>7.0945800875851046E-3</v>
      </c>
      <c r="FC52">
        <f t="shared" ref="FC52" si="491">FB52*EXP(($DE$76*(1-FB52)-1)/$DA$69)</f>
        <v>6.813496672115997E-3</v>
      </c>
      <c r="FD52">
        <f t="shared" ref="FD52" si="492">FC52*EXP(($DE$76*(1-FC52)-1)/$DA$69)</f>
        <v>6.5436599870552434E-3</v>
      </c>
    </row>
    <row r="53" spans="1:160" x14ac:dyDescent="0.25">
      <c r="A53" t="s">
        <v>58</v>
      </c>
      <c r="AI53" s="3">
        <f t="shared" ref="AI53:BN53" si="493">AI52*$DA$68/$DA$79</f>
        <v>40.993477170095332</v>
      </c>
      <c r="AJ53" s="3">
        <f t="shared" si="493"/>
        <v>52.634824353719502</v>
      </c>
      <c r="AK53" s="3">
        <f t="shared" si="493"/>
        <v>67.581415142211185</v>
      </c>
      <c r="AL53" s="3">
        <f t="shared" si="493"/>
        <v>86.771247838058486</v>
      </c>
      <c r="AM53" s="3">
        <f t="shared" si="493"/>
        <v>111.40823369900589</v>
      </c>
      <c r="AN53" s="3">
        <f t="shared" si="493"/>
        <v>143.03739737313788</v>
      </c>
      <c r="AO53" s="3">
        <f t="shared" si="493"/>
        <v>183.64122529714567</v>
      </c>
      <c r="AP53" s="3">
        <f t="shared" si="493"/>
        <v>235.76303221448811</v>
      </c>
      <c r="AQ53" s="3">
        <f t="shared" si="493"/>
        <v>302.66479519667456</v>
      </c>
      <c r="AR53" s="3">
        <f t="shared" si="493"/>
        <v>388.52887568964985</v>
      </c>
      <c r="AS53" s="3">
        <f t="shared" si="493"/>
        <v>498.71548827990972</v>
      </c>
      <c r="AT53" s="3">
        <f t="shared" si="493"/>
        <v>640.09075366528248</v>
      </c>
      <c r="AU53" s="3">
        <f t="shared" si="493"/>
        <v>821.44375016010758</v>
      </c>
      <c r="AV53" s="3">
        <f t="shared" si="493"/>
        <v>1054.0151670331247</v>
      </c>
      <c r="AW53" s="3">
        <f t="shared" si="493"/>
        <v>1352.1648866622938</v>
      </c>
      <c r="AX53" s="3">
        <f t="shared" si="493"/>
        <v>1734.2108301943547</v>
      </c>
      <c r="AY53" s="3">
        <f t="shared" si="493"/>
        <v>2223.4761344059057</v>
      </c>
      <c r="AZ53" s="3">
        <f t="shared" si="493"/>
        <v>2849.5851040612274</v>
      </c>
      <c r="BA53" s="3">
        <f t="shared" si="493"/>
        <v>3650.0484681194616</v>
      </c>
      <c r="BB53" s="3">
        <f t="shared" si="493"/>
        <v>4672.1719798877093</v>
      </c>
      <c r="BC53" s="3">
        <f t="shared" si="493"/>
        <v>5975.3040376278886</v>
      </c>
      <c r="BD53" s="3">
        <f t="shared" si="493"/>
        <v>7633.3995806132043</v>
      </c>
      <c r="BE53" s="3">
        <f t="shared" si="493"/>
        <v>9737.8070842790657</v>
      </c>
      <c r="BF53" s="3">
        <f t="shared" si="493"/>
        <v>12400.066829756401</v>
      </c>
      <c r="BG53" s="3">
        <f t="shared" si="493"/>
        <v>15754.32222882691</v>
      </c>
      <c r="BH53" s="3">
        <f t="shared" si="493"/>
        <v>19958.673349808512</v>
      </c>
      <c r="BI53" s="3">
        <f t="shared" si="493"/>
        <v>23127.099526850074</v>
      </c>
      <c r="BJ53" s="3">
        <f t="shared" si="493"/>
        <v>26744.711970229684</v>
      </c>
      <c r="BK53" s="3">
        <f t="shared" si="493"/>
        <v>30857.320344932399</v>
      </c>
      <c r="BL53" s="3">
        <f t="shared" si="493"/>
        <v>35509.591393327079</v>
      </c>
      <c r="BM53" s="3">
        <f t="shared" si="493"/>
        <v>38219.450345404031</v>
      </c>
      <c r="BN53" s="3">
        <f t="shared" si="493"/>
        <v>41084.473916862233</v>
      </c>
      <c r="BO53" s="3">
        <f t="shared" ref="BO53:CT53" si="494">BO52*$DA$68/$DA$79</f>
        <v>44105.659635202283</v>
      </c>
      <c r="BP53" s="3">
        <f t="shared" si="494"/>
        <v>47282.755423244453</v>
      </c>
      <c r="BQ53" s="3">
        <f t="shared" si="494"/>
        <v>50614.122740486891</v>
      </c>
      <c r="BR53" s="3">
        <f t="shared" si="494"/>
        <v>54096.613429100042</v>
      </c>
      <c r="BS53" s="3">
        <f t="shared" si="494"/>
        <v>57725.466362474603</v>
      </c>
      <c r="BT53" s="3">
        <f t="shared" si="494"/>
        <v>61494.230156231766</v>
      </c>
      <c r="BU53" s="3">
        <f t="shared" si="494"/>
        <v>65394.718033326462</v>
      </c>
      <c r="BV53" s="3">
        <f t="shared" si="494"/>
        <v>69417.00038126031</v>
      </c>
      <c r="BW53" s="3">
        <f t="shared" si="494"/>
        <v>73549.439568100439</v>
      </c>
      <c r="BX53" s="3">
        <f t="shared" si="494"/>
        <v>77778.770194109791</v>
      </c>
      <c r="BY53" s="3">
        <f t="shared" si="494"/>
        <v>82090.226184817409</v>
      </c>
      <c r="BZ53" s="3">
        <f t="shared" si="494"/>
        <v>86467.714058467842</v>
      </c>
      <c r="CA53" s="3">
        <f t="shared" si="494"/>
        <v>90894.029445362947</v>
      </c>
      <c r="CB53" s="3">
        <f t="shared" si="494"/>
        <v>86175.906750288865</v>
      </c>
      <c r="CC53" s="3">
        <f t="shared" si="494"/>
        <v>81759.132786116577</v>
      </c>
      <c r="CD53" s="3">
        <f t="shared" si="494"/>
        <v>77618.893044200129</v>
      </c>
      <c r="CE53" s="3">
        <f t="shared" si="494"/>
        <v>73732.98043433782</v>
      </c>
      <c r="CF53" s="3">
        <f t="shared" si="494"/>
        <v>70081.460412855187</v>
      </c>
      <c r="CG53" s="3">
        <f t="shared" si="494"/>
        <v>66646.386577706027</v>
      </c>
      <c r="CH53" s="3">
        <f t="shared" si="494"/>
        <v>63411.558060309704</v>
      </c>
      <c r="CI53" s="3">
        <f t="shared" si="494"/>
        <v>60362.311707574409</v>
      </c>
      <c r="CJ53" s="3">
        <f t="shared" si="494"/>
        <v>57485.343360140418</v>
      </c>
      <c r="CK53" s="3">
        <f t="shared" si="494"/>
        <v>54768.553574855338</v>
      </c>
      <c r="CL53" s="3">
        <f t="shared" si="494"/>
        <v>52200.913971526366</v>
      </c>
      <c r="CM53" s="3">
        <f t="shared" si="494"/>
        <v>49772.351052098296</v>
      </c>
      <c r="CN53" s="3">
        <f t="shared" si="494"/>
        <v>47473.64487973199</v>
      </c>
      <c r="CO53" s="3">
        <f t="shared" si="494"/>
        <v>45296.340442833512</v>
      </c>
      <c r="CP53" s="3">
        <f t="shared" si="494"/>
        <v>43232.669885819399</v>
      </c>
      <c r="CQ53" s="3">
        <f t="shared" si="494"/>
        <v>41275.484080573733</v>
      </c>
      <c r="CR53" s="3">
        <f t="shared" si="494"/>
        <v>39418.192252897621</v>
      </c>
      <c r="CS53" s="3">
        <f t="shared" si="494"/>
        <v>37654.708576795805</v>
      </c>
      <c r="CT53" s="3">
        <f t="shared" si="494"/>
        <v>35979.404814121212</v>
      </c>
      <c r="CU53" s="3">
        <f t="shared" ref="CU53:DZ53" si="495">CU52*$DA$68/$DA$79</f>
        <v>34387.068214209605</v>
      </c>
      <c r="CV53" s="3">
        <f t="shared" si="495"/>
        <v>32872.864002721886</v>
      </c>
      <c r="CW53" s="3">
        <f t="shared" si="495"/>
        <v>31432.301885011548</v>
      </c>
      <c r="CX53" s="3">
        <f t="shared" si="495"/>
        <v>30061.206070207056</v>
      </c>
      <c r="CY53" s="3">
        <f t="shared" si="495"/>
        <v>28755.688390480769</v>
      </c>
      <c r="CZ53" s="3">
        <f t="shared" si="495"/>
        <v>27512.124147809114</v>
      </c>
      <c r="DA53" s="3">
        <f t="shared" si="495"/>
        <v>26327.130369661754</v>
      </c>
      <c r="DB53" s="3">
        <f t="shared" si="495"/>
        <v>25197.546196921452</v>
      </c>
      <c r="DC53" s="3">
        <f t="shared" si="495"/>
        <v>24120.415163107791</v>
      </c>
      <c r="DD53" s="3">
        <f t="shared" si="495"/>
        <v>23092.969154626924</v>
      </c>
      <c r="DE53" s="3">
        <f t="shared" si="495"/>
        <v>22112.61386809875</v>
      </c>
      <c r="DF53" s="3">
        <f t="shared" si="495"/>
        <v>21176.91560348912</v>
      </c>
      <c r="DG53" s="3">
        <f t="shared" si="495"/>
        <v>20283.589251352292</v>
      </c>
      <c r="DH53" s="3">
        <f t="shared" si="495"/>
        <v>19430.487349432125</v>
      </c>
      <c r="DI53" s="3">
        <f t="shared" si="495"/>
        <v>18615.590098567209</v>
      </c>
      <c r="DJ53" s="3">
        <f t="shared" si="495"/>
        <v>17836.996240621742</v>
      </c>
      <c r="DK53" s="3">
        <f t="shared" si="495"/>
        <v>17092.914712295482</v>
      </c>
      <c r="DL53" s="3">
        <f t="shared" si="495"/>
        <v>16381.656998384437</v>
      </c>
      <c r="DM53" s="3">
        <f t="shared" si="495"/>
        <v>15701.630116565857</v>
      </c>
      <c r="DN53" s="3">
        <f t="shared" si="495"/>
        <v>15051.330173233435</v>
      </c>
      <c r="DO53" s="3">
        <f t="shared" si="495"/>
        <v>14429.336436453492</v>
      </c>
      <c r="DP53" s="3">
        <f t="shared" si="495"/>
        <v>13834.305877871351</v>
      </c>
      <c r="DQ53" s="3">
        <f t="shared" si="495"/>
        <v>13264.968140472938</v>
      </c>
      <c r="DR53" s="3">
        <f t="shared" si="495"/>
        <v>12720.120893588428</v>
      </c>
      <c r="DS53" s="3">
        <f t="shared" si="495"/>
        <v>12198.625540488805</v>
      </c>
      <c r="DT53" s="3">
        <f t="shared" si="495"/>
        <v>11699.403247438207</v>
      </c>
      <c r="DU53" s="3">
        <f t="shared" si="495"/>
        <v>11221.43126618134</v>
      </c>
      <c r="DV53" s="3">
        <f t="shared" si="495"/>
        <v>10763.739524614908</v>
      </c>
      <c r="DW53" s="3">
        <f t="shared" si="495"/>
        <v>10325.407462857493</v>
      </c>
      <c r="DX53" s="3">
        <f t="shared" si="495"/>
        <v>9905.5610941299747</v>
      </c>
      <c r="DY53" s="3">
        <f t="shared" si="495"/>
        <v>9503.3702718205604</v>
      </c>
      <c r="DZ53" s="3">
        <f t="shared" si="495"/>
        <v>9118.0461458624122</v>
      </c>
      <c r="EA53" s="3">
        <f t="shared" ref="EA53:EG53" si="496">EA52*$DA$68/$DA$79</f>
        <v>8748.8387931220805</v>
      </c>
      <c r="EB53" s="3">
        <f t="shared" si="496"/>
        <v>8395.035007904351</v>
      </c>
      <c r="EC53" s="3">
        <f t="shared" si="496"/>
        <v>8055.9562399424703</v>
      </c>
      <c r="ED53" s="3">
        <f t="shared" si="496"/>
        <v>7730.9566683781304</v>
      </c>
      <c r="EE53" s="3">
        <f t="shared" si="496"/>
        <v>7419.4214012571392</v>
      </c>
      <c r="EF53" s="3">
        <f t="shared" si="496"/>
        <v>7120.7647909872512</v>
      </c>
      <c r="EG53" s="3">
        <f t="shared" si="496"/>
        <v>6834.4288570347608</v>
      </c>
      <c r="EH53" s="3">
        <f t="shared" ref="EH53:FD53" si="497">EH52*$DA$68/$DA$79</f>
        <v>6559.8818078862787</v>
      </c>
      <c r="EI53" s="3">
        <f t="shared" si="497"/>
        <v>6296.6166549798436</v>
      </c>
      <c r="EJ53" s="3">
        <f t="shared" si="497"/>
        <v>6044.1499119230493</v>
      </c>
      <c r="EK53" s="3">
        <f t="shared" si="497"/>
        <v>5802.0203728716779</v>
      </c>
      <c r="EL53" s="3">
        <f t="shared" si="497"/>
        <v>5569.787964446452</v>
      </c>
      <c r="EM53" s="3">
        <f t="shared" si="497"/>
        <v>5347.0326660233204</v>
      </c>
      <c r="EN53" s="3">
        <f t="shared" si="497"/>
        <v>5133.3534936486913</v>
      </c>
      <c r="EO53" s="3">
        <f t="shared" si="497"/>
        <v>4928.3675432095242</v>
      </c>
      <c r="EP53" s="3">
        <f t="shared" si="497"/>
        <v>4731.7090888329603</v>
      </c>
      <c r="EQ53" s="3">
        <f t="shared" si="497"/>
        <v>4543.0287328043005</v>
      </c>
      <c r="ER53" s="3">
        <f t="shared" si="497"/>
        <v>4361.9926035789067</v>
      </c>
      <c r="ES53" s="3">
        <f t="shared" si="497"/>
        <v>4188.2815987253953</v>
      </c>
      <c r="ET53" s="3">
        <f t="shared" si="497"/>
        <v>4021.5906698768372</v>
      </c>
      <c r="EU53" s="3">
        <f t="shared" si="497"/>
        <v>3861.6281469856585</v>
      </c>
      <c r="EV53" s="3">
        <f t="shared" si="497"/>
        <v>3708.1150993784349</v>
      </c>
      <c r="EW53" s="3">
        <f t="shared" si="497"/>
        <v>3560.784731290566</v>
      </c>
      <c r="EX53" s="3">
        <f t="shared" si="497"/>
        <v>3419.3818097293702</v>
      </c>
      <c r="EY53" s="3">
        <f t="shared" si="497"/>
        <v>3283.6621226689153</v>
      </c>
      <c r="EZ53" s="3">
        <f t="shared" si="497"/>
        <v>3153.3919657220868</v>
      </c>
      <c r="FA53" s="3">
        <f t="shared" si="497"/>
        <v>3028.3476555661364</v>
      </c>
      <c r="FB53" s="3">
        <f t="shared" si="497"/>
        <v>2908.3150685183291</v>
      </c>
      <c r="FC53" s="3">
        <f t="shared" si="497"/>
        <v>2793.0892027690761</v>
      </c>
      <c r="FD53" s="3">
        <f t="shared" si="497"/>
        <v>2682.473762882154</v>
      </c>
    </row>
    <row r="54" spans="1:160" x14ac:dyDescent="0.25">
      <c r="A54" t="s">
        <v>62</v>
      </c>
      <c r="AJ54">
        <f t="shared" ref="AJ54:AM54" si="498">LN(AJ52/AI52)*10+1</f>
        <v>3.4996500000000008</v>
      </c>
      <c r="AK54">
        <f t="shared" si="498"/>
        <v>3.499550606833195</v>
      </c>
      <c r="AL54">
        <f t="shared" si="498"/>
        <v>3.4994229936825891</v>
      </c>
      <c r="AM54">
        <f t="shared" si="498"/>
        <v>3.4992591519714873</v>
      </c>
      <c r="AN54">
        <f>LN(AN52/AM52)*10+1</f>
        <v>3.4990488027733559</v>
      </c>
      <c r="AO54">
        <f t="shared" ref="AO54:CZ54" si="499">LN(AO52/AN52)*10+1</f>
        <v>3.498778754754742</v>
      </c>
      <c r="AP54">
        <f t="shared" si="499"/>
        <v>3.4984320815580658</v>
      </c>
      <c r="AQ54">
        <f t="shared" si="499"/>
        <v>3.4979870685052483</v>
      </c>
      <c r="AR54">
        <f t="shared" si="499"/>
        <v>3.4974158650197125</v>
      </c>
      <c r="AS54">
        <f t="shared" si="499"/>
        <v>3.4966827623349177</v>
      </c>
      <c r="AT54">
        <f t="shared" si="499"/>
        <v>3.4957419952405182</v>
      </c>
      <c r="AU54">
        <f t="shared" si="499"/>
        <v>3.4945349411845861</v>
      </c>
      <c r="AV54">
        <f t="shared" si="499"/>
        <v>3.4929865595113325</v>
      </c>
      <c r="AW54">
        <f t="shared" si="499"/>
        <v>3.4910008778486659</v>
      </c>
      <c r="AX54">
        <f t="shared" si="499"/>
        <v>3.4884552923293604</v>
      </c>
      <c r="AY54">
        <f t="shared" si="499"/>
        <v>3.4851934055740257</v>
      </c>
      <c r="AZ54">
        <f t="shared" si="499"/>
        <v>3.4810160859540407</v>
      </c>
      <c r="BA54">
        <f t="shared" si="499"/>
        <v>3.4756704028232805</v>
      </c>
      <c r="BB54">
        <f t="shared" si="499"/>
        <v>3.4688360916898802</v>
      </c>
      <c r="BC54">
        <f t="shared" si="499"/>
        <v>3.4601092586955851</v>
      </c>
      <c r="BD54">
        <f t="shared" si="499"/>
        <v>3.4489831905575605</v>
      </c>
      <c r="BE54">
        <f t="shared" si="499"/>
        <v>3.4348264641682165</v>
      </c>
      <c r="BF54">
        <f t="shared" si="499"/>
        <v>3.4168591513875293</v>
      </c>
      <c r="BG54">
        <f t="shared" si="499"/>
        <v>3.3941289275753173</v>
      </c>
      <c r="BH54">
        <f t="shared" si="499"/>
        <v>3.3654904838345376</v>
      </c>
      <c r="BI54">
        <f t="shared" si="499"/>
        <v>2.4734126639363061</v>
      </c>
      <c r="BJ54">
        <f t="shared" si="499"/>
        <v>2.4533170081661764</v>
      </c>
      <c r="BK54">
        <f t="shared" si="499"/>
        <v>2.4303724008722929</v>
      </c>
      <c r="BL54">
        <f t="shared" si="499"/>
        <v>2.4042882955160696</v>
      </c>
      <c r="BM54">
        <f t="shared" si="499"/>
        <v>1.7354171729141834</v>
      </c>
      <c r="BN54">
        <f t="shared" si="499"/>
        <v>1.7228572917711844</v>
      </c>
      <c r="BO54">
        <f t="shared" si="499"/>
        <v>1.7095782406597522</v>
      </c>
      <c r="BP54">
        <f t="shared" si="499"/>
        <v>1.6955753961559119</v>
      </c>
      <c r="BQ54">
        <f t="shared" si="499"/>
        <v>1.6808499266080781</v>
      </c>
      <c r="BR54">
        <f t="shared" si="499"/>
        <v>1.6654094264609518</v>
      </c>
      <c r="BS54">
        <f t="shared" si="499"/>
        <v>1.6492684870600081</v>
      </c>
      <c r="BT54">
        <f t="shared" si="499"/>
        <v>1.6324491756734618</v>
      </c>
      <c r="BU54">
        <f t="shared" si="499"/>
        <v>1.6149813937177437</v>
      </c>
      <c r="BV54">
        <f t="shared" si="499"/>
        <v>1.5969030859525133</v>
      </c>
      <c r="BW54">
        <f t="shared" si="499"/>
        <v>1.5782602749770887</v>
      </c>
      <c r="BX54">
        <f t="shared" si="499"/>
        <v>1.5591068998622686</v>
      </c>
      <c r="BY54">
        <f t="shared" si="499"/>
        <v>1.539504444193347</v>
      </c>
      <c r="BZ54">
        <f t="shared" si="499"/>
        <v>1.5195213470085083</v>
      </c>
      <c r="CA54">
        <f t="shared" si="499"/>
        <v>1.4992321997243567</v>
      </c>
      <c r="CB54">
        <f t="shared" si="499"/>
        <v>0.46696318187177011</v>
      </c>
      <c r="CC54">
        <f t="shared" si="499"/>
        <v>0.47386885031579562</v>
      </c>
      <c r="CD54">
        <f t="shared" si="499"/>
        <v>0.48033345044597575</v>
      </c>
      <c r="CE54">
        <f t="shared" si="499"/>
        <v>0.48639330195562491</v>
      </c>
      <c r="CF54">
        <f t="shared" si="499"/>
        <v>0.49208090819659711</v>
      </c>
      <c r="CG54">
        <f t="shared" si="499"/>
        <v>0.49742544631371799</v>
      </c>
      <c r="CH54">
        <f t="shared" si="499"/>
        <v>0.50245318351331691</v>
      </c>
      <c r="CI54">
        <f t="shared" si="499"/>
        <v>0.50718783215603502</v>
      </c>
      <c r="CJ54">
        <f t="shared" si="499"/>
        <v>0.51165085392910903</v>
      </c>
      <c r="CK54">
        <f t="shared" si="499"/>
        <v>0.51586172143200071</v>
      </c>
      <c r="CL54">
        <f t="shared" si="499"/>
        <v>0.51983814398431827</v>
      </c>
      <c r="CM54">
        <f t="shared" si="499"/>
        <v>0.52359626324706099</v>
      </c>
      <c r="CN54">
        <f t="shared" si="499"/>
        <v>0.52715082327038021</v>
      </c>
      <c r="CO54">
        <f t="shared" si="499"/>
        <v>0.53051531879169711</v>
      </c>
      <c r="CP54">
        <f t="shared" si="499"/>
        <v>0.53370212496751535</v>
      </c>
      <c r="CQ54">
        <f t="shared" si="499"/>
        <v>0.53672261120016729</v>
      </c>
      <c r="CR54">
        <f t="shared" si="499"/>
        <v>0.53958724129308488</v>
      </c>
      <c r="CS54">
        <f t="shared" si="499"/>
        <v>0.54230566181638229</v>
      </c>
      <c r="CT54">
        <f t="shared" si="499"/>
        <v>0.54488678027401205</v>
      </c>
      <c r="CU54">
        <f t="shared" si="499"/>
        <v>0.54733883442261333</v>
      </c>
      <c r="CV54">
        <f t="shared" si="499"/>
        <v>0.54966945389161281</v>
      </c>
      <c r="CW54">
        <f t="shared" si="499"/>
        <v>0.55188571508634732</v>
      </c>
      <c r="CX54">
        <f t="shared" si="499"/>
        <v>0.55399419021530305</v>
      </c>
      <c r="CY54">
        <f t="shared" si="499"/>
        <v>0.55600099116431667</v>
      </c>
      <c r="CZ54">
        <f t="shared" si="499"/>
        <v>0.55791180884046887</v>
      </c>
      <c r="DA54">
        <f t="shared" ref="DA54:EG54" si="500">LN(DA52/CZ52)*10+1</f>
        <v>0.55973194852392805</v>
      </c>
      <c r="DB54">
        <f t="shared" si="500"/>
        <v>0.56146636169395192</v>
      </c>
      <c r="DC54">
        <f t="shared" si="500"/>
        <v>0.56311967473405211</v>
      </c>
      <c r="DD54">
        <f t="shared" si="500"/>
        <v>0.56469621486897925</v>
      </c>
      <c r="DE54">
        <f t="shared" si="500"/>
        <v>0.56620003364124438</v>
      </c>
      <c r="DF54">
        <f t="shared" si="500"/>
        <v>0.56763492819648376</v>
      </c>
      <c r="DG54">
        <f t="shared" si="500"/>
        <v>0.56900446061364507</v>
      </c>
      <c r="DH54">
        <f t="shared" si="500"/>
        <v>0.57031197548743351</v>
      </c>
      <c r="DI54">
        <f t="shared" si="500"/>
        <v>0.57156061594559238</v>
      </c>
      <c r="DJ54">
        <f t="shared" si="500"/>
        <v>0.57275333826209729</v>
      </c>
      <c r="DK54">
        <f t="shared" si="500"/>
        <v>0.57389292520864654</v>
      </c>
      <c r="DL54">
        <f t="shared" si="500"/>
        <v>0.57498199827054575</v>
      </c>
      <c r="DM54">
        <f t="shared" si="500"/>
        <v>0.57602302883883982</v>
      </c>
      <c r="DN54">
        <f t="shared" si="500"/>
        <v>0.57701834847810318</v>
      </c>
      <c r="DO54">
        <f t="shared" si="500"/>
        <v>0.57797015835844257</v>
      </c>
      <c r="DP54">
        <f t="shared" si="500"/>
        <v>0.57888053793058769</v>
      </c>
      <c r="DQ54">
        <f t="shared" si="500"/>
        <v>0.57975145291461572</v>
      </c>
      <c r="DR54">
        <f t="shared" si="500"/>
        <v>0.58058476266538883</v>
      </c>
      <c r="DS54">
        <f t="shared" si="500"/>
        <v>0.58138222697117126</v>
      </c>
      <c r="DT54">
        <f t="shared" si="500"/>
        <v>0.58214551233620959</v>
      </c>
      <c r="DU54">
        <f t="shared" si="500"/>
        <v>0.58287619779279631</v>
      </c>
      <c r="DV54">
        <f t="shared" si="500"/>
        <v>0.5835757802838436</v>
      </c>
      <c r="DW54">
        <f t="shared" si="500"/>
        <v>0.58424567965295682</v>
      </c>
      <c r="DX54">
        <f t="shared" si="500"/>
        <v>0.58488724327529362</v>
      </c>
      <c r="DY54">
        <f t="shared" si="500"/>
        <v>0.5855017503594121</v>
      </c>
      <c r="DZ54">
        <f t="shared" si="500"/>
        <v>0.58609041594731481</v>
      </c>
      <c r="EA54">
        <f t="shared" si="500"/>
        <v>0.5866543946374273</v>
      </c>
      <c r="EB54">
        <f t="shared" si="500"/>
        <v>0.58719478405285708</v>
      </c>
      <c r="EC54">
        <f t="shared" si="500"/>
        <v>0.58771262807533475</v>
      </c>
      <c r="ED54">
        <f t="shared" si="500"/>
        <v>0.58820891986325186</v>
      </c>
      <c r="EE54">
        <f t="shared" si="500"/>
        <v>0.58868460467068906</v>
      </c>
      <c r="EF54">
        <f t="shared" si="500"/>
        <v>0.58914058248271362</v>
      </c>
      <c r="EG54">
        <f t="shared" si="500"/>
        <v>0.58957771048095065</v>
      </c>
      <c r="EH54">
        <f t="shared" ref="EH54" si="501">LN(EH52/EG52)*10+1</f>
        <v>0.58999680535221188</v>
      </c>
      <c r="EI54">
        <f t="shared" ref="EI54" si="502">LN(EI52/EH52)*10+1</f>
        <v>0.59039864545181087</v>
      </c>
      <c r="EJ54">
        <f t="shared" ref="EJ54" si="503">LN(EJ52/EI52)*10+1</f>
        <v>0.59078397283228279</v>
      </c>
      <c r="EK54">
        <f t="shared" ref="EK54" si="504">LN(EK52/EJ52)*10+1</f>
        <v>0.59115349514727389</v>
      </c>
      <c r="EL54">
        <f t="shared" ref="EL54" si="505">LN(EL52/EK52)*10+1</f>
        <v>0.59150788743955918</v>
      </c>
      <c r="EM54">
        <f t="shared" ref="EM54" si="506">LN(EM52/EL52)*10+1</f>
        <v>0.59184779382143859</v>
      </c>
      <c r="EN54">
        <f t="shared" ref="EN54" si="507">LN(EN52/EM52)*10+1</f>
        <v>0.59217382905504179</v>
      </c>
      <c r="EO54">
        <f t="shared" ref="EO54" si="508">LN(EO52/EN52)*10+1</f>
        <v>0.59248658003952914</v>
      </c>
      <c r="EP54">
        <f t="shared" ref="EP54" si="509">LN(EP52/EO52)*10+1</f>
        <v>0.59278660721154242</v>
      </c>
      <c r="EQ54">
        <f t="shared" ref="EQ54" si="510">LN(EQ52/EP52)*10+1</f>
        <v>0.59307444586483893</v>
      </c>
      <c r="ER54">
        <f t="shared" ref="ER54" si="511">LN(ER52/EQ52)*10+1</f>
        <v>0.59335060739450696</v>
      </c>
      <c r="ES54">
        <f t="shared" ref="ES54" si="512">LN(ES52/ER52)*10+1</f>
        <v>0.59361558047079566</v>
      </c>
      <c r="ET54">
        <f t="shared" ref="ET54" si="513">LN(ET52/ES52)*10+1</f>
        <v>0.59386983214717737</v>
      </c>
      <c r="EU54">
        <f t="shared" ref="EU54" si="514">LN(EU52/ET52)*10+1</f>
        <v>0.59411380890692889</v>
      </c>
      <c r="EV54">
        <f t="shared" ref="EV54" si="515">LN(EV52/EU52)*10+1</f>
        <v>0.59434793765218552</v>
      </c>
      <c r="EW54">
        <f t="shared" ref="EW54" si="516">LN(EW52/EV52)*10+1</f>
        <v>0.59457262663912269</v>
      </c>
      <c r="EX54">
        <f t="shared" ref="EX54" si="517">LN(EX52/EW52)*10+1</f>
        <v>0.59478826636269644</v>
      </c>
      <c r="EY54">
        <f t="shared" ref="EY54" si="518">LN(EY52/EX52)*10+1</f>
        <v>0.59499523039403224</v>
      </c>
      <c r="EZ54">
        <f t="shared" ref="EZ54" si="519">LN(EZ52/EY52)*10+1</f>
        <v>0.59519387617345432</v>
      </c>
      <c r="FA54">
        <f t="shared" ref="FA54" si="520">LN(FA52/EZ52)*10+1</f>
        <v>0.59538454576179867</v>
      </c>
      <c r="FB54">
        <f t="shared" ref="FB54" si="521">LN(FB52/FA52)*10+1</f>
        <v>0.59556756655259946</v>
      </c>
      <c r="FC54">
        <f t="shared" ref="FC54" si="522">LN(FC52/FB52)*10+1</f>
        <v>0.59574325194744904</v>
      </c>
      <c r="FD54">
        <f t="shared" ref="FD54" si="523">LN(FD52/FC52)*10+1</f>
        <v>0.59591190199673016</v>
      </c>
    </row>
    <row r="55" spans="1:160" x14ac:dyDescent="0.25">
      <c r="A55" t="s">
        <v>63</v>
      </c>
      <c r="AJ55">
        <f>LN(AJ51/AI51)*10+1</f>
        <v>5.0546510810816443</v>
      </c>
      <c r="AK55">
        <f t="shared" ref="AK55:CS55" si="524">LN(AK51/AJ51)*10+1</f>
        <v>13.992829841302608</v>
      </c>
      <c r="AL55">
        <f t="shared" si="524"/>
        <v>11.678406300013561</v>
      </c>
      <c r="AM55">
        <f t="shared" si="524"/>
        <v>6.9470710774669282</v>
      </c>
      <c r="AN55">
        <f t="shared" si="524"/>
        <v>1.8269171584511341</v>
      </c>
      <c r="AO55">
        <f t="shared" si="524"/>
        <v>6.9306372200296273</v>
      </c>
      <c r="AP55">
        <f t="shared" si="524"/>
        <v>3.6774785755096375</v>
      </c>
      <c r="AQ55">
        <f t="shared" si="524"/>
        <v>3.2716231090912755</v>
      </c>
      <c r="AR55">
        <f t="shared" si="524"/>
        <v>3.7422291907777612</v>
      </c>
      <c r="AS55">
        <f t="shared" si="524"/>
        <v>8.6376474777389873</v>
      </c>
      <c r="AT55">
        <f t="shared" si="524"/>
        <v>3.1094827822039148</v>
      </c>
      <c r="AU55">
        <f t="shared" si="524"/>
        <v>2.8181017861865811</v>
      </c>
      <c r="AV55">
        <f t="shared" si="524"/>
        <v>3.6766203021833861</v>
      </c>
      <c r="AW55">
        <f t="shared" si="524"/>
        <v>2.6388785510511665</v>
      </c>
      <c r="AX55">
        <f t="shared" si="524"/>
        <v>3.4937456346307947</v>
      </c>
      <c r="AY55">
        <f t="shared" si="524"/>
        <v>3.2663260311886568</v>
      </c>
      <c r="AZ55">
        <f t="shared" si="524"/>
        <v>4.3676704794410295</v>
      </c>
      <c r="BA55">
        <f t="shared" si="524"/>
        <v>3.883266693708268</v>
      </c>
      <c r="BB55">
        <f t="shared" si="524"/>
        <v>3.2705745063534608</v>
      </c>
      <c r="BC55">
        <f t="shared" si="524"/>
        <v>3.3608758371050604</v>
      </c>
      <c r="BD55">
        <f t="shared" si="524"/>
        <v>3.2251770379195648</v>
      </c>
      <c r="BE55">
        <f t="shared" si="524"/>
        <v>3.548018170479565</v>
      </c>
      <c r="BF55">
        <f t="shared" si="524"/>
        <v>3.737292415163552</v>
      </c>
      <c r="BG55">
        <f t="shared" si="524"/>
        <v>3.1778231361382017</v>
      </c>
      <c r="BH55">
        <f t="shared" si="524"/>
        <v>3.56803225137027</v>
      </c>
      <c r="BI55">
        <f t="shared" si="524"/>
        <v>2.1873496338176555</v>
      </c>
      <c r="BJ55">
        <f t="shared" si="524"/>
        <v>2.0493905945244295</v>
      </c>
      <c r="BK55">
        <f t="shared" si="524"/>
        <v>2.4999849747309493</v>
      </c>
      <c r="BL55">
        <f t="shared" si="524"/>
        <v>1.3661089307463312</v>
      </c>
      <c r="BM55">
        <f t="shared" si="524"/>
        <v>2.2781983137353548</v>
      </c>
      <c r="BN55">
        <f t="shared" si="524"/>
        <v>2.2390071577040462</v>
      </c>
      <c r="BO55">
        <f t="shared" si="524"/>
        <v>2.4351481482296498</v>
      </c>
      <c r="BP55">
        <f t="shared" si="524"/>
        <v>2.0629255119733667</v>
      </c>
      <c r="BQ55">
        <f t="shared" si="524"/>
        <v>1.7695193007917724</v>
      </c>
      <c r="BR55">
        <f t="shared" si="524"/>
        <v>1.0108135806331335</v>
      </c>
      <c r="BS55">
        <f t="shared" si="524"/>
        <v>1.4074007990254582</v>
      </c>
      <c r="BT55">
        <f t="shared" si="524"/>
        <v>1.6034509790487845</v>
      </c>
      <c r="BU55">
        <f t="shared" si="524"/>
        <v>1.4845550990089529</v>
      </c>
      <c r="BV55">
        <f t="shared" si="524"/>
        <v>1.6421498357300763</v>
      </c>
      <c r="BW55">
        <f t="shared" si="524"/>
        <v>1.4401827739992576</v>
      </c>
      <c r="BX55">
        <f t="shared" si="524"/>
        <v>1.2304446338028985</v>
      </c>
      <c r="BY55">
        <f t="shared" si="524"/>
        <v>1.4241582099897658</v>
      </c>
      <c r="BZ55">
        <f t="shared" si="524"/>
        <v>0.53667528249782159</v>
      </c>
      <c r="CA55">
        <f t="shared" si="524"/>
        <v>0.26665758193441813</v>
      </c>
      <c r="CB55">
        <f t="shared" si="524"/>
        <v>0.77694824012671804</v>
      </c>
      <c r="CC55">
        <f t="shared" si="524"/>
        <v>1.3574943966790394</v>
      </c>
      <c r="CD55">
        <f t="shared" si="524"/>
        <v>0.94782051311754034</v>
      </c>
      <c r="CE55">
        <f t="shared" si="524"/>
        <v>0.89993209382683692</v>
      </c>
      <c r="CF55">
        <f t="shared" si="524"/>
        <v>0.69252553833774166</v>
      </c>
      <c r="CG55">
        <f t="shared" si="524"/>
        <v>0.66477489552895497</v>
      </c>
      <c r="CH55">
        <f t="shared" si="524"/>
        <v>0.63550952434558683</v>
      </c>
      <c r="CI55">
        <f t="shared" si="524"/>
        <v>0.70379155353308742</v>
      </c>
      <c r="CJ55">
        <f t="shared" si="524"/>
        <v>0.50884075753954228</v>
      </c>
      <c r="CK55">
        <f t="shared" si="524"/>
        <v>0.97307758523130494</v>
      </c>
      <c r="CL55">
        <f t="shared" si="524"/>
        <v>0.87163717992373901</v>
      </c>
      <c r="CM55">
        <f t="shared" si="524"/>
        <v>0.5380815219630749</v>
      </c>
      <c r="CN55">
        <f t="shared" si="524"/>
        <v>0.48689058831455401</v>
      </c>
      <c r="CO55">
        <f t="shared" si="524"/>
        <v>0.52509673715411675</v>
      </c>
      <c r="CP55">
        <f t="shared" si="524"/>
        <v>0.62761949857671528</v>
      </c>
      <c r="CQ55">
        <f t="shared" si="524"/>
        <v>0.58121987942718745</v>
      </c>
      <c r="CR55">
        <f t="shared" si="524"/>
        <v>0.6149629451531089</v>
      </c>
      <c r="CS55">
        <f t="shared" si="524"/>
        <v>0.74152101850287233</v>
      </c>
      <c r="CT55">
        <f t="shared" ref="CT55" si="525">LN(CT51/CS51)*10+1</f>
        <v>0.5733767747427555</v>
      </c>
      <c r="CU55">
        <f t="shared" ref="CU55" si="526">LN(CU51/CT51)*10+1</f>
        <v>0.47950044055348018</v>
      </c>
      <c r="CV55">
        <f t="shared" ref="CV55" si="527">LN(CV51/CU51)*10+1</f>
        <v>0.56928576107323503</v>
      </c>
      <c r="CW55">
        <f t="shared" ref="CW55" si="528">LN(CW51/CV51)*10+1</f>
        <v>0.47114590498031139</v>
      </c>
      <c r="CX55">
        <f t="shared" ref="CX55" si="529">LN(CX51/CW51)*10+1</f>
        <v>0.22743348673021158</v>
      </c>
      <c r="CY55">
        <f t="shared" ref="CY55" si="530">LN(CY51/CX51)*10+1</f>
        <v>0.56836040709063829</v>
      </c>
      <c r="CZ55">
        <f t="shared" ref="CZ55" si="531">LN(CZ51/CY51)*10+1</f>
        <v>0.66624628769050032</v>
      </c>
      <c r="DA55">
        <f t="shared" ref="DA55" si="532">LN(DA51/CZ51)*10+1</f>
        <v>0.36345311634535138</v>
      </c>
      <c r="DB55">
        <f t="shared" ref="DB55:DJ55" si="533">LN(DB51/DA51)*10+1</f>
        <v>0.39833529386196476</v>
      </c>
      <c r="DC55">
        <f t="shared" si="533"/>
        <v>0.28334377909171193</v>
      </c>
      <c r="DD55">
        <f t="shared" si="533"/>
        <v>0.53531316590360167</v>
      </c>
      <c r="DE55">
        <f t="shared" si="533"/>
        <v>0.65066766888321781</v>
      </c>
      <c r="DF55">
        <f t="shared" si="533"/>
        <v>0.5684227388737908</v>
      </c>
      <c r="DG55">
        <f t="shared" si="533"/>
        <v>0.72017488336971791</v>
      </c>
      <c r="DH55">
        <f t="shared" si="533"/>
        <v>0.68779345522087187</v>
      </c>
      <c r="DI55">
        <f t="shared" si="533"/>
        <v>0.43231675458875518</v>
      </c>
      <c r="DJ55">
        <f t="shared" si="533"/>
        <v>0.6119383371893321</v>
      </c>
    </row>
    <row r="57" spans="1:160" x14ac:dyDescent="0.25">
      <c r="A57" t="s">
        <v>68</v>
      </c>
      <c r="AJ57" s="3">
        <f t="shared" ref="AJ57:CU57" si="534">AJ11-S11</f>
        <v>52.634824353719502</v>
      </c>
      <c r="AK57" s="3">
        <f t="shared" si="534"/>
        <v>67.581415142211185</v>
      </c>
      <c r="AL57" s="3">
        <f t="shared" si="534"/>
        <v>86.771247838058486</v>
      </c>
      <c r="AM57" s="3">
        <f t="shared" si="534"/>
        <v>111.40823369900589</v>
      </c>
      <c r="AN57" s="3">
        <f t="shared" si="534"/>
        <v>143.03739737313788</v>
      </c>
      <c r="AO57" s="3">
        <f t="shared" si="534"/>
        <v>183.64122529714567</v>
      </c>
      <c r="AP57" s="3">
        <f t="shared" si="534"/>
        <v>235.76303221448811</v>
      </c>
      <c r="AQ57" s="3">
        <f t="shared" si="534"/>
        <v>302.66479519667456</v>
      </c>
      <c r="AR57" s="3">
        <f t="shared" si="534"/>
        <v>388.52887568964985</v>
      </c>
      <c r="AS57" s="3">
        <f t="shared" si="534"/>
        <v>498.71548827990972</v>
      </c>
      <c r="AT57" s="3">
        <f t="shared" si="534"/>
        <v>640.09075366528248</v>
      </c>
      <c r="AU57" s="3">
        <f t="shared" si="534"/>
        <v>821.44375016010758</v>
      </c>
      <c r="AV57" s="3">
        <f t="shared" si="534"/>
        <v>1054.0151670331247</v>
      </c>
      <c r="AW57" s="3">
        <f t="shared" si="534"/>
        <v>1352.1648866622938</v>
      </c>
      <c r="AX57" s="3">
        <f t="shared" si="534"/>
        <v>1734.2108301943547</v>
      </c>
      <c r="AY57" s="3">
        <f t="shared" si="534"/>
        <v>2223.4761344059057</v>
      </c>
      <c r="AZ57" s="3">
        <f t="shared" si="534"/>
        <v>2808.5916268911319</v>
      </c>
      <c r="BA57" s="3">
        <f t="shared" si="534"/>
        <v>3597.4136437657421</v>
      </c>
      <c r="BB57" s="3">
        <f t="shared" si="534"/>
        <v>4604.5905647454983</v>
      </c>
      <c r="BC57" s="3">
        <f t="shared" si="534"/>
        <v>5888.5327897898305</v>
      </c>
      <c r="BD57" s="3">
        <f t="shared" si="534"/>
        <v>7521.9913469141984</v>
      </c>
      <c r="BE57" s="3">
        <f t="shared" si="534"/>
        <v>9594.7696869059273</v>
      </c>
      <c r="BF57" s="3">
        <f t="shared" si="534"/>
        <v>12216.425604459255</v>
      </c>
      <c r="BG57" s="3">
        <f t="shared" si="534"/>
        <v>15518.559196612421</v>
      </c>
      <c r="BH57" s="3">
        <f t="shared" si="534"/>
        <v>19656.008554611839</v>
      </c>
      <c r="BI57" s="3">
        <f t="shared" si="534"/>
        <v>22738.570651160422</v>
      </c>
      <c r="BJ57" s="3">
        <f t="shared" si="534"/>
        <v>26245.996481949773</v>
      </c>
      <c r="BK57" s="3">
        <f t="shared" si="534"/>
        <v>30217.229591267118</v>
      </c>
      <c r="BL57" s="3">
        <f t="shared" si="534"/>
        <v>34688.147643166973</v>
      </c>
      <c r="BM57" s="3">
        <f t="shared" si="534"/>
        <v>39688.859904706318</v>
      </c>
      <c r="BN57" s="3">
        <f t="shared" si="534"/>
        <v>45240.350919961704</v>
      </c>
      <c r="BO57" s="3">
        <f t="shared" si="534"/>
        <v>51350.489024031864</v>
      </c>
      <c r="BP57" s="3">
        <f t="shared" si="534"/>
        <v>58009.49668971615</v>
      </c>
      <c r="BQ57" s="3">
        <f t="shared" si="534"/>
        <v>62122.109805623062</v>
      </c>
      <c r="BR57" s="3">
        <f t="shared" si="534"/>
        <v>66266.488581678379</v>
      </c>
      <c r="BS57" s="3">
        <f t="shared" si="534"/>
        <v>70378.82307023005</v>
      </c>
      <c r="BT57" s="3">
        <f t="shared" si="534"/>
        <v>74379.611558945049</v>
      </c>
      <c r="BU57" s="3">
        <f t="shared" si="534"/>
        <v>78171.267341832936</v>
      </c>
      <c r="BV57" s="3">
        <f t="shared" si="534"/>
        <v>81635.640191581653</v>
      </c>
      <c r="BW57" s="3">
        <f t="shared" si="534"/>
        <v>84631.662767922011</v>
      </c>
      <c r="BX57" s="3">
        <f t="shared" si="534"/>
        <v>86993.509347656916</v>
      </c>
      <c r="BY57" s="3">
        <f t="shared" si="534"/>
        <v>88529.917564896372</v>
      </c>
      <c r="BZ57" s="3">
        <f t="shared" si="534"/>
        <v>88641.936965431189</v>
      </c>
      <c r="CA57" s="3">
        <f t="shared" si="534"/>
        <v>88241.440143096232</v>
      </c>
      <c r="CB57" s="3">
        <f t="shared" si="534"/>
        <v>87274.803549144068</v>
      </c>
      <c r="CC57" s="3">
        <f t="shared" si="534"/>
        <v>85690.298055832958</v>
      </c>
      <c r="CD57" s="3">
        <f t="shared" si="534"/>
        <v>83440.31132494082</v>
      </c>
      <c r="CE57" s="3">
        <f t="shared" si="534"/>
        <v>80484.068584059074</v>
      </c>
      <c r="CF57" s="3">
        <f t="shared" si="534"/>
        <v>76790.801145656267</v>
      </c>
      <c r="CG57" s="3">
        <f t="shared" si="534"/>
        <v>72343.229412664688</v>
      </c>
      <c r="CH57" s="3">
        <f t="shared" si="534"/>
        <v>70204.094040484997</v>
      </c>
      <c r="CI57" s="3">
        <f t="shared" si="534"/>
        <v>67755.633564206146</v>
      </c>
      <c r="CJ57" s="3">
        <f t="shared" si="534"/>
        <v>65013.033221949197</v>
      </c>
      <c r="CK57" s="3">
        <f t="shared" si="534"/>
        <v>61995.852933563525</v>
      </c>
      <c r="CL57" s="3">
        <f t="shared" si="534"/>
        <v>58727.80361064896</v>
      </c>
      <c r="CM57" s="3">
        <f t="shared" si="534"/>
        <v>55236.380556433825</v>
      </c>
      <c r="CN57" s="3">
        <f t="shared" si="534"/>
        <v>51552.357354371838</v>
      </c>
      <c r="CO57" s="3">
        <f t="shared" si="534"/>
        <v>47709.152740791149</v>
      </c>
      <c r="CP57" s="3">
        <f t="shared" si="534"/>
        <v>43742.092106781594</v>
      </c>
      <c r="CQ57" s="3">
        <f t="shared" si="534"/>
        <v>42138.674217213251</v>
      </c>
      <c r="CR57" s="3">
        <f t="shared" si="534"/>
        <v>40504.74752101308</v>
      </c>
      <c r="CS57" s="3">
        <f t="shared" si="534"/>
        <v>38851.205839946546</v>
      </c>
      <c r="CT57" s="3">
        <f t="shared" si="534"/>
        <v>37188.385919504377</v>
      </c>
      <c r="CU57" s="3">
        <f t="shared" si="534"/>
        <v>35525.969772495519</v>
      </c>
      <c r="CV57" s="3">
        <f t="shared" ref="CV57:DG57" si="535">CV11-CE11</f>
        <v>33872.90788806224</v>
      </c>
      <c r="CW57" s="3">
        <f t="shared" si="535"/>
        <v>32237.363120834299</v>
      </c>
      <c r="CX57" s="3">
        <f t="shared" si="535"/>
        <v>30626.674465131102</v>
      </c>
      <c r="CY57" s="3">
        <f t="shared" si="535"/>
        <v>29047.339408645348</v>
      </c>
      <c r="CZ57" s="3">
        <f t="shared" si="535"/>
        <v>27505.013159903552</v>
      </c>
      <c r="DA57" s="3">
        <f t="shared" si="535"/>
        <v>26004.522757662227</v>
      </c>
      <c r="DB57" s="3">
        <f t="shared" si="535"/>
        <v>24897.762470944232</v>
      </c>
      <c r="DC57" s="3">
        <f t="shared" si="535"/>
        <v>23817.176317397068</v>
      </c>
      <c r="DD57" s="3">
        <f t="shared" si="535"/>
        <v>22766.272228500893</v>
      </c>
      <c r="DE57" s="3">
        <f t="shared" si="535"/>
        <v>21747.937160624424</v>
      </c>
      <c r="DF57" s="3">
        <f t="shared" si="535"/>
        <v>20764.475177661487</v>
      </c>
      <c r="DG57" s="3">
        <f t="shared" si="535"/>
        <v>19817.65038239499</v>
      </c>
      <c r="DH57" s="3">
        <f>DH11-CQ11</f>
        <v>18908.73297509359</v>
      </c>
      <c r="DI57" s="3">
        <f t="shared" ref="DI57:EG57" si="536">DI11-CR11</f>
        <v>18038.546927386546</v>
      </c>
      <c r="DJ57" s="3">
        <f t="shared" si="536"/>
        <v>17207.517981166427</v>
      </c>
      <c r="DK57" s="3">
        <f t="shared" si="536"/>
        <v>16415.720904571877</v>
      </c>
      <c r="DL57" s="3">
        <f t="shared" si="536"/>
        <v>15662.92515095041</v>
      </c>
      <c r="DM57" s="3">
        <f t="shared" si="536"/>
        <v>14948.638265497459</v>
      </c>
      <c r="DN57" s="3">
        <f t="shared" si="536"/>
        <v>14272.146563614864</v>
      </c>
      <c r="DO57" s="3">
        <f t="shared" si="536"/>
        <v>13632.552762435225</v>
      </c>
      <c r="DP57" s="3">
        <f t="shared" si="536"/>
        <v>13028.810381478368</v>
      </c>
      <c r="DQ57" s="3">
        <f t="shared" si="536"/>
        <v>12459.754840319656</v>
      </c>
      <c r="DR57" s="3">
        <f t="shared" si="536"/>
        <v>11924.131271621067</v>
      </c>
      <c r="DS57" s="3">
        <f t="shared" si="536"/>
        <v>11072.750563048321</v>
      </c>
      <c r="DT57" s="3">
        <f t="shared" si="536"/>
        <v>10275.065703469736</v>
      </c>
      <c r="DU57" s="3">
        <f t="shared" si="536"/>
        <v>9528.7218637910264</v>
      </c>
      <c r="DV57" s="3">
        <f t="shared" si="536"/>
        <v>8831.3089902783395</v>
      </c>
      <c r="DW57" s="3">
        <f t="shared" si="536"/>
        <v>8180.3931274767965</v>
      </c>
      <c r="DX57" s="3">
        <f t="shared" si="536"/>
        <v>7573.5430360838945</v>
      </c>
      <c r="DY57" s="3">
        <f t="shared" si="536"/>
        <v>7008.3524894923612</v>
      </c>
      <c r="DZ57" s="3">
        <f t="shared" si="536"/>
        <v>6482.4586507476342</v>
      </c>
      <c r="EA57" s="3">
        <f t="shared" si="536"/>
        <v>5993.5569350464793</v>
      </c>
      <c r="EB57" s="3">
        <f t="shared" si="536"/>
        <v>5539.4127549715922</v>
      </c>
      <c r="EC57" s="3">
        <f t="shared" si="536"/>
        <v>5117.8705293369421</v>
      </c>
      <c r="ED57" s="3">
        <f t="shared" si="536"/>
        <v>4726.8603143003711</v>
      </c>
      <c r="EE57" s="3">
        <f t="shared" si="536"/>
        <v>4364.4023893474077</v>
      </c>
      <c r="EF57" s="3">
        <f t="shared" si="536"/>
        <v>4028.6101025354874</v>
      </c>
      <c r="EG57" s="3">
        <f t="shared" si="536"/>
        <v>3717.6912503338244</v>
      </c>
      <c r="EH57" s="3">
        <f t="shared" ref="EH57" si="537">EH11-DQ11</f>
        <v>3429.948238504061</v>
      </c>
      <c r="EI57" s="3">
        <f t="shared" ref="EI57" si="538">EI11-DR11</f>
        <v>3163.7772424850846</v>
      </c>
      <c r="EJ57" s="3">
        <f t="shared" ref="EJ57" si="539">EJ11-DS11</f>
        <v>2917.6665592007048</v>
      </c>
      <c r="EK57" s="3">
        <f t="shared" ref="EK57" si="540">EK11-DT11</f>
        <v>2690.1943174402113</v>
      </c>
      <c r="EL57" s="3">
        <f t="shared" ref="EL57" si="541">EL11-DU11</f>
        <v>2480.0256911742908</v>
      </c>
      <c r="EM57" s="3">
        <f t="shared" ref="EM57" si="542">EM11-DV11</f>
        <v>2285.9097394550918</v>
      </c>
      <c r="EN57" s="3">
        <f t="shared" ref="EN57" si="543">EN11-DW11</f>
        <v>2106.6759779141285</v>
      </c>
      <c r="EO57" s="3">
        <f t="shared" ref="EO57" si="544">EO11-DX11</f>
        <v>1941.2307702671969</v>
      </c>
      <c r="EP57" s="3">
        <f t="shared" ref="EP57" si="545">EP11-DY11</f>
        <v>1788.5536135606526</v>
      </c>
      <c r="EQ57" s="3">
        <f t="shared" ref="EQ57" si="546">EQ11-DZ11</f>
        <v>1647.6933780276449</v>
      </c>
      <c r="ER57" s="3">
        <f t="shared" ref="ER57" si="547">ER11-EA11</f>
        <v>1517.7645512277959</v>
      </c>
      <c r="ES57" s="3">
        <f t="shared" ref="ES57" si="548">ES11-EB11</f>
        <v>1397.9435264634085</v>
      </c>
      <c r="ET57" s="3">
        <f t="shared" ref="ET57" si="549">ET11-EC11</f>
        <v>1287.4649671640364</v>
      </c>
      <c r="EU57" s="3">
        <f t="shared" ref="EU57" si="550">EU11-ED11</f>
        <v>1185.6182718462078</v>
      </c>
      <c r="EV57" s="3">
        <f t="shared" ref="EV57" si="551">EV11-EE11</f>
        <v>1091.744158261281</v>
      </c>
      <c r="EW57" s="3">
        <f t="shared" ref="EW57" si="552">EW11-EF11</f>
        <v>1005.2313803054276</v>
      </c>
      <c r="EX57" s="3">
        <f t="shared" ref="EX57" si="553">EX11-EG11</f>
        <v>925.5135870592494</v>
      </c>
      <c r="EY57" s="3">
        <f t="shared" ref="EY57" si="554">EY11-EH11</f>
        <v>852.06632984479074</v>
      </c>
      <c r="EZ57" s="3">
        <f t="shared" ref="EZ57" si="555">EZ11-EI11</f>
        <v>784.40422033509822</v>
      </c>
      <c r="FA57" s="3">
        <f t="shared" ref="FA57" si="556">FA11-EJ11</f>
        <v>722.07824043353321</v>
      </c>
      <c r="FB57" s="3">
        <f t="shared" ref="FB57" si="557">FB11-EK11</f>
        <v>664.67320278382977</v>
      </c>
      <c r="FC57" s="3">
        <f t="shared" ref="FC57" si="558">FC11-EL11</f>
        <v>611.80535930336919</v>
      </c>
      <c r="FD57" s="3">
        <f t="shared" ref="FD57" si="559">FD11-EM11</f>
        <v>563.12015399313532</v>
      </c>
    </row>
    <row r="58" spans="1:160" x14ac:dyDescent="0.25">
      <c r="A58" t="s">
        <v>69</v>
      </c>
      <c r="AK58">
        <f t="shared" ref="AK58" si="560">LN(AK57/AJ57)*10+1</f>
        <v>3.4995506068331932</v>
      </c>
      <c r="AL58">
        <f t="shared" ref="AL58" si="561">LN(AL57/AK57)*10+1</f>
        <v>3.4994229936825905</v>
      </c>
      <c r="AM58">
        <f t="shared" ref="AM58" si="562">LN(AM57/AL57)*10+1</f>
        <v>3.4992591519714851</v>
      </c>
      <c r="AN58">
        <f t="shared" ref="AN58" si="563">LN(AN57/AM57)*10+1</f>
        <v>3.4990488027733542</v>
      </c>
      <c r="AO58">
        <f t="shared" ref="AO58" si="564">LN(AO57/AN57)*10+1</f>
        <v>3.4987787547547438</v>
      </c>
      <c r="AP58">
        <f t="shared" ref="AP58" si="565">LN(AP57/AO57)*10+1</f>
        <v>3.4984320815580658</v>
      </c>
      <c r="AQ58">
        <f t="shared" ref="AQ58" si="566">LN(AQ57/AP57)*10+1</f>
        <v>3.4979870685052501</v>
      </c>
      <c r="AR58">
        <f t="shared" ref="AR58" si="567">LN(AR57/AQ57)*10+1</f>
        <v>3.4974158650197125</v>
      </c>
      <c r="AS58">
        <f t="shared" ref="AS58" si="568">LN(AS57/AR57)*10+1</f>
        <v>3.4966827623349177</v>
      </c>
      <c r="AT58">
        <f t="shared" ref="AT58" si="569">LN(AT57/AS57)*10+1</f>
        <v>3.4957419952405182</v>
      </c>
      <c r="AU58">
        <f t="shared" ref="AU58" si="570">LN(AU57/AT57)*10+1</f>
        <v>3.4945349411845861</v>
      </c>
      <c r="AV58">
        <f t="shared" ref="AV58" si="571">LN(AV57/AU57)*10+1</f>
        <v>3.4929865595113325</v>
      </c>
      <c r="AW58">
        <f t="shared" ref="AW58" si="572">LN(AW57/AV57)*10+1</f>
        <v>3.4910008778486659</v>
      </c>
      <c r="AX58">
        <f t="shared" ref="AX58" si="573">LN(AX57/AW57)*10+1</f>
        <v>3.4884552923293621</v>
      </c>
      <c r="AY58">
        <f t="shared" ref="AY58" si="574">LN(AY57/AX57)*10+1</f>
        <v>3.4851934055740239</v>
      </c>
      <c r="AZ58">
        <f t="shared" ref="AZ58" si="575">LN(AZ57/AY57)*10+1</f>
        <v>3.3361135974279574</v>
      </c>
      <c r="BA58">
        <f t="shared" ref="BA58" si="576">LN(BA57/AZ57)*10+1</f>
        <v>3.4753199767048475</v>
      </c>
      <c r="BB58">
        <f t="shared" ref="BB58" si="577">LN(BB57/BA57)*10+1</f>
        <v>3.4683859975422071</v>
      </c>
      <c r="BC58">
        <f t="shared" ref="BC58" si="578">LN(BC57/BB57)*10+1</f>
        <v>3.4595310999636468</v>
      </c>
      <c r="BD58">
        <f t="shared" ref="BD58" si="579">LN(BD57/BC57)*10+1</f>
        <v>3.4482404494792078</v>
      </c>
      <c r="BE58">
        <f t="shared" ref="BE58" si="580">LN(BE57/BD57)*10+1</f>
        <v>3.433872160453511</v>
      </c>
      <c r="BF58">
        <f t="shared" ref="BF58" si="581">LN(BF57/BE57)*10+1</f>
        <v>3.4156328150667159</v>
      </c>
      <c r="BG58">
        <f t="shared" ref="BG58" si="582">LN(BG57/BF57)*10+1</f>
        <v>3.3925526794664229</v>
      </c>
      <c r="BH58">
        <f t="shared" ref="BH58" si="583">LN(BH57/BG57)*10+1</f>
        <v>3.3634639525930177</v>
      </c>
      <c r="BI58">
        <f t="shared" ref="BI58" si="584">LN(BI57/BH57)*10+1</f>
        <v>2.4567955976226585</v>
      </c>
      <c r="BJ58">
        <f t="shared" ref="BJ58" si="585">LN(BJ57/BI57)*10+1</f>
        <v>2.4345083223533783</v>
      </c>
      <c r="BK58">
        <f t="shared" ref="BK58" si="586">LN(BK57/BJ57)*10+1</f>
        <v>2.4089881553271448</v>
      </c>
      <c r="BL58">
        <f t="shared" ref="BL58" si="587">LN(BL57/BK57)*10+1</f>
        <v>2.3798578416094509</v>
      </c>
      <c r="BM58">
        <f t="shared" ref="BM58" si="588">LN(BM57/BL57)*10+1</f>
        <v>2.3467247925494372</v>
      </c>
      <c r="BN58">
        <f t="shared" ref="BN58" si="589">LN(BN57/BM57)*10+1</f>
        <v>2.3091886668802939</v>
      </c>
      <c r="BO58">
        <f t="shared" ref="BO58" si="590">LN(BO57/BN57)*10+1</f>
        <v>2.2668505161007078</v>
      </c>
      <c r="BP58">
        <f t="shared" ref="BP58" si="591">LN(BP57/BO57)*10+1</f>
        <v>2.2193227349332463</v>
      </c>
      <c r="BQ58">
        <f t="shared" ref="BQ58" si="592">LN(BQ57/BP57)*10+1</f>
        <v>1.6849522791838027</v>
      </c>
      <c r="BR58">
        <f t="shared" ref="BR58" si="593">LN(BR57/BQ57)*10+1</f>
        <v>1.6458235706042548</v>
      </c>
      <c r="BS58">
        <f t="shared" ref="BS58" si="594">LN(BS57/BR57)*10+1</f>
        <v>1.6020809109895811</v>
      </c>
      <c r="BT58">
        <f t="shared" ref="BT58" si="595">LN(BT57/BS57)*10+1</f>
        <v>1.5528945684700739</v>
      </c>
      <c r="BU58">
        <f t="shared" ref="BU58" si="596">LN(BU57/BT57)*10+1</f>
        <v>1.4972028864029969</v>
      </c>
      <c r="BV58">
        <f t="shared" ref="BV58" si="597">LN(BV57/BU57)*10+1</f>
        <v>1.4336377893099441</v>
      </c>
      <c r="BW58">
        <f t="shared" ref="BW58" si="598">LN(BW57/BV57)*10+1</f>
        <v>1.3604252732017694</v>
      </c>
      <c r="BX58">
        <f t="shared" ref="BX58" si="599">LN(BX57/BW57)*10+1</f>
        <v>1.2752504968316192</v>
      </c>
      <c r="BY58">
        <f t="shared" ref="BY58" si="600">LN(BY57/BX57)*10+1</f>
        <v>1.1750703579594064</v>
      </c>
      <c r="BZ58">
        <f t="shared" ref="BZ58" si="601">LN(BZ57/BY57)*10+1</f>
        <v>1.0126452833898081</v>
      </c>
      <c r="CA58">
        <f t="shared" ref="CA58" si="602">LN(CA57/BZ57)*10+1</f>
        <v>0.95471620756329068</v>
      </c>
      <c r="CB58">
        <f t="shared" ref="CB58" si="603">LN(CB57/CA57)*10+1</f>
        <v>0.88985106484411425</v>
      </c>
      <c r="CC58">
        <f t="shared" ref="CC58" si="604">LN(CC57/CB57)*10+1</f>
        <v>0.81677808930754925</v>
      </c>
      <c r="CD58">
        <f t="shared" ref="CD58" si="605">LN(CD57/CC57)*10+1</f>
        <v>0.73391930830459562</v>
      </c>
      <c r="CE58">
        <f t="shared" ref="CE58" si="606">LN(CE57/CD57)*10+1</f>
        <v>0.63927717241488813</v>
      </c>
      <c r="CF58">
        <f t="shared" ref="CF58" si="607">LN(CF57/CE57)*10+1</f>
        <v>0.53025597180054418</v>
      </c>
      <c r="CG58">
        <f t="shared" ref="CG58" si="608">LN(CG57/CF57)*10+1</f>
        <v>0.40337011440523507</v>
      </c>
      <c r="CH58">
        <f t="shared" ref="CH58" si="609">LN(CH57/CG57)*10+1</f>
        <v>0.69984761325193445</v>
      </c>
      <c r="CI58">
        <f t="shared" ref="CI58" si="610">LN(CI57/CH57)*10+1</f>
        <v>0.64500979545791293</v>
      </c>
      <c r="CJ58">
        <f t="shared" ref="CJ58" si="611">LN(CJ57/CI57)*10+1</f>
        <v>0.5868015236082299</v>
      </c>
      <c r="CK58">
        <f t="shared" ref="CK58" si="612">LN(CK57/CJ57)*10+1</f>
        <v>0.52479733736765366</v>
      </c>
      <c r="CL58">
        <f t="shared" ref="CL58" si="613">LN(CL57/CK57)*10+1</f>
        <v>0.45845776113536418</v>
      </c>
      <c r="CM58">
        <f t="shared" ref="CM58" si="614">LN(CM57/CL57)*10+1</f>
        <v>0.38708533491233876</v>
      </c>
      <c r="CN58">
        <f t="shared" ref="CN58" si="615">LN(CN57/CM57)*10+1</f>
        <v>0.30976134646740516</v>
      </c>
      <c r="CO58">
        <f t="shared" ref="CO58" si="616">LN(CO57/CN57)*10+1</f>
        <v>0.22525321954568434</v>
      </c>
      <c r="CP58">
        <f t="shared" ref="CP58" si="617">LN(CP57/CO57)*10+1</f>
        <v>0.13187583775320511</v>
      </c>
      <c r="CQ58">
        <f t="shared" ref="CQ58" si="618">LN(CQ57/CP57)*10+1</f>
        <v>0.62655101874533159</v>
      </c>
      <c r="CR58">
        <f t="shared" ref="CR58" si="619">LN(CR57/CQ57)*10+1</f>
        <v>0.60453243487927555</v>
      </c>
      <c r="CS58">
        <f t="shared" ref="CS58" si="620">LN(CS57/CR57)*10+1</f>
        <v>0.58319924699730696</v>
      </c>
      <c r="CT58">
        <f t="shared" ref="CT58" si="621">LN(CT57/CS57)*10+1</f>
        <v>0.56257391384340938</v>
      </c>
      <c r="CU58">
        <f t="shared" ref="CU58" si="622">LN(CU57/CT57)*10+1</f>
        <v>0.54267465853914543</v>
      </c>
      <c r="CV58">
        <f t="shared" ref="CV58" si="623">LN(CV57/CU57)*10+1</f>
        <v>0.52351545609157357</v>
      </c>
      <c r="CW58">
        <f t="shared" ref="CW58" si="624">LN(CW57/CV57)*10+1</f>
        <v>0.50510607706860244</v>
      </c>
      <c r="CX58">
        <f t="shared" ref="CX58" si="625">LN(CX57/CW57)*10+1</f>
        <v>0.48745218545122437</v>
      </c>
      <c r="CY58">
        <f t="shared" ref="CY58" si="626">LN(CY57/CX57)*10+1</f>
        <v>0.47055548699472194</v>
      </c>
      <c r="CZ58">
        <f t="shared" ref="CZ58" si="627">LN(CZ57/CY57)*10+1</f>
        <v>0.45441392300155659</v>
      </c>
      <c r="DA58">
        <f t="shared" ref="DA58" si="628">LN(DA57/CZ57)*10+1</f>
        <v>0.4390219032906485</v>
      </c>
      <c r="DB58">
        <f t="shared" ref="DB58" si="629">LN(DB57/DA57)*10+1</f>
        <v>0.56507463716979234</v>
      </c>
      <c r="DC58">
        <f t="shared" ref="DC58" si="630">LN(DC57/DB57)*10+1</f>
        <v>0.55629075561510311</v>
      </c>
      <c r="DD58">
        <f t="shared" ref="DD58" si="631">LN(DD57/DC57)*10+1</f>
        <v>0.54873138119871279</v>
      </c>
      <c r="DE58">
        <f t="shared" ref="DE58" si="632">LN(DE57/DD57)*10+1</f>
        <v>0.54238757337423593</v>
      </c>
      <c r="DF58">
        <f t="shared" ref="DF58" si="633">LN(DF57/DE57)*10+1</f>
        <v>0.53724692544013353</v>
      </c>
      <c r="DG58">
        <f t="shared" ref="DG58" si="634">LN(DG57/DF57)*10+1</f>
        <v>0.53329371672824299</v>
      </c>
      <c r="DH58">
        <f t="shared" ref="DH58" si="635">LN(DH57/DG57)*10+1</f>
        <v>0.53050903458057053</v>
      </c>
      <c r="DI58">
        <f t="shared" ref="DI58" si="636">LN(DI57/DH57)*10+1</f>
        <v>0.52887086605979539</v>
      </c>
      <c r="DJ58">
        <f t="shared" ref="DJ58" si="637">LN(DJ57/DI57)*10+1</f>
        <v>0.52835416122851375</v>
      </c>
      <c r="DK58">
        <f t="shared" ref="DK58" si="638">LN(DK57/DJ57)*10+1</f>
        <v>0.52893087165844044</v>
      </c>
      <c r="DL58">
        <f t="shared" ref="DL58" si="639">LN(DL57/DK57)*10+1</f>
        <v>0.53056996951092317</v>
      </c>
      <c r="DM58">
        <f t="shared" ref="DM58" si="640">LN(DM57/DL57)*10+1</f>
        <v>0.53323745400444988</v>
      </c>
      <c r="DN58">
        <f t="shared" ref="DN58" si="641">LN(DN57/DM57)*10+1</f>
        <v>0.53689635328285479</v>
      </c>
      <c r="DO58">
        <f t="shared" ref="DO58" si="642">LN(DO57/DN57)*10+1</f>
        <v>0.54150673055932441</v>
      </c>
      <c r="DP58">
        <f t="shared" ref="DP58" si="643">LN(DP57/DO57)*10+1</f>
        <v>0.54702570387994209</v>
      </c>
      <c r="DQ58">
        <f t="shared" ref="DQ58" si="644">LN(DQ57/DP57)*10+1</f>
        <v>0.55340748888521185</v>
      </c>
      <c r="DR58">
        <f t="shared" ref="DR58" si="645">LN(DR57/DQ57)*10+1</f>
        <v>0.56060347351858442</v>
      </c>
      <c r="DS58">
        <f t="shared" ref="DS58" si="646">LN(DS57/DR57)*10+1</f>
        <v>0.2592300108957214</v>
      </c>
      <c r="DT58">
        <f t="shared" ref="DT58" si="647">LN(DT57/DS57)*10+1</f>
        <v>0.25232968989742144</v>
      </c>
      <c r="DU58">
        <f t="shared" ref="DU58" si="648">LN(DU57/DT57)*10+1</f>
        <v>0.24590436685669648</v>
      </c>
      <c r="DV58">
        <f t="shared" ref="DV58" si="649">LN(DV57/DU57)*10+1</f>
        <v>0.23992655602720325</v>
      </c>
      <c r="DW58">
        <f t="shared" ref="DW58" si="650">LN(DW57/DV57)*10+1</f>
        <v>0.23436961905056186</v>
      </c>
      <c r="DX58">
        <f t="shared" ref="DX58" si="651">LN(DX57/DW57)*10+1</f>
        <v>0.22920785371673214</v>
      </c>
      <c r="DY58">
        <f t="shared" ref="DY58:EF58" si="652">LN(DY57/DX57)*10+1</f>
        <v>0.22441656102092944</v>
      </c>
      <c r="DZ58">
        <f t="shared" si="652"/>
        <v>0.21997209286416619</v>
      </c>
      <c r="EA58">
        <f t="shared" si="652"/>
        <v>0.21585188271645173</v>
      </c>
      <c r="EB58">
        <f t="shared" si="652"/>
        <v>0.21203446147645699</v>
      </c>
      <c r="EC58">
        <f t="shared" si="652"/>
        <v>0.20849946064008962</v>
      </c>
      <c r="ED58">
        <f t="shared" si="652"/>
        <v>0.20522760474577384</v>
      </c>
      <c r="EE58">
        <f t="shared" si="652"/>
        <v>0.20220069490000969</v>
      </c>
      <c r="EF58">
        <f t="shared" si="652"/>
        <v>0.19940158501200378</v>
      </c>
      <c r="EG58">
        <f>LN(EG57/EF57)*10+1</f>
        <v>0.19681415219997378</v>
      </c>
      <c r="EH58">
        <f t="shared" ref="EH58:FD58" si="653">LN(EH57/EG57)*10+1</f>
        <v>0.19442326266009036</v>
      </c>
      <c r="EI58">
        <f t="shared" si="653"/>
        <v>0.19221473412331402</v>
      </c>
      <c r="EJ58">
        <f t="shared" si="653"/>
        <v>0.19017529588176396</v>
      </c>
      <c r="EK58">
        <f t="shared" si="653"/>
        <v>0.18829254722058653</v>
      </c>
      <c r="EL58">
        <f t="shared" si="653"/>
        <v>0.18655491496300236</v>
      </c>
      <c r="EM58">
        <f t="shared" si="653"/>
        <v>0.18495161072507105</v>
      </c>
      <c r="EN58">
        <f t="shared" si="653"/>
        <v>0.18347258836623292</v>
      </c>
      <c r="EO58">
        <f t="shared" si="653"/>
        <v>0.18210850204092977</v>
      </c>
      <c r="EP58">
        <f t="shared" si="653"/>
        <v>0.18085066516821047</v>
      </c>
      <c r="EQ58">
        <f t="shared" si="653"/>
        <v>0.17969101056715231</v>
      </c>
      <c r="ER58">
        <f t="shared" si="653"/>
        <v>0.17862205195992098</v>
      </c>
      <c r="ES58">
        <f t="shared" si="653"/>
        <v>0.17763684696302195</v>
      </c>
      <c r="ET58">
        <f t="shared" si="653"/>
        <v>0.17672896169116448</v>
      </c>
      <c r="EU58">
        <f t="shared" si="653"/>
        <v>0.17589243701275192</v>
      </c>
      <c r="EV58">
        <f t="shared" si="653"/>
        <v>0.1751217564948464</v>
      </c>
      <c r="EW58">
        <f t="shared" si="653"/>
        <v>0.17441181605367084</v>
      </c>
      <c r="EX58">
        <f t="shared" si="653"/>
        <v>0.17375789528797747</v>
      </c>
      <c r="EY58">
        <f t="shared" si="653"/>
        <v>0.17315563046579563</v>
      </c>
      <c r="EZ58">
        <f t="shared" si="653"/>
        <v>0.17260098913613542</v>
      </c>
      <c r="FA58">
        <f t="shared" si="653"/>
        <v>0.17209024629928638</v>
      </c>
      <c r="FB58">
        <f t="shared" si="653"/>
        <v>0.17161996209039432</v>
      </c>
      <c r="FC58">
        <f t="shared" si="653"/>
        <v>0.17118696090696361</v>
      </c>
      <c r="FD58">
        <f t="shared" si="653"/>
        <v>0.17078831191199384</v>
      </c>
    </row>
    <row r="59" spans="1:160" x14ac:dyDescent="0.25">
      <c r="A59" t="s">
        <v>70</v>
      </c>
      <c r="AL59">
        <f t="shared" ref="AL59" si="654">LN(AL57/AJ57)/2*10+1</f>
        <v>3.4994868002578925</v>
      </c>
      <c r="AM59">
        <f t="shared" ref="AM59" si="655">LN(AM57/AK57)/2*10+1</f>
        <v>3.499341072827038</v>
      </c>
      <c r="AN59">
        <f t="shared" ref="AN59" si="656">LN(AN57/AL57)/2*10+1</f>
        <v>3.4991539773724201</v>
      </c>
      <c r="AO59">
        <f t="shared" ref="AO59" si="657">LN(AO57/AM57)/2*10+1</f>
        <v>3.4989137787640496</v>
      </c>
      <c r="AP59">
        <f t="shared" ref="AP59" si="658">LN(AP57/AN57)/2*10+1</f>
        <v>3.498605418156405</v>
      </c>
      <c r="AQ59">
        <f t="shared" ref="AQ59" si="659">LN(AQ57/AO57)/2*10+1</f>
        <v>3.4982095750316575</v>
      </c>
      <c r="AR59">
        <f t="shared" ref="AR59" si="660">LN(AR57/AP57)/2*10+1</f>
        <v>3.4977014667624804</v>
      </c>
      <c r="AS59">
        <f t="shared" ref="AS59" si="661">LN(AS57/AQ57)/2*10+1</f>
        <v>3.4970493136773144</v>
      </c>
      <c r="AT59">
        <f t="shared" ref="AT59" si="662">LN(AT57/AR57)/2*10+1</f>
        <v>3.4962123787877175</v>
      </c>
      <c r="AU59">
        <f t="shared" ref="AU59" si="663">LN(AU57/AS57)/2*10+1</f>
        <v>3.4951384682125517</v>
      </c>
      <c r="AV59">
        <f t="shared" ref="AV59" si="664">LN(AV57/AT57)/2*10+1</f>
        <v>3.4937607503479589</v>
      </c>
      <c r="AW59">
        <f t="shared" ref="AW59" si="665">LN(AW57/AU57)/2*10+1</f>
        <v>3.4919937186799981</v>
      </c>
      <c r="AX59">
        <f t="shared" ref="AX59" si="666">LN(AX57/AV57)/2*10+1</f>
        <v>3.4897280850890136</v>
      </c>
      <c r="AY59">
        <f t="shared" ref="AY59" si="667">LN(AY57/AW57)/2*10+1</f>
        <v>3.4868243489516928</v>
      </c>
      <c r="AZ59">
        <f t="shared" ref="AZ59" si="668">LN(AZ57/AX57)/2*10+1</f>
        <v>3.4106535015009909</v>
      </c>
      <c r="BA59">
        <f t="shared" ref="BA59" si="669">LN(BA57/AY57)/2*10+1</f>
        <v>3.4057167870664022</v>
      </c>
      <c r="BB59">
        <f t="shared" ref="BB59" si="670">LN(BB57/AZ57)/2*10+1</f>
        <v>3.4718529871235266</v>
      </c>
      <c r="BC59">
        <f t="shared" ref="BC59" si="671">LN(BC57/BA57)/2*10+1</f>
        <v>3.4639585487529261</v>
      </c>
      <c r="BD59">
        <f t="shared" ref="BD59" si="672">LN(BD57/BB57)/2*10+1</f>
        <v>3.4538857747214271</v>
      </c>
      <c r="BE59">
        <f t="shared" ref="BE59" si="673">LN(BE57/BC57)/2*10+1</f>
        <v>3.4410563049663598</v>
      </c>
      <c r="BF59">
        <f t="shared" ref="BF59" si="674">LN(BF57/BD57)/2*10+1</f>
        <v>3.424752487760113</v>
      </c>
      <c r="BG59">
        <f t="shared" ref="BG59" si="675">LN(BG57/BE57)/2*10+1</f>
        <v>3.4040927472665699</v>
      </c>
      <c r="BH59">
        <f t="shared" ref="BH59" si="676">LN(BH57/BF57)/2*10+1</f>
        <v>3.3780083160297201</v>
      </c>
      <c r="BI59">
        <f t="shared" ref="BI59" si="677">LN(BI57/BG57)/2*10+1</f>
        <v>2.9101297751078379</v>
      </c>
      <c r="BJ59">
        <f t="shared" ref="BJ59" si="678">LN(BJ57/BH57)/2*10+1</f>
        <v>2.4456519599880182</v>
      </c>
      <c r="BK59">
        <f t="shared" ref="BK59" si="679">LN(BK57/BI57)/2*10+1</f>
        <v>2.4217482388402614</v>
      </c>
      <c r="BL59">
        <f t="shared" ref="BL59" si="680">LN(BL57/BJ57)/2*10+1</f>
        <v>2.3944229984682974</v>
      </c>
      <c r="BM59">
        <f t="shared" ref="BM59" si="681">LN(BM57/BK57)/2*10+1</f>
        <v>2.3632913170794434</v>
      </c>
      <c r="BN59">
        <f t="shared" ref="BN59" si="682">LN(BN57/BL57)/2*10+1</f>
        <v>2.3279567297148649</v>
      </c>
      <c r="BO59">
        <f t="shared" ref="BO59" si="683">LN(BO57/BM57)/2*10+1</f>
        <v>2.2880195914905004</v>
      </c>
      <c r="BP59">
        <f t="shared" ref="BP59" si="684">LN(BP57/BN57)/2*10+1</f>
        <v>2.2430866255169777</v>
      </c>
      <c r="BQ59">
        <f t="shared" ref="BQ59" si="685">LN(BQ57/BO57)/2*10+1</f>
        <v>1.952137507058525</v>
      </c>
      <c r="BR59">
        <f t="shared" ref="BR59" si="686">LN(BR57/BP57)/2*10+1</f>
        <v>1.6653879248940289</v>
      </c>
      <c r="BS59">
        <f t="shared" ref="BS59" si="687">LN(BS57/BQ57)/2*10+1</f>
        <v>1.623952240796918</v>
      </c>
      <c r="BT59">
        <f t="shared" ref="BT59" si="688">LN(BT57/BR57)/2*10+1</f>
        <v>1.5774877397298277</v>
      </c>
      <c r="BU59">
        <f t="shared" ref="BU59" si="689">LN(BU57/BS57)/2*10+1</f>
        <v>1.5250487274365354</v>
      </c>
      <c r="BV59">
        <f t="shared" ref="BV59" si="690">LN(BV57/BT57)/2*10+1</f>
        <v>1.4654203378564699</v>
      </c>
      <c r="BW59">
        <f t="shared" ref="BW59" si="691">LN(BW57/BU57)/2*10+1</f>
        <v>1.3970315312558568</v>
      </c>
      <c r="BX59">
        <f t="shared" ref="BX59" si="692">LN(BX57/BV57)/2*10+1</f>
        <v>1.3178378850166941</v>
      </c>
      <c r="BY59">
        <f t="shared" ref="BY59" si="693">LN(BY57/BW57)/2*10+1</f>
        <v>1.2251604273955128</v>
      </c>
      <c r="BZ59">
        <f t="shared" ref="BZ59" si="694">LN(BZ57/BX57)/2*10+1</f>
        <v>1.0938578206746081</v>
      </c>
      <c r="CA59">
        <f t="shared" ref="CA59" si="695">LN(CA57/BY57)/2*10+1</f>
        <v>0.98368074547654993</v>
      </c>
      <c r="CB59">
        <f t="shared" ref="CB59" si="696">LN(CB57/BZ57)/2*10+1</f>
        <v>0.92228363620370257</v>
      </c>
      <c r="CC59">
        <f t="shared" ref="CC59" si="697">LN(CC57/CA57)/2*10+1</f>
        <v>0.85331457707583225</v>
      </c>
      <c r="CD59">
        <f t="shared" ref="CD59" si="698">LN(CD57/CB57)/2*10+1</f>
        <v>0.77534869880607249</v>
      </c>
      <c r="CE59">
        <f t="shared" ref="CE59" si="699">LN(CE57/CC57)/2*10+1</f>
        <v>0.68659824035974182</v>
      </c>
      <c r="CF59">
        <f t="shared" ref="CF59" si="700">LN(CF57/CD57)/2*10+1</f>
        <v>0.5847665721077161</v>
      </c>
      <c r="CG59">
        <f t="shared" ref="CG59" si="701">LN(CG57/CE57)/2*10+1</f>
        <v>0.46681304310288985</v>
      </c>
      <c r="CH59">
        <f t="shared" ref="CH59" si="702">LN(CH57/CF57)/2*10+1</f>
        <v>0.55160886382858454</v>
      </c>
      <c r="CI59">
        <f t="shared" ref="CI59" si="703">LN(CI57/CG57)/2*10+1</f>
        <v>0.67242870435492319</v>
      </c>
      <c r="CJ59">
        <f t="shared" ref="CJ59" si="704">LN(CJ57/CH57)/2*10+1</f>
        <v>0.61590565953307164</v>
      </c>
      <c r="CK59">
        <f t="shared" ref="CK59" si="705">LN(CK57/CI57)/2*10+1</f>
        <v>0.55579943048794234</v>
      </c>
      <c r="CL59">
        <f t="shared" ref="CL59" si="706">LN(CL57/CJ57)/2*10+1</f>
        <v>0.49162754925150909</v>
      </c>
      <c r="CM59">
        <f t="shared" ref="CM59" si="707">LN(CM57/CK57)/2*10+1</f>
        <v>0.42277154802385197</v>
      </c>
      <c r="CN59">
        <f t="shared" ref="CN59" si="708">LN(CN57/CL57)/2*10+1</f>
        <v>0.34842334068987202</v>
      </c>
      <c r="CO59">
        <f t="shared" ref="CO59" si="709">LN(CO57/CM57)/2*10+1</f>
        <v>0.26750728300654425</v>
      </c>
      <c r="CP59">
        <f t="shared" ref="CP59" si="710">LN(CP57/CN57)/2*10+1</f>
        <v>0.17856452864944494</v>
      </c>
      <c r="CQ59">
        <f t="shared" ref="CQ59" si="711">LN(CQ57/CO57)/2*10+1</f>
        <v>0.37921342824926829</v>
      </c>
      <c r="CR59">
        <f t="shared" ref="CR59" si="712">LN(CR57/CP57)/2*10+1</f>
        <v>0.61554172681230346</v>
      </c>
      <c r="CS59">
        <f t="shared" ref="CS59" si="713">LN(CS57/CQ57)/2*10+1</f>
        <v>0.59386584093829153</v>
      </c>
      <c r="CT59">
        <f t="shared" ref="CT59" si="714">LN(CT57/CR57)/2*10+1</f>
        <v>0.57288658042035823</v>
      </c>
      <c r="CU59">
        <f t="shared" ref="CU59" si="715">LN(CU57/CS57)/2*10+1</f>
        <v>0.5526242861912769</v>
      </c>
      <c r="CV59">
        <f t="shared" ref="CV59" si="716">LN(CV57/CT57)/2*10+1</f>
        <v>0.53309505731535944</v>
      </c>
      <c r="CW59">
        <f t="shared" ref="CW59" si="717">LN(CW57/CU57)/2*10+1</f>
        <v>0.51431076658008812</v>
      </c>
      <c r="CX59">
        <f t="shared" ref="CX59" si="718">LN(CX57/CV57)/2*10+1</f>
        <v>0.49627913125991274</v>
      </c>
      <c r="CY59">
        <f t="shared" ref="CY59" si="719">LN(CY57/CW57)/2*10+1</f>
        <v>0.47900383622297327</v>
      </c>
      <c r="CZ59">
        <f t="shared" ref="CZ59" si="720">LN(CZ57/CX57)/2*10+1</f>
        <v>0.4624847049981391</v>
      </c>
      <c r="DA59">
        <f t="shared" ref="DA59" si="721">LN(DA57/CY57)/2*10+1</f>
        <v>0.44671791314610199</v>
      </c>
      <c r="DB59">
        <f t="shared" ref="DB59" si="722">LN(DB57/CZ57)/2*10+1</f>
        <v>0.50204827023022058</v>
      </c>
      <c r="DC59">
        <f t="shared" ref="DC59" si="723">LN(DC57/DA57)/2*10+1</f>
        <v>0.56068269639244794</v>
      </c>
      <c r="DD59">
        <f t="shared" ref="DD59" si="724">LN(DD57/DB57)/2*10+1</f>
        <v>0.55251106840690767</v>
      </c>
      <c r="DE59">
        <f t="shared" ref="DE59" si="725">LN(DE57/DC57)/2*10+1</f>
        <v>0.54555947728647403</v>
      </c>
      <c r="DF59">
        <f t="shared" ref="DF59" si="726">LN(DF57/DD57)/2*10+1</f>
        <v>0.53981724940718478</v>
      </c>
      <c r="DG59">
        <f t="shared" ref="DG59" si="727">LN(DG57/DE57)/2*10+1</f>
        <v>0.53527032108418848</v>
      </c>
      <c r="DH59">
        <f t="shared" ref="DH59" si="728">LN(DH57/DF57)/2*10+1</f>
        <v>0.53190137565440698</v>
      </c>
      <c r="DI59">
        <f t="shared" ref="DI59" si="729">LN(DI57/DG57)/2*10+1</f>
        <v>0.52968995032018285</v>
      </c>
      <c r="DJ59">
        <f t="shared" ref="DJ59" si="730">LN(DJ57/DH57)/2*10+1</f>
        <v>0.5286125136441544</v>
      </c>
      <c r="DK59">
        <f t="shared" ref="DK59" si="731">LN(DK57/DI57)/2*10+1</f>
        <v>0.52864251644347648</v>
      </c>
      <c r="DL59">
        <f t="shared" ref="DL59" si="732">LN(DL57/DJ57)/2*10+1</f>
        <v>0.52975042058468169</v>
      </c>
      <c r="DM59">
        <f t="shared" ref="DM59" si="733">LN(DM57/DK57)/2*10+1</f>
        <v>0.53190371175768614</v>
      </c>
      <c r="DN59">
        <f t="shared" ref="DN59" si="734">LN(DN57/DL57)/2*10+1</f>
        <v>0.53506690364365217</v>
      </c>
      <c r="DO59">
        <f t="shared" ref="DO59" si="735">LN(DO57/DM57)/2*10+1</f>
        <v>0.5392015419210896</v>
      </c>
      <c r="DP59">
        <f t="shared" ref="DP59" si="736">LN(DP57/DN57)/2*10+1</f>
        <v>0.54426621721963342</v>
      </c>
      <c r="DQ59">
        <f t="shared" ref="DQ59" si="737">LN(DQ57/DO57)/2*10+1</f>
        <v>0.55021659638257725</v>
      </c>
      <c r="DR59">
        <f t="shared" ref="DR59" si="738">LN(DR57/DP57)/2*10+1</f>
        <v>0.55700548120189808</v>
      </c>
      <c r="DS59">
        <f t="shared" ref="DS59" si="739">LN(DS57/DQ57)/2*10+1</f>
        <v>0.40991674220715291</v>
      </c>
      <c r="DT59">
        <f t="shared" ref="DT59" si="740">LN(DT57/DR57)/2*10+1</f>
        <v>0.25577985039657181</v>
      </c>
      <c r="DU59">
        <f t="shared" ref="DU59" si="741">LN(DU57/DS57)/2*10+1</f>
        <v>0.24911702837705874</v>
      </c>
      <c r="DV59">
        <f t="shared" ref="DV59" si="742">LN(DV57/DT57)/2*10+1</f>
        <v>0.24291546144194998</v>
      </c>
      <c r="DW59">
        <f t="shared" ref="DW59" si="743">LN(DW57/DU57)/2*10+1</f>
        <v>0.2371480875388825</v>
      </c>
      <c r="DX59">
        <f t="shared" ref="DX59" si="744">LN(DX57/DV57)/2*10+1</f>
        <v>0.23178873638364661</v>
      </c>
      <c r="DY59">
        <f t="shared" ref="DY59:EF59" si="745">LN(DY57/DW57)/2*10+1</f>
        <v>0.22681220736883068</v>
      </c>
      <c r="DZ59">
        <f t="shared" si="745"/>
        <v>0.2221943269425477</v>
      </c>
      <c r="EA59">
        <f t="shared" si="745"/>
        <v>0.21791198779030885</v>
      </c>
      <c r="EB59">
        <f t="shared" si="745"/>
        <v>0.21394317209645386</v>
      </c>
      <c r="EC59">
        <f t="shared" si="745"/>
        <v>0.21026696105827314</v>
      </c>
      <c r="ED59">
        <f t="shared" si="745"/>
        <v>0.20686353269293178</v>
      </c>
      <c r="EE59">
        <f t="shared" si="745"/>
        <v>0.2037141498228916</v>
      </c>
      <c r="EF59">
        <f t="shared" si="745"/>
        <v>0.20080113995600679</v>
      </c>
      <c r="EG59">
        <f>LN(EG57/EE57)/2*10+1</f>
        <v>0.19810786860598917</v>
      </c>
      <c r="EH59">
        <f t="shared" ref="EH59:FD59" si="746">LN(EH57/EF57)/2*10+1</f>
        <v>0.19561870743003218</v>
      </c>
      <c r="EI59">
        <f t="shared" si="746"/>
        <v>0.19331899839170208</v>
      </c>
      <c r="EJ59">
        <f t="shared" si="746"/>
        <v>0.19119501500253955</v>
      </c>
      <c r="EK59">
        <f t="shared" si="746"/>
        <v>0.18923392155117535</v>
      </c>
      <c r="EL59">
        <f t="shared" si="746"/>
        <v>0.18742373109179478</v>
      </c>
      <c r="EM59">
        <f t="shared" si="746"/>
        <v>0.18575326284403748</v>
      </c>
      <c r="EN59">
        <f t="shared" si="746"/>
        <v>0.18421209954565232</v>
      </c>
      <c r="EO59">
        <f t="shared" si="746"/>
        <v>0.18279054520358118</v>
      </c>
      <c r="EP59">
        <f t="shared" si="746"/>
        <v>0.18147958360456951</v>
      </c>
      <c r="EQ59">
        <f t="shared" si="746"/>
        <v>0.18027083786768128</v>
      </c>
      <c r="ER59">
        <f t="shared" si="746"/>
        <v>0.17915653126353703</v>
      </c>
      <c r="ES59">
        <f t="shared" si="746"/>
        <v>0.17812944946147136</v>
      </c>
      <c r="ET59">
        <f t="shared" si="746"/>
        <v>0.17718290432709349</v>
      </c>
      <c r="EU59">
        <f t="shared" si="746"/>
        <v>0.17631069935195831</v>
      </c>
      <c r="EV59">
        <f t="shared" si="746"/>
        <v>0.17550709675379972</v>
      </c>
      <c r="EW59">
        <f t="shared" si="746"/>
        <v>0.17476678627425823</v>
      </c>
      <c r="EX59">
        <f t="shared" si="746"/>
        <v>0.17408485567082421</v>
      </c>
      <c r="EY59">
        <f t="shared" si="746"/>
        <v>0.17345676287688661</v>
      </c>
      <c r="EZ59">
        <f t="shared" si="746"/>
        <v>0.17287830980096541</v>
      </c>
      <c r="FA59">
        <f t="shared" si="746"/>
        <v>0.17234561771771073</v>
      </c>
      <c r="FB59">
        <f t="shared" si="746"/>
        <v>0.17185510419484029</v>
      </c>
      <c r="FC59">
        <f t="shared" si="746"/>
        <v>0.17140346149867924</v>
      </c>
      <c r="FD59">
        <f t="shared" si="746"/>
        <v>0.170987636409479</v>
      </c>
    </row>
    <row r="60" spans="1:160" x14ac:dyDescent="0.25">
      <c r="A60" t="s">
        <v>71</v>
      </c>
      <c r="AM60">
        <f t="shared" ref="AM60" si="747">LN(AM57/AJ57)/3*10+1</f>
        <v>3.4994109174957568</v>
      </c>
      <c r="AN60">
        <f t="shared" ref="AN60" si="748">LN(AN57/AK57)/3*10+1</f>
        <v>3.4992436494758099</v>
      </c>
      <c r="AO60">
        <f t="shared" ref="AO60" si="749">LN(AO57/AL57)/3*10+1</f>
        <v>3.4990289031665283</v>
      </c>
      <c r="AP60">
        <f t="shared" ref="AP60" si="750">LN(AP57/AM57)/3*10+1</f>
        <v>3.4987532130287216</v>
      </c>
      <c r="AQ60">
        <f t="shared" ref="AQ60" si="751">LN(AQ57/AN57)/3*10+1</f>
        <v>3.4983993016060198</v>
      </c>
      <c r="AR60">
        <f t="shared" ref="AR60" si="752">LN(AR57/AO57)/3*10+1</f>
        <v>3.4979450050276752</v>
      </c>
      <c r="AS60">
        <f t="shared" ref="AS60" si="753">LN(AS57/AP57)/3*10+1</f>
        <v>3.4973618986199595</v>
      </c>
      <c r="AT60">
        <f t="shared" ref="AT60" si="754">LN(AT57/AQ57)/3*10+1</f>
        <v>3.4966135408650492</v>
      </c>
      <c r="AU60">
        <f t="shared" ref="AU60" si="755">LN(AU57/AR57)/3*10+1</f>
        <v>3.4956532329200072</v>
      </c>
      <c r="AV60">
        <f t="shared" ref="AV60" si="756">LN(AV57/AS57)/3*10+1</f>
        <v>3.4944211653121453</v>
      </c>
      <c r="AW60">
        <f t="shared" ref="AW60" si="757">LN(AW57/AT57)/3*10+1</f>
        <v>3.4928407928481939</v>
      </c>
      <c r="AX60">
        <f t="shared" ref="AX60" si="758">LN(AX57/AU57)/3*10+1</f>
        <v>3.4908142432297864</v>
      </c>
      <c r="AY60">
        <f t="shared" ref="AY60" si="759">LN(AY57/AV57)/3*10+1</f>
        <v>3.4882165252506834</v>
      </c>
      <c r="AZ60">
        <f t="shared" ref="AZ60" si="760">LN(AZ57/AW57)/3*10+1</f>
        <v>3.4365874317771143</v>
      </c>
      <c r="BA60">
        <f t="shared" ref="BA60" si="761">LN(BA57/AX57)/3*10+1</f>
        <v>3.4322089932356095</v>
      </c>
      <c r="BB60">
        <f t="shared" ref="BB60" si="762">LN(BB57/AY57)/3*10+1</f>
        <v>3.4266065238916701</v>
      </c>
      <c r="BC60">
        <f t="shared" ref="BC60" si="763">LN(BC57/AZ57)/3*10+1</f>
        <v>3.4677456914035667</v>
      </c>
      <c r="BD60">
        <f t="shared" ref="BD60" si="764">LN(BD57/BA57)/3*10+1</f>
        <v>3.4587191823283536</v>
      </c>
      <c r="BE60">
        <f t="shared" ref="BE60" si="765">LN(BE57/BB57)/3*10+1</f>
        <v>3.4472145699654555</v>
      </c>
      <c r="BF60">
        <f t="shared" ref="BF60" si="766">LN(BF57/BC57)/3*10+1</f>
        <v>3.4325818083331447</v>
      </c>
      <c r="BG60">
        <f t="shared" ref="BG60" si="767">LN(BG57/BD57)/3*10+1</f>
        <v>3.4140192183288836</v>
      </c>
      <c r="BH60">
        <f t="shared" ref="BH60" si="768">LN(BH57/BE57)/3*10+1</f>
        <v>3.3905498157087188</v>
      </c>
      <c r="BI60">
        <f t="shared" ref="BI60" si="769">LN(BI57/BF57)/3*10+1</f>
        <v>3.0709374098940332</v>
      </c>
      <c r="BJ60">
        <f t="shared" ref="BJ60" si="770">LN(BJ57/BG57)/3*10+1</f>
        <v>2.7515892908563515</v>
      </c>
      <c r="BK60">
        <f t="shared" ref="BK60" si="771">LN(BK57/BH57)/3*10+1</f>
        <v>2.4334306917677271</v>
      </c>
      <c r="BL60">
        <f t="shared" ref="BL60" si="772">LN(BL57/BI57)/3*10+1</f>
        <v>2.4077847730966577</v>
      </c>
      <c r="BM60">
        <f t="shared" ref="BM60" si="773">LN(BM57/BJ57)/3*10+1</f>
        <v>2.3785235964953437</v>
      </c>
      <c r="BN60">
        <f t="shared" ref="BN60" si="774">LN(BN57/BK57)/3*10+1</f>
        <v>2.3452571003463936</v>
      </c>
      <c r="BO60">
        <f t="shared" ref="BO60" si="775">LN(BO57/BL57)/3*10+1</f>
        <v>2.3075879918434792</v>
      </c>
      <c r="BP60">
        <f t="shared" ref="BP60" si="776">LN(BP57/BM57)/3*10+1</f>
        <v>2.2651206393047492</v>
      </c>
      <c r="BQ60">
        <f t="shared" ref="BQ60" si="777">LN(BQ57/BN57)/3*10+1</f>
        <v>2.0570418434059192</v>
      </c>
      <c r="BR60">
        <f t="shared" ref="BR60" si="778">LN(BR57/BO57)/3*10+1</f>
        <v>1.850032861573768</v>
      </c>
      <c r="BS60">
        <f t="shared" ref="BS60" si="779">LN(BS57/BP57)/3*10+1</f>
        <v>1.644285586925879</v>
      </c>
      <c r="BT60">
        <f t="shared" ref="BT60" si="780">LN(BT57/BQ57)/3*10+1</f>
        <v>1.6002663500213035</v>
      </c>
      <c r="BU60">
        <f t="shared" ref="BU60" si="781">LN(BU57/BR57)/3*10+1</f>
        <v>1.550726121954217</v>
      </c>
      <c r="BV60">
        <f t="shared" ref="BV60" si="782">LN(BV57/BS57)/3*10+1</f>
        <v>1.4945784147276711</v>
      </c>
      <c r="BW60">
        <f t="shared" ref="BW60" si="783">LN(BW57/BT57)/3*10+1</f>
        <v>1.4304219829715694</v>
      </c>
      <c r="BX60">
        <f t="shared" ref="BX60" si="784">LN(BX57/BU57)/3*10+1</f>
        <v>1.3564378531144443</v>
      </c>
      <c r="BY60">
        <f t="shared" ref="BY60" si="785">LN(BY57/BV57)/3*10+1</f>
        <v>1.270248709330932</v>
      </c>
      <c r="BZ60">
        <f t="shared" ref="BZ60" si="786">LN(BZ57/BW57)/3*10+1</f>
        <v>1.1543220460602788</v>
      </c>
      <c r="CA60">
        <f t="shared" ref="CA60" si="787">LN(CA57/BX57)/3*10+1</f>
        <v>1.0474772829708352</v>
      </c>
      <c r="CB60">
        <f t="shared" ref="CB60" si="788">LN(CB57/BY57)/3*10+1</f>
        <v>0.95240418526573822</v>
      </c>
      <c r="CC60">
        <f t="shared" ref="CC60" si="789">LN(CC57/BZ57)/3*10+1</f>
        <v>0.88711512057165176</v>
      </c>
      <c r="CD60">
        <f t="shared" ref="CD60" si="790">LN(CD57/CA57)/3*10+1</f>
        <v>0.81351615415208667</v>
      </c>
      <c r="CE60">
        <f t="shared" ref="CE60" si="791">LN(CE57/CB57)/3*10+1</f>
        <v>0.72999152334234441</v>
      </c>
      <c r="CF60">
        <f t="shared" ref="CF60" si="792">LN(CF57/CC57)/3*10+1</f>
        <v>0.63448415084000942</v>
      </c>
      <c r="CG60">
        <f t="shared" ref="CG60" si="793">LN(CG57/CD57)/3*10+1</f>
        <v>0.52430108620688887</v>
      </c>
      <c r="CH60">
        <f t="shared" ref="CH60" si="794">LN(CH57/CE57)/3*10+1</f>
        <v>0.54449123315257131</v>
      </c>
      <c r="CI60">
        <f t="shared" ref="CI60" si="795">LN(CI57/CF57)/3*10+1</f>
        <v>0.58274250770502722</v>
      </c>
      <c r="CJ60">
        <f t="shared" ref="CJ60" si="796">LN(CJ57/CG57)/3*10+1</f>
        <v>0.64388631077269221</v>
      </c>
      <c r="CK60">
        <f t="shared" ref="CK60" si="797">LN(CK57/CH57)/3*10+1</f>
        <v>0.58553621881126561</v>
      </c>
      <c r="CL60">
        <f t="shared" ref="CL60" si="798">LN(CL57/CI57)/3*10+1</f>
        <v>0.52335220737041632</v>
      </c>
      <c r="CM60">
        <f t="shared" ref="CM60" si="799">LN(CM57/CJ57)/3*10+1</f>
        <v>0.45678014447178572</v>
      </c>
      <c r="CN60">
        <f t="shared" ref="CN60" si="800">LN(CN57/CK57)/3*10+1</f>
        <v>0.38510148083836948</v>
      </c>
      <c r="CO60">
        <f t="shared" ref="CO60" si="801">LN(CO57/CL57)/3*10+1</f>
        <v>0.30736663364180916</v>
      </c>
      <c r="CP60">
        <f t="shared" ref="CP60" si="802">LN(CP57/CM57)/3*10+1</f>
        <v>0.22229680125543172</v>
      </c>
      <c r="CQ60">
        <f t="shared" ref="CQ60" si="803">LN(CQ57/CN57)/3*10+1</f>
        <v>0.32789335868140679</v>
      </c>
      <c r="CR60">
        <f t="shared" ref="CR60" si="804">LN(CR57/CO57)/3*10+1</f>
        <v>0.45431976379260408</v>
      </c>
      <c r="CS60">
        <f t="shared" ref="CS60" si="805">LN(CS57/CP57)/3*10+1</f>
        <v>0.60476090020730455</v>
      </c>
      <c r="CT60">
        <f t="shared" ref="CT60" si="806">LN(CT57/CQ57)/3*10+1</f>
        <v>0.58343519857333059</v>
      </c>
      <c r="CU60">
        <f t="shared" ref="CU60" si="807">LN(CU57/CR57)/3*10+1</f>
        <v>0.56281593979328726</v>
      </c>
      <c r="CV60">
        <f t="shared" ref="CV60" si="808">LN(CV57/CS57)/3*10+1</f>
        <v>0.5429213428247095</v>
      </c>
      <c r="CW60">
        <f t="shared" ref="CW60" si="809">LN(CW57/CT57)/3*10+1</f>
        <v>0.52376539723310689</v>
      </c>
      <c r="CX60">
        <f t="shared" ref="CX60" si="810">LN(CX57/CU57)/3*10+1</f>
        <v>0.50535790620380017</v>
      </c>
      <c r="CY60">
        <f t="shared" ref="CY60" si="811">LN(CY57/CV57)/3*10+1</f>
        <v>0.4877045831715161</v>
      </c>
      <c r="CZ60">
        <f t="shared" ref="CZ60" si="812">LN(CZ57/CW57)/3*10+1</f>
        <v>0.47080719848250063</v>
      </c>
      <c r="DA60">
        <f t="shared" ref="DA60" si="813">LN(DA57/CX57)/3*10+1</f>
        <v>0.45466377109564227</v>
      </c>
      <c r="DB60">
        <f t="shared" ref="DB60" si="814">LN(DB57/CY57)/3*10+1</f>
        <v>0.48617015448733247</v>
      </c>
      <c r="DC60">
        <f t="shared" ref="DC60" si="815">LN(DC57/CZ57)/3*10+1</f>
        <v>0.52012909869184787</v>
      </c>
      <c r="DD60">
        <f t="shared" ref="DD60" si="816">LN(DD57/DA57)/3*10+1</f>
        <v>0.55669892466120297</v>
      </c>
      <c r="DE60">
        <f t="shared" ref="DE60" si="817">LN(DE57/DB57)/3*10+1</f>
        <v>0.54913657006268402</v>
      </c>
      <c r="DF60">
        <f t="shared" ref="DF60" si="818">LN(DF57/DC57)/3*10+1</f>
        <v>0.54278862667102767</v>
      </c>
      <c r="DG60">
        <f t="shared" ref="DG60" si="819">LN(DG57/DD57)/3*10+1</f>
        <v>0.53764273851420408</v>
      </c>
      <c r="DH60">
        <f t="shared" ref="DH60" si="820">LN(DH57/DE57)/3*10+1</f>
        <v>0.53368322558298265</v>
      </c>
      <c r="DI60">
        <f t="shared" ref="DI60" si="821">LN(DI57/DF57)/3*10+1</f>
        <v>0.5308912057895363</v>
      </c>
      <c r="DJ60">
        <f t="shared" ref="DJ60" si="822">LN(DJ57/DG57)/3*10+1</f>
        <v>0.52924468728962659</v>
      </c>
      <c r="DK60">
        <f t="shared" ref="DK60" si="823">LN(DK57/DH57)/3*10+1</f>
        <v>0.52871863298224975</v>
      </c>
      <c r="DL60">
        <f t="shared" ref="DL60" si="824">LN(DL57/DI57)/3*10+1</f>
        <v>0.52928500079929219</v>
      </c>
      <c r="DM60">
        <f t="shared" ref="DM60" si="825">LN(DM57/DJ57)/3*10+1</f>
        <v>0.5309127650579375</v>
      </c>
      <c r="DN60">
        <f t="shared" ref="DN60" si="826">LN(DN57/DK57)/3*10+1</f>
        <v>0.53356792559940913</v>
      </c>
      <c r="DO60">
        <f t="shared" ref="DO60" si="827">LN(DO57/DL57)/3*10+1</f>
        <v>0.53721351261554262</v>
      </c>
      <c r="DP60">
        <f t="shared" ref="DP60" si="828">LN(DP57/DM57)/3*10+1</f>
        <v>0.54180959590737388</v>
      </c>
      <c r="DQ60">
        <f t="shared" ref="DQ60" si="829">LN(DQ57/DN57)/3*10+1</f>
        <v>0.54731330777482623</v>
      </c>
      <c r="DR60">
        <f t="shared" ref="DR60" si="830">LN(DR57/DO57)/3*10+1</f>
        <v>0.55367888876124638</v>
      </c>
      <c r="DS60">
        <f t="shared" ref="DS60" si="831">LN(DS57/DP57)/3*10+1</f>
        <v>0.45774699109983918</v>
      </c>
      <c r="DT60">
        <f t="shared" ref="DT60" si="832">LN(DT57/DQ57)/3*10+1</f>
        <v>0.35738772477057601</v>
      </c>
      <c r="DU60">
        <f t="shared" ref="DU60" si="833">LN(DU57/DR57)/3*10+1</f>
        <v>0.25248802254994629</v>
      </c>
      <c r="DV60">
        <f t="shared" ref="DV60" si="834">LN(DV57/DS57)/3*10+1</f>
        <v>0.24605353759377369</v>
      </c>
      <c r="DW60">
        <f t="shared" ref="DW60" si="835">LN(DW57/DT57)/3*10+1</f>
        <v>0.24006684731148709</v>
      </c>
      <c r="DX60">
        <f t="shared" ref="DX60" si="836">LN(DX57/DU57)/3*10+1</f>
        <v>0.23450134293149871</v>
      </c>
      <c r="DY60">
        <f t="shared" ref="DY60:EF60" si="837">LN(DY57/DV57)/3*10+1</f>
        <v>0.2293313445960744</v>
      </c>
      <c r="DZ60">
        <f t="shared" si="837"/>
        <v>0.22453216920060892</v>
      </c>
      <c r="EA60">
        <f t="shared" si="837"/>
        <v>0.22008017886718212</v>
      </c>
      <c r="EB60">
        <f t="shared" si="837"/>
        <v>0.21595281235235797</v>
      </c>
      <c r="EC60">
        <f t="shared" si="837"/>
        <v>0.21212860161099945</v>
      </c>
      <c r="ED60">
        <f t="shared" si="837"/>
        <v>0.20858717562077367</v>
      </c>
      <c r="EE60">
        <f t="shared" si="837"/>
        <v>0.20530925342862427</v>
      </c>
      <c r="EF60">
        <f t="shared" si="837"/>
        <v>0.20227662821926295</v>
      </c>
      <c r="EG60">
        <f>LN(EG57/ED57)/3*10+1</f>
        <v>0.19947214403732938</v>
      </c>
      <c r="EH60">
        <f t="shared" ref="EH60:FD60" si="838">LN(EH57/EE57)/3*10+1</f>
        <v>0.19687966662402279</v>
      </c>
      <c r="EI60">
        <f t="shared" si="838"/>
        <v>0.1944840496611262</v>
      </c>
      <c r="EJ60">
        <f t="shared" si="838"/>
        <v>0.192271097555056</v>
      </c>
      <c r="EK60">
        <f t="shared" si="838"/>
        <v>0.1902275257418885</v>
      </c>
      <c r="EL60">
        <f t="shared" si="838"/>
        <v>0.18834091935511776</v>
      </c>
      <c r="EM60">
        <f t="shared" si="838"/>
        <v>0.18659969096955364</v>
      </c>
      <c r="EN60">
        <f t="shared" si="838"/>
        <v>0.18499303801810218</v>
      </c>
      <c r="EO60">
        <f t="shared" si="838"/>
        <v>0.18351090037741136</v>
      </c>
      <c r="EP60">
        <f t="shared" si="838"/>
        <v>0.18214391852512424</v>
      </c>
      <c r="EQ60">
        <f t="shared" si="838"/>
        <v>0.18088339259209751</v>
      </c>
      <c r="ER60">
        <f t="shared" si="838"/>
        <v>0.1797212425650947</v>
      </c>
      <c r="ES60">
        <f t="shared" si="838"/>
        <v>0.17864996983003167</v>
      </c>
      <c r="ET60">
        <f t="shared" si="838"/>
        <v>0.17766262020470269</v>
      </c>
      <c r="EU60">
        <f t="shared" si="838"/>
        <v>0.17675274855564649</v>
      </c>
      <c r="EV60">
        <f t="shared" si="838"/>
        <v>0.17591438506625456</v>
      </c>
      <c r="EW60">
        <f t="shared" si="838"/>
        <v>0.17514200318708983</v>
      </c>
      <c r="EX60">
        <f t="shared" si="838"/>
        <v>0.17443048927883154</v>
      </c>
      <c r="EY60">
        <f t="shared" si="838"/>
        <v>0.17377511393581468</v>
      </c>
      <c r="EZ60">
        <f t="shared" si="838"/>
        <v>0.17317150496330325</v>
      </c>
      <c r="FA60">
        <f t="shared" si="838"/>
        <v>0.17261562196707247</v>
      </c>
      <c r="FB60">
        <f t="shared" si="838"/>
        <v>0.17210373250860522</v>
      </c>
      <c r="FC60">
        <f t="shared" si="838"/>
        <v>0.17163238976554818</v>
      </c>
      <c r="FD60">
        <f t="shared" si="838"/>
        <v>0.17119841163645078</v>
      </c>
    </row>
    <row r="61" spans="1:160" x14ac:dyDescent="0.25">
      <c r="A61" t="s">
        <v>72</v>
      </c>
      <c r="AN61">
        <f t="shared" ref="AN61" si="839">LN(AN57/AJ57)/4*10+1</f>
        <v>3.4993203888151565</v>
      </c>
      <c r="AO61">
        <f t="shared" ref="AO61" si="840">LN(AO57/AK57)/4*10+1</f>
        <v>3.4991274257955438</v>
      </c>
      <c r="AP61">
        <f t="shared" ref="AP61" si="841">LN(AP57/AL57)/4*10+1</f>
        <v>3.4988796977644125</v>
      </c>
      <c r="AQ61">
        <f t="shared" ref="AQ61" si="842">LN(AQ57/AM57)/4*10+1</f>
        <v>3.4985616768978538</v>
      </c>
      <c r="AR61">
        <f t="shared" ref="AR61" si="843">LN(AR57/AN57)/4*10+1</f>
        <v>3.4981534424594427</v>
      </c>
      <c r="AS61">
        <f t="shared" ref="AS61" si="844">LN(AS57/AO57)/4*10+1</f>
        <v>3.497629444354486</v>
      </c>
      <c r="AT61">
        <f t="shared" ref="AT61" si="845">LN(AT57/AP57)/4*10+1</f>
        <v>3.496956922775099</v>
      </c>
      <c r="AU61">
        <f t="shared" ref="AU61" si="846">LN(AU57/AQ57)/4*10+1</f>
        <v>3.4960938909449331</v>
      </c>
      <c r="AV61">
        <f t="shared" ref="AV61" si="847">LN(AV57/AR57)/4*10+1</f>
        <v>3.4949865645678382</v>
      </c>
      <c r="AW61">
        <f t="shared" ref="AW61" si="848">LN(AW57/AS57)/4*10+1</f>
        <v>3.4935660934462751</v>
      </c>
      <c r="AX61">
        <f t="shared" ref="AX61" si="849">LN(AX57/AT57)/4*10+1</f>
        <v>3.4917444177184862</v>
      </c>
      <c r="AY61">
        <f t="shared" ref="AY61" si="850">LN(AY57/AU57)/4*10+1</f>
        <v>3.4894090338158454</v>
      </c>
      <c r="AZ61">
        <f t="shared" ref="AZ61" si="851">LN(AZ57/AV57)/4*10+1</f>
        <v>3.4501907932950022</v>
      </c>
      <c r="BA61">
        <f t="shared" ref="BA61" si="852">LN(BA57/AW57)/4*10+1</f>
        <v>3.4462705680090475</v>
      </c>
      <c r="BB61">
        <f t="shared" ref="BB61" si="853">LN(BB57/AX57)/4*10+1</f>
        <v>3.4412532443122585</v>
      </c>
      <c r="BC61">
        <f t="shared" ref="BC61" si="854">LN(BC57/AY57)/4*10+1</f>
        <v>3.4348376679096644</v>
      </c>
      <c r="BD61">
        <f t="shared" ref="BD61" si="855">LN(BD57/AZ57)/4*10+1</f>
        <v>3.4628693809224771</v>
      </c>
      <c r="BE61">
        <f t="shared" ref="BE61" si="856">LN(BE57/BA57)/4*10+1</f>
        <v>3.452507426859643</v>
      </c>
      <c r="BF61">
        <f t="shared" ref="BF61" si="857">LN(BF57/BB57)/4*10+1</f>
        <v>3.43931913124077</v>
      </c>
      <c r="BG61">
        <f t="shared" ref="BG61" si="858">LN(BG57/BC57)/4*10+1</f>
        <v>3.4225745261164642</v>
      </c>
      <c r="BH61">
        <f t="shared" ref="BH61" si="859">LN(BH57/BD57)/4*10+1</f>
        <v>3.4013804018949165</v>
      </c>
      <c r="BI61">
        <f t="shared" ref="BI61" si="860">LN(BI57/BE57)/4*10+1</f>
        <v>3.1571112611872039</v>
      </c>
      <c r="BJ61">
        <f t="shared" ref="BJ61" si="861">LN(BJ57/BF57)/4*10+1</f>
        <v>2.9118301380088694</v>
      </c>
      <c r="BK61">
        <f t="shared" ref="BK61" si="862">LN(BK57/BG57)/4*10+1</f>
        <v>2.6659390069740496</v>
      </c>
      <c r="BL61">
        <f t="shared" ref="BL61" si="863">LN(BL57/BH57)/4*10+1</f>
        <v>2.4200374792281578</v>
      </c>
      <c r="BM61">
        <f t="shared" ref="BM61" si="864">LN(BM57/BI57)/4*10+1</f>
        <v>2.3925197779598526</v>
      </c>
      <c r="BN61">
        <f t="shared" ref="BN61" si="865">LN(BN57/BJ57)/4*10+1</f>
        <v>2.3611898640915814</v>
      </c>
      <c r="BO61">
        <f t="shared" ref="BO61" si="866">LN(BO57/BK57)/4*10+1</f>
        <v>2.3256554542849721</v>
      </c>
      <c r="BP61">
        <f t="shared" ref="BP61" si="867">LN(BP57/BL57)/4*10+1</f>
        <v>2.2855216776159217</v>
      </c>
      <c r="BQ61">
        <f t="shared" ref="BQ61" si="868">LN(BQ57/BM57)/4*10+1</f>
        <v>2.1200785492745124</v>
      </c>
      <c r="BR61">
        <f t="shared" ref="BR61" si="869">LN(BR57/BN57)/4*10+1</f>
        <v>1.9542372752055028</v>
      </c>
      <c r="BS61">
        <f t="shared" ref="BS61" si="870">LN(BS57/BO57)/4*10+1</f>
        <v>1.788044873927721</v>
      </c>
      <c r="BT61">
        <f t="shared" ref="BT61" si="871">LN(BT57/BP57)/4*10+1</f>
        <v>1.6214378323119281</v>
      </c>
      <c r="BU61">
        <f t="shared" ref="BU61" si="872">LN(BU57/BQ57)/4*10+1</f>
        <v>1.5745004841167267</v>
      </c>
      <c r="BV61">
        <f t="shared" ref="BV61" si="873">LN(BV57/BR57)/4*10+1</f>
        <v>1.5214540387931488</v>
      </c>
      <c r="BW61">
        <f t="shared" ref="BW61" si="874">LN(BW57/BS57)/4*10+1</f>
        <v>1.4610401293461959</v>
      </c>
      <c r="BX61">
        <f t="shared" ref="BX61" si="875">LN(BX57/BT57)/4*10+1</f>
        <v>1.3916291114365822</v>
      </c>
      <c r="BY61">
        <f t="shared" ref="BY61" si="876">LN(BY57/BU57)/4*10+1</f>
        <v>1.3110959793256851</v>
      </c>
      <c r="BZ61">
        <f t="shared" ref="BZ61" si="877">LN(BZ57/BV57)/4*10+1</f>
        <v>1.2058478528456513</v>
      </c>
      <c r="CA61">
        <f t="shared" ref="CA61" si="878">LN(CA57/BW57)/4*10+1</f>
        <v>1.104420586436031</v>
      </c>
      <c r="CB61">
        <f t="shared" ref="CB61" si="879">LN(CB57/BX57)/4*10+1</f>
        <v>1.0080707284391555</v>
      </c>
      <c r="CC61">
        <f t="shared" ref="CC61" si="880">LN(CC57/BY57)/4*10+1</f>
        <v>0.91849766127619081</v>
      </c>
      <c r="CD61">
        <f t="shared" ref="CD61" si="881">LN(CD57/BZ57)/4*10+1</f>
        <v>0.84881616750488753</v>
      </c>
      <c r="CE61">
        <f t="shared" ref="CE61" si="882">LN(CE57/CA57)/4*10+1</f>
        <v>0.76995640871778681</v>
      </c>
      <c r="CF61">
        <f t="shared" ref="CF61" si="883">LN(CF57/CB57)/4*10+1</f>
        <v>0.68005763545689424</v>
      </c>
      <c r="CG61">
        <f t="shared" ref="CG61" si="884">LN(CG57/CC57)/4*10+1</f>
        <v>0.57670564173131567</v>
      </c>
      <c r="CH61">
        <f t="shared" ref="CH61" si="885">LN(CH57/CD57)/4*10+1</f>
        <v>0.56818771796815049</v>
      </c>
      <c r="CI61">
        <f t="shared" ref="CI61" si="886">LN(CI57/CE57)/4*10+1</f>
        <v>0.56962087372890657</v>
      </c>
      <c r="CJ61">
        <f t="shared" ref="CJ61" si="887">LN(CJ57/CF57)/4*10+1</f>
        <v>0.58375726168082787</v>
      </c>
      <c r="CK61">
        <f t="shared" ref="CK61" si="888">LN(CK57/CG57)/4*10+1</f>
        <v>0.61411406742143271</v>
      </c>
      <c r="CL61">
        <f t="shared" ref="CL61" si="889">LN(CL57/CH57)/4*10+1</f>
        <v>0.55376660439229042</v>
      </c>
      <c r="CM61">
        <f t="shared" ref="CM61" si="890">LN(CM57/CI57)/4*10+1</f>
        <v>0.4892854892558971</v>
      </c>
      <c r="CN61">
        <f t="shared" ref="CN61" si="891">LN(CN57/CJ57)/4*10+1</f>
        <v>0.42002544497069083</v>
      </c>
      <c r="CO61">
        <f t="shared" ref="CO61" si="892">LN(CO57/CK57)/4*10+1</f>
        <v>0.345139415515198</v>
      </c>
      <c r="CP61">
        <f t="shared" ref="CP61" si="893">LN(CP57/CL57)/4*10+1</f>
        <v>0.26349393466965854</v>
      </c>
      <c r="CQ61">
        <f t="shared" ref="CQ61" si="894">LN(CQ57/CM57)/4*10+1</f>
        <v>0.32336035562790644</v>
      </c>
      <c r="CR61">
        <f t="shared" ref="CR61" si="895">LN(CR57/CN57)/4*10+1</f>
        <v>0.39705312773087409</v>
      </c>
      <c r="CS61">
        <f t="shared" ref="CS61" si="896">LN(CS57/CO57)/4*10+1</f>
        <v>0.48653963459378002</v>
      </c>
      <c r="CT61">
        <f t="shared" ref="CT61" si="897">LN(CT57/CP57)/4*10+1</f>
        <v>0.59421415361633068</v>
      </c>
      <c r="CU61">
        <f t="shared" ref="CU61" si="898">LN(CU57/CQ57)/4*10+1</f>
        <v>0.57324506356478411</v>
      </c>
      <c r="CV61">
        <f t="shared" ref="CV61" si="899">LN(CV57/CR57)/4*10+1</f>
        <v>0.55299081886785895</v>
      </c>
      <c r="CW61">
        <f t="shared" ref="CW61" si="900">LN(CW57/CS57)/4*10+1</f>
        <v>0.53346752638568251</v>
      </c>
      <c r="CX61">
        <f t="shared" ref="CX61" si="901">LN(CX57/CT57)/4*10+1</f>
        <v>0.51468709428763604</v>
      </c>
      <c r="CY61">
        <f t="shared" ref="CY61" si="902">LN(CY57/CU57)/4*10+1</f>
        <v>0.49665730140153075</v>
      </c>
      <c r="CZ61">
        <f t="shared" ref="CZ61" si="903">LN(CZ57/CV57)/4*10+1</f>
        <v>0.4793819181290262</v>
      </c>
      <c r="DA61">
        <f t="shared" ref="DA61" si="904">LN(DA57/CW57)/4*10+1</f>
        <v>0.46286087468453785</v>
      </c>
      <c r="DB61">
        <f t="shared" ref="DB61" si="905">LN(DB57/CX57)/4*10+1</f>
        <v>0.4822664876141799</v>
      </c>
      <c r="DC61">
        <f t="shared" ref="DC61" si="906">LN(DC57/CY57)/4*10+1</f>
        <v>0.50370030476927508</v>
      </c>
      <c r="DD61">
        <f t="shared" ref="DD61" si="907">LN(DD57/CZ57)/4*10+1</f>
        <v>0.52727966931856407</v>
      </c>
      <c r="DE61">
        <f t="shared" ref="DE61" si="908">LN(DE57/DA57)/4*10+1</f>
        <v>0.55312108683946115</v>
      </c>
      <c r="DF61">
        <f t="shared" ref="DF61" si="909">LN(DF57/DB57)/4*10+1</f>
        <v>0.54616415890704639</v>
      </c>
      <c r="DG61">
        <f t="shared" ref="DG61" si="910">LN(DG57/DC57)/4*10+1</f>
        <v>0.54041489918533137</v>
      </c>
      <c r="DH61">
        <f t="shared" ref="DH61" si="911">LN(DH57/DD57)/4*10+1</f>
        <v>0.53585931253079599</v>
      </c>
      <c r="DI61">
        <f t="shared" ref="DI61" si="912">LN(DI57/DE57)/4*10+1</f>
        <v>0.532480135702186</v>
      </c>
      <c r="DJ61">
        <f t="shared" ref="DJ61" si="913">LN(DJ57/DF57)/4*10+1</f>
        <v>0.53025694464928086</v>
      </c>
      <c r="DK61">
        <f t="shared" ref="DK61" si="914">LN(DK57/DG57)/4*10+1</f>
        <v>0.52916623338183011</v>
      </c>
      <c r="DL61">
        <f t="shared" ref="DL61" si="915">LN(DL57/DH57)/4*10+1</f>
        <v>0.52918146711441794</v>
      </c>
      <c r="DM61">
        <f t="shared" ref="DM61" si="916">LN(DM57/DI57)/4*10+1</f>
        <v>0.53027311410058153</v>
      </c>
      <c r="DN61">
        <f t="shared" ref="DN61" si="917">LN(DN57/DJ57)/4*10+1</f>
        <v>0.53240866211416682</v>
      </c>
      <c r="DO61">
        <f t="shared" ref="DO61" si="918">LN(DO57/DK57)/4*10+1</f>
        <v>0.53555262683938765</v>
      </c>
      <c r="DP61">
        <f t="shared" ref="DP61" si="919">LN(DP57/DL57)/4*10+1</f>
        <v>0.53966656043164252</v>
      </c>
      <c r="DQ61">
        <f t="shared" ref="DQ61" si="920">LN(DQ57/DM57)/4*10+1</f>
        <v>0.54470906915183348</v>
      </c>
      <c r="DR61">
        <f t="shared" ref="DR61" si="921">LN(DR57/DN57)/4*10+1</f>
        <v>0.55063584921076558</v>
      </c>
      <c r="DS61">
        <f t="shared" ref="DS61" si="922">LN(DS57/DO57)/4*10+1</f>
        <v>0.48006666929486497</v>
      </c>
      <c r="DT61">
        <f t="shared" ref="DT61" si="923">LN(DT57/DP57)/4*10+1</f>
        <v>0.40639266579923494</v>
      </c>
      <c r="DU61">
        <f t="shared" ref="DU61" si="924">LN(DU57/DQ57)/4*10+1</f>
        <v>0.32951688529210577</v>
      </c>
      <c r="DV61">
        <f t="shared" ref="DV61" si="925">LN(DV57/DR57)/4*10+1</f>
        <v>0.24934765591926067</v>
      </c>
      <c r="DW61">
        <f t="shared" ref="DW61" si="926">LN(DW57/DS57)/4*10+1</f>
        <v>0.24313255795797051</v>
      </c>
      <c r="DX61">
        <f t="shared" ref="DX61" si="927">LN(DX57/DT57)/4*10+1</f>
        <v>0.23735209891279818</v>
      </c>
      <c r="DY61">
        <f t="shared" ref="DY61:EF61" si="928">LN(DY57/DU57)/4*10+1</f>
        <v>0.23198014745385642</v>
      </c>
      <c r="DZ61">
        <f t="shared" si="928"/>
        <v>0.22699153166309727</v>
      </c>
      <c r="EA61">
        <f t="shared" si="928"/>
        <v>0.22236209757956948</v>
      </c>
      <c r="EB61">
        <f t="shared" si="928"/>
        <v>0.21806874951950084</v>
      </c>
      <c r="EC61">
        <f t="shared" si="928"/>
        <v>0.21408947442429072</v>
      </c>
      <c r="ED61">
        <f t="shared" si="928"/>
        <v>0.2104033523946931</v>
      </c>
      <c r="EE61">
        <f t="shared" si="928"/>
        <v>0.20699055544058242</v>
      </c>
      <c r="EF61">
        <f t="shared" si="928"/>
        <v>0.20383233632446951</v>
      </c>
      <c r="EG61">
        <f>LN(EG57/EC57)/4*10+1</f>
        <v>0.20091100921444061</v>
      </c>
      <c r="EH61">
        <f t="shared" ref="EH61:FD61" si="929">LN(EH57/ED57)/4*10+1</f>
        <v>0.19820992369301937</v>
      </c>
      <c r="EI61">
        <f t="shared" si="929"/>
        <v>0.19571343349884573</v>
      </c>
      <c r="EJ61">
        <f t="shared" si="929"/>
        <v>0.19340686121628559</v>
      </c>
      <c r="EK61">
        <f t="shared" si="929"/>
        <v>0.19127645997143894</v>
      </c>
      <c r="EL61">
        <f t="shared" si="929"/>
        <v>0.18930937304716688</v>
      </c>
      <c r="EM61">
        <f t="shared" si="929"/>
        <v>0.18749359219760631</v>
      </c>
      <c r="EN61">
        <f t="shared" si="929"/>
        <v>0.18581791531872338</v>
      </c>
      <c r="EO61">
        <f t="shared" si="929"/>
        <v>0.18427190402380922</v>
      </c>
      <c r="EP61">
        <f t="shared" si="929"/>
        <v>0.18284584157511086</v>
      </c>
      <c r="EQ61">
        <f t="shared" si="929"/>
        <v>0.18153069153563106</v>
      </c>
      <c r="ER61">
        <f t="shared" si="929"/>
        <v>0.18031805743405316</v>
      </c>
      <c r="ES61">
        <f t="shared" si="929"/>
        <v>0.17920014366457648</v>
      </c>
      <c r="ET61">
        <f t="shared" si="929"/>
        <v>0.17816971779531499</v>
      </c>
      <c r="EU61">
        <f t="shared" si="929"/>
        <v>0.17722007440671539</v>
      </c>
      <c r="EV61">
        <f t="shared" si="929"/>
        <v>0.17634500054044622</v>
      </c>
      <c r="EW61">
        <f t="shared" si="929"/>
        <v>0.17553874281310855</v>
      </c>
      <c r="EX61">
        <f t="shared" si="929"/>
        <v>0.17479597621231191</v>
      </c>
      <c r="EY61">
        <f t="shared" si="929"/>
        <v>0.17411177457557281</v>
      </c>
      <c r="EZ61">
        <f t="shared" si="929"/>
        <v>0.17348158273589487</v>
      </c>
      <c r="FA61">
        <f t="shared" si="929"/>
        <v>0.17290119029729889</v>
      </c>
      <c r="FB61">
        <f t="shared" si="929"/>
        <v>0.17236670699790313</v>
      </c>
      <c r="FC61">
        <f t="shared" si="929"/>
        <v>0.17187453960819488</v>
      </c>
      <c r="FD61">
        <f t="shared" si="929"/>
        <v>0.17142137030215965</v>
      </c>
    </row>
    <row r="62" spans="1:160" x14ac:dyDescent="0.25">
      <c r="A62" t="s">
        <v>73</v>
      </c>
      <c r="AO62">
        <f t="shared" ref="AO62:CV62" si="930">LN(AO57/AJ57)/5*10+1</f>
        <v>3.4992120620030738</v>
      </c>
      <c r="AP62">
        <f t="shared" si="930"/>
        <v>3.4989883569480482</v>
      </c>
      <c r="AQ62">
        <f t="shared" si="930"/>
        <v>3.4987011719125798</v>
      </c>
      <c r="AR62">
        <f t="shared" si="930"/>
        <v>3.4983325145222253</v>
      </c>
      <c r="AS62">
        <f t="shared" si="930"/>
        <v>3.4978593064345378</v>
      </c>
      <c r="AT62">
        <f t="shared" si="930"/>
        <v>3.4972519545316922</v>
      </c>
      <c r="AU62">
        <f t="shared" si="930"/>
        <v>3.4964725264569965</v>
      </c>
      <c r="AV62">
        <f t="shared" si="930"/>
        <v>3.495472424658213</v>
      </c>
      <c r="AW62">
        <f t="shared" si="930"/>
        <v>3.4941894272240037</v>
      </c>
      <c r="AX62">
        <f t="shared" si="930"/>
        <v>3.4925439332228927</v>
      </c>
      <c r="AY62">
        <f t="shared" si="930"/>
        <v>3.4904342152895937</v>
      </c>
      <c r="AZ62">
        <f t="shared" si="930"/>
        <v>3.4587499465382678</v>
      </c>
      <c r="BA62">
        <f t="shared" si="930"/>
        <v>3.4552166299769711</v>
      </c>
      <c r="BB62">
        <f t="shared" si="930"/>
        <v>3.4506936539156792</v>
      </c>
      <c r="BC62">
        <f t="shared" si="930"/>
        <v>3.444908815442536</v>
      </c>
      <c r="BD62">
        <f t="shared" si="930"/>
        <v>3.4375182242235729</v>
      </c>
      <c r="BE62">
        <f t="shared" si="930"/>
        <v>3.4570699368286837</v>
      </c>
      <c r="BF62">
        <f t="shared" si="930"/>
        <v>3.4451325045010575</v>
      </c>
      <c r="BG62">
        <f t="shared" si="930"/>
        <v>3.4299658408859006</v>
      </c>
      <c r="BH62">
        <f t="shared" si="930"/>
        <v>3.4107524114117749</v>
      </c>
      <c r="BI62">
        <f t="shared" si="930"/>
        <v>3.2124634410404651</v>
      </c>
      <c r="BJ62">
        <f t="shared" si="930"/>
        <v>3.0125906734204384</v>
      </c>
      <c r="BK62">
        <f t="shared" si="930"/>
        <v>2.8112617414725247</v>
      </c>
      <c r="BL62">
        <f t="shared" si="930"/>
        <v>2.6087227739011301</v>
      </c>
      <c r="BM62">
        <f t="shared" si="930"/>
        <v>2.405374941892414</v>
      </c>
      <c r="BN62">
        <f t="shared" si="930"/>
        <v>2.3758535557439404</v>
      </c>
      <c r="BO62">
        <f t="shared" si="930"/>
        <v>2.3423219944934064</v>
      </c>
      <c r="BP62">
        <f t="shared" si="930"/>
        <v>2.3043889104146271</v>
      </c>
      <c r="BQ62">
        <f t="shared" si="930"/>
        <v>2.1654077979294977</v>
      </c>
      <c r="BR62">
        <f t="shared" si="930"/>
        <v>2.0252275535404616</v>
      </c>
      <c r="BS62">
        <f t="shared" si="930"/>
        <v>1.8838060023623184</v>
      </c>
      <c r="BT62">
        <f t="shared" si="930"/>
        <v>1.741014812836192</v>
      </c>
      <c r="BU62">
        <f t="shared" si="930"/>
        <v>1.5965908431301417</v>
      </c>
      <c r="BV62">
        <f t="shared" si="930"/>
        <v>1.54632794515537</v>
      </c>
      <c r="BW62">
        <f t="shared" si="930"/>
        <v>1.489248285674873</v>
      </c>
      <c r="BX62">
        <f t="shared" si="930"/>
        <v>1.4238822028432807</v>
      </c>
      <c r="BY62">
        <f t="shared" si="930"/>
        <v>1.3483173607411469</v>
      </c>
      <c r="BZ62">
        <f t="shared" si="930"/>
        <v>1.2514058401385095</v>
      </c>
      <c r="CA62">
        <f t="shared" si="930"/>
        <v>1.1556215237891792</v>
      </c>
      <c r="CB62">
        <f t="shared" si="930"/>
        <v>1.0615066821176478</v>
      </c>
      <c r="CC62">
        <f t="shared" si="930"/>
        <v>0.96981220061283413</v>
      </c>
      <c r="CD62">
        <f t="shared" si="930"/>
        <v>0.88158199068187182</v>
      </c>
      <c r="CE62">
        <f t="shared" si="930"/>
        <v>0.80690836848688763</v>
      </c>
      <c r="CF62">
        <f t="shared" si="930"/>
        <v>0.72201632133433835</v>
      </c>
      <c r="CG62">
        <f t="shared" si="930"/>
        <v>0.62472013124656234</v>
      </c>
      <c r="CH62">
        <f t="shared" si="930"/>
        <v>0.60133403603543933</v>
      </c>
      <c r="CI62">
        <f t="shared" si="930"/>
        <v>0.58355213346610291</v>
      </c>
      <c r="CJ62">
        <f t="shared" si="930"/>
        <v>0.5730570037047712</v>
      </c>
      <c r="CK62">
        <f t="shared" si="930"/>
        <v>0.5719652768181932</v>
      </c>
      <c r="CL62">
        <f t="shared" si="930"/>
        <v>0.58298280616421905</v>
      </c>
      <c r="CM62">
        <f t="shared" si="930"/>
        <v>0.52043035049630004</v>
      </c>
      <c r="CN62">
        <f t="shared" si="930"/>
        <v>0.4533806606981986</v>
      </c>
      <c r="CO62">
        <f t="shared" si="930"/>
        <v>0.38107099988568938</v>
      </c>
      <c r="CP62">
        <f t="shared" si="930"/>
        <v>0.30248669996279975</v>
      </c>
      <c r="CQ62">
        <f t="shared" si="930"/>
        <v>0.33610535148479292</v>
      </c>
      <c r="CR62">
        <f t="shared" si="930"/>
        <v>0.37959477147818022</v>
      </c>
      <c r="CS62">
        <f t="shared" si="930"/>
        <v>0.43428235158416062</v>
      </c>
      <c r="CT62">
        <f t="shared" si="930"/>
        <v>0.50174649044370578</v>
      </c>
      <c r="CU62">
        <f t="shared" si="930"/>
        <v>0.58390625460089363</v>
      </c>
      <c r="CV62">
        <f t="shared" si="930"/>
        <v>0.56329914207014198</v>
      </c>
      <c r="CW62">
        <f t="shared" ref="CW62:EF62" si="931">LN(CW57/CR57)/5*10+1</f>
        <v>0.54341387050800738</v>
      </c>
      <c r="CX62">
        <f t="shared" si="931"/>
        <v>0.52426445819879075</v>
      </c>
      <c r="CY62">
        <f t="shared" si="931"/>
        <v>0.5058607728290534</v>
      </c>
      <c r="CZ62">
        <f t="shared" si="931"/>
        <v>0.48820862572153578</v>
      </c>
      <c r="DA62">
        <f t="shared" si="931"/>
        <v>0.47130991516135057</v>
      </c>
      <c r="DB62">
        <f t="shared" si="931"/>
        <v>0.48330362718158859</v>
      </c>
      <c r="DC62">
        <f t="shared" si="931"/>
        <v>0.49707134121436436</v>
      </c>
      <c r="DD62">
        <f t="shared" si="931"/>
        <v>0.51270652005516248</v>
      </c>
      <c r="DE62">
        <f t="shared" si="931"/>
        <v>0.53030125012969842</v>
      </c>
      <c r="DF62">
        <f t="shared" si="931"/>
        <v>0.54994625455959567</v>
      </c>
      <c r="DG62">
        <f t="shared" si="931"/>
        <v>0.54359007047128571</v>
      </c>
      <c r="DH62">
        <f t="shared" si="931"/>
        <v>0.53843372626437935</v>
      </c>
      <c r="DI62">
        <f t="shared" si="931"/>
        <v>0.53446162323659574</v>
      </c>
      <c r="DJ62">
        <f t="shared" si="931"/>
        <v>0.53165494080745135</v>
      </c>
      <c r="DK62">
        <f t="shared" si="931"/>
        <v>0.52999173005111277</v>
      </c>
      <c r="DL62">
        <f t="shared" si="931"/>
        <v>0.52944698060764861</v>
      </c>
      <c r="DM62">
        <f t="shared" si="931"/>
        <v>0.52999266449242444</v>
      </c>
      <c r="DN62">
        <f t="shared" si="931"/>
        <v>0.53159776193703623</v>
      </c>
      <c r="DO62">
        <f t="shared" si="931"/>
        <v>0.5342282758031982</v>
      </c>
      <c r="DP62">
        <f t="shared" si="931"/>
        <v>0.53784724224749891</v>
      </c>
      <c r="DQ62">
        <f t="shared" si="931"/>
        <v>0.54241474612235652</v>
      </c>
      <c r="DR62">
        <f t="shared" si="931"/>
        <v>0.54788795002518342</v>
      </c>
      <c r="DS62">
        <f t="shared" si="931"/>
        <v>0.49235468154775675</v>
      </c>
      <c r="DT62">
        <f t="shared" si="931"/>
        <v>0.43451927341537633</v>
      </c>
      <c r="DU62">
        <f t="shared" si="931"/>
        <v>0.37429500601072718</v>
      </c>
      <c r="DV62">
        <f t="shared" si="931"/>
        <v>0.31159881943912537</v>
      </c>
      <c r="DW62">
        <f t="shared" si="931"/>
        <v>0.24635204854552095</v>
      </c>
      <c r="DX62">
        <f t="shared" si="931"/>
        <v>0.24034761710972308</v>
      </c>
      <c r="DY62">
        <f t="shared" si="931"/>
        <v>0.23476499133442452</v>
      </c>
      <c r="DZ62">
        <f t="shared" si="931"/>
        <v>0.22957853653591842</v>
      </c>
      <c r="EA62">
        <f t="shared" si="931"/>
        <v>0.22476360187376798</v>
      </c>
      <c r="EB62">
        <f t="shared" si="931"/>
        <v>0.22029657035894723</v>
      </c>
      <c r="EC62">
        <f t="shared" si="931"/>
        <v>0.21615489174361857</v>
      </c>
      <c r="ED62">
        <f t="shared" si="931"/>
        <v>0.21231710048858776</v>
      </c>
      <c r="EE62">
        <f t="shared" si="931"/>
        <v>0.20876282089575626</v>
      </c>
      <c r="EF62">
        <f t="shared" si="931"/>
        <v>0.20547276135486692</v>
      </c>
      <c r="EG62">
        <f>LN(EG57/EB57)/5*10+1</f>
        <v>0.20242869949957021</v>
      </c>
      <c r="EH62">
        <f t="shared" ref="EH62:FD62" si="932">LN(EH57/EC57)/5*10+1</f>
        <v>0.19961345990357049</v>
      </c>
      <c r="EI62">
        <f t="shared" si="932"/>
        <v>0.19701088577907844</v>
      </c>
      <c r="EJ62">
        <f t="shared" si="932"/>
        <v>0.19460580597542931</v>
      </c>
      <c r="EK62">
        <f t="shared" si="932"/>
        <v>0.19238399841714604</v>
      </c>
      <c r="EL62">
        <f t="shared" si="932"/>
        <v>0.19033215096975165</v>
      </c>
      <c r="EM62">
        <f t="shared" si="932"/>
        <v>0.18843782058274794</v>
      </c>
      <c r="EN62">
        <f t="shared" si="932"/>
        <v>0.18668939143133167</v>
      </c>
      <c r="EO62">
        <f t="shared" si="932"/>
        <v>0.18507603266316441</v>
      </c>
      <c r="EP62">
        <f t="shared" si="932"/>
        <v>0.18358765625268947</v>
      </c>
      <c r="EQ62">
        <f t="shared" si="932"/>
        <v>0.1822148753735191</v>
      </c>
      <c r="ER62">
        <f t="shared" si="932"/>
        <v>0.18094896362048907</v>
      </c>
      <c r="ES62">
        <f t="shared" si="932"/>
        <v>0.17978181533984716</v>
      </c>
      <c r="ET62">
        <f t="shared" si="932"/>
        <v>0.17870590726989399</v>
      </c>
      <c r="EU62">
        <f t="shared" si="932"/>
        <v>0.17771426163880255</v>
      </c>
      <c r="EV62">
        <f t="shared" si="932"/>
        <v>0.17680041082434128</v>
      </c>
      <c r="EW62">
        <f t="shared" si="932"/>
        <v>0.17595836364309125</v>
      </c>
      <c r="EX62">
        <f t="shared" si="932"/>
        <v>0.17518257330808251</v>
      </c>
      <c r="EY62">
        <f t="shared" si="932"/>
        <v>0.17446790706300852</v>
      </c>
      <c r="EZ62">
        <f t="shared" si="932"/>
        <v>0.17380961748768509</v>
      </c>
      <c r="FA62">
        <f t="shared" si="932"/>
        <v>0.17320331544857326</v>
      </c>
      <c r="FB62">
        <f t="shared" si="932"/>
        <v>0.17264494465591784</v>
      </c>
      <c r="FC62">
        <f t="shared" si="932"/>
        <v>0.17213075777971498</v>
      </c>
      <c r="FD62">
        <f t="shared" si="932"/>
        <v>0.17165729406895491</v>
      </c>
    </row>
    <row r="63" spans="1:160" x14ac:dyDescent="0.25">
      <c r="A63" t="s">
        <v>74</v>
      </c>
      <c r="AP63">
        <f t="shared" ref="AP63:CV63" si="933">LN(AP57/AJ57)/6*10+1</f>
        <v>3.4990820652622387</v>
      </c>
      <c r="AQ63">
        <f t="shared" si="933"/>
        <v>3.498821475540915</v>
      </c>
      <c r="AR63">
        <f t="shared" si="933"/>
        <v>3.498486954097102</v>
      </c>
      <c r="AS63">
        <f t="shared" si="933"/>
        <v>3.4980575558243405</v>
      </c>
      <c r="AT63">
        <f t="shared" si="933"/>
        <v>3.4975064212355345</v>
      </c>
      <c r="AU63">
        <f t="shared" si="933"/>
        <v>3.4967991189738417</v>
      </c>
      <c r="AV63">
        <f t="shared" si="933"/>
        <v>3.4958915319660524</v>
      </c>
      <c r="AW63">
        <f t="shared" si="933"/>
        <v>3.494727166856622</v>
      </c>
      <c r="AX63">
        <f t="shared" si="933"/>
        <v>3.4932337380748968</v>
      </c>
      <c r="AY63">
        <f t="shared" si="933"/>
        <v>3.4913188452814143</v>
      </c>
      <c r="AZ63">
        <f t="shared" si="933"/>
        <v>3.4647141123126546</v>
      </c>
      <c r="BA63">
        <f t="shared" si="933"/>
        <v>3.4615116182326977</v>
      </c>
      <c r="BB63">
        <f t="shared" si="933"/>
        <v>3.4574115245711772</v>
      </c>
      <c r="BC63">
        <f t="shared" si="933"/>
        <v>3.4521665615903401</v>
      </c>
      <c r="BD63">
        <f t="shared" si="933"/>
        <v>3.445464087781982</v>
      </c>
      <c r="BE63">
        <f t="shared" si="933"/>
        <v>3.4369105469285621</v>
      </c>
      <c r="BF63">
        <f t="shared" si="933"/>
        <v>3.4501637498683557</v>
      </c>
      <c r="BG63">
        <f t="shared" si="933"/>
        <v>3.4363692003286186</v>
      </c>
      <c r="BH63">
        <f t="shared" si="933"/>
        <v>3.4188821928370867</v>
      </c>
      <c r="BI63">
        <f t="shared" si="933"/>
        <v>3.2517596091135892</v>
      </c>
      <c r="BJ63">
        <f t="shared" si="933"/>
        <v>3.0828042545926175</v>
      </c>
      <c r="BK63">
        <f t="shared" si="933"/>
        <v>2.9119902537382227</v>
      </c>
      <c r="BL63">
        <f t="shared" si="933"/>
        <v>2.7393610914953452</v>
      </c>
      <c r="BM63">
        <f t="shared" si="933"/>
        <v>2.5650564436758474</v>
      </c>
      <c r="BN63">
        <f t="shared" si="933"/>
        <v>2.3893438960570603</v>
      </c>
      <c r="BO63">
        <f t="shared" si="933"/>
        <v>2.3576863824700682</v>
      </c>
      <c r="BP63">
        <f t="shared" si="933"/>
        <v>2.3218221179000462</v>
      </c>
      <c r="BQ63">
        <f t="shared" si="933"/>
        <v>2.2011494718761559</v>
      </c>
      <c r="BR63">
        <f t="shared" si="933"/>
        <v>2.0788104267086238</v>
      </c>
      <c r="BS63">
        <f t="shared" si="933"/>
        <v>1.9547031131153143</v>
      </c>
      <c r="BT63">
        <f t="shared" si="933"/>
        <v>1.8286540967136111</v>
      </c>
      <c r="BU63">
        <f t="shared" si="933"/>
        <v>1.7003794917639927</v>
      </c>
      <c r="BV63">
        <f t="shared" si="933"/>
        <v>1.5694320008267753</v>
      </c>
      <c r="BW63">
        <f t="shared" si="933"/>
        <v>1.5153441664964364</v>
      </c>
      <c r="BX63">
        <f t="shared" si="933"/>
        <v>1.4535819875343305</v>
      </c>
      <c r="BY63">
        <f t="shared" si="933"/>
        <v>1.3824135620293019</v>
      </c>
      <c r="BZ63">
        <f t="shared" si="933"/>
        <v>1.2923720145159243</v>
      </c>
      <c r="CA63">
        <f t="shared" si="933"/>
        <v>1.20195756804264</v>
      </c>
      <c r="CB63">
        <f t="shared" si="933"/>
        <v>1.1113264472983351</v>
      </c>
      <c r="CC63">
        <f t="shared" si="933"/>
        <v>1.0207185833159649</v>
      </c>
      <c r="CD63">
        <f t="shared" si="933"/>
        <v>0.93049671856146099</v>
      </c>
      <c r="CE63">
        <f t="shared" si="933"/>
        <v>0.84119785430404115</v>
      </c>
      <c r="CF63">
        <f t="shared" si="933"/>
        <v>0.76079963570583042</v>
      </c>
      <c r="CG63">
        <f t="shared" si="933"/>
        <v>0.66890862017948782</v>
      </c>
      <c r="CH63">
        <f t="shared" si="933"/>
        <v>0.63724137824745763</v>
      </c>
      <c r="CI63">
        <f t="shared" si="933"/>
        <v>0.60861332927251821</v>
      </c>
      <c r="CJ63">
        <f t="shared" si="933"/>
        <v>0.58409369848979065</v>
      </c>
      <c r="CK63">
        <f t="shared" si="933"/>
        <v>0.56501372598191835</v>
      </c>
      <c r="CL63">
        <f t="shared" si="933"/>
        <v>0.55304735753772172</v>
      </c>
      <c r="CM63">
        <f t="shared" si="933"/>
        <v>0.55033322762223913</v>
      </c>
      <c r="CN63">
        <f t="shared" si="933"/>
        <v>0.48531884982481777</v>
      </c>
      <c r="CO63">
        <f t="shared" si="933"/>
        <v>0.41535942050611285</v>
      </c>
      <c r="CP63">
        <f t="shared" si="933"/>
        <v>0.33953847286360872</v>
      </c>
      <c r="CQ63">
        <f t="shared" si="933"/>
        <v>0.35649741975988825</v>
      </c>
      <c r="CR63">
        <f t="shared" si="933"/>
        <v>0.38084319871720673</v>
      </c>
      <c r="CS63">
        <f t="shared" si="933"/>
        <v>0.41352885073136825</v>
      </c>
      <c r="CT63">
        <f t="shared" si="933"/>
        <v>0.45566427862736869</v>
      </c>
      <c r="CU63">
        <f t="shared" si="933"/>
        <v>0.50856785179294539</v>
      </c>
      <c r="CV63">
        <f t="shared" si="933"/>
        <v>0.57384112151600686</v>
      </c>
      <c r="CW63">
        <f t="shared" ref="CW63:EF63" si="934">LN(CW57/CQ57)/6*10+1</f>
        <v>0.55360029790321863</v>
      </c>
      <c r="CX63">
        <f t="shared" si="934"/>
        <v>0.53408692299854366</v>
      </c>
      <c r="CY63">
        <f t="shared" si="934"/>
        <v>0.5153129629981128</v>
      </c>
      <c r="CZ63">
        <f t="shared" si="934"/>
        <v>0.49728629785780387</v>
      </c>
      <c r="DA63">
        <f t="shared" si="934"/>
        <v>0.48001083864972105</v>
      </c>
      <c r="DB63">
        <f t="shared" si="934"/>
        <v>0.48693736882942407</v>
      </c>
      <c r="DC63">
        <f t="shared" si="934"/>
        <v>0.49546814858717425</v>
      </c>
      <c r="DD63">
        <f t="shared" si="934"/>
        <v>0.50568134787842267</v>
      </c>
      <c r="DE63">
        <f t="shared" si="934"/>
        <v>0.51765336227500813</v>
      </c>
      <c r="DF63">
        <f t="shared" si="934"/>
        <v>0.5314588626814376</v>
      </c>
      <c r="DG63">
        <f t="shared" si="934"/>
        <v>0.54717083158770352</v>
      </c>
      <c r="DH63">
        <f t="shared" si="934"/>
        <v>0.54140989782283322</v>
      </c>
      <c r="DI63">
        <f t="shared" si="934"/>
        <v>0.53683991623028193</v>
      </c>
      <c r="DJ63">
        <f t="shared" si="934"/>
        <v>0.53344371290191539</v>
      </c>
      <c r="DK63">
        <f t="shared" si="934"/>
        <v>0.53120092928261609</v>
      </c>
      <c r="DL63">
        <f t="shared" si="934"/>
        <v>0.53008810329441436</v>
      </c>
      <c r="DM63">
        <f t="shared" si="934"/>
        <v>0.53007872617378216</v>
      </c>
      <c r="DN63">
        <f t="shared" si="934"/>
        <v>0.53114327929082927</v>
      </c>
      <c r="DO63">
        <f t="shared" si="934"/>
        <v>0.53324925670741741</v>
      </c>
      <c r="DP63">
        <f t="shared" si="934"/>
        <v>0.5363611804826558</v>
      </c>
      <c r="DQ63">
        <f t="shared" si="934"/>
        <v>0.54044061668711774</v>
      </c>
      <c r="DR63">
        <f t="shared" si="934"/>
        <v>0.54544620068839467</v>
      </c>
      <c r="DS63">
        <f t="shared" si="934"/>
        <v>0.49977829350360636</v>
      </c>
      <c r="DT63">
        <f t="shared" si="934"/>
        <v>0.45235051627270084</v>
      </c>
      <c r="DU63">
        <f t="shared" si="934"/>
        <v>0.40308345565559645</v>
      </c>
      <c r="DV63">
        <f t="shared" si="934"/>
        <v>0.35190026434680632</v>
      </c>
      <c r="DW63">
        <f t="shared" si="934"/>
        <v>0.29872728604103138</v>
      </c>
      <c r="DX63">
        <f t="shared" si="934"/>
        <v>0.24349468274072261</v>
      </c>
      <c r="DY63">
        <f t="shared" si="934"/>
        <v>0.23769244109492405</v>
      </c>
      <c r="DZ63">
        <f t="shared" si="934"/>
        <v>0.23229950825604795</v>
      </c>
      <c r="EA63">
        <f t="shared" si="934"/>
        <v>0.22729076089934053</v>
      </c>
      <c r="EB63">
        <f t="shared" si="934"/>
        <v>0.22264207847421624</v>
      </c>
      <c r="EC63">
        <f t="shared" si="934"/>
        <v>0.21833038540580418</v>
      </c>
      <c r="ED63">
        <f t="shared" si="934"/>
        <v>0.21433367724397778</v>
      </c>
      <c r="EE63">
        <f t="shared" si="934"/>
        <v>0.21063103289049123</v>
      </c>
      <c r="EF63">
        <f t="shared" si="934"/>
        <v>0.20720261491513103</v>
      </c>
      <c r="EG63">
        <f>LN(EG57/EA57)/6*10+1</f>
        <v>0.20402965982905119</v>
      </c>
      <c r="EH63">
        <f t="shared" ref="EH63:FD63" si="935">LN(EH57/EB57)/6*10+1</f>
        <v>0.20109446002632358</v>
      </c>
      <c r="EI63">
        <f t="shared" si="935"/>
        <v>0.19838033894019425</v>
      </c>
      <c r="EJ63">
        <f t="shared" si="935"/>
        <v>0.19587162079619258</v>
      </c>
      <c r="EK63">
        <f t="shared" si="935"/>
        <v>0.19355359618295553</v>
      </c>
      <c r="EL63">
        <f t="shared" si="935"/>
        <v>0.19141248450812198</v>
      </c>
      <c r="EM63">
        <f t="shared" si="935"/>
        <v>0.18943539426230505</v>
      </c>
      <c r="EN63">
        <f t="shared" si="935"/>
        <v>0.18761028187999529</v>
      </c>
      <c r="EO63">
        <f t="shared" si="935"/>
        <v>0.18592590986626445</v>
      </c>
      <c r="EP63">
        <f t="shared" si="935"/>
        <v>0.18437180474733883</v>
      </c>
      <c r="EQ63">
        <f t="shared" si="935"/>
        <v>0.18293821530509979</v>
      </c>
      <c r="ER63">
        <f t="shared" si="935"/>
        <v>0.18161607147125292</v>
      </c>
      <c r="ES63">
        <f t="shared" si="935"/>
        <v>0.18039694417757801</v>
      </c>
      <c r="ET63">
        <f t="shared" si="935"/>
        <v>0.17927300639840005</v>
      </c>
      <c r="EU63">
        <f t="shared" si="935"/>
        <v>0.17823699556037043</v>
      </c>
      <c r="EV63">
        <f t="shared" si="935"/>
        <v>0.17728217744814323</v>
      </c>
      <c r="EW63">
        <f t="shared" si="935"/>
        <v>0.17640231169589615</v>
      </c>
      <c r="EX63">
        <f t="shared" si="935"/>
        <v>0.17559161891723885</v>
      </c>
      <c r="EY63">
        <f t="shared" si="935"/>
        <v>0.17484474950103446</v>
      </c>
      <c r="EZ63">
        <f t="shared" si="935"/>
        <v>0.1741567540751966</v>
      </c>
      <c r="FA63">
        <f t="shared" si="935"/>
        <v>0.173523055622952</v>
      </c>
      <c r="FB63">
        <f t="shared" si="935"/>
        <v>0.17293942322221001</v>
      </c>
      <c r="FC63">
        <f t="shared" si="935"/>
        <v>0.1724019473644256</v>
      </c>
      <c r="FD63">
        <f t="shared" si="935"/>
        <v>0.17190701680176157</v>
      </c>
    </row>
    <row r="64" spans="1:160" x14ac:dyDescent="0.25">
      <c r="A64" t="s">
        <v>75</v>
      </c>
      <c r="AQ64">
        <f t="shared" ref="AQ64:CV64" si="936">LN(AQ57/AJ57)/7*10+1</f>
        <v>3.4989256371540973</v>
      </c>
      <c r="AR64">
        <f t="shared" si="936"/>
        <v>3.4986206740378862</v>
      </c>
      <c r="AS64">
        <f t="shared" si="936"/>
        <v>3.4982292124167897</v>
      </c>
      <c r="AT64">
        <f t="shared" si="936"/>
        <v>3.497726761455223</v>
      </c>
      <c r="AU64">
        <f t="shared" si="936"/>
        <v>3.497081924085399</v>
      </c>
      <c r="AV64">
        <f t="shared" si="936"/>
        <v>3.4962544676220539</v>
      </c>
      <c r="AW64">
        <f t="shared" si="936"/>
        <v>3.4951928670921397</v>
      </c>
      <c r="AX64">
        <f t="shared" si="936"/>
        <v>3.4938311847812988</v>
      </c>
      <c r="AY64">
        <f t="shared" si="936"/>
        <v>3.4920851191462008</v>
      </c>
      <c r="AZ64">
        <f t="shared" si="936"/>
        <v>3.4691466670166347</v>
      </c>
      <c r="BA64">
        <f t="shared" si="936"/>
        <v>3.4662292357972531</v>
      </c>
      <c r="BB64">
        <f t="shared" si="936"/>
        <v>3.4624936724197704</v>
      </c>
      <c r="BC64">
        <f t="shared" si="936"/>
        <v>3.4577143210558154</v>
      </c>
      <c r="BD64">
        <f t="shared" si="936"/>
        <v>3.4516056884316071</v>
      </c>
      <c r="BE64">
        <f t="shared" si="936"/>
        <v>3.4438080981636285</v>
      </c>
      <c r="BF64">
        <f t="shared" si="936"/>
        <v>3.4338708709482986</v>
      </c>
      <c r="BG64">
        <f t="shared" si="936"/>
        <v>3.4419335969537941</v>
      </c>
      <c r="BH64">
        <f t="shared" si="936"/>
        <v>3.4259541649378185</v>
      </c>
      <c r="BI64">
        <f t="shared" si="936"/>
        <v>3.281441250663597</v>
      </c>
      <c r="BJ64">
        <f t="shared" si="936"/>
        <v>3.1350094252907019</v>
      </c>
      <c r="BK64">
        <f t="shared" si="936"/>
        <v>2.9865448118404068</v>
      </c>
      <c r="BL64">
        <f t="shared" si="936"/>
        <v>2.8359713377198266</v>
      </c>
      <c r="BM64">
        <f t="shared" si="936"/>
        <v>2.6832701916459296</v>
      </c>
      <c r="BN64">
        <f t="shared" si="936"/>
        <v>2.5285039041336255</v>
      </c>
      <c r="BO64">
        <f t="shared" si="936"/>
        <v>2.3718448417775813</v>
      </c>
      <c r="BP64">
        <f t="shared" si="936"/>
        <v>2.3379201471076652</v>
      </c>
      <c r="BQ64">
        <f t="shared" si="936"/>
        <v>2.2308407123691545</v>
      </c>
      <c r="BR64">
        <f t="shared" si="936"/>
        <v>2.1218172002658848</v>
      </c>
      <c r="BS64">
        <f t="shared" si="936"/>
        <v>2.0107062101773319</v>
      </c>
      <c r="BT64">
        <f t="shared" si="936"/>
        <v>1.8973018924517087</v>
      </c>
      <c r="BU64">
        <f t="shared" si="936"/>
        <v>1.7813039238120947</v>
      </c>
      <c r="BV64">
        <f t="shared" si="936"/>
        <v>1.662273534270557</v>
      </c>
      <c r="BW64">
        <f t="shared" si="936"/>
        <v>1.5395738968803458</v>
      </c>
      <c r="BX64">
        <f t="shared" si="936"/>
        <v>1.481045070830034</v>
      </c>
      <c r="BY64">
        <f t="shared" si="936"/>
        <v>1.41379461188077</v>
      </c>
      <c r="BZ64">
        <f t="shared" si="936"/>
        <v>1.3295895222236598</v>
      </c>
      <c r="CA64">
        <f t="shared" si="936"/>
        <v>1.2441354706655479</v>
      </c>
      <c r="CB64">
        <f t="shared" si="936"/>
        <v>1.1573709247285648</v>
      </c>
      <c r="CC64">
        <f t="shared" si="936"/>
        <v>1.0692481104425084</v>
      </c>
      <c r="CD64">
        <f t="shared" si="936"/>
        <v>0.97974725831434073</v>
      </c>
      <c r="CE64">
        <f t="shared" si="936"/>
        <v>0.88889392625480768</v>
      </c>
      <c r="CF64">
        <f t="shared" si="936"/>
        <v>0.79677758537497012</v>
      </c>
      <c r="CG64">
        <f t="shared" si="936"/>
        <v>0.70973827552003121</v>
      </c>
      <c r="CH64">
        <f t="shared" si="936"/>
        <v>0.67332847633269444</v>
      </c>
      <c r="CI64">
        <f t="shared" si="936"/>
        <v>0.63835115213466542</v>
      </c>
      <c r="CJ64">
        <f t="shared" si="936"/>
        <v>0.60549735703476271</v>
      </c>
      <c r="CK64">
        <f t="shared" si="936"/>
        <v>0.57562278975805703</v>
      </c>
      <c r="CL64">
        <f t="shared" si="936"/>
        <v>0.54979144528955348</v>
      </c>
      <c r="CM64">
        <f t="shared" si="936"/>
        <v>0.5293384971626669</v>
      </c>
      <c r="CN64">
        <f t="shared" si="936"/>
        <v>0.5159658160286914</v>
      </c>
      <c r="CO64">
        <f t="shared" si="936"/>
        <v>0.44816661692779847</v>
      </c>
      <c r="CP64">
        <f t="shared" si="936"/>
        <v>0.37486176582712605</v>
      </c>
      <c r="CQ64">
        <f t="shared" si="936"/>
        <v>0.38054026513242634</v>
      </c>
      <c r="CR64">
        <f t="shared" si="936"/>
        <v>0.39193099334837223</v>
      </c>
      <c r="CS64">
        <f t="shared" si="936"/>
        <v>0.40975120561436396</v>
      </c>
      <c r="CT64">
        <f t="shared" si="936"/>
        <v>0.43482100260451684</v>
      </c>
      <c r="CU64">
        <f t="shared" si="936"/>
        <v>0.46809433290047953</v>
      </c>
      <c r="CV64">
        <f t="shared" si="936"/>
        <v>0.51070322383560696</v>
      </c>
      <c r="CW64">
        <f t="shared" ref="CW64:EF64" si="937">LN(CW57/CP57)/7*10+1</f>
        <v>0.56402182945209189</v>
      </c>
      <c r="CX64">
        <f t="shared" si="937"/>
        <v>0.54415056755293367</v>
      </c>
      <c r="CY64">
        <f t="shared" si="937"/>
        <v>0.5250110035694262</v>
      </c>
      <c r="CZ64">
        <f t="shared" si="937"/>
        <v>0.50661310014146177</v>
      </c>
      <c r="DA64">
        <f t="shared" si="937"/>
        <v>0.48896281291963883</v>
      </c>
      <c r="DB64">
        <f t="shared" si="937"/>
        <v>0.49216280986687422</v>
      </c>
      <c r="DC64">
        <f t="shared" si="937"/>
        <v>0.49684499551309247</v>
      </c>
      <c r="DD64">
        <f t="shared" si="937"/>
        <v>0.50307718181739425</v>
      </c>
      <c r="DE64">
        <f t="shared" si="937"/>
        <v>0.51092509437782452</v>
      </c>
      <c r="DF64">
        <f t="shared" si="937"/>
        <v>0.52045244272716906</v>
      </c>
      <c r="DG64">
        <f t="shared" si="937"/>
        <v>0.53172098468812412</v>
      </c>
      <c r="DH64">
        <f t="shared" si="937"/>
        <v>0.54479057487239879</v>
      </c>
      <c r="DI64">
        <f t="shared" si="937"/>
        <v>0.53961860757097058</v>
      </c>
      <c r="DJ64">
        <f t="shared" si="937"/>
        <v>0.53562766551574348</v>
      </c>
      <c r="DK64">
        <f t="shared" si="937"/>
        <v>0.53279902129570456</v>
      </c>
      <c r="DL64">
        <f t="shared" si="937"/>
        <v>0.53111079217237434</v>
      </c>
      <c r="DM64">
        <f t="shared" si="937"/>
        <v>0.53053801053870497</v>
      </c>
      <c r="DN64">
        <f t="shared" si="937"/>
        <v>0.53105267290364955</v>
      </c>
      <c r="DO64">
        <f t="shared" si="937"/>
        <v>0.53262377232918579</v>
      </c>
      <c r="DP64">
        <f t="shared" si="937"/>
        <v>0.53521732058920668</v>
      </c>
      <c r="DQ64">
        <f t="shared" si="937"/>
        <v>0.53879636739730663</v>
      </c>
      <c r="DR64">
        <f t="shared" si="937"/>
        <v>0.54332102480589861</v>
      </c>
      <c r="DS64">
        <f t="shared" si="937"/>
        <v>0.50455817357515542</v>
      </c>
      <c r="DT64">
        <f t="shared" si="937"/>
        <v>0.46442849298843725</v>
      </c>
      <c r="DU64">
        <f t="shared" si="937"/>
        <v>0.42285820921327189</v>
      </c>
      <c r="DV64">
        <f t="shared" si="937"/>
        <v>0.37977532713725437</v>
      </c>
      <c r="DW64">
        <f t="shared" si="937"/>
        <v>0.33511017216162853</v>
      </c>
      <c r="DX64">
        <f t="shared" si="937"/>
        <v>0.28879593856613139</v>
      </c>
      <c r="DY64">
        <f t="shared" si="937"/>
        <v>0.24076923678075235</v>
      </c>
      <c r="DZ64">
        <f t="shared" si="937"/>
        <v>0.23516096277624421</v>
      </c>
      <c r="EA64">
        <f t="shared" si="937"/>
        <v>0.22994984746467695</v>
      </c>
      <c r="EB64">
        <f t="shared" si="937"/>
        <v>0.22511128955321413</v>
      </c>
      <c r="EC64">
        <f t="shared" si="937"/>
        <v>0.2206217044979123</v>
      </c>
      <c r="ED64">
        <f t="shared" si="937"/>
        <v>0.21645855959722826</v>
      </c>
      <c r="EE64">
        <f t="shared" si="937"/>
        <v>0.21260039405198228</v>
      </c>
      <c r="EF64">
        <f t="shared" si="937"/>
        <v>0.20902682605070733</v>
      </c>
      <c r="EG64">
        <f>LN(EG57/DZ57)/7*10+1</f>
        <v>0.20571854881296558</v>
      </c>
      <c r="EH64">
        <f t="shared" ref="EH64:FD64" si="938">LN(EH57/EA57)/7*10+1</f>
        <v>0.20265731737634252</v>
      </c>
      <c r="EI64">
        <f t="shared" si="938"/>
        <v>0.19982592775446495</v>
      </c>
      <c r="EJ64">
        <f t="shared" si="938"/>
        <v>0.19720818993184708</v>
      </c>
      <c r="EK64">
        <f t="shared" si="938"/>
        <v>0.1947888959996773</v>
      </c>
      <c r="EL64">
        <f t="shared" si="938"/>
        <v>0.19255378458010508</v>
      </c>
      <c r="EM64">
        <f t="shared" si="938"/>
        <v>0.19048950253911467</v>
      </c>
      <c r="EN64">
        <f t="shared" si="938"/>
        <v>0.1885835648485803</v>
      </c>
      <c r="EO64">
        <f t="shared" si="938"/>
        <v>0.18682431333155736</v>
      </c>
      <c r="EP64">
        <f t="shared" si="938"/>
        <v>0.1852008749093994</v>
      </c>
      <c r="EQ64">
        <f t="shared" si="938"/>
        <v>0.1837031198644552</v>
      </c>
      <c r="ER64">
        <f t="shared" si="938"/>
        <v>0.18232162054150269</v>
      </c>
      <c r="ES64">
        <f t="shared" si="938"/>
        <v>0.18104761082721987</v>
      </c>
      <c r="ET64">
        <f t="shared" si="938"/>
        <v>0.17987294667951903</v>
      </c>
      <c r="EU64">
        <f t="shared" si="938"/>
        <v>0.17879006791473595</v>
      </c>
      <c r="EV64">
        <f t="shared" si="938"/>
        <v>0.17779196140815268</v>
      </c>
      <c r="EW64">
        <f t="shared" si="938"/>
        <v>0.17687212582036127</v>
      </c>
      <c r="EX64">
        <f t="shared" si="938"/>
        <v>0.17602453792333628</v>
      </c>
      <c r="EY64">
        <f t="shared" si="938"/>
        <v>0.1752436205670328</v>
      </c>
      <c r="EZ64">
        <f t="shared" si="938"/>
        <v>0.17452421230604898</v>
      </c>
      <c r="FA64">
        <f t="shared" si="938"/>
        <v>0.17386153867863774</v>
      </c>
      <c r="FB64">
        <f t="shared" si="938"/>
        <v>0.17325118511830073</v>
      </c>
      <c r="FC64">
        <f t="shared" si="938"/>
        <v>0.17268907146288903</v>
      </c>
      <c r="FD64">
        <f t="shared" si="938"/>
        <v>0.17217142801407825</v>
      </c>
    </row>
    <row r="65" spans="1:160" x14ac:dyDescent="0.25">
      <c r="A65" t="s">
        <v>76</v>
      </c>
      <c r="AK65">
        <f t="shared" ref="AK65:CV65" si="939">AVERAGE(AK58:AK64)</f>
        <v>3.4995506068331932</v>
      </c>
      <c r="AL65">
        <f t="shared" si="939"/>
        <v>3.4994548969702413</v>
      </c>
      <c r="AM65">
        <f t="shared" si="939"/>
        <v>3.4993370474314265</v>
      </c>
      <c r="AN65">
        <f t="shared" si="939"/>
        <v>3.4991917046091854</v>
      </c>
      <c r="AO65">
        <f t="shared" si="939"/>
        <v>3.4990121848967881</v>
      </c>
      <c r="AP65">
        <f t="shared" si="939"/>
        <v>3.4987901387863154</v>
      </c>
      <c r="AQ65">
        <f t="shared" si="939"/>
        <v>3.4985151295211963</v>
      </c>
      <c r="AR65">
        <f t="shared" si="939"/>
        <v>3.4980937031323611</v>
      </c>
      <c r="AS65">
        <f t="shared" si="939"/>
        <v>3.4975527848089061</v>
      </c>
      <c r="AT65">
        <f t="shared" si="939"/>
        <v>3.4968585678415471</v>
      </c>
      <c r="AU65">
        <f t="shared" si="939"/>
        <v>3.4959677289683313</v>
      </c>
      <c r="AV65">
        <f t="shared" si="939"/>
        <v>3.4948247805693708</v>
      </c>
      <c r="AW65">
        <f t="shared" si="939"/>
        <v>3.4933587062851283</v>
      </c>
      <c r="AX65">
        <f t="shared" si="939"/>
        <v>3.4914786992065339</v>
      </c>
      <c r="AY65">
        <f t="shared" si="939"/>
        <v>3.4890687847584938</v>
      </c>
      <c r="AZ65">
        <f t="shared" si="939"/>
        <v>3.4323080071240892</v>
      </c>
      <c r="BA65">
        <f t="shared" si="939"/>
        <v>3.4489248298604047</v>
      </c>
      <c r="BB65">
        <f t="shared" si="939"/>
        <v>3.4540996576823275</v>
      </c>
      <c r="BC65">
        <f t="shared" si="939"/>
        <v>3.4544089580169275</v>
      </c>
      <c r="BD65">
        <f t="shared" si="939"/>
        <v>3.4511861125555181</v>
      </c>
      <c r="BE65">
        <f t="shared" si="939"/>
        <v>3.4446341491665491</v>
      </c>
      <c r="BF65">
        <f t="shared" si="939"/>
        <v>3.4344933382454932</v>
      </c>
      <c r="BG65">
        <f t="shared" si="939"/>
        <v>3.4202154013352364</v>
      </c>
      <c r="BH65">
        <f t="shared" si="939"/>
        <v>3.3984273222018651</v>
      </c>
      <c r="BI65">
        <f t="shared" si="939"/>
        <v>3.0486626206613403</v>
      </c>
      <c r="BJ65">
        <f t="shared" si="939"/>
        <v>2.824854866358625</v>
      </c>
      <c r="BK65">
        <f t="shared" si="939"/>
        <v>2.6628432714229051</v>
      </c>
      <c r="BL65">
        <f t="shared" si="939"/>
        <v>2.540879756502695</v>
      </c>
      <c r="BM65">
        <f t="shared" si="939"/>
        <v>2.4478230087568957</v>
      </c>
      <c r="BN65">
        <f t="shared" si="939"/>
        <v>2.3767562452811086</v>
      </c>
      <c r="BO65">
        <f t="shared" si="939"/>
        <v>2.3228523960658163</v>
      </c>
      <c r="BP65">
        <f t="shared" si="939"/>
        <v>2.282454693256176</v>
      </c>
      <c r="BQ65">
        <f t="shared" si="939"/>
        <v>2.0588011658710812</v>
      </c>
      <c r="BR65">
        <f t="shared" si="939"/>
        <v>1.9059052589703604</v>
      </c>
      <c r="BS65">
        <f t="shared" si="939"/>
        <v>1.786796991185009</v>
      </c>
      <c r="BT65">
        <f t="shared" si="939"/>
        <v>1.6884367560763778</v>
      </c>
      <c r="BU65">
        <f t="shared" si="939"/>
        <v>1.6036789255166721</v>
      </c>
      <c r="BV65">
        <f t="shared" si="939"/>
        <v>1.5275891515628481</v>
      </c>
      <c r="BW65">
        <f t="shared" si="939"/>
        <v>1.4561550379752926</v>
      </c>
      <c r="BX65">
        <f t="shared" si="939"/>
        <v>1.3856663725152836</v>
      </c>
      <c r="BY65">
        <f t="shared" si="939"/>
        <v>1.3037287155232509</v>
      </c>
      <c r="BZ65">
        <f t="shared" si="939"/>
        <v>1.1914343399783487</v>
      </c>
      <c r="CA65">
        <f t="shared" si="939"/>
        <v>1.0988584835634392</v>
      </c>
      <c r="CB65">
        <f t="shared" si="939"/>
        <v>1.0146876669853226</v>
      </c>
      <c r="CC65">
        <f t="shared" si="939"/>
        <v>0.93364062037179019</v>
      </c>
      <c r="CD65">
        <f t="shared" si="939"/>
        <v>0.85191804233218782</v>
      </c>
      <c r="CE65">
        <f t="shared" si="939"/>
        <v>0.7661176419829282</v>
      </c>
      <c r="CF65">
        <f t="shared" si="939"/>
        <v>0.67273683894575764</v>
      </c>
      <c r="CG65">
        <f t="shared" si="939"/>
        <v>0.56779384462748728</v>
      </c>
      <c r="CH65">
        <f t="shared" si="939"/>
        <v>0.61086275983097604</v>
      </c>
      <c r="CI65">
        <f t="shared" si="939"/>
        <v>0.61433121373143673</v>
      </c>
      <c r="CJ65">
        <f t="shared" si="939"/>
        <v>0.59899983068916374</v>
      </c>
      <c r="CK65">
        <f t="shared" si="939"/>
        <v>0.57040697809235186</v>
      </c>
      <c r="CL65">
        <f t="shared" si="939"/>
        <v>0.53043224730586769</v>
      </c>
      <c r="CM65">
        <f t="shared" si="939"/>
        <v>0.47943208456358277</v>
      </c>
      <c r="CN65">
        <f t="shared" si="939"/>
        <v>0.41685384850257784</v>
      </c>
      <c r="CO65">
        <f t="shared" si="939"/>
        <v>0.34140908414697663</v>
      </c>
      <c r="CP65">
        <f t="shared" si="939"/>
        <v>0.25901686299732496</v>
      </c>
      <c r="CQ65">
        <f t="shared" si="939"/>
        <v>0.39002302824014584</v>
      </c>
      <c r="CR65">
        <f t="shared" si="939"/>
        <v>0.4605451452512595</v>
      </c>
      <c r="CS65">
        <f t="shared" si="939"/>
        <v>0.50370400438093932</v>
      </c>
      <c r="CT65">
        <f t="shared" si="939"/>
        <v>0.52933451687557442</v>
      </c>
      <c r="CU65">
        <f t="shared" si="939"/>
        <v>0.54170405534040167</v>
      </c>
      <c r="CV65">
        <f t="shared" si="939"/>
        <v>0.54290945178875105</v>
      </c>
      <c r="CW65">
        <f t="shared" ref="CW65:EF65" si="940">AVERAGE(CW58:CW64)</f>
        <v>0.53395510930439971</v>
      </c>
      <c r="CX65">
        <f t="shared" si="940"/>
        <v>0.51518260942183447</v>
      </c>
      <c r="CY65">
        <f t="shared" si="940"/>
        <v>0.49715799245533349</v>
      </c>
      <c r="CZ65">
        <f t="shared" si="940"/>
        <v>0.47988510976171778</v>
      </c>
      <c r="DA65">
        <f t="shared" si="940"/>
        <v>0.46336400413537732</v>
      </c>
      <c r="DB65">
        <f t="shared" si="940"/>
        <v>0.49970905076848748</v>
      </c>
      <c r="DC65">
        <f t="shared" si="940"/>
        <v>0.51859819154047215</v>
      </c>
      <c r="DD65">
        <f t="shared" si="940"/>
        <v>0.52952658476233816</v>
      </c>
      <c r="DE65">
        <f t="shared" si="940"/>
        <v>0.53558348776362652</v>
      </c>
      <c r="DF65">
        <f t="shared" si="940"/>
        <v>0.53826778862765645</v>
      </c>
      <c r="DG65">
        <f t="shared" si="940"/>
        <v>0.53844336603701148</v>
      </c>
      <c r="DH65">
        <f t="shared" si="940"/>
        <v>0.53665530675833817</v>
      </c>
      <c r="DI65">
        <f t="shared" si="940"/>
        <v>0.53326461498707844</v>
      </c>
      <c r="DJ65">
        <f t="shared" si="940"/>
        <v>0.53102780371952651</v>
      </c>
      <c r="DK65">
        <f t="shared" si="940"/>
        <v>0.52992141929934722</v>
      </c>
      <c r="DL65">
        <f t="shared" si="940"/>
        <v>0.52991896201196464</v>
      </c>
      <c r="DM65">
        <f t="shared" si="940"/>
        <v>0.53099092087508093</v>
      </c>
      <c r="DN65">
        <f t="shared" si="940"/>
        <v>0.53310479411022826</v>
      </c>
      <c r="DO65">
        <f t="shared" si="940"/>
        <v>0.53622510239644938</v>
      </c>
      <c r="DP65">
        <f t="shared" si="940"/>
        <v>0.54031340296542185</v>
      </c>
      <c r="DQ65">
        <f t="shared" si="940"/>
        <v>0.54532831320017572</v>
      </c>
      <c r="DR65">
        <f t="shared" si="940"/>
        <v>0.55122555260171013</v>
      </c>
      <c r="DS65">
        <f t="shared" si="940"/>
        <v>0.44337879458915674</v>
      </c>
      <c r="DT65">
        <f t="shared" si="940"/>
        <v>0.37474117336290264</v>
      </c>
      <c r="DU65">
        <f t="shared" si="940"/>
        <v>0.32532328199362892</v>
      </c>
      <c r="DV65">
        <f t="shared" si="940"/>
        <v>0.28878823170076767</v>
      </c>
      <c r="DW65">
        <f t="shared" si="940"/>
        <v>0.26212951694386899</v>
      </c>
      <c r="DX65">
        <f t="shared" si="940"/>
        <v>0.24364118148017896</v>
      </c>
      <c r="DY65">
        <f t="shared" si="940"/>
        <v>0.23225241852139886</v>
      </c>
      <c r="DZ65">
        <f t="shared" si="940"/>
        <v>0.2272470183198044</v>
      </c>
      <c r="EA65">
        <f t="shared" si="940"/>
        <v>0.22260147959875681</v>
      </c>
      <c r="EB65">
        <f t="shared" si="940"/>
        <v>0.2182927334044496</v>
      </c>
      <c r="EC65">
        <f t="shared" si="940"/>
        <v>0.21429878276871259</v>
      </c>
      <c r="ED65">
        <f t="shared" si="940"/>
        <v>0.21059871468342375</v>
      </c>
      <c r="EE65">
        <f t="shared" si="940"/>
        <v>0.20717270020433395</v>
      </c>
      <c r="EF65">
        <f t="shared" si="940"/>
        <v>0.20400198454749258</v>
      </c>
      <c r="EG65">
        <f>AVERAGE(EG58:EG64)</f>
        <v>0.20106886888561712</v>
      </c>
      <c r="EH65">
        <f t="shared" ref="EH65:FD65" si="941">AVERAGE(EH58:EH64)</f>
        <v>0.19835668538762871</v>
      </c>
      <c r="EI65">
        <f t="shared" si="941"/>
        <v>0.19584976687838937</v>
      </c>
      <c r="EJ65">
        <f t="shared" si="941"/>
        <v>0.19353341233701629</v>
      </c>
      <c r="EK65">
        <f t="shared" si="941"/>
        <v>0.19139384929783834</v>
      </c>
      <c r="EL65">
        <f t="shared" si="941"/>
        <v>0.18941819407358004</v>
      </c>
      <c r="EM65">
        <f t="shared" si="941"/>
        <v>0.18759441058863374</v>
      </c>
      <c r="EN65">
        <f t="shared" si="941"/>
        <v>0.18591126848694545</v>
      </c>
      <c r="EO65">
        <f t="shared" si="941"/>
        <v>0.18435830107238824</v>
      </c>
      <c r="EP65">
        <f t="shared" si="941"/>
        <v>0.18292576354034895</v>
      </c>
      <c r="EQ65">
        <f t="shared" si="941"/>
        <v>0.18160459187223374</v>
      </c>
      <c r="ER65">
        <f t="shared" si="941"/>
        <v>0.18038636269369293</v>
      </c>
      <c r="ES65">
        <f t="shared" si="941"/>
        <v>0.17926325432339235</v>
      </c>
      <c r="ET65">
        <f t="shared" si="941"/>
        <v>0.17822800919515555</v>
      </c>
      <c r="EU65">
        <f t="shared" si="941"/>
        <v>0.177273897777283</v>
      </c>
      <c r="EV65">
        <f t="shared" si="941"/>
        <v>0.17639468407656914</v>
      </c>
      <c r="EW65">
        <f t="shared" si="941"/>
        <v>0.17558459278392519</v>
      </c>
      <c r="EX65">
        <f t="shared" si="941"/>
        <v>0.17483827808551466</v>
      </c>
      <c r="EY65">
        <f t="shared" si="941"/>
        <v>0.17415079414073512</v>
      </c>
      <c r="EZ65">
        <f t="shared" si="941"/>
        <v>0.17351756721503284</v>
      </c>
      <c r="FA65">
        <f t="shared" si="941"/>
        <v>0.17293436943307591</v>
      </c>
      <c r="FB65">
        <f t="shared" si="941"/>
        <v>0.17239729411259594</v>
      </c>
      <c r="FC65">
        <f t="shared" si="941"/>
        <v>0.17190273262663078</v>
      </c>
      <c r="FD65">
        <f t="shared" si="941"/>
        <v>0.1714473527349826</v>
      </c>
    </row>
    <row r="67" spans="1:160" x14ac:dyDescent="0.25">
      <c r="CZ67" s="9" t="s">
        <v>17</v>
      </c>
      <c r="DA67" s="15">
        <v>1E-4</v>
      </c>
      <c r="DF67" s="9"/>
    </row>
    <row r="68" spans="1:160" x14ac:dyDescent="0.25">
      <c r="CZ68" t="s">
        <v>2</v>
      </c>
      <c r="DA68" s="16">
        <v>81700000</v>
      </c>
    </row>
    <row r="69" spans="1:160" x14ac:dyDescent="0.25">
      <c r="CZ69" t="s">
        <v>4</v>
      </c>
      <c r="DA69" s="16">
        <v>10</v>
      </c>
    </row>
    <row r="70" spans="1:160" ht="15.75" thickBot="1" x14ac:dyDescent="0.3"/>
    <row r="71" spans="1:160" x14ac:dyDescent="0.25">
      <c r="CZ71" s="42" t="s">
        <v>60</v>
      </c>
      <c r="DA71" s="43"/>
      <c r="DB71" s="44"/>
      <c r="DD71" s="42" t="s">
        <v>61</v>
      </c>
      <c r="DE71" s="43"/>
      <c r="DF71" s="44"/>
    </row>
    <row r="72" spans="1:160" x14ac:dyDescent="0.25">
      <c r="CZ72" s="20" t="s">
        <v>15</v>
      </c>
      <c r="DA72" s="21" t="s">
        <v>16</v>
      </c>
      <c r="DB72" s="22" t="s">
        <v>7</v>
      </c>
      <c r="DD72" s="20" t="s">
        <v>15</v>
      </c>
      <c r="DE72" s="21" t="s">
        <v>16</v>
      </c>
      <c r="DF72" s="22" t="s">
        <v>7</v>
      </c>
    </row>
    <row r="73" spans="1:160" x14ac:dyDescent="0.25">
      <c r="CZ73" s="23">
        <v>43852</v>
      </c>
      <c r="DA73" s="24">
        <v>3.5</v>
      </c>
      <c r="DB73" s="25">
        <v>1</v>
      </c>
      <c r="DD73" s="20" t="s">
        <v>59</v>
      </c>
      <c r="DE73" s="21" t="s">
        <v>59</v>
      </c>
      <c r="DF73" s="25" t="s">
        <v>59</v>
      </c>
    </row>
    <row r="74" spans="1:160" x14ac:dyDescent="0.25">
      <c r="CZ74" s="23">
        <v>43910</v>
      </c>
      <c r="DA74" s="24">
        <v>2.6</v>
      </c>
      <c r="DB74" s="26">
        <f>DA74/DA73</f>
        <v>0.74285714285714288</v>
      </c>
      <c r="DD74" s="20" t="s">
        <v>59</v>
      </c>
      <c r="DE74" s="21" t="s">
        <v>59</v>
      </c>
      <c r="DF74" s="25" t="s">
        <v>59</v>
      </c>
    </row>
    <row r="75" spans="1:160" x14ac:dyDescent="0.25">
      <c r="CZ75" s="23">
        <v>43919</v>
      </c>
      <c r="DA75" s="24">
        <v>2.06</v>
      </c>
      <c r="DB75" s="26">
        <f>DA75/DA73</f>
        <v>0.58857142857142863</v>
      </c>
      <c r="DD75" s="23">
        <v>43918</v>
      </c>
      <c r="DE75" s="24">
        <v>1.9</v>
      </c>
      <c r="DF75" s="25">
        <f>DE75/DA73</f>
        <v>0.54285714285714282</v>
      </c>
    </row>
    <row r="76" spans="1:160" ht="15.75" thickBot="1" x14ac:dyDescent="0.3">
      <c r="CZ76" s="23">
        <v>43926</v>
      </c>
      <c r="DA76" s="24">
        <v>1.7649999999999999</v>
      </c>
      <c r="DB76" s="26">
        <f>DA76/DA73</f>
        <v>0.50428571428571423</v>
      </c>
      <c r="DD76" s="27">
        <v>43927</v>
      </c>
      <c r="DE76" s="28">
        <v>0.6</v>
      </c>
      <c r="DF76" s="30">
        <f>DE76/DA73</f>
        <v>0.17142857142857143</v>
      </c>
    </row>
    <row r="77" spans="1:160" ht="15.75" thickBot="1" x14ac:dyDescent="0.3">
      <c r="CZ77" s="27">
        <v>43956</v>
      </c>
      <c r="DA77" s="28">
        <v>1.8</v>
      </c>
      <c r="DB77" s="29">
        <f>DA77/DA74</f>
        <v>0.69230769230769229</v>
      </c>
    </row>
    <row r="79" spans="1:160" x14ac:dyDescent="0.25">
      <c r="CZ79" t="s">
        <v>3</v>
      </c>
      <c r="DA79" s="17">
        <v>199.3</v>
      </c>
      <c r="DB79" s="35">
        <f>SLOPE(Base!$AP$10:$FU$10,Base!$AP$3:$FU$3)</f>
        <v>198.0212490332502</v>
      </c>
    </row>
    <row r="81" spans="104:108" x14ac:dyDescent="0.25">
      <c r="CZ81" t="s">
        <v>29</v>
      </c>
      <c r="DA81">
        <f t="array" ref="DA81:DC81">LINEST(Base!$AK$6:$BT$6,Base!$AK$2:$BT$2^{1;2},TRUE,FALSE)</f>
        <v>-5.8021068405878827E-3</v>
      </c>
      <c r="DB81">
        <v>0.80605438218309688</v>
      </c>
      <c r="DC81">
        <v>-19.305774638789924</v>
      </c>
    </row>
    <row r="82" spans="104:108" x14ac:dyDescent="0.25">
      <c r="CZ82" t="s">
        <v>20</v>
      </c>
      <c r="DA82">
        <f>SLOPE(BT6:EG6,BT2:EG2)</f>
        <v>-5.3968805258715329E-2</v>
      </c>
      <c r="DB82" t="s">
        <v>21</v>
      </c>
      <c r="DC82">
        <f>INTERCEPT(BT6:EG6,BT2:EG2)</f>
        <v>12.432057164306144</v>
      </c>
    </row>
    <row r="83" spans="104:108" x14ac:dyDescent="0.25">
      <c r="CZ83" t="s">
        <v>28</v>
      </c>
      <c r="DA83">
        <f t="array" ref="DA83:DC83">LINEST(Base!$BC$27:$CJ$27,Base!$BC$2:$CJ$2^{1;2},TRUE,FALSE)</f>
        <v>-5.7867207462461694E-3</v>
      </c>
      <c r="DB83">
        <v>0.92981836429521358</v>
      </c>
      <c r="DC83">
        <v>-31.856888081953358</v>
      </c>
    </row>
    <row r="84" spans="104:108" x14ac:dyDescent="0.25">
      <c r="CZ84" t="s">
        <v>31</v>
      </c>
      <c r="DA84">
        <f>SLOPE(CE27:ER27,CE2:ER2)</f>
        <v>-4.3654712046990944E-2</v>
      </c>
      <c r="DB84" t="s">
        <v>32</v>
      </c>
      <c r="DC84">
        <f>INTERCEPT(CE27:ER27,CE2:ER2)</f>
        <v>9.1221716941558597</v>
      </c>
    </row>
    <row r="85" spans="104:108" x14ac:dyDescent="0.25">
      <c r="CZ85" t="s">
        <v>33</v>
      </c>
      <c r="DA85">
        <v>1</v>
      </c>
      <c r="DB85" t="s">
        <v>34</v>
      </c>
      <c r="DC85">
        <f>INTERCEPT(Base!$AW$25:$DO$25,Base!$AL$4:$DD$4)</f>
        <v>-3.1192924837015834</v>
      </c>
      <c r="DD85">
        <f>CORREL(Base!$AW$25:$DM$25,Base!$AL$4:$DB$4)</f>
        <v>0.99930315035255246</v>
      </c>
    </row>
    <row r="86" spans="104:108" x14ac:dyDescent="0.25">
      <c r="CZ86" t="s">
        <v>38</v>
      </c>
      <c r="DA86">
        <f>SLOPE(BH42:EG42,BH2:EG2)</f>
        <v>7.694713564330688E-2</v>
      </c>
      <c r="DB86" t="s">
        <v>39</v>
      </c>
      <c r="DC86">
        <f>INTERCEPT(BH42:EG42,BH2:EG2)</f>
        <v>-3.1912507079745804</v>
      </c>
    </row>
  </sheetData>
  <mergeCells count="2">
    <mergeCell ref="CZ71:DB71"/>
    <mergeCell ref="DD71:DF7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Tor2</dc:creator>
  <cp:lastModifiedBy>Tor2</cp:lastModifiedBy>
  <dcterms:created xsi:type="dcterms:W3CDTF">2020-05-01T10:38:06Z</dcterms:created>
  <dcterms:modified xsi:type="dcterms:W3CDTF">2020-05-14T00:53:42Z</dcterms:modified>
</cp:coreProperties>
</file>