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2\Downloads\"/>
    </mc:Choice>
  </mc:AlternateContent>
  <xr:revisionPtr revIDLastSave="0" documentId="13_ncr:1_{592EAEB6-2DF0-4685-B2D1-A0E7F1E9528D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I37" i="1" l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Y26" i="1"/>
  <c r="CY53" i="1"/>
  <c r="CY33" i="1"/>
  <c r="CY34" i="1"/>
  <c r="CY35" i="1"/>
  <c r="CY40" i="1" s="1"/>
  <c r="CY41" i="1" s="1"/>
  <c r="CY36" i="1"/>
  <c r="CY37" i="1"/>
  <c r="CY38" i="1"/>
  <c r="CY39" i="1"/>
  <c r="CY24" i="1"/>
  <c r="CY4" i="1"/>
  <c r="CY7" i="1"/>
  <c r="CY43" i="1" l="1" a="1"/>
  <c r="CY43" i="1" s="1"/>
  <c r="CY6" i="1"/>
  <c r="CY45" i="1"/>
  <c r="CY47" i="1" s="1"/>
  <c r="BC42" i="1"/>
  <c r="BD42" i="1"/>
  <c r="BE42" i="1"/>
  <c r="BF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AL42" i="1"/>
  <c r="AK53" i="1" l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AJ53" i="1"/>
  <c r="DF68" i="1"/>
  <c r="DF67" i="1"/>
  <c r="AI50" i="1"/>
  <c r="AI51" i="1" s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AL46" i="1"/>
  <c r="AO43" i="1" a="1"/>
  <c r="AO43" i="1" s="1"/>
  <c r="CX39" i="1"/>
  <c r="CX38" i="1"/>
  <c r="CX37" i="1"/>
  <c r="CX36" i="1"/>
  <c r="CX35" i="1"/>
  <c r="CX34" i="1"/>
  <c r="CX33" i="1"/>
  <c r="AL33" i="1"/>
  <c r="AM33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N33" i="1"/>
  <c r="AO33" i="1"/>
  <c r="AO40" i="1" s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W43" i="1" l="1" a="1"/>
  <c r="CW43" i="1" s="1"/>
  <c r="CS40" i="1"/>
  <c r="CO40" i="1"/>
  <c r="CO41" i="1" s="1"/>
  <c r="CK40" i="1"/>
  <c r="CK41" i="1" s="1"/>
  <c r="CG43" i="1" a="1"/>
  <c r="CG43" i="1" s="1"/>
  <c r="CC40" i="1"/>
  <c r="CC41" i="1" s="1"/>
  <c r="BY40" i="1"/>
  <c r="BU40" i="1"/>
  <c r="BU41" i="1" s="1"/>
  <c r="BM40" i="1"/>
  <c r="BI40" i="1"/>
  <c r="BI41" i="1" s="1"/>
  <c r="BE40" i="1"/>
  <c r="AW40" i="1"/>
  <c r="AW41" i="1" s="1"/>
  <c r="CK43" i="1" a="1"/>
  <c r="CK43" i="1" s="1"/>
  <c r="BL40" i="1"/>
  <c r="AV40" i="1"/>
  <c r="AV41" i="1" s="1"/>
  <c r="CN40" i="1"/>
  <c r="CN41" i="1" s="1"/>
  <c r="CJ40" i="1"/>
  <c r="CB40" i="1"/>
  <c r="CB41" i="1" s="1"/>
  <c r="BX40" i="1"/>
  <c r="BX45" i="1" s="1"/>
  <c r="BX47" i="1" s="1"/>
  <c r="BT40" i="1"/>
  <c r="BT45" i="1" s="1"/>
  <c r="BT47" i="1" s="1"/>
  <c r="BH40" i="1"/>
  <c r="BD40" i="1"/>
  <c r="AR40" i="1"/>
  <c r="AR41" i="1" s="1"/>
  <c r="CX43" i="1" a="1"/>
  <c r="CX43" i="1" s="1"/>
  <c r="BU43" i="1" a="1"/>
  <c r="BU43" i="1" s="1"/>
  <c r="BI43" i="1" a="1"/>
  <c r="BI43" i="1" s="1"/>
  <c r="AJ50" i="1"/>
  <c r="AJ52" i="1" s="1"/>
  <c r="AV45" i="1"/>
  <c r="AV47" i="1" s="1"/>
  <c r="CJ45" i="1"/>
  <c r="CJ47" i="1" s="1"/>
  <c r="CJ41" i="1"/>
  <c r="CB45" i="1"/>
  <c r="CB47" i="1" s="1"/>
  <c r="BX41" i="1"/>
  <c r="BH45" i="1"/>
  <c r="BH47" i="1" s="1"/>
  <c r="BH41" i="1"/>
  <c r="BD45" i="1"/>
  <c r="BD47" i="1" s="1"/>
  <c r="BD41" i="1"/>
  <c r="AR45" i="1"/>
  <c r="AR47" i="1" s="1"/>
  <c r="BL45" i="1"/>
  <c r="BL47" i="1" s="1"/>
  <c r="BL41" i="1"/>
  <c r="CN45" i="1"/>
  <c r="CN47" i="1" s="1"/>
  <c r="BZ43" i="1" a="1"/>
  <c r="BZ43" i="1" s="1"/>
  <c r="CV43" i="1" a="1"/>
  <c r="CV43" i="1" s="1"/>
  <c r="CT40" i="1"/>
  <c r="CP40" i="1"/>
  <c r="CL43" i="1" a="1"/>
  <c r="CL43" i="1" s="1"/>
  <c r="CH43" i="1" a="1"/>
  <c r="CH43" i="1" s="1"/>
  <c r="CD40" i="1"/>
  <c r="BZ40" i="1"/>
  <c r="BV43" i="1" a="1"/>
  <c r="BV43" i="1" s="1"/>
  <c r="BR43" i="1" a="1"/>
  <c r="BR43" i="1" s="1"/>
  <c r="BN40" i="1"/>
  <c r="BJ43" i="1" a="1"/>
  <c r="BJ43" i="1" s="1"/>
  <c r="BB43" i="1" a="1"/>
  <c r="BB43" i="1" s="1"/>
  <c r="AT43" i="1" a="1"/>
  <c r="AT43" i="1" s="1"/>
  <c r="AL43" i="1" a="1"/>
  <c r="AL43" i="1" s="1"/>
  <c r="BN43" i="1" a="1"/>
  <c r="BN43" i="1" s="1"/>
  <c r="CR43" i="1" a="1"/>
  <c r="CR43" i="1" s="1"/>
  <c r="CF43" i="1" a="1"/>
  <c r="CF43" i="1" s="1"/>
  <c r="CR40" i="1"/>
  <c r="CS41" i="1"/>
  <c r="CS45" i="1"/>
  <c r="CS47" i="1" s="1"/>
  <c r="CK45" i="1"/>
  <c r="CK47" i="1" s="1"/>
  <c r="CC45" i="1"/>
  <c r="CC47" i="1" s="1"/>
  <c r="BY41" i="1"/>
  <c r="BY45" i="1"/>
  <c r="BY47" i="1" s="1"/>
  <c r="BM41" i="1"/>
  <c r="BM45" i="1"/>
  <c r="BM47" i="1" s="1"/>
  <c r="BI45" i="1"/>
  <c r="BI47" i="1" s="1"/>
  <c r="BE41" i="1"/>
  <c r="BE45" i="1"/>
  <c r="BE47" i="1" s="1"/>
  <c r="AO45" i="1"/>
  <c r="AO47" i="1" s="1"/>
  <c r="AO41" i="1"/>
  <c r="CP43" i="1" a="1"/>
  <c r="CP43" i="1" s="1"/>
  <c r="CN43" i="1" a="1"/>
  <c r="CN43" i="1" s="1"/>
  <c r="CJ43" i="1" a="1"/>
  <c r="CJ43" i="1" s="1"/>
  <c r="CB43" i="1" a="1"/>
  <c r="CB43" i="1" s="1"/>
  <c r="BX43" i="1" a="1"/>
  <c r="BX43" i="1" s="1"/>
  <c r="BT43" i="1" a="1"/>
  <c r="BT43" i="1" s="1"/>
  <c r="BP43" i="1" a="1"/>
  <c r="BP43" i="1" s="1"/>
  <c r="BL43" i="1" a="1"/>
  <c r="BL43" i="1" s="1"/>
  <c r="BH43" i="1" a="1"/>
  <c r="BH43" i="1" s="1"/>
  <c r="BD43" i="1" a="1"/>
  <c r="BD43" i="1" s="1"/>
  <c r="AZ43" i="1" a="1"/>
  <c r="AZ43" i="1" s="1"/>
  <c r="AV43" i="1" a="1"/>
  <c r="AV43" i="1" s="1"/>
  <c r="AR43" i="1" a="1"/>
  <c r="AR43" i="1" s="1"/>
  <c r="AN43" i="1" a="1"/>
  <c r="AN43" i="1" s="1"/>
  <c r="AN40" i="1"/>
  <c r="AL40" i="1"/>
  <c r="CV40" i="1"/>
  <c r="CF40" i="1"/>
  <c r="BP40" i="1"/>
  <c r="AZ40" i="1"/>
  <c r="CU43" i="1" a="1"/>
  <c r="CU43" i="1" s="1"/>
  <c r="CQ43" i="1" a="1"/>
  <c r="CQ43" i="1" s="1"/>
  <c r="CM43" i="1" a="1"/>
  <c r="CM43" i="1" s="1"/>
  <c r="CI43" i="1" a="1"/>
  <c r="CI43" i="1" s="1"/>
  <c r="CE43" i="1" a="1"/>
  <c r="CE43" i="1" s="1"/>
  <c r="CA43" i="1" a="1"/>
  <c r="CA43" i="1" s="1"/>
  <c r="BW43" i="1" a="1"/>
  <c r="BW43" i="1" s="1"/>
  <c r="BS43" i="1" a="1"/>
  <c r="BS43" i="1" s="1"/>
  <c r="BO43" i="1" a="1"/>
  <c r="BO43" i="1" s="1"/>
  <c r="BK43" i="1" a="1"/>
  <c r="BK43" i="1" s="1"/>
  <c r="BG43" i="1" a="1"/>
  <c r="BG43" i="1" s="1"/>
  <c r="BC43" i="1" a="1"/>
  <c r="BC43" i="1" s="1"/>
  <c r="AY43" i="1" a="1"/>
  <c r="AY43" i="1" s="1"/>
  <c r="AU43" i="1" a="1"/>
  <c r="AU43" i="1" s="1"/>
  <c r="AQ43" i="1" a="1"/>
  <c r="AQ43" i="1" s="1"/>
  <c r="AM43" i="1" a="1"/>
  <c r="AM43" i="1" s="1"/>
  <c r="CU40" i="1"/>
  <c r="CQ40" i="1"/>
  <c r="CM40" i="1"/>
  <c r="CI40" i="1"/>
  <c r="CE40" i="1"/>
  <c r="CA40" i="1"/>
  <c r="BW40" i="1"/>
  <c r="BS40" i="1"/>
  <c r="BO40" i="1"/>
  <c r="BK40" i="1"/>
  <c r="BG40" i="1"/>
  <c r="BC40" i="1"/>
  <c r="AY40" i="1"/>
  <c r="AU40" i="1"/>
  <c r="AQ40" i="1"/>
  <c r="CT43" i="1" a="1"/>
  <c r="CT43" i="1" s="1"/>
  <c r="CO43" i="1" a="1"/>
  <c r="CO43" i="1" s="1"/>
  <c r="CD43" i="1" a="1"/>
  <c r="CD43" i="1" s="1"/>
  <c r="BY43" i="1" a="1"/>
  <c r="BY43" i="1" s="1"/>
  <c r="BM43" i="1" a="1"/>
  <c r="BM43" i="1" s="1"/>
  <c r="AW43" i="1" a="1"/>
  <c r="AW43" i="1" s="1"/>
  <c r="BF43" i="1" a="1"/>
  <c r="BF43" i="1" s="1"/>
  <c r="AX43" i="1" a="1"/>
  <c r="AX43" i="1" s="1"/>
  <c r="AP43" i="1" a="1"/>
  <c r="AP43" i="1" s="1"/>
  <c r="AM40" i="1"/>
  <c r="CL40" i="1"/>
  <c r="CH40" i="1"/>
  <c r="BV40" i="1"/>
  <c r="BR40" i="1"/>
  <c r="BJ40" i="1"/>
  <c r="BF40" i="1"/>
  <c r="BB40" i="1"/>
  <c r="AX40" i="1"/>
  <c r="AT40" i="1"/>
  <c r="AP40" i="1"/>
  <c r="CS43" i="1" a="1"/>
  <c r="CS43" i="1" s="1"/>
  <c r="CC43" i="1" a="1"/>
  <c r="CC43" i="1" s="1"/>
  <c r="BE43" i="1" a="1"/>
  <c r="BE43" i="1" s="1"/>
  <c r="BQ43" i="1" a="1"/>
  <c r="BQ43" i="1" s="1"/>
  <c r="BA43" i="1" a="1"/>
  <c r="BA43" i="1" s="1"/>
  <c r="AS43" i="1" a="1"/>
  <c r="AS43" i="1" s="1"/>
  <c r="CW40" i="1"/>
  <c r="CG40" i="1"/>
  <c r="BQ40" i="1"/>
  <c r="BA40" i="1"/>
  <c r="AS40" i="1"/>
  <c r="CX40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4" i="1"/>
  <c r="CX26" i="1"/>
  <c r="CX4" i="1"/>
  <c r="CX6" i="1"/>
  <c r="BT41" i="1" l="1"/>
  <c r="AW45" i="1"/>
  <c r="AW47" i="1" s="1"/>
  <c r="BU45" i="1"/>
  <c r="BU47" i="1" s="1"/>
  <c r="CO45" i="1"/>
  <c r="CO47" i="1" s="1"/>
  <c r="AK50" i="1"/>
  <c r="AK52" i="1" s="1"/>
  <c r="AJ51" i="1"/>
  <c r="CX45" i="1"/>
  <c r="CX47" i="1" s="1"/>
  <c r="CX41" i="1"/>
  <c r="AP45" i="1"/>
  <c r="AP47" i="1" s="1"/>
  <c r="AP41" i="1"/>
  <c r="BF45" i="1"/>
  <c r="BF47" i="1" s="1"/>
  <c r="BF41" i="1"/>
  <c r="CH45" i="1"/>
  <c r="CH47" i="1" s="1"/>
  <c r="CH41" i="1"/>
  <c r="AQ45" i="1"/>
  <c r="AQ47" i="1" s="1"/>
  <c r="AQ41" i="1"/>
  <c r="BP45" i="1"/>
  <c r="BP47" i="1" s="1"/>
  <c r="BP41" i="1"/>
  <c r="AN45" i="1"/>
  <c r="AN47" i="1" s="1"/>
  <c r="AN41" i="1"/>
  <c r="BZ45" i="1"/>
  <c r="BZ47" i="1" s="1"/>
  <c r="BZ41" i="1"/>
  <c r="CP45" i="1"/>
  <c r="CP47" i="1" s="1"/>
  <c r="CP41" i="1"/>
  <c r="AS41" i="1"/>
  <c r="AS45" i="1"/>
  <c r="AS47" i="1" s="1"/>
  <c r="CW45" i="1"/>
  <c r="CW47" i="1" s="1"/>
  <c r="CW41" i="1"/>
  <c r="AT45" i="1"/>
  <c r="AT47" i="1" s="1"/>
  <c r="AT41" i="1"/>
  <c r="BJ45" i="1"/>
  <c r="BJ47" i="1" s="1"/>
  <c r="BJ41" i="1"/>
  <c r="CL45" i="1"/>
  <c r="CL47" i="1" s="1"/>
  <c r="CL41" i="1"/>
  <c r="AU45" i="1"/>
  <c r="AU47" i="1" s="1"/>
  <c r="AU41" i="1"/>
  <c r="BK45" i="1"/>
  <c r="BK47" i="1" s="1"/>
  <c r="BK41" i="1"/>
  <c r="CA45" i="1"/>
  <c r="CA47" i="1" s="1"/>
  <c r="CA41" i="1"/>
  <c r="CQ45" i="1"/>
  <c r="CQ47" i="1" s="1"/>
  <c r="CQ41" i="1"/>
  <c r="CF45" i="1"/>
  <c r="CF47" i="1" s="1"/>
  <c r="CF41" i="1"/>
  <c r="CR45" i="1"/>
  <c r="CR47" i="1" s="1"/>
  <c r="CR41" i="1"/>
  <c r="BN45" i="1"/>
  <c r="BN47" i="1" s="1"/>
  <c r="BN41" i="1"/>
  <c r="CD45" i="1"/>
  <c r="CD47" i="1" s="1"/>
  <c r="CD41" i="1"/>
  <c r="CT45" i="1"/>
  <c r="CT47" i="1" s="1"/>
  <c r="CT41" i="1"/>
  <c r="BG45" i="1"/>
  <c r="BG47" i="1" s="1"/>
  <c r="BG41" i="1"/>
  <c r="CM45" i="1"/>
  <c r="CM47" i="1" s="1"/>
  <c r="CM41" i="1"/>
  <c r="BA45" i="1"/>
  <c r="BA47" i="1" s="1"/>
  <c r="BA41" i="1"/>
  <c r="AX45" i="1"/>
  <c r="AX47" i="1" s="1"/>
  <c r="AX41" i="1"/>
  <c r="BR45" i="1"/>
  <c r="BR47" i="1" s="1"/>
  <c r="BR41" i="1"/>
  <c r="AM45" i="1"/>
  <c r="AM47" i="1" s="1"/>
  <c r="AM41" i="1"/>
  <c r="AY45" i="1"/>
  <c r="AY47" i="1" s="1"/>
  <c r="AY41" i="1"/>
  <c r="BO45" i="1"/>
  <c r="BO47" i="1" s="1"/>
  <c r="BO41" i="1"/>
  <c r="CE45" i="1"/>
  <c r="CE47" i="1" s="1"/>
  <c r="CE41" i="1"/>
  <c r="CU45" i="1"/>
  <c r="CU47" i="1" s="1"/>
  <c r="CU41" i="1"/>
  <c r="CV45" i="1"/>
  <c r="CV47" i="1" s="1"/>
  <c r="CV41" i="1"/>
  <c r="CG45" i="1"/>
  <c r="CG47" i="1" s="1"/>
  <c r="CG41" i="1"/>
  <c r="BW45" i="1"/>
  <c r="BW47" i="1" s="1"/>
  <c r="BW41" i="1"/>
  <c r="BQ45" i="1"/>
  <c r="BQ47" i="1" s="1"/>
  <c r="BQ41" i="1"/>
  <c r="BB45" i="1"/>
  <c r="BB47" i="1" s="1"/>
  <c r="BB41" i="1"/>
  <c r="BV45" i="1"/>
  <c r="BV47" i="1" s="1"/>
  <c r="BV41" i="1"/>
  <c r="BC45" i="1"/>
  <c r="BC47" i="1" s="1"/>
  <c r="BC41" i="1"/>
  <c r="BS45" i="1"/>
  <c r="BS47" i="1" s="1"/>
  <c r="BS41" i="1"/>
  <c r="CI45" i="1"/>
  <c r="CI47" i="1" s="1"/>
  <c r="CI41" i="1"/>
  <c r="AZ45" i="1"/>
  <c r="AZ47" i="1" s="1"/>
  <c r="AZ41" i="1"/>
  <c r="AL45" i="1"/>
  <c r="AL47" i="1" s="1"/>
  <c r="AL41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AW24" i="1"/>
  <c r="AI21" i="1"/>
  <c r="DB68" i="1"/>
  <c r="DB67" i="1"/>
  <c r="DB66" i="1"/>
  <c r="AI9" i="1"/>
  <c r="AN6" i="1"/>
  <c r="AM6" i="1"/>
  <c r="AL6" i="1"/>
  <c r="AK6" i="1"/>
  <c r="AJ6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DA78" i="1" l="1"/>
  <c r="AL50" i="1"/>
  <c r="AL52" i="1" s="1"/>
  <c r="AK51" i="1"/>
  <c r="AJ9" i="1"/>
  <c r="AK9" i="1" s="1"/>
  <c r="BK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DC78" i="1"/>
  <c r="DG42" i="1" s="1"/>
  <c r="DG46" i="1" s="1"/>
  <c r="AU6" i="1"/>
  <c r="BC6" i="1"/>
  <c r="BS6" i="1"/>
  <c r="CA6" i="1"/>
  <c r="CI6" i="1"/>
  <c r="CQ6" i="1"/>
  <c r="AO6" i="1"/>
  <c r="AS6" i="1"/>
  <c r="AW6" i="1"/>
  <c r="BA6" i="1"/>
  <c r="BE6" i="1"/>
  <c r="BI6" i="1"/>
  <c r="BM6" i="1"/>
  <c r="BQ6" i="1"/>
  <c r="BU6" i="1"/>
  <c r="BY6" i="1"/>
  <c r="CC6" i="1"/>
  <c r="CG6" i="1"/>
  <c r="CK6" i="1"/>
  <c r="CO6" i="1"/>
  <c r="CS6" i="1"/>
  <c r="CW6" i="1"/>
  <c r="AQ6" i="1"/>
  <c r="AY6" i="1"/>
  <c r="BG6" i="1"/>
  <c r="BO6" i="1"/>
  <c r="BW6" i="1"/>
  <c r="CE6" i="1"/>
  <c r="CM6" i="1"/>
  <c r="CU6" i="1"/>
  <c r="AP6" i="1"/>
  <c r="AT6" i="1"/>
  <c r="AX6" i="1"/>
  <c r="BB6" i="1"/>
  <c r="BF6" i="1"/>
  <c r="BJ6" i="1"/>
  <c r="BN6" i="1"/>
  <c r="BR6" i="1"/>
  <c r="BV6" i="1"/>
  <c r="BZ6" i="1"/>
  <c r="CD6" i="1"/>
  <c r="CH6" i="1"/>
  <c r="CL6" i="1"/>
  <c r="CP6" i="1"/>
  <c r="CT6" i="1"/>
  <c r="DC74" i="1"/>
  <c r="DC77" i="1"/>
  <c r="DA76" i="1"/>
  <c r="DC76" i="1"/>
  <c r="DA75" i="1" a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AI10" i="1"/>
  <c r="AJ10" i="1" l="1"/>
  <c r="CL31" i="1"/>
  <c r="CK31" i="1"/>
  <c r="BE31" i="1"/>
  <c r="BJ31" i="1"/>
  <c r="CJ31" i="1"/>
  <c r="BD31" i="1"/>
  <c r="CS31" i="1"/>
  <c r="BM31" i="1"/>
  <c r="BZ31" i="1"/>
  <c r="CR31" i="1"/>
  <c r="BL31" i="1"/>
  <c r="BN31" i="1"/>
  <c r="DA31" i="1"/>
  <c r="BU31" i="1"/>
  <c r="CP31" i="1"/>
  <c r="CZ31" i="1"/>
  <c r="BT31" i="1"/>
  <c r="BF31" i="1"/>
  <c r="DJ31" i="1"/>
  <c r="CC31" i="1"/>
  <c r="DF31" i="1"/>
  <c r="DH31" i="1"/>
  <c r="CB31" i="1"/>
  <c r="DB31" i="1"/>
  <c r="CY18" i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DK18" i="1" s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DA74" i="1"/>
  <c r="CY15" i="1" s="1"/>
  <c r="CY42" i="1"/>
  <c r="CY46" i="1" s="1"/>
  <c r="AM50" i="1"/>
  <c r="AM52" i="1" s="1"/>
  <c r="AL51" i="1"/>
  <c r="AK21" i="1"/>
  <c r="AJ21" i="1"/>
  <c r="DC42" i="1"/>
  <c r="DC46" i="1" s="1"/>
  <c r="BQ42" i="1"/>
  <c r="BQ46" i="1" s="1"/>
  <c r="CE42" i="1"/>
  <c r="CE46" i="1" s="1"/>
  <c r="CT42" i="1"/>
  <c r="CT46" i="1" s="1"/>
  <c r="DD42" i="1"/>
  <c r="DD46" i="1" s="1"/>
  <c r="BS42" i="1"/>
  <c r="BS46" i="1" s="1"/>
  <c r="BZ42" i="1"/>
  <c r="BZ46" i="1" s="1"/>
  <c r="CC42" i="1"/>
  <c r="CC46" i="1" s="1"/>
  <c r="CH42" i="1"/>
  <c r="CH46" i="1" s="1"/>
  <c r="CB42" i="1"/>
  <c r="CB46" i="1" s="1"/>
  <c r="CO42" i="1"/>
  <c r="CO46" i="1" s="1"/>
  <c r="BR42" i="1"/>
  <c r="BR46" i="1" s="1"/>
  <c r="BG42" i="1"/>
  <c r="BG46" i="1" s="1"/>
  <c r="DV42" i="1"/>
  <c r="DV46" i="1" s="1"/>
  <c r="EC42" i="1"/>
  <c r="EC46" i="1" s="1"/>
  <c r="DM42" i="1"/>
  <c r="DM46" i="1" s="1"/>
  <c r="DX42" i="1"/>
  <c r="DX46" i="1" s="1"/>
  <c r="DH42" i="1"/>
  <c r="DH46" i="1" s="1"/>
  <c r="DS42" i="1"/>
  <c r="DS46" i="1" s="1"/>
  <c r="DG31" i="1"/>
  <c r="CY31" i="1"/>
  <c r="CQ31" i="1"/>
  <c r="CI31" i="1"/>
  <c r="CA31" i="1"/>
  <c r="BS31" i="1"/>
  <c r="BK31" i="1"/>
  <c r="BC31" i="1"/>
  <c r="CF42" i="1"/>
  <c r="CF46" i="1" s="1"/>
  <c r="BT42" i="1"/>
  <c r="BT46" i="1" s="1"/>
  <c r="CG42" i="1"/>
  <c r="CG46" i="1" s="1"/>
  <c r="CU42" i="1"/>
  <c r="CU46" i="1" s="1"/>
  <c r="BH42" i="1"/>
  <c r="BH46" i="1" s="1"/>
  <c r="BU42" i="1"/>
  <c r="BU46" i="1" s="1"/>
  <c r="CI42" i="1"/>
  <c r="CI46" i="1" s="1"/>
  <c r="BN42" i="1"/>
  <c r="BN46" i="1" s="1"/>
  <c r="CS42" i="1"/>
  <c r="CS46" i="1" s="1"/>
  <c r="CL42" i="1"/>
  <c r="CL46" i="1" s="1"/>
  <c r="CR42" i="1"/>
  <c r="CR46" i="1" s="1"/>
  <c r="DF42" i="1"/>
  <c r="DF46" i="1" s="1"/>
  <c r="BV42" i="1"/>
  <c r="BV46" i="1" s="1"/>
  <c r="DR42" i="1"/>
  <c r="DR46" i="1" s="1"/>
  <c r="DZ42" i="1"/>
  <c r="DZ46" i="1" s="1"/>
  <c r="DY42" i="1"/>
  <c r="DY46" i="1" s="1"/>
  <c r="DI42" i="1"/>
  <c r="DI46" i="1" s="1"/>
  <c r="DT42" i="1"/>
  <c r="DT46" i="1" s="1"/>
  <c r="EE42" i="1"/>
  <c r="EE46" i="1" s="1"/>
  <c r="DO42" i="1"/>
  <c r="DO46" i="1" s="1"/>
  <c r="DE31" i="1"/>
  <c r="CW31" i="1"/>
  <c r="CO31" i="1"/>
  <c r="CG31" i="1"/>
  <c r="BY31" i="1"/>
  <c r="BQ31" i="1"/>
  <c r="BI31" i="1"/>
  <c r="BA31" i="1"/>
  <c r="CX31" i="1"/>
  <c r="CH31" i="1"/>
  <c r="BR31" i="1"/>
  <c r="BB31" i="1"/>
  <c r="DD31" i="1"/>
  <c r="CV31" i="1"/>
  <c r="CN31" i="1"/>
  <c r="CF31" i="1"/>
  <c r="BX31" i="1"/>
  <c r="BP31" i="1"/>
  <c r="BH31" i="1"/>
  <c r="AZ31" i="1"/>
  <c r="CT31" i="1"/>
  <c r="CD31" i="1"/>
  <c r="BM42" i="1"/>
  <c r="BM46" i="1" s="1"/>
  <c r="CJ42" i="1"/>
  <c r="CJ46" i="1" s="1"/>
  <c r="CW42" i="1"/>
  <c r="CW46" i="1" s="1"/>
  <c r="CX42" i="1"/>
  <c r="CX46" i="1" s="1"/>
  <c r="BX42" i="1"/>
  <c r="BX46" i="1" s="1"/>
  <c r="CK42" i="1"/>
  <c r="CK46" i="1" s="1"/>
  <c r="DA42" i="1"/>
  <c r="DA46" i="1" s="1"/>
  <c r="BP42" i="1"/>
  <c r="BP46" i="1" s="1"/>
  <c r="CA42" i="1"/>
  <c r="CA46" i="1" s="1"/>
  <c r="CD42" i="1"/>
  <c r="CD46" i="1" s="1"/>
  <c r="BI42" i="1"/>
  <c r="BI46" i="1" s="1"/>
  <c r="BW42" i="1"/>
  <c r="BW46" i="1" s="1"/>
  <c r="CP42" i="1"/>
  <c r="CP46" i="1" s="1"/>
  <c r="ED42" i="1"/>
  <c r="ED46" i="1" s="1"/>
  <c r="DJ42" i="1"/>
  <c r="DJ46" i="1" s="1"/>
  <c r="DU42" i="1"/>
  <c r="DU46" i="1" s="1"/>
  <c r="EF42" i="1"/>
  <c r="EF46" i="1" s="1"/>
  <c r="DP42" i="1"/>
  <c r="DP46" i="1" s="1"/>
  <c r="EA42" i="1"/>
  <c r="EA46" i="1" s="1"/>
  <c r="DK42" i="1"/>
  <c r="DK46" i="1" s="1"/>
  <c r="DI31" i="1"/>
  <c r="DC31" i="1"/>
  <c r="CU31" i="1"/>
  <c r="CM31" i="1"/>
  <c r="CE31" i="1"/>
  <c r="BW31" i="1"/>
  <c r="BO31" i="1"/>
  <c r="BG31" i="1"/>
  <c r="BV31" i="1"/>
  <c r="BK42" i="1"/>
  <c r="BK46" i="1" s="1"/>
  <c r="CZ42" i="1"/>
  <c r="CZ46" i="1" s="1"/>
  <c r="BO42" i="1"/>
  <c r="BO46" i="1" s="1"/>
  <c r="BJ42" i="1"/>
  <c r="BJ46" i="1" s="1"/>
  <c r="CN42" i="1"/>
  <c r="CN46" i="1" s="1"/>
  <c r="DB42" i="1"/>
  <c r="DB46" i="1" s="1"/>
  <c r="DE42" i="1"/>
  <c r="DE46" i="1" s="1"/>
  <c r="CV42" i="1"/>
  <c r="CV46" i="1" s="1"/>
  <c r="CQ42" i="1"/>
  <c r="CQ46" i="1" s="1"/>
  <c r="BL42" i="1"/>
  <c r="BL46" i="1" s="1"/>
  <c r="BY42" i="1"/>
  <c r="BY46" i="1" s="1"/>
  <c r="CM42" i="1"/>
  <c r="CM46" i="1" s="1"/>
  <c r="DN42" i="1"/>
  <c r="DN46" i="1" s="1"/>
  <c r="EG42" i="1"/>
  <c r="EG46" i="1" s="1"/>
  <c r="DQ42" i="1"/>
  <c r="DQ46" i="1" s="1"/>
  <c r="EB42" i="1"/>
  <c r="EB46" i="1" s="1"/>
  <c r="DL42" i="1"/>
  <c r="DL46" i="1" s="1"/>
  <c r="DW42" i="1"/>
  <c r="DW46" i="1" s="1"/>
  <c r="DA75" i="1"/>
  <c r="DC75" i="1"/>
  <c r="DB75" i="1"/>
  <c r="BX15" i="1"/>
  <c r="CI30" i="1" s="1"/>
  <c r="CB15" i="1"/>
  <c r="CM30" i="1" s="1"/>
  <c r="CF15" i="1"/>
  <c r="CQ30" i="1" s="1"/>
  <c r="CJ15" i="1"/>
  <c r="CU30" i="1" s="1"/>
  <c r="CN15" i="1"/>
  <c r="CY30" i="1" s="1"/>
  <c r="CR15" i="1"/>
  <c r="DC30" i="1" s="1"/>
  <c r="CV15" i="1"/>
  <c r="DG30" i="1" s="1"/>
  <c r="CZ15" i="1"/>
  <c r="DK30" i="1" s="1"/>
  <c r="DD15" i="1"/>
  <c r="DO30" i="1" s="1"/>
  <c r="DH15" i="1"/>
  <c r="DS30" i="1" s="1"/>
  <c r="DL15" i="1"/>
  <c r="DW30" i="1" s="1"/>
  <c r="DP15" i="1"/>
  <c r="EA30" i="1" s="1"/>
  <c r="DT15" i="1"/>
  <c r="EE30" i="1" s="1"/>
  <c r="DX15" i="1"/>
  <c r="EB15" i="1"/>
  <c r="EF15" i="1"/>
  <c r="CO15" i="1"/>
  <c r="CZ30" i="1" s="1"/>
  <c r="CS15" i="1"/>
  <c r="DD30" i="1" s="1"/>
  <c r="CW15" i="1"/>
  <c r="DH30" i="1" s="1"/>
  <c r="DA15" i="1"/>
  <c r="DL30" i="1" s="1"/>
  <c r="DE15" i="1"/>
  <c r="DP30" i="1" s="1"/>
  <c r="DI15" i="1"/>
  <c r="DT30" i="1" s="1"/>
  <c r="DM15" i="1"/>
  <c r="DX30" i="1" s="1"/>
  <c r="DQ15" i="1"/>
  <c r="EB30" i="1" s="1"/>
  <c r="DU15" i="1"/>
  <c r="EF30" i="1" s="1"/>
  <c r="DY15" i="1"/>
  <c r="EC15" i="1"/>
  <c r="EG15" i="1"/>
  <c r="BY15" i="1"/>
  <c r="CJ30" i="1" s="1"/>
  <c r="CC15" i="1"/>
  <c r="CN30" i="1" s="1"/>
  <c r="CG15" i="1"/>
  <c r="CR30" i="1" s="1"/>
  <c r="CK15" i="1"/>
  <c r="CV30" i="1" s="1"/>
  <c r="BV15" i="1"/>
  <c r="CG30" i="1" s="1"/>
  <c r="BZ15" i="1"/>
  <c r="CK30" i="1" s="1"/>
  <c r="CD15" i="1"/>
  <c r="CO30" i="1" s="1"/>
  <c r="CH15" i="1"/>
  <c r="CS30" i="1" s="1"/>
  <c r="CL15" i="1"/>
  <c r="CW30" i="1" s="1"/>
  <c r="CP15" i="1"/>
  <c r="DA30" i="1" s="1"/>
  <c r="CT15" i="1"/>
  <c r="DE30" i="1" s="1"/>
  <c r="CX15" i="1"/>
  <c r="DI30" i="1" s="1"/>
  <c r="DB15" i="1"/>
  <c r="DM30" i="1" s="1"/>
  <c r="DF15" i="1"/>
  <c r="DQ30" i="1" s="1"/>
  <c r="DJ15" i="1"/>
  <c r="DU30" i="1" s="1"/>
  <c r="DN15" i="1"/>
  <c r="DY30" i="1" s="1"/>
  <c r="DR15" i="1"/>
  <c r="EC30" i="1" s="1"/>
  <c r="DV15" i="1"/>
  <c r="EG30" i="1" s="1"/>
  <c r="DZ15" i="1"/>
  <c r="ED15" i="1"/>
  <c r="BW15" i="1"/>
  <c r="CH30" i="1" s="1"/>
  <c r="CA15" i="1"/>
  <c r="CL30" i="1" s="1"/>
  <c r="CE15" i="1"/>
  <c r="CP30" i="1" s="1"/>
  <c r="CI15" i="1"/>
  <c r="CT30" i="1" s="1"/>
  <c r="CM15" i="1"/>
  <c r="CX30" i="1" s="1"/>
  <c r="CQ15" i="1"/>
  <c r="DB30" i="1" s="1"/>
  <c r="CU15" i="1"/>
  <c r="DF30" i="1" s="1"/>
  <c r="DJ30" i="1"/>
  <c r="DC15" i="1"/>
  <c r="DN30" i="1" s="1"/>
  <c r="DG15" i="1"/>
  <c r="DR30" i="1" s="1"/>
  <c r="DK15" i="1"/>
  <c r="DV30" i="1" s="1"/>
  <c r="DO15" i="1"/>
  <c r="DZ30" i="1" s="1"/>
  <c r="DS15" i="1"/>
  <c r="ED30" i="1" s="1"/>
  <c r="DW15" i="1"/>
  <c r="EA15" i="1"/>
  <c r="EE15" i="1"/>
  <c r="BU15" i="1"/>
  <c r="CF30" i="1" s="1"/>
  <c r="BI17" i="1"/>
  <c r="BJ17" i="1" s="1"/>
  <c r="BP19" i="1"/>
  <c r="BQ19" i="1" s="1"/>
  <c r="AK10" i="1"/>
  <c r="AL9" i="1"/>
  <c r="AN50" i="1" l="1"/>
  <c r="AN52" i="1" s="1"/>
  <c r="AM51" i="1"/>
  <c r="AL21" i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BK17" i="1"/>
  <c r="AL10" i="1"/>
  <c r="AM9" i="1"/>
  <c r="CY19" i="1" l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9" i="1" s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AO50" i="1"/>
  <c r="AO52" i="1" s="1"/>
  <c r="AN51" i="1"/>
  <c r="AM21" i="1"/>
  <c r="BL17" i="1"/>
  <c r="AM10" i="1"/>
  <c r="AN9" i="1"/>
  <c r="AN21" i="1" s="1"/>
  <c r="AP50" i="1" l="1"/>
  <c r="AP52" i="1" s="1"/>
  <c r="AO51" i="1"/>
  <c r="BM17" i="1"/>
  <c r="AO9" i="1"/>
  <c r="AN10" i="1"/>
  <c r="AQ50" i="1" l="1"/>
  <c r="AQ52" i="1" s="1"/>
  <c r="AP51" i="1"/>
  <c r="AO21" i="1"/>
  <c r="BN17" i="1"/>
  <c r="AP9" i="1"/>
  <c r="AO10" i="1"/>
  <c r="AR50" i="1" l="1"/>
  <c r="AR52" i="1" s="1"/>
  <c r="AQ51" i="1"/>
  <c r="AP21" i="1"/>
  <c r="BO17" i="1"/>
  <c r="AQ9" i="1"/>
  <c r="AP10" i="1"/>
  <c r="AS50" i="1" l="1"/>
  <c r="AS52" i="1" s="1"/>
  <c r="AR51" i="1"/>
  <c r="AQ21" i="1"/>
  <c r="BP17" i="1"/>
  <c r="AR9" i="1"/>
  <c r="AQ10" i="1"/>
  <c r="AT50" i="1" l="1"/>
  <c r="AT52" i="1" s="1"/>
  <c r="AS51" i="1"/>
  <c r="AR21" i="1"/>
  <c r="BQ17" i="1"/>
  <c r="AS9" i="1"/>
  <c r="AR10" i="1"/>
  <c r="AU50" i="1" l="1"/>
  <c r="AU52" i="1" s="1"/>
  <c r="AT51" i="1"/>
  <c r="AS21" i="1"/>
  <c r="BR17" i="1"/>
  <c r="AT9" i="1"/>
  <c r="AS10" i="1"/>
  <c r="AV50" i="1" l="1"/>
  <c r="AV52" i="1" s="1"/>
  <c r="AU51" i="1"/>
  <c r="AT21" i="1"/>
  <c r="BS17" i="1"/>
  <c r="AU9" i="1"/>
  <c r="AT10" i="1"/>
  <c r="AW50" i="1" l="1"/>
  <c r="AW52" i="1" s="1"/>
  <c r="AV51" i="1"/>
  <c r="AU21" i="1"/>
  <c r="BT17" i="1"/>
  <c r="AV9" i="1"/>
  <c r="AU10" i="1"/>
  <c r="AX50" i="1" l="1"/>
  <c r="AX52" i="1" s="1"/>
  <c r="AW51" i="1"/>
  <c r="AV21" i="1"/>
  <c r="BU17" i="1"/>
  <c r="AW9" i="1"/>
  <c r="AV10" i="1"/>
  <c r="AY50" i="1" l="1"/>
  <c r="AY52" i="1" s="1"/>
  <c r="AX51" i="1"/>
  <c r="AW21" i="1"/>
  <c r="BV17" i="1"/>
  <c r="AX9" i="1"/>
  <c r="AW10" i="1"/>
  <c r="AZ50" i="1" l="1"/>
  <c r="AZ52" i="1" s="1"/>
  <c r="AY51" i="1"/>
  <c r="AX21" i="1"/>
  <c r="BW17" i="1"/>
  <c r="AY9" i="1"/>
  <c r="AX10" i="1"/>
  <c r="BA50" i="1" l="1"/>
  <c r="BA52" i="1" s="1"/>
  <c r="AZ51" i="1"/>
  <c r="AY21" i="1"/>
  <c r="BX17" i="1"/>
  <c r="AZ9" i="1"/>
  <c r="AY10" i="1"/>
  <c r="BB50" i="1" l="1"/>
  <c r="BB52" i="1" s="1"/>
  <c r="BA51" i="1"/>
  <c r="AZ21" i="1"/>
  <c r="BY17" i="1"/>
  <c r="BA9" i="1"/>
  <c r="AZ10" i="1"/>
  <c r="BC50" i="1" l="1"/>
  <c r="BC52" i="1" s="1"/>
  <c r="BB51" i="1"/>
  <c r="BA21" i="1"/>
  <c r="BZ17" i="1"/>
  <c r="BB9" i="1"/>
  <c r="BA10" i="1"/>
  <c r="BD50" i="1" l="1"/>
  <c r="BD52" i="1" s="1"/>
  <c r="BC51" i="1"/>
  <c r="BB21" i="1"/>
  <c r="CA17" i="1"/>
  <c r="BC9" i="1"/>
  <c r="BB10" i="1"/>
  <c r="BE50" i="1" l="1"/>
  <c r="BE52" i="1" s="1"/>
  <c r="BD51" i="1"/>
  <c r="BC21" i="1"/>
  <c r="CB17" i="1"/>
  <c r="BD9" i="1"/>
  <c r="BC10" i="1"/>
  <c r="BF50" i="1" l="1"/>
  <c r="BF52" i="1" s="1"/>
  <c r="BE51" i="1"/>
  <c r="BD21" i="1"/>
  <c r="CC17" i="1"/>
  <c r="BE9" i="1"/>
  <c r="BD10" i="1"/>
  <c r="BG50" i="1" l="1"/>
  <c r="BG52" i="1" s="1"/>
  <c r="BF51" i="1"/>
  <c r="BE21" i="1"/>
  <c r="CD17" i="1"/>
  <c r="BF9" i="1"/>
  <c r="BE10" i="1"/>
  <c r="BH50" i="1" l="1"/>
  <c r="BH52" i="1" s="1"/>
  <c r="BG51" i="1"/>
  <c r="BF21" i="1"/>
  <c r="BG9" i="1"/>
  <c r="CE17" i="1"/>
  <c r="BF10" i="1"/>
  <c r="BH51" i="1" l="1"/>
  <c r="BI50" i="1"/>
  <c r="BI52" i="1" s="1"/>
  <c r="BH9" i="1"/>
  <c r="BG21" i="1"/>
  <c r="CF17" i="1"/>
  <c r="BG10" i="1"/>
  <c r="BJ50" i="1" l="1"/>
  <c r="BJ52" i="1" s="1"/>
  <c r="BI51" i="1"/>
  <c r="BI9" i="1"/>
  <c r="CG17" i="1"/>
  <c r="BK50" i="1" l="1"/>
  <c r="BK52" i="1" s="1"/>
  <c r="BJ51" i="1"/>
  <c r="BJ9" i="1"/>
  <c r="CH17" i="1"/>
  <c r="BL50" i="1" l="1"/>
  <c r="BL52" i="1" s="1"/>
  <c r="BK51" i="1"/>
  <c r="BK9" i="1"/>
  <c r="CI17" i="1"/>
  <c r="BM50" i="1" l="1"/>
  <c r="BL51" i="1"/>
  <c r="BL9" i="1"/>
  <c r="CJ17" i="1"/>
  <c r="BN50" i="1" l="1"/>
  <c r="BM52" i="1"/>
  <c r="BM51" i="1"/>
  <c r="BM9" i="1"/>
  <c r="CK17" i="1"/>
  <c r="BO50" i="1" l="1"/>
  <c r="BN52" i="1"/>
  <c r="BN51" i="1"/>
  <c r="BN9" i="1"/>
  <c r="CL17" i="1"/>
  <c r="BP50" i="1" l="1"/>
  <c r="BO52" i="1"/>
  <c r="BO51" i="1"/>
  <c r="BO9" i="1"/>
  <c r="CM17" i="1"/>
  <c r="BQ50" i="1" l="1"/>
  <c r="BP52" i="1"/>
  <c r="BP51" i="1"/>
  <c r="BP9" i="1"/>
  <c r="CN17" i="1"/>
  <c r="BR50" i="1" l="1"/>
  <c r="BQ52" i="1"/>
  <c r="BQ51" i="1"/>
  <c r="BQ9" i="1"/>
  <c r="CO17" i="1"/>
  <c r="BS50" i="1" l="1"/>
  <c r="BR52" i="1"/>
  <c r="BR51" i="1"/>
  <c r="BR9" i="1"/>
  <c r="CP17" i="1"/>
  <c r="BT50" i="1" l="1"/>
  <c r="BS52" i="1"/>
  <c r="BS51" i="1"/>
  <c r="BS9" i="1"/>
  <c r="CQ17" i="1"/>
  <c r="BU50" i="1" l="1"/>
  <c r="BT52" i="1"/>
  <c r="BT51" i="1"/>
  <c r="BS10" i="1"/>
  <c r="BT9" i="1"/>
  <c r="CR17" i="1"/>
  <c r="BV50" i="1" l="1"/>
  <c r="BU52" i="1"/>
  <c r="BU51" i="1"/>
  <c r="BU9" i="1"/>
  <c r="CS17" i="1"/>
  <c r="BW50" i="1" l="1"/>
  <c r="BV52" i="1"/>
  <c r="BV51" i="1"/>
  <c r="BV9" i="1"/>
  <c r="CT17" i="1"/>
  <c r="BX50" i="1" l="1"/>
  <c r="BW52" i="1"/>
  <c r="BW51" i="1"/>
  <c r="BW9" i="1"/>
  <c r="CU17" i="1"/>
  <c r="BY50" i="1" l="1"/>
  <c r="BX52" i="1"/>
  <c r="BX51" i="1"/>
  <c r="BX9" i="1"/>
  <c r="CV17" i="1"/>
  <c r="BZ50" i="1" l="1"/>
  <c r="BY52" i="1"/>
  <c r="BY51" i="1"/>
  <c r="BY9" i="1"/>
  <c r="CW17" i="1"/>
  <c r="CA50" i="1" l="1"/>
  <c r="CA52" i="1" s="1"/>
  <c r="BZ52" i="1"/>
  <c r="BZ51" i="1"/>
  <c r="BZ9" i="1"/>
  <c r="CX17" i="1"/>
  <c r="CY17" i="1" s="1"/>
  <c r="CB50" i="1" l="1"/>
  <c r="CB52" i="1" s="1"/>
  <c r="CA51" i="1"/>
  <c r="CA9" i="1"/>
  <c r="CC50" i="1" l="1"/>
  <c r="CC52" i="1" s="1"/>
  <c r="CB51" i="1"/>
  <c r="CZ17" i="1"/>
  <c r="CC51" i="1" l="1"/>
  <c r="CD50" i="1"/>
  <c r="CD52" i="1" s="1"/>
  <c r="DA17" i="1"/>
  <c r="CE50" i="1" l="1"/>
  <c r="CE52" i="1" s="1"/>
  <c r="CD51" i="1"/>
  <c r="DB17" i="1"/>
  <c r="CF50" i="1" l="1"/>
  <c r="CF52" i="1" s="1"/>
  <c r="CE51" i="1"/>
  <c r="DC17" i="1"/>
  <c r="CG50" i="1" l="1"/>
  <c r="CG52" i="1" s="1"/>
  <c r="CF51" i="1"/>
  <c r="DD17" i="1"/>
  <c r="CH50" i="1" l="1"/>
  <c r="CH52" i="1" s="1"/>
  <c r="CG51" i="1"/>
  <c r="DE17" i="1"/>
  <c r="CI50" i="1" l="1"/>
  <c r="CI52" i="1" s="1"/>
  <c r="CH51" i="1"/>
  <c r="DF17" i="1"/>
  <c r="CI51" i="1" l="1"/>
  <c r="CJ50" i="1"/>
  <c r="CJ52" i="1" s="1"/>
  <c r="DG17" i="1"/>
  <c r="CK50" i="1" l="1"/>
  <c r="CK52" i="1" s="1"/>
  <c r="CJ51" i="1"/>
  <c r="DH17" i="1"/>
  <c r="CK51" i="1" l="1"/>
  <c r="CL50" i="1"/>
  <c r="CL52" i="1" s="1"/>
  <c r="DI17" i="1"/>
  <c r="CL51" i="1" l="1"/>
  <c r="CM50" i="1"/>
  <c r="CM52" i="1" s="1"/>
  <c r="DJ17" i="1"/>
  <c r="CN50" i="1" l="1"/>
  <c r="CN52" i="1" s="1"/>
  <c r="CM51" i="1"/>
  <c r="DK17" i="1"/>
  <c r="CO50" i="1" l="1"/>
  <c r="CO52" i="1" s="1"/>
  <c r="CN51" i="1"/>
  <c r="DL17" i="1"/>
  <c r="CP50" i="1" l="1"/>
  <c r="CP52" i="1" s="1"/>
  <c r="CO51" i="1"/>
  <c r="DM17" i="1"/>
  <c r="CQ50" i="1" l="1"/>
  <c r="CQ52" i="1" s="1"/>
  <c r="CP51" i="1"/>
  <c r="DN17" i="1"/>
  <c r="CR50" i="1" l="1"/>
  <c r="CR52" i="1" s="1"/>
  <c r="CQ51" i="1"/>
  <c r="DO17" i="1"/>
  <c r="CS50" i="1" l="1"/>
  <c r="CS52" i="1" s="1"/>
  <c r="CR51" i="1"/>
  <c r="DP17" i="1"/>
  <c r="CT50" i="1" l="1"/>
  <c r="CT52" i="1" s="1"/>
  <c r="CS51" i="1"/>
  <c r="DQ17" i="1"/>
  <c r="CU50" i="1" l="1"/>
  <c r="CU52" i="1" s="1"/>
  <c r="CT51" i="1"/>
  <c r="DR17" i="1"/>
  <c r="CV50" i="1" l="1"/>
  <c r="CV52" i="1" s="1"/>
  <c r="CU51" i="1"/>
  <c r="DS17" i="1"/>
  <c r="CW50" i="1" l="1"/>
  <c r="CW52" i="1" s="1"/>
  <c r="CV51" i="1"/>
  <c r="DT17" i="1"/>
  <c r="CX50" i="1" l="1"/>
  <c r="CX52" i="1" s="1"/>
  <c r="CW51" i="1"/>
  <c r="DU17" i="1"/>
  <c r="CY50" i="1" l="1"/>
  <c r="CY52" i="1" s="1"/>
  <c r="CX51" i="1"/>
  <c r="DV17" i="1"/>
  <c r="CZ50" i="1" l="1"/>
  <c r="CZ52" i="1" s="1"/>
  <c r="CY51" i="1"/>
  <c r="DW17" i="1"/>
  <c r="DA50" i="1" l="1"/>
  <c r="DA52" i="1" s="1"/>
  <c r="CZ51" i="1"/>
  <c r="DX17" i="1"/>
  <c r="DB50" i="1" l="1"/>
  <c r="DB52" i="1" s="1"/>
  <c r="DA51" i="1"/>
  <c r="DY17" i="1"/>
  <c r="DC50" i="1" l="1"/>
  <c r="DC52" i="1" s="1"/>
  <c r="DB51" i="1"/>
  <c r="DZ17" i="1"/>
  <c r="DD50" i="1" l="1"/>
  <c r="DD52" i="1" s="1"/>
  <c r="DC51" i="1"/>
  <c r="EA17" i="1"/>
  <c r="DE50" i="1" l="1"/>
  <c r="DE52" i="1" s="1"/>
  <c r="DD51" i="1"/>
  <c r="EB17" i="1"/>
  <c r="DF50" i="1" l="1"/>
  <c r="DF52" i="1" s="1"/>
  <c r="DE51" i="1"/>
  <c r="EC17" i="1"/>
  <c r="DG50" i="1" l="1"/>
  <c r="DG52" i="1" s="1"/>
  <c r="DF51" i="1"/>
  <c r="ED17" i="1"/>
  <c r="DH50" i="1" l="1"/>
  <c r="DH52" i="1" s="1"/>
  <c r="DG51" i="1"/>
  <c r="EE17" i="1"/>
  <c r="DI50" i="1" l="1"/>
  <c r="DI52" i="1" s="1"/>
  <c r="DH51" i="1"/>
  <c r="EF17" i="1"/>
  <c r="DJ50" i="1" l="1"/>
  <c r="DJ52" i="1" s="1"/>
  <c r="DI51" i="1"/>
  <c r="EG17" i="1"/>
  <c r="DJ51" i="1" l="1"/>
  <c r="DK50" i="1"/>
  <c r="DK52" i="1" s="1"/>
  <c r="BH10" i="1"/>
  <c r="BH21" i="1"/>
  <c r="DL50" i="1" l="1"/>
  <c r="DL52" i="1" s="1"/>
  <c r="DK51" i="1"/>
  <c r="DM50" i="1" l="1"/>
  <c r="DM52" i="1" s="1"/>
  <c r="DL51" i="1"/>
  <c r="DN50" i="1" l="1"/>
  <c r="DN52" i="1" s="1"/>
  <c r="DM51" i="1"/>
  <c r="DO50" i="1" l="1"/>
  <c r="DO52" i="1" s="1"/>
  <c r="DN51" i="1"/>
  <c r="DP50" i="1" l="1"/>
  <c r="DP52" i="1" s="1"/>
  <c r="DO51" i="1"/>
  <c r="DQ50" i="1" l="1"/>
  <c r="DQ52" i="1" s="1"/>
  <c r="DP51" i="1"/>
  <c r="DR50" i="1" l="1"/>
  <c r="DR52" i="1" s="1"/>
  <c r="DQ51" i="1"/>
  <c r="DS50" i="1" l="1"/>
  <c r="DS52" i="1" s="1"/>
  <c r="DR51" i="1"/>
  <c r="DT50" i="1" l="1"/>
  <c r="DT52" i="1" s="1"/>
  <c r="DS51" i="1"/>
  <c r="DU50" i="1" l="1"/>
  <c r="DU52" i="1" s="1"/>
  <c r="DT51" i="1"/>
  <c r="DV50" i="1" l="1"/>
  <c r="DV52" i="1" s="1"/>
  <c r="DU51" i="1"/>
  <c r="DW50" i="1" l="1"/>
  <c r="DW52" i="1" s="1"/>
  <c r="DV51" i="1"/>
  <c r="DX50" i="1" l="1"/>
  <c r="DX52" i="1" s="1"/>
  <c r="DW51" i="1"/>
  <c r="DY50" i="1" l="1"/>
  <c r="DY52" i="1" s="1"/>
  <c r="DX51" i="1"/>
  <c r="DZ50" i="1" l="1"/>
  <c r="DZ52" i="1" s="1"/>
  <c r="DY51" i="1"/>
  <c r="EA50" i="1" l="1"/>
  <c r="EA52" i="1" s="1"/>
  <c r="DZ51" i="1"/>
  <c r="EB50" i="1" l="1"/>
  <c r="EB52" i="1" s="1"/>
  <c r="EA51" i="1"/>
  <c r="EC50" i="1" l="1"/>
  <c r="EC52" i="1" s="1"/>
  <c r="EB51" i="1"/>
  <c r="ED50" i="1" l="1"/>
  <c r="ED52" i="1" s="1"/>
  <c r="EC51" i="1"/>
  <c r="EE50" i="1" l="1"/>
  <c r="EE52" i="1" s="1"/>
  <c r="ED51" i="1"/>
  <c r="EF50" i="1" l="1"/>
  <c r="EF52" i="1" s="1"/>
  <c r="EE51" i="1"/>
  <c r="EG50" i="1" l="1"/>
  <c r="EF51" i="1"/>
  <c r="EG51" i="1" l="1"/>
  <c r="EG52" i="1"/>
  <c r="BI10" i="1" l="1"/>
  <c r="BI21" i="1"/>
  <c r="BK10" i="1" l="1"/>
  <c r="BK21" i="1"/>
  <c r="BJ10" i="1"/>
  <c r="BJ21" i="1"/>
  <c r="BL21" i="1" l="1"/>
  <c r="BL10" i="1"/>
  <c r="BM10" i="1"/>
  <c r="BM21" i="1"/>
  <c r="BN21" i="1" l="1"/>
  <c r="BN10" i="1"/>
  <c r="BO10" i="1" l="1"/>
  <c r="BO21" i="1"/>
  <c r="BP21" i="1" l="1"/>
  <c r="BP10" i="1"/>
  <c r="BQ21" i="1" l="1"/>
  <c r="BQ10" i="1"/>
  <c r="BR21" i="1" l="1"/>
  <c r="BR10" i="1"/>
  <c r="BS21" i="1" l="1"/>
  <c r="BT21" i="1" l="1"/>
  <c r="BT10" i="1"/>
  <c r="BU21" i="1" l="1"/>
  <c r="BU10" i="1"/>
  <c r="BV21" i="1" l="1"/>
  <c r="BV10" i="1"/>
  <c r="BW10" i="1" l="1"/>
  <c r="BW21" i="1"/>
  <c r="BX21" i="1" l="1"/>
  <c r="BX10" i="1"/>
  <c r="BY10" i="1" l="1"/>
  <c r="BY21" i="1"/>
  <c r="BZ21" i="1" l="1"/>
  <c r="BZ10" i="1"/>
  <c r="CA21" i="1" l="1"/>
  <c r="CA10" i="1"/>
  <c r="CB9" i="1"/>
  <c r="CB10" i="1" l="1"/>
  <c r="CB21" i="1"/>
  <c r="CC9" i="1"/>
  <c r="CC10" i="1" l="1"/>
  <c r="CC21" i="1"/>
  <c r="CD9" i="1"/>
  <c r="CD21" i="1" l="1"/>
  <c r="CD10" i="1"/>
  <c r="CE9" i="1"/>
  <c r="CE21" i="1" l="1"/>
  <c r="CF9" i="1"/>
  <c r="CE10" i="1"/>
  <c r="CF10" i="1" l="1"/>
  <c r="CF21" i="1"/>
  <c r="CG9" i="1"/>
  <c r="CG10" i="1" l="1"/>
  <c r="CG21" i="1"/>
  <c r="CH9" i="1"/>
  <c r="CH10" i="1" l="1"/>
  <c r="CI9" i="1"/>
  <c r="CH21" i="1"/>
  <c r="CI21" i="1" l="1"/>
  <c r="CI10" i="1"/>
  <c r="CJ9" i="1"/>
  <c r="CJ10" i="1" l="1"/>
  <c r="CK9" i="1"/>
  <c r="CJ21" i="1"/>
  <c r="CK21" i="1" l="1"/>
  <c r="CK10" i="1"/>
  <c r="CL9" i="1"/>
  <c r="CL21" i="1" l="1"/>
  <c r="CL10" i="1"/>
  <c r="CM9" i="1"/>
  <c r="CM21" i="1" l="1"/>
  <c r="CM10" i="1"/>
  <c r="CN9" i="1"/>
  <c r="CN21" i="1" l="1"/>
  <c r="CN10" i="1"/>
  <c r="CO9" i="1"/>
  <c r="CO10" i="1" l="1"/>
  <c r="CO21" i="1"/>
  <c r="CP9" i="1"/>
  <c r="CP10" i="1" l="1"/>
  <c r="CQ9" i="1"/>
  <c r="CP21" i="1"/>
  <c r="CQ10" i="1" l="1"/>
  <c r="CQ21" i="1"/>
  <c r="CR9" i="1"/>
  <c r="CR21" i="1" l="1"/>
  <c r="CR10" i="1"/>
  <c r="CS9" i="1"/>
  <c r="CS21" i="1" l="1"/>
  <c r="CS10" i="1"/>
  <c r="CT9" i="1"/>
  <c r="CT10" i="1" l="1"/>
  <c r="CT21" i="1"/>
  <c r="CU9" i="1"/>
  <c r="CU21" i="1" l="1"/>
  <c r="CU10" i="1"/>
  <c r="CV9" i="1"/>
  <c r="CV10" i="1" l="1"/>
  <c r="CV21" i="1"/>
  <c r="CW9" i="1"/>
  <c r="CW21" i="1" l="1"/>
  <c r="CW10" i="1"/>
  <c r="CX9" i="1"/>
  <c r="CY9" i="1" s="1"/>
  <c r="CY10" i="1" l="1"/>
  <c r="CY11" i="1" s="1"/>
  <c r="DJ27" i="1" s="1"/>
  <c r="CY21" i="1"/>
  <c r="CX21" i="1"/>
  <c r="CX10" i="1"/>
  <c r="CZ9" i="1" l="1"/>
  <c r="CZ10" i="1" l="1"/>
  <c r="CZ21" i="1"/>
  <c r="DA9" i="1"/>
  <c r="DA21" i="1" l="1"/>
  <c r="DA10" i="1"/>
  <c r="DB9" i="1"/>
  <c r="DB21" i="1" l="1"/>
  <c r="DC9" i="1"/>
  <c r="DB10" i="1"/>
  <c r="DC21" i="1" l="1"/>
  <c r="DC10" i="1"/>
  <c r="DD9" i="1"/>
  <c r="DD21" i="1" l="1"/>
  <c r="DD10" i="1"/>
  <c r="DE9" i="1"/>
  <c r="DE10" i="1" l="1"/>
  <c r="DE21" i="1"/>
  <c r="DF9" i="1"/>
  <c r="DF10" i="1" l="1"/>
  <c r="DF21" i="1"/>
  <c r="DG9" i="1"/>
  <c r="DG21" i="1" l="1"/>
  <c r="DH9" i="1"/>
  <c r="DG10" i="1"/>
  <c r="DH21" i="1" l="1"/>
  <c r="DH10" i="1"/>
  <c r="DI9" i="1"/>
  <c r="DI21" i="1" l="1"/>
  <c r="DJ9" i="1"/>
  <c r="DI10" i="1"/>
  <c r="DJ21" i="1" l="1"/>
  <c r="DJ10" i="1"/>
  <c r="DK9" i="1"/>
  <c r="DK10" i="1" l="1"/>
  <c r="DK21" i="1"/>
  <c r="DL9" i="1"/>
  <c r="DL21" i="1" l="1"/>
  <c r="DL10" i="1"/>
  <c r="DM9" i="1"/>
  <c r="DM10" i="1" l="1"/>
  <c r="DM21" i="1"/>
  <c r="DN9" i="1"/>
  <c r="DN10" i="1" l="1"/>
  <c r="DN21" i="1"/>
  <c r="DO9" i="1"/>
  <c r="DO10" i="1" l="1"/>
  <c r="DO21" i="1"/>
  <c r="DP9" i="1"/>
  <c r="DP10" i="1" l="1"/>
  <c r="DP21" i="1"/>
  <c r="DQ9" i="1"/>
  <c r="DQ10" i="1" l="1"/>
  <c r="DQ21" i="1"/>
  <c r="DR9" i="1"/>
  <c r="DR21" i="1" l="1"/>
  <c r="DS9" i="1"/>
  <c r="DR10" i="1"/>
  <c r="DS10" i="1" l="1"/>
  <c r="DT9" i="1"/>
  <c r="DS21" i="1"/>
  <c r="DT10" i="1" l="1"/>
  <c r="DT21" i="1"/>
  <c r="DU9" i="1"/>
  <c r="DU21" i="1" l="1"/>
  <c r="DU10" i="1"/>
  <c r="DV9" i="1"/>
  <c r="DV21" i="1" l="1"/>
  <c r="DV10" i="1"/>
  <c r="DW9" i="1"/>
  <c r="DW10" i="1" l="1"/>
  <c r="DW21" i="1"/>
  <c r="DX9" i="1"/>
  <c r="DX21" i="1" l="1"/>
  <c r="DX10" i="1"/>
  <c r="DY9" i="1"/>
  <c r="DY21" i="1" l="1"/>
  <c r="DZ9" i="1"/>
  <c r="DY10" i="1"/>
  <c r="DZ10" i="1" l="1"/>
  <c r="EA9" i="1"/>
  <c r="DZ21" i="1"/>
  <c r="EA21" i="1" l="1"/>
  <c r="EA10" i="1"/>
  <c r="EB9" i="1"/>
  <c r="EB21" i="1" l="1"/>
  <c r="EB10" i="1"/>
  <c r="EC9" i="1"/>
  <c r="EC21" i="1" l="1"/>
  <c r="ED9" i="1"/>
  <c r="EC10" i="1"/>
  <c r="ED10" i="1" l="1"/>
  <c r="ED21" i="1"/>
  <c r="EE9" i="1"/>
  <c r="EE10" i="1" l="1"/>
  <c r="EF9" i="1"/>
  <c r="EE21" i="1"/>
  <c r="EF21" i="1" l="1"/>
  <c r="EF10" i="1"/>
  <c r="EG9" i="1"/>
  <c r="EG21" i="1" l="1"/>
  <c r="EG10" i="1"/>
  <c r="DB71" i="1" s="1"/>
  <c r="DA73" i="1" l="1" a="1"/>
  <c r="DC73" i="1" s="1"/>
  <c r="AP7" i="1" l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AL11" i="1"/>
  <c r="AW27" i="1" s="1"/>
  <c r="AP11" i="1"/>
  <c r="BA27" i="1" s="1"/>
  <c r="AT11" i="1"/>
  <c r="BE27" i="1" s="1"/>
  <c r="AX11" i="1"/>
  <c r="BI27" i="1" s="1"/>
  <c r="BB11" i="1"/>
  <c r="BM27" i="1" s="1"/>
  <c r="BF11" i="1"/>
  <c r="BQ27" i="1" s="1"/>
  <c r="BJ11" i="1"/>
  <c r="BU27" i="1" s="1"/>
  <c r="BN11" i="1"/>
  <c r="BY27" i="1" s="1"/>
  <c r="BR11" i="1"/>
  <c r="CC27" i="1" s="1"/>
  <c r="BV11" i="1"/>
  <c r="CG27" i="1" s="1"/>
  <c r="BZ11" i="1"/>
  <c r="CK27" i="1" s="1"/>
  <c r="CD11" i="1"/>
  <c r="CO27" i="1" s="1"/>
  <c r="CH11" i="1"/>
  <c r="CS27" i="1" s="1"/>
  <c r="CL11" i="1"/>
  <c r="CW27" i="1" s="1"/>
  <c r="CP11" i="1"/>
  <c r="DA27" i="1" s="1"/>
  <c r="CT11" i="1"/>
  <c r="DE27" i="1" s="1"/>
  <c r="CX11" i="1"/>
  <c r="DI27" i="1" s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AJ11" i="1"/>
  <c r="AM11" i="1"/>
  <c r="AX27" i="1" s="1"/>
  <c r="AQ11" i="1"/>
  <c r="BB27" i="1" s="1"/>
  <c r="AU11" i="1"/>
  <c r="BF27" i="1" s="1"/>
  <c r="AY11" i="1"/>
  <c r="BJ27" i="1" s="1"/>
  <c r="BC11" i="1"/>
  <c r="BN27" i="1" s="1"/>
  <c r="BG11" i="1"/>
  <c r="BR27" i="1" s="1"/>
  <c r="BK11" i="1"/>
  <c r="BV27" i="1" s="1"/>
  <c r="BO11" i="1"/>
  <c r="BZ27" i="1" s="1"/>
  <c r="BS11" i="1"/>
  <c r="CD27" i="1" s="1"/>
  <c r="BW11" i="1"/>
  <c r="CH27" i="1" s="1"/>
  <c r="CA11" i="1"/>
  <c r="CL27" i="1" s="1"/>
  <c r="CE11" i="1"/>
  <c r="CP27" i="1" s="1"/>
  <c r="CI11" i="1"/>
  <c r="CT27" i="1" s="1"/>
  <c r="CM11" i="1"/>
  <c r="CX27" i="1" s="1"/>
  <c r="CQ11" i="1"/>
  <c r="DB27" i="1" s="1"/>
  <c r="CU11" i="1"/>
  <c r="DF27" i="1" s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I11" i="1"/>
  <c r="AN11" i="1"/>
  <c r="AY27" i="1" s="1"/>
  <c r="AR11" i="1"/>
  <c r="BC27" i="1" s="1"/>
  <c r="AV11" i="1"/>
  <c r="BG27" i="1" s="1"/>
  <c r="AZ11" i="1"/>
  <c r="BK27" i="1" s="1"/>
  <c r="BD11" i="1"/>
  <c r="BO27" i="1" s="1"/>
  <c r="BH11" i="1"/>
  <c r="BS27" i="1" s="1"/>
  <c r="BM11" i="1"/>
  <c r="BX27" i="1" s="1"/>
  <c r="BP11" i="1"/>
  <c r="CA27" i="1" s="1"/>
  <c r="BT11" i="1"/>
  <c r="CE27" i="1" s="1"/>
  <c r="BX11" i="1"/>
  <c r="CI27" i="1" s="1"/>
  <c r="CB11" i="1"/>
  <c r="CM27" i="1" s="1"/>
  <c r="CF11" i="1"/>
  <c r="CQ27" i="1" s="1"/>
  <c r="CJ11" i="1"/>
  <c r="CU27" i="1" s="1"/>
  <c r="CN11" i="1"/>
  <c r="CY27" i="1" s="1"/>
  <c r="CR11" i="1"/>
  <c r="DC27" i="1" s="1"/>
  <c r="CV11" i="1"/>
  <c r="DG27" i="1" s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AK11" i="1"/>
  <c r="AO11" i="1"/>
  <c r="AZ27" i="1" s="1"/>
  <c r="AS11" i="1"/>
  <c r="BD27" i="1" s="1"/>
  <c r="AW11" i="1"/>
  <c r="BH27" i="1" s="1"/>
  <c r="BA11" i="1"/>
  <c r="BL27" i="1" s="1"/>
  <c r="BE11" i="1"/>
  <c r="BP27" i="1" s="1"/>
  <c r="BI11" i="1"/>
  <c r="BT27" i="1" s="1"/>
  <c r="BL11" i="1"/>
  <c r="BW27" i="1" s="1"/>
  <c r="BQ11" i="1"/>
  <c r="CB27" i="1" s="1"/>
  <c r="BU11" i="1"/>
  <c r="CF27" i="1" s="1"/>
  <c r="BY11" i="1"/>
  <c r="CJ27" i="1" s="1"/>
  <c r="CC11" i="1"/>
  <c r="CN27" i="1" s="1"/>
  <c r="CG11" i="1"/>
  <c r="CR27" i="1" s="1"/>
  <c r="CK11" i="1"/>
  <c r="CV27" i="1" s="1"/>
  <c r="CO11" i="1"/>
  <c r="CZ27" i="1" s="1"/>
  <c r="CS11" i="1"/>
  <c r="DD27" i="1" s="1"/>
  <c r="CW11" i="1"/>
  <c r="DH27" i="1" s="1"/>
  <c r="CZ11" i="1"/>
  <c r="DK27" i="1" s="1"/>
  <c r="DA11" i="1"/>
  <c r="DL27" i="1" s="1"/>
  <c r="DB11" i="1"/>
  <c r="DM27" i="1" s="1"/>
  <c r="DC11" i="1"/>
  <c r="DN27" i="1" s="1"/>
  <c r="DD11" i="1"/>
  <c r="DO27" i="1" s="1"/>
  <c r="DE11" i="1"/>
  <c r="DP27" i="1" s="1"/>
  <c r="DF11" i="1"/>
  <c r="DQ27" i="1" s="1"/>
  <c r="DG11" i="1"/>
  <c r="DR27" i="1" s="1"/>
  <c r="DH11" i="1"/>
  <c r="DS27" i="1" s="1"/>
  <c r="DI11" i="1"/>
  <c r="DT27" i="1" s="1"/>
  <c r="DJ11" i="1"/>
  <c r="DU27" i="1" s="1"/>
  <c r="DK11" i="1"/>
  <c r="DV27" i="1" s="1"/>
  <c r="DL11" i="1"/>
  <c r="DW27" i="1" s="1"/>
  <c r="DM11" i="1"/>
  <c r="DX27" i="1" s="1"/>
  <c r="DN11" i="1"/>
  <c r="DY27" i="1" s="1"/>
  <c r="DO11" i="1"/>
  <c r="DZ27" i="1" s="1"/>
  <c r="DP11" i="1"/>
  <c r="EA27" i="1" s="1"/>
  <c r="DQ11" i="1"/>
  <c r="EB27" i="1" s="1"/>
  <c r="DR11" i="1"/>
  <c r="EC27" i="1" s="1"/>
  <c r="DS11" i="1"/>
  <c r="ED27" i="1" s="1"/>
  <c r="DT11" i="1"/>
  <c r="EE27" i="1" s="1"/>
  <c r="DU11" i="1"/>
  <c r="EF27" i="1" s="1"/>
  <c r="DV11" i="1"/>
  <c r="EG27" i="1" s="1"/>
  <c r="DW11" i="1"/>
  <c r="DX11" i="1"/>
  <c r="DY11" i="1"/>
  <c r="DZ11" i="1"/>
  <c r="EA11" i="1"/>
  <c r="EB11" i="1"/>
  <c r="EC11" i="1"/>
  <c r="ED11" i="1"/>
  <c r="EE11" i="1"/>
  <c r="EF11" i="1"/>
  <c r="EG11" i="1"/>
  <c r="DA73" i="1"/>
  <c r="DB73" i="1"/>
  <c r="CY12" i="1" l="1"/>
  <c r="CY13" i="1"/>
  <c r="CY14" i="1" s="1"/>
  <c r="EF12" i="1"/>
  <c r="EB12" i="1"/>
  <c r="EG12" i="1"/>
  <c r="DY12" i="1"/>
  <c r="EC12" i="1"/>
  <c r="DX12" i="1"/>
  <c r="DQ12" i="1"/>
  <c r="DV13" i="1"/>
  <c r="EG28" i="1" s="1"/>
  <c r="EG29" i="1" s="1"/>
  <c r="ED12" i="1"/>
  <c r="DZ12" i="1"/>
  <c r="DV12" i="1"/>
  <c r="EA13" i="1"/>
  <c r="DR12" i="1"/>
  <c r="DW13" i="1"/>
  <c r="DN12" i="1"/>
  <c r="DS13" i="1"/>
  <c r="ED28" i="1" s="1"/>
  <c r="ED29" i="1" s="1"/>
  <c r="DJ12" i="1"/>
  <c r="DO13" i="1"/>
  <c r="DZ28" i="1" s="1"/>
  <c r="DZ29" i="1" s="1"/>
  <c r="DF12" i="1"/>
  <c r="DK13" i="1"/>
  <c r="DV28" i="1" s="1"/>
  <c r="DV29" i="1" s="1"/>
  <c r="DB12" i="1"/>
  <c r="DG13" i="1"/>
  <c r="DR28" i="1" s="1"/>
  <c r="DR29" i="1" s="1"/>
  <c r="CS12" i="1"/>
  <c r="CX13" i="1"/>
  <c r="CC12" i="1"/>
  <c r="CH13" i="1"/>
  <c r="BQ13" i="1"/>
  <c r="BL12" i="1"/>
  <c r="BB13" i="1"/>
  <c r="AW12" i="1"/>
  <c r="CJ12" i="1"/>
  <c r="CO13" i="1"/>
  <c r="BT12" i="1"/>
  <c r="BY13" i="1"/>
  <c r="BD12" i="1"/>
  <c r="BI13" i="1"/>
  <c r="AN12" i="1"/>
  <c r="AS13" i="1"/>
  <c r="CQ12" i="1"/>
  <c r="CV13" i="1"/>
  <c r="CA12" i="1"/>
  <c r="CF13" i="1"/>
  <c r="BK12" i="1"/>
  <c r="BP13" i="1"/>
  <c r="AU12" i="1"/>
  <c r="AZ13" i="1"/>
  <c r="CQ13" i="1"/>
  <c r="CL12" i="1"/>
  <c r="BV12" i="1"/>
  <c r="CA13" i="1"/>
  <c r="BF12" i="1"/>
  <c r="BK13" i="1"/>
  <c r="AP12" i="1"/>
  <c r="AU13" i="1"/>
  <c r="DM12" i="1"/>
  <c r="DR13" i="1"/>
  <c r="EC28" i="1" s="1"/>
  <c r="EC29" i="1" s="1"/>
  <c r="DA12" i="1"/>
  <c r="DF13" i="1"/>
  <c r="DQ28" i="1" s="1"/>
  <c r="DQ29" i="1" s="1"/>
  <c r="BY12" i="1"/>
  <c r="CD13" i="1"/>
  <c r="CV12" i="1"/>
  <c r="DA13" i="1"/>
  <c r="DL28" i="1" s="1"/>
  <c r="DL29" i="1" s="1"/>
  <c r="CF12" i="1"/>
  <c r="CK13" i="1"/>
  <c r="BP12" i="1"/>
  <c r="BU13" i="1"/>
  <c r="AZ12" i="1"/>
  <c r="BE13" i="1"/>
  <c r="AN13" i="1"/>
  <c r="AN14" i="1" s="1"/>
  <c r="CM12" i="1"/>
  <c r="CR13" i="1"/>
  <c r="BW12" i="1"/>
  <c r="CB13" i="1"/>
  <c r="BG12" i="1"/>
  <c r="BL13" i="1"/>
  <c r="AQ12" i="1"/>
  <c r="AV13" i="1"/>
  <c r="CX12" i="1"/>
  <c r="DC13" i="1"/>
  <c r="DN28" i="1" s="1"/>
  <c r="DN29" i="1" s="1"/>
  <c r="CM13" i="1"/>
  <c r="CH12" i="1"/>
  <c r="BR12" i="1"/>
  <c r="BW13" i="1"/>
  <c r="BB12" i="1"/>
  <c r="BG13" i="1"/>
  <c r="AQ13" i="1"/>
  <c r="AL12" i="1"/>
  <c r="DU12" i="1"/>
  <c r="DZ13" i="1"/>
  <c r="DE12" i="1"/>
  <c r="DJ13" i="1"/>
  <c r="DU28" i="1" s="1"/>
  <c r="DU29" i="1" s="1"/>
  <c r="AS12" i="1"/>
  <c r="AX13" i="1"/>
  <c r="DT12" i="1"/>
  <c r="DY13" i="1"/>
  <c r="DH12" i="1"/>
  <c r="DM13" i="1"/>
  <c r="DX28" i="1" s="1"/>
  <c r="DX29" i="1" s="1"/>
  <c r="CZ12" i="1"/>
  <c r="DE13" i="1"/>
  <c r="DP28" i="1" s="1"/>
  <c r="DP29" i="1" s="1"/>
  <c r="CK12" i="1"/>
  <c r="CP13" i="1"/>
  <c r="BU12" i="1"/>
  <c r="BZ13" i="1"/>
  <c r="BE12" i="1"/>
  <c r="BJ13" i="1"/>
  <c r="AT13" i="1"/>
  <c r="AO12" i="1"/>
  <c r="CR12" i="1"/>
  <c r="CW13" i="1"/>
  <c r="CB12" i="1"/>
  <c r="CG13" i="1"/>
  <c r="BM12" i="1"/>
  <c r="BR13" i="1"/>
  <c r="AV12" i="1"/>
  <c r="BA13" i="1"/>
  <c r="CI12" i="1"/>
  <c r="CN13" i="1"/>
  <c r="BS12" i="1"/>
  <c r="BX13" i="1"/>
  <c r="BC12" i="1"/>
  <c r="BH13" i="1"/>
  <c r="AR13" i="1"/>
  <c r="AM12" i="1"/>
  <c r="CT12" i="1"/>
  <c r="DJ28" i="1"/>
  <c r="DJ29" i="1" s="1"/>
  <c r="CD12" i="1"/>
  <c r="CI13" i="1"/>
  <c r="BN12" i="1"/>
  <c r="BS13" i="1"/>
  <c r="AX12" i="1"/>
  <c r="BC13" i="1"/>
  <c r="DI12" i="1"/>
  <c r="DN13" i="1"/>
  <c r="DY28" i="1" s="1"/>
  <c r="DY29" i="1" s="1"/>
  <c r="CO12" i="1"/>
  <c r="CT13" i="1"/>
  <c r="BI12" i="1"/>
  <c r="BN13" i="1"/>
  <c r="DP12" i="1"/>
  <c r="DU13" i="1"/>
  <c r="EF28" i="1" s="1"/>
  <c r="EF29" i="1" s="1"/>
  <c r="DL12" i="1"/>
  <c r="DQ13" i="1"/>
  <c r="EB28" i="1" s="1"/>
  <c r="EB29" i="1" s="1"/>
  <c r="DD12" i="1"/>
  <c r="DI13" i="1"/>
  <c r="DT28" i="1" s="1"/>
  <c r="DT29" i="1" s="1"/>
  <c r="EE12" i="1"/>
  <c r="EA12" i="1"/>
  <c r="DW12" i="1"/>
  <c r="EB13" i="1"/>
  <c r="DS12" i="1"/>
  <c r="DX13" i="1"/>
  <c r="DO12" i="1"/>
  <c r="DT13" i="1"/>
  <c r="EE28" i="1" s="1"/>
  <c r="EE29" i="1" s="1"/>
  <c r="DK12" i="1"/>
  <c r="DP13" i="1"/>
  <c r="EA28" i="1" s="1"/>
  <c r="EA29" i="1" s="1"/>
  <c r="DG12" i="1"/>
  <c r="DL13" i="1"/>
  <c r="DW28" i="1" s="1"/>
  <c r="DW29" i="1" s="1"/>
  <c r="DC12" i="1"/>
  <c r="DH13" i="1"/>
  <c r="DS28" i="1" s="1"/>
  <c r="DS29" i="1" s="1"/>
  <c r="CW12" i="1"/>
  <c r="DB13" i="1"/>
  <c r="DM28" i="1" s="1"/>
  <c r="DM29" i="1" s="1"/>
  <c r="CG12" i="1"/>
  <c r="CL13" i="1"/>
  <c r="BQ12" i="1"/>
  <c r="BV13" i="1"/>
  <c r="BF13" i="1"/>
  <c r="BA12" i="1"/>
  <c r="AK12" i="1"/>
  <c r="AP13" i="1"/>
  <c r="CN12" i="1"/>
  <c r="CS13" i="1"/>
  <c r="BX12" i="1"/>
  <c r="CC13" i="1"/>
  <c r="BH12" i="1"/>
  <c r="BM13" i="1"/>
  <c r="AW13" i="1"/>
  <c r="AR12" i="1"/>
  <c r="CU12" i="1"/>
  <c r="CZ13" i="1"/>
  <c r="DK28" i="1" s="1"/>
  <c r="DK29" i="1" s="1"/>
  <c r="CE12" i="1"/>
  <c r="CJ13" i="1"/>
  <c r="BO12" i="1"/>
  <c r="BT13" i="1"/>
  <c r="AY12" i="1"/>
  <c r="BD13" i="1"/>
  <c r="AJ12" i="1"/>
  <c r="AO13" i="1"/>
  <c r="CP12" i="1"/>
  <c r="CU13" i="1"/>
  <c r="CE13" i="1"/>
  <c r="BZ12" i="1"/>
  <c r="BO13" i="1"/>
  <c r="BJ12" i="1"/>
  <c r="AT12" i="1"/>
  <c r="AY13" i="1"/>
  <c r="DD13" i="1"/>
  <c r="DO28" i="1" s="1"/>
  <c r="DO29" i="1" s="1"/>
  <c r="AN15" i="1"/>
  <c r="AV15" i="1"/>
  <c r="BG30" i="1" s="1"/>
  <c r="BE15" i="1"/>
  <c r="BP30" i="1" s="1"/>
  <c r="AT15" i="1"/>
  <c r="BE30" i="1" s="1"/>
  <c r="AS15" i="1"/>
  <c r="BD30" i="1" s="1"/>
  <c r="AQ15" i="1"/>
  <c r="BB30" i="1" s="1"/>
  <c r="AU15" i="1"/>
  <c r="BF30" i="1" s="1"/>
  <c r="AL15" i="1"/>
  <c r="BC15" i="1"/>
  <c r="BN30" i="1" s="1"/>
  <c r="AI15" i="1"/>
  <c r="AP15" i="1"/>
  <c r="BA30" i="1" s="1"/>
  <c r="AY15" i="1"/>
  <c r="BJ30" i="1" s="1"/>
  <c r="BS15" i="1"/>
  <c r="CD30" i="1" s="1"/>
  <c r="BH15" i="1"/>
  <c r="BS30" i="1" s="1"/>
  <c r="AW15" i="1"/>
  <c r="BH30" i="1" s="1"/>
  <c r="BQ15" i="1"/>
  <c r="CB30" i="1" s="1"/>
  <c r="AJ15" i="1"/>
  <c r="BP15" i="1"/>
  <c r="CA30" i="1" s="1"/>
  <c r="BN15" i="1"/>
  <c r="BY30" i="1" s="1"/>
  <c r="BB15" i="1"/>
  <c r="BM30" i="1" s="1"/>
  <c r="AZ15" i="1"/>
  <c r="BK30" i="1" s="1"/>
  <c r="BF15" i="1"/>
  <c r="BQ30" i="1" s="1"/>
  <c r="AM15" i="1"/>
  <c r="BT15" i="1"/>
  <c r="CE30" i="1" s="1"/>
  <c r="BD15" i="1"/>
  <c r="BO30" i="1" s="1"/>
  <c r="BR15" i="1"/>
  <c r="CC30" i="1" s="1"/>
  <c r="BJ15" i="1"/>
  <c r="BU30" i="1" s="1"/>
  <c r="BO15" i="1"/>
  <c r="BZ30" i="1" s="1"/>
  <c r="AR15" i="1"/>
  <c r="BC30" i="1" s="1"/>
  <c r="BI15" i="1"/>
  <c r="BT30" i="1" s="1"/>
  <c r="BG15" i="1"/>
  <c r="BR30" i="1" s="1"/>
  <c r="AK15" i="1"/>
  <c r="AO15" i="1"/>
  <c r="AZ30" i="1" s="1"/>
  <c r="BM15" i="1"/>
  <c r="BX30" i="1" s="1"/>
  <c r="BK15" i="1"/>
  <c r="BV30" i="1" s="1"/>
  <c r="BL15" i="1"/>
  <c r="BW30" i="1" s="1"/>
  <c r="AX15" i="1"/>
  <c r="BI30" i="1" s="1"/>
  <c r="BA15" i="1"/>
  <c r="BL30" i="1" s="1"/>
  <c r="CP28" i="1" l="1"/>
  <c r="CP29" i="1" s="1"/>
  <c r="CE14" i="1"/>
  <c r="AW14" i="1"/>
  <c r="BH28" i="1"/>
  <c r="BH29" i="1" s="1"/>
  <c r="DD28" i="1"/>
  <c r="DD29" i="1" s="1"/>
  <c r="CS14" i="1"/>
  <c r="CG28" i="1"/>
  <c r="CG29" i="1" s="1"/>
  <c r="BV14" i="1"/>
  <c r="CT14" i="1"/>
  <c r="DE28" i="1"/>
  <c r="DE29" i="1" s="1"/>
  <c r="CT28" i="1"/>
  <c r="CT29" i="1" s="1"/>
  <c r="CI14" i="1"/>
  <c r="CI28" i="1"/>
  <c r="CI29" i="1" s="1"/>
  <c r="BX14" i="1"/>
  <c r="CG14" i="1"/>
  <c r="CR28" i="1"/>
  <c r="CR29" i="1" s="1"/>
  <c r="CK28" i="1"/>
  <c r="CK29" i="1" s="1"/>
  <c r="BZ14" i="1"/>
  <c r="CR14" i="1"/>
  <c r="DC28" i="1"/>
  <c r="DC29" i="1" s="1"/>
  <c r="BP28" i="1"/>
  <c r="BP29" i="1" s="1"/>
  <c r="BE14" i="1"/>
  <c r="CD14" i="1"/>
  <c r="CO28" i="1"/>
  <c r="CO29" i="1" s="1"/>
  <c r="BV28" i="1"/>
  <c r="BV29" i="1" s="1"/>
  <c r="BK14" i="1"/>
  <c r="CA28" i="1"/>
  <c r="CA29" i="1" s="1"/>
  <c r="BP14" i="1"/>
  <c r="BT28" i="1"/>
  <c r="BT29" i="1" s="1"/>
  <c r="BI14" i="1"/>
  <c r="AY14" i="1"/>
  <c r="BJ28" i="1"/>
  <c r="BJ29" i="1" s="1"/>
  <c r="BO14" i="1"/>
  <c r="BZ28" i="1"/>
  <c r="BZ29" i="1" s="1"/>
  <c r="AO14" i="1"/>
  <c r="AZ28" i="1"/>
  <c r="AZ29" i="1" s="1"/>
  <c r="CU28" i="1"/>
  <c r="CU29" i="1" s="1"/>
  <c r="CJ14" i="1"/>
  <c r="CC14" i="1"/>
  <c r="CN28" i="1"/>
  <c r="CN29" i="1" s="1"/>
  <c r="BY28" i="1"/>
  <c r="BY29" i="1" s="1"/>
  <c r="BN14" i="1"/>
  <c r="CD28" i="1"/>
  <c r="CD29" i="1" s="1"/>
  <c r="BS14" i="1"/>
  <c r="BS28" i="1"/>
  <c r="BS29" i="1" s="1"/>
  <c r="BH14" i="1"/>
  <c r="CC28" i="1"/>
  <c r="CC29" i="1" s="1"/>
  <c r="BR14" i="1"/>
  <c r="BJ14" i="1"/>
  <c r="BU28" i="1"/>
  <c r="BU29" i="1" s="1"/>
  <c r="AQ14" i="1"/>
  <c r="BB28" i="1"/>
  <c r="BB29" i="1" s="1"/>
  <c r="CM28" i="1"/>
  <c r="CM29" i="1" s="1"/>
  <c r="CB14" i="1"/>
  <c r="BF28" i="1"/>
  <c r="BF29" i="1" s="1"/>
  <c r="AU14" i="1"/>
  <c r="BK28" i="1"/>
  <c r="BK29" i="1" s="1"/>
  <c r="AZ14" i="1"/>
  <c r="AS14" i="1"/>
  <c r="BD28" i="1"/>
  <c r="BD29" i="1" s="1"/>
  <c r="BQ14" i="1"/>
  <c r="CB28" i="1"/>
  <c r="CB29" i="1" s="1"/>
  <c r="CU14" i="1"/>
  <c r="DF28" i="1"/>
  <c r="DF29" i="1" s="1"/>
  <c r="CE28" i="1"/>
  <c r="CE29" i="1" s="1"/>
  <c r="BT14" i="1"/>
  <c r="BM14" i="1"/>
  <c r="BX28" i="1"/>
  <c r="BX29" i="1" s="1"/>
  <c r="BQ28" i="1"/>
  <c r="BQ29" i="1" s="1"/>
  <c r="BF14" i="1"/>
  <c r="BN28" i="1"/>
  <c r="BN29" i="1" s="1"/>
  <c r="BC14" i="1"/>
  <c r="BA14" i="1"/>
  <c r="BL28" i="1"/>
  <c r="BL29" i="1" s="1"/>
  <c r="CH28" i="1"/>
  <c r="CH29" i="1" s="1"/>
  <c r="BW14" i="1"/>
  <c r="CX28" i="1"/>
  <c r="CX29" i="1" s="1"/>
  <c r="CM14" i="1"/>
  <c r="BL14" i="1"/>
  <c r="BW28" i="1"/>
  <c r="BW29" i="1" s="1"/>
  <c r="CV28" i="1"/>
  <c r="CV29" i="1" s="1"/>
  <c r="CK14" i="1"/>
  <c r="CV14" i="1"/>
  <c r="DG28" i="1"/>
  <c r="DG29" i="1" s="1"/>
  <c r="CZ28" i="1"/>
  <c r="CZ29" i="1" s="1"/>
  <c r="CO14" i="1"/>
  <c r="BM28" i="1"/>
  <c r="BM29" i="1" s="1"/>
  <c r="BB14" i="1"/>
  <c r="CX14" i="1"/>
  <c r="DI28" i="1"/>
  <c r="DI29" i="1" s="1"/>
  <c r="BD14" i="1"/>
  <c r="BO28" i="1"/>
  <c r="BO29" i="1" s="1"/>
  <c r="BA28" i="1"/>
  <c r="BA29" i="1" s="1"/>
  <c r="AP14" i="1"/>
  <c r="CL14" i="1"/>
  <c r="CW28" i="1"/>
  <c r="CW29" i="1" s="1"/>
  <c r="AR14" i="1"/>
  <c r="BC28" i="1"/>
  <c r="BC29" i="1" s="1"/>
  <c r="CN14" i="1"/>
  <c r="CY28" i="1"/>
  <c r="CY29" i="1" s="1"/>
  <c r="CW14" i="1"/>
  <c r="DH28" i="1"/>
  <c r="DH29" i="1" s="1"/>
  <c r="AT14" i="1"/>
  <c r="BE28" i="1"/>
  <c r="BE29" i="1" s="1"/>
  <c r="CP14" i="1"/>
  <c r="DA28" i="1"/>
  <c r="DA29" i="1" s="1"/>
  <c r="AX14" i="1"/>
  <c r="BI28" i="1"/>
  <c r="BI29" i="1" s="1"/>
  <c r="BG14" i="1"/>
  <c r="BR28" i="1"/>
  <c r="BR29" i="1" s="1"/>
  <c r="AV14" i="1"/>
  <c r="BG28" i="1"/>
  <c r="BG29" i="1" s="1"/>
  <c r="BU14" i="1"/>
  <c r="CF28" i="1"/>
  <c r="CF29" i="1" s="1"/>
  <c r="CA14" i="1"/>
  <c r="CL28" i="1"/>
  <c r="CL29" i="1" s="1"/>
  <c r="DB28" i="1"/>
  <c r="DB29" i="1" s="1"/>
  <c r="CQ14" i="1"/>
  <c r="CF14" i="1"/>
  <c r="CQ28" i="1"/>
  <c r="CQ29" i="1" s="1"/>
  <c r="CJ28" i="1"/>
  <c r="CJ29" i="1" s="1"/>
  <c r="BY14" i="1"/>
  <c r="CH14" i="1"/>
  <c r="CS28" i="1"/>
  <c r="CS29" i="1" s="1"/>
</calcChain>
</file>

<file path=xl/sharedStrings.xml><?xml version="1.0" encoding="utf-8"?>
<sst xmlns="http://schemas.openxmlformats.org/spreadsheetml/2006/main" count="74" uniqueCount="66">
  <si>
    <t>Date</t>
  </si>
  <si>
    <t>Index</t>
  </si>
  <si>
    <t>Population</t>
  </si>
  <si>
    <t>Ratio.Detected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</si>
  <si>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</si>
  <si>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</si>
  <si>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</si>
  <si>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</si>
  <si>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</si>
  <si>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</si>
  <si>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P.Infected.Model.To.28.03</t>
  </si>
  <si>
    <t>P.Infected.Model.To.09.04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</si>
  <si>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</si>
  <si>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</si>
  <si>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</si>
  <si>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</si>
  <si>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</si>
  <si>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</si>
  <si>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</si>
  <si>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</si>
  <si>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</si>
  <si>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</si>
  <si>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</si>
  <si>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</si>
  <si>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</si>
  <si>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</si>
  <si>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</si>
  <si>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</si>
  <si>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</si>
  <si>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</si>
  <si>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</si>
  <si>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</si>
  <si>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</si>
  <si>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Cases.Delta.To.Deaths.Delta.Slope</t>
  </si>
  <si>
    <t>Cases.Delta.To.Deaths.Delta.Intercept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</si>
  <si>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</si>
  <si>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</si>
  <si>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</si>
  <si>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</si>
  <si>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</si>
  <si>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</si>
  <si>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</si>
  <si>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</si>
  <si>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</si>
  <si>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</si>
  <si>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</si>
  <si>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</si>
  <si>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Td.Mean</t>
  </si>
  <si>
    <t>Td.Ln.Mean</t>
  </si>
  <si>
    <t>Td.Estimation</t>
  </si>
  <si>
    <t>Cases.Model.Estimated</t>
  </si>
  <si>
    <t>Td.Data.Quality</t>
  </si>
  <si>
    <t>Grow.Rate.Estimation</t>
  </si>
  <si>
    <t>Grow.Rate.Mean</t>
  </si>
  <si>
    <t>Rt.Model</t>
  </si>
  <si>
    <t>Rt.Data</t>
  </si>
  <si>
    <t>Active.Real</t>
  </si>
  <si>
    <t>P.Active.Model</t>
  </si>
  <si>
    <t>Active.Model.Estimated</t>
  </si>
  <si>
    <t>-</t>
  </si>
  <si>
    <t>Base</t>
  </si>
  <si>
    <t>Active</t>
  </si>
  <si>
    <t>Rt.Active.Model</t>
  </si>
  <si>
    <t>Rt.Active.Real</t>
  </si>
  <si>
    <t>Cases.Dayly.Delta</t>
  </si>
  <si>
    <t>Cases.Daily.Ln.Delta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</si>
</sst>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00"/>
    <numFmt numFmtId="168" formatCode="0.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67" fontId="0" fillId="3" borderId="0" xfId="0" applyNumberFormat="1" applyFill="1"/>
    <xf numFmtId="0" fontId="0" fillId="3" borderId="0" xfId="0" applyFill="1"/>
    <xf numFmtId="165" fontId="0" fillId="0" borderId="0" xfId="0" applyNumberFormat="1" applyFill="1"/>
    <xf numFmtId="0" fontId="0" fillId="0" borderId="0" xfId="0" applyFont="1"/>
    <xf numFmtId="14" fontId="1" fillId="0" borderId="0" xfId="0" applyNumberFormat="1" applyFont="1"/>
    <xf numFmtId="166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0" fontId="0" fillId="0" borderId="2" xfId="0" applyBorder="1"/>
    <xf numFmtId="166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/>
    <xf numFmtId="166" fontId="0" fillId="0" borderId="5" xfId="0" applyNumberFormat="1" applyBorder="1"/>
    <xf numFmtId="0" fontId="0" fillId="0" borderId="5" xfId="0" applyBorder="1"/>
    <xf numFmtId="0" fontId="0" fillId="5" borderId="0" xfId="0" applyFill="1"/>
    <xf numFmtId="1" fontId="0" fillId="5" borderId="0" xfId="0" applyNumberFormat="1" applyFill="1"/>
    <xf numFmtId="0" fontId="1" fillId="5" borderId="0" xfId="0" applyFont="1" applyFill="1"/>
    <xf numFmtId="1" fontId="6" fillId="0" borderId="0" xfId="0" applyNumberFormat="1" applyFont="1" applyFill="1"/>
    <xf numFmtId="165" fontId="0" fillId="4" borderId="0" xfId="0" applyNumberForma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3.9167686658506726E-5</c:v>
                </c:pt>
                <c:pt idx="34">
                  <c:v>4.1615667074663398E-5</c:v>
                </c:pt>
                <c:pt idx="35">
                  <c:v>6.6095471236230115E-5</c:v>
                </c:pt>
                <c:pt idx="36">
                  <c:v>1.1260709914320686E-4</c:v>
                </c:pt>
                <c:pt idx="37">
                  <c:v>1.175030599755202E-4</c:v>
                </c:pt>
                <c:pt idx="38">
                  <c:v>1.9339045287637699E-4</c:v>
                </c:pt>
                <c:pt idx="39">
                  <c:v>3.1823745410036719E-4</c:v>
                </c:pt>
                <c:pt idx="40">
                  <c:v>3.8922888616891064E-4</c:v>
                </c:pt>
                <c:pt idx="41">
                  <c:v>4.7980416156670746E-4</c:v>
                </c:pt>
                <c:pt idx="42">
                  <c:v>6.4137086903304772E-4</c:v>
                </c:pt>
                <c:pt idx="43">
                  <c:v>1.1799265605875152E-3</c:v>
                </c:pt>
                <c:pt idx="44">
                  <c:v>1.6401468788249695E-3</c:v>
                </c:pt>
                <c:pt idx="45">
                  <c:v>1.95593635250918E-3</c:v>
                </c:pt>
                <c:pt idx="46">
                  <c:v>2.5458996328029376E-3</c:v>
                </c:pt>
                <c:pt idx="47">
                  <c:v>2.8788249694002449E-3</c:v>
                </c:pt>
                <c:pt idx="48">
                  <c:v>3.5667074663402695E-3</c:v>
                </c:pt>
                <c:pt idx="49">
                  <c:v>4.8127294981640152E-3</c:v>
                </c:pt>
                <c:pt idx="50">
                  <c:v>6.7197062423500617E-3</c:v>
                </c:pt>
                <c:pt idx="51">
                  <c:v>8.9963280293757653E-3</c:v>
                </c:pt>
                <c:pt idx="52">
                  <c:v>1.1258261933904529E-2</c:v>
                </c:pt>
                <c:pt idx="53">
                  <c:v>1.4230110159118726E-2</c:v>
                </c:pt>
                <c:pt idx="54">
                  <c:v>1.7801713586291311E-2</c:v>
                </c:pt>
                <c:pt idx="55">
                  <c:v>2.2930232558139536E-2</c:v>
                </c:pt>
                <c:pt idx="56">
                  <c:v>3.0176254589963279E-2</c:v>
                </c:pt>
                <c:pt idx="57">
                  <c:v>3.7503059975520198E-2</c:v>
                </c:pt>
                <c:pt idx="58">
                  <c:v>4.85875152998776E-2</c:v>
                </c:pt>
                <c:pt idx="59">
                  <c:v>5.4746634026927782E-2</c:v>
                </c:pt>
                <c:pt idx="60">
                  <c:v>6.0888616891064867E-2</c:v>
                </c:pt>
                <c:pt idx="61">
                  <c:v>7.1128518971848229E-2</c:v>
                </c:pt>
                <c:pt idx="62">
                  <c:v>8.0761321909424727E-2</c:v>
                </c:pt>
                <c:pt idx="63">
                  <c:v>9.1365973072215431E-2</c:v>
                </c:pt>
                <c:pt idx="64">
                  <c:v>0.10755936352509179</c:v>
                </c:pt>
                <c:pt idx="65">
                  <c:v>0.124531211750306</c:v>
                </c:pt>
                <c:pt idx="66">
                  <c:v>0.14123623011015912</c:v>
                </c:pt>
                <c:pt idx="67">
                  <c:v>0.15283965728274174</c:v>
                </c:pt>
                <c:pt idx="68">
                  <c:v>0.16373317013463892</c:v>
                </c:pt>
                <c:pt idx="69">
                  <c:v>0.17578457772337822</c:v>
                </c:pt>
                <c:pt idx="70">
                  <c:v>0.19036964504283965</c:v>
                </c:pt>
                <c:pt idx="71">
                  <c:v>0.20757405140758872</c:v>
                </c:pt>
                <c:pt idx="72">
                  <c:v>0.22315544675642596</c:v>
                </c:pt>
                <c:pt idx="73">
                  <c:v>0.23523133414932682</c:v>
                </c:pt>
                <c:pt idx="74">
                  <c:v>0.24509914320685433</c:v>
                </c:pt>
                <c:pt idx="75">
                  <c:v>0.25305752753977967</c:v>
                </c:pt>
                <c:pt idx="76">
                  <c:v>0.26355691554467564</c:v>
                </c:pt>
                <c:pt idx="77">
                  <c:v>0.27734638922888616</c:v>
                </c:pt>
                <c:pt idx="78">
                  <c:v>0.28943696450428397</c:v>
                </c:pt>
                <c:pt idx="79">
                  <c:v>0.29907221542227663</c:v>
                </c:pt>
                <c:pt idx="80">
                  <c:v>0.30710403916768664</c:v>
                </c:pt>
                <c:pt idx="81">
                  <c:v>0.31298408812729495</c:v>
                </c:pt>
                <c:pt idx="82">
                  <c:v>0.31841370869033048</c:v>
                </c:pt>
                <c:pt idx="83">
                  <c:v>0.32364749082007344</c:v>
                </c:pt>
                <c:pt idx="84">
                  <c:v>0.32987270501835986</c:v>
                </c:pt>
                <c:pt idx="85">
                  <c:v>0.33708200734394128</c:v>
                </c:pt>
                <c:pt idx="86">
                  <c:v>0.3461370869033048</c:v>
                </c:pt>
                <c:pt idx="87">
                  <c:v>0.35122399020807832</c:v>
                </c:pt>
                <c:pt idx="88">
                  <c:v>0.35677356181150549</c:v>
                </c:pt>
                <c:pt idx="89">
                  <c:v>0.36001223990208081</c:v>
                </c:pt>
                <c:pt idx="90">
                  <c:v>0.36341003671970629</c:v>
                </c:pt>
                <c:pt idx="91">
                  <c:v>0.36878335373317017</c:v>
                </c:pt>
                <c:pt idx="92">
                  <c:v>0.37485679314565479</c:v>
                </c:pt>
                <c:pt idx="93">
                  <c:v>0.37943451652386778</c:v>
                </c:pt>
                <c:pt idx="94">
                  <c:v>0.38314075887392901</c:v>
                </c:pt>
                <c:pt idx="95">
                  <c:v>0.38621787025703797</c:v>
                </c:pt>
                <c:pt idx="96">
                  <c:v>0.38863647490820069</c:v>
                </c:pt>
                <c:pt idx="97">
                  <c:v>0.39146144430844559</c:v>
                </c:pt>
                <c:pt idx="98">
                  <c:v>0.39544430844553241</c:v>
                </c:pt>
                <c:pt idx="99">
                  <c:v>0.39904283965728271</c:v>
                </c:pt>
                <c:pt idx="100">
                  <c:v>0.40165728274173806</c:v>
                </c:pt>
                <c:pt idx="101">
                  <c:v>0.40383598531211751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2"/>
          <c:order val="1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Base!$B$17:$EG$17</c:f>
              <c:numCache>
                <c:formatCode>0.0000000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2"/>
          <c:tx>
            <c:strRef>
              <c:f>Base!$A$18</c:f>
              <c:strCache>
                <c:ptCount val="1"/>
                <c:pt idx="0">
                  <c:v>P.Infected.Model.To.28.03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Base!$B$18:$EG$18</c:f>
              <c:numCache>
                <c:formatCode>0.0000000</c:formatCode>
                <c:ptCount val="136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3"/>
          <c:tx>
            <c:strRef>
              <c:f>Base!$A$19</c:f>
              <c:strCache>
                <c:ptCount val="1"/>
                <c:pt idx="0">
                  <c:v>P.Infected.Model.To.09.04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Base!$B$19:$EG$19</c:f>
              <c:numCache>
                <c:formatCode>0.0000000</c:formatCode>
                <c:ptCount val="136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0"/>
          <c:order val="4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Base!$B$9:$EG$9</c:f>
              <c:numCache>
                <c:formatCode>General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0.2729516902209505</c:v>
                </c:pt>
                <c:pt idx="77">
                  <c:v>0.28109970255600658</c:v>
                </c:pt>
                <c:pt idx="78">
                  <c:v>0.28907138736527183</c:v>
                </c:pt>
                <c:pt idx="79">
                  <c:v>0.29684762670747189</c:v>
                </c:pt>
                <c:pt idx="80">
                  <c:v>0.30441140371382502</c:v>
                </c:pt>
                <c:pt idx="81">
                  <c:v>0.31174790311040373</c:v>
                </c:pt>
                <c:pt idx="82">
                  <c:v>0.31884456647020837</c:v>
                </c:pt>
                <c:pt idx="83">
                  <c:v>0.32569110410816404</c:v>
                </c:pt>
                <c:pt idx="84">
                  <c:v>0.33227946677758308</c:v>
                </c:pt>
                <c:pt idx="85">
                  <c:v>0.33860378131830055</c:v>
                </c:pt>
                <c:pt idx="86">
                  <c:v>0.34466025512323784</c:v>
                </c:pt>
                <c:pt idx="87">
                  <c:v>0.35044705472965465</c:v>
                </c:pt>
                <c:pt idx="88">
                  <c:v>0.35596416401874054</c:v>
                </c:pt>
                <c:pt idx="89">
                  <c:v>0.36121322745060036</c:v>
                </c:pt>
                <c:pt idx="90">
                  <c:v>0.3661973835083423</c:v>
                </c:pt>
                <c:pt idx="91">
                  <c:v>0.3709210931171032</c:v>
                </c:pt>
                <c:pt idx="92">
                  <c:v>0.37538996728496277</c:v>
                </c:pt>
                <c:pt idx="93">
                  <c:v>0.37961059762451715</c:v>
                </c:pt>
                <c:pt idx="94">
                  <c:v>0.38359039279402962</c:v>
                </c:pt>
                <c:pt idx="95">
                  <c:v>0.38733742327755877</c:v>
                </c:pt>
                <c:pt idx="96">
                  <c:v>0.39086027632992704</c:v>
                </c:pt>
                <c:pt idx="97">
                  <c:v>0.39416792236394654</c:v>
                </c:pt>
                <c:pt idx="98">
                  <c:v>0.39726959356690644</c:v>
                </c:pt>
                <c:pt idx="99">
                  <c:v>0.40017467510837207</c:v>
                </c:pt>
                <c:pt idx="100">
                  <c:v>0.40289260894463663</c:v>
                </c:pt>
                <c:pt idx="101">
                  <c:v>0.40543280993579578</c:v>
                </c:pt>
                <c:pt idx="102">
                  <c:v>0.40780459376571943</c:v>
                </c:pt>
                <c:pt idx="103">
                  <c:v>0.41001711598761292</c:v>
                </c:pt>
                <c:pt idx="104">
                  <c:v>0.41207932140168974</c:v>
                </c:pt>
                <c:pt idx="105">
                  <c:v>0.41399990289947486</c:v>
                </c:pt>
                <c:pt idx="106">
                  <c:v>0.41578726887414025</c:v>
                </c:pt>
                <c:pt idx="107">
                  <c:v>0.41744951829104837</c:v>
                </c:pt>
                <c:pt idx="108">
                  <c:v>0.41899442253090219</c:v>
                </c:pt>
                <c:pt idx="109">
                  <c:v>0.42042941315381077</c:v>
                </c:pt>
                <c:pt idx="110">
                  <c:v>0.42176157478117393</c:v>
                </c:pt>
                <c:pt idx="111">
                  <c:v>0.42299764234933768</c:v>
                </c:pt>
                <c:pt idx="112">
                  <c:v>0.42414400205098352</c:v>
                </c:pt>
                <c:pt idx="113">
                  <c:v>0.42520669534438021</c:v>
                </c:pt>
                <c:pt idx="114">
                  <c:v>0.42619142547476763</c:v>
                </c:pt>
                <c:pt idx="115">
                  <c:v>0.42710356601459737</c:v>
                </c:pt>
                <c:pt idx="116">
                  <c:v>0.42794817098893195</c:v>
                </c:pt>
                <c:pt idx="117">
                  <c:v>0.42872998620818942</c:v>
                </c:pt>
                <c:pt idx="118">
                  <c:v>0.42945346148209951</c:v>
                </c:pt>
                <c:pt idx="119">
                  <c:v>0.43012276343595057</c:v>
                </c:pt>
                <c:pt idx="120">
                  <c:v>0.43074178869287461</c:v>
                </c:pt>
                <c:pt idx="121">
                  <c:v>0.43131417722411292</c:v>
                </c:pt>
                <c:pt idx="122">
                  <c:v>0.43184332570308831</c:v>
                </c:pt>
                <c:pt idx="123">
                  <c:v>0.43233240072892992</c:v>
                </c:pt>
                <c:pt idx="124">
                  <c:v>0.43278435181113201</c:v>
                </c:pt>
                <c:pt idx="125">
                  <c:v>0.43320192402958829</c:v>
                </c:pt>
                <c:pt idx="126">
                  <c:v>0.43358767030365419</c:v>
                </c:pt>
                <c:pt idx="127">
                  <c:v>0.43394396322045692</c:v>
                </c:pt>
                <c:pt idx="128">
                  <c:v>0.4342730063867164</c:v>
                </c:pt>
                <c:pt idx="129">
                  <c:v>0.43457684528013851</c:v>
                </c:pt>
                <c:pt idx="130">
                  <c:v>0.43485737758627641</c:v>
                </c:pt>
                <c:pt idx="131">
                  <c:v>0.43511636301487083</c:v>
                </c:pt>
                <c:pt idx="132">
                  <c:v>0.43535543259630677</c:v>
                </c:pt>
                <c:pt idx="133">
                  <c:v>0.43557609746416298</c:v>
                </c:pt>
                <c:pt idx="134">
                  <c:v>0.43577975713407363</c:v>
                </c:pt>
                <c:pt idx="135">
                  <c:v>0.43596770729242273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P-Infected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Base!$AP$3:$FU$3</c:f>
              <c:numCache>
                <c:formatCode>General</c:formatCode>
                <c:ptCount val="136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  <c:pt idx="61">
                  <c:v>164967</c:v>
                </c:pt>
              </c:numCache>
            </c:numRef>
          </c:xVal>
          <c:yVal>
            <c:numRef>
              <c:f>Base!$AP$10:$FU$10</c:f>
              <c:numCache>
                <c:formatCode>0</c:formatCode>
                <c:ptCount val="136"/>
                <c:pt idx="0">
                  <c:v>46987.572320347484</c:v>
                </c:pt>
                <c:pt idx="1">
                  <c:v>60321.093682697247</c:v>
                </c:pt>
                <c:pt idx="2">
                  <c:v>77433.804924947224</c:v>
                </c:pt>
                <c:pt idx="3">
                  <c:v>99393.996814186015</c:v>
                </c:pt>
                <c:pt idx="4">
                  <c:v>127570.0872054908</c:v>
                </c:pt>
                <c:pt idx="5">
                  <c:v>163713.73940690944</c:v>
                </c:pt>
                <c:pt idx="6">
                  <c:v>210065.22278970177</c:v>
                </c:pt>
                <c:pt idx="7">
                  <c:v>269486.4619117952</c:v>
                </c:pt>
                <c:pt idx="8">
                  <c:v>345628.21845773491</c:v>
                </c:pt>
                <c:pt idx="9">
                  <c:v>443138.79358709703</c:v>
                </c:pt>
                <c:pt idx="10">
                  <c:v>567922.31123940262</c:v>
                </c:pt>
                <c:pt idx="11">
                  <c:v>727454.65969620878</c:v>
                </c:pt>
                <c:pt idx="12">
                  <c:v>931163.87559162045</c:v>
                </c:pt>
                <c:pt idx="13">
                  <c:v>1190878.0946992382</c:v>
                </c:pt>
                <c:pt idx="14">
                  <c:v>1521336.5364162116</c:v>
                </c:pt>
                <c:pt idx="15">
                  <c:v>1940744.9518968179</c:v>
                </c:pt>
                <c:pt idx="16">
                  <c:v>2471333.3191704508</c:v>
                </c:pt>
                <c:pt idx="17">
                  <c:v>3139836.4202052034</c:v>
                </c:pt>
                <c:pt idx="18">
                  <c:v>3977763.5986168371</c:v>
                </c:pt>
                <c:pt idx="19">
                  <c:v>4609230.9357012203</c:v>
                </c:pt>
                <c:pt idx="20">
                  <c:v>5330221.0956667764</c:v>
                </c:pt>
                <c:pt idx="21">
                  <c:v>6149863.9447450275</c:v>
                </c:pt>
                <c:pt idx="22">
                  <c:v>7077061.564690087</c:v>
                </c:pt>
                <c:pt idx="23">
                  <c:v>8120055.0017976714</c:v>
                </c:pt>
                <c:pt idx="24">
                  <c:v>9285888.4002601635</c:v>
                </c:pt>
                <c:pt idx="25">
                  <c:v>10579780.680947285</c:v>
                </c:pt>
                <c:pt idx="26">
                  <c:v>12004431.483847527</c:v>
                </c:pt>
                <c:pt idx="27">
                  <c:v>12948858.795500079</c:v>
                </c:pt>
                <c:pt idx="28">
                  <c:v>13934365.834024711</c:v>
                </c:pt>
                <c:pt idx="29">
                  <c:v>14957663.31348847</c:v>
                </c:pt>
                <c:pt idx="30">
                  <c:v>16014734.678396989</c:v>
                </c:pt>
                <c:pt idx="31">
                  <c:v>17100870.117643517</c:v>
                </c:pt>
                <c:pt idx="32">
                  <c:v>18210728.042079043</c:v>
                </c:pt>
                <c:pt idx="33">
                  <c:v>19338423.708817307</c:v>
                </c:pt>
                <c:pt idx="34">
                  <c:v>20477642.833193228</c:v>
                </c:pt>
                <c:pt idx="35">
                  <c:v>21621776.169300683</c:v>
                </c:pt>
                <c:pt idx="36">
                  <c:v>22300153.091051657</c:v>
                </c:pt>
                <c:pt idx="37">
                  <c:v>22965845.698825739</c:v>
                </c:pt>
                <c:pt idx="38">
                  <c:v>23617132.347742707</c:v>
                </c:pt>
                <c:pt idx="39">
                  <c:v>24252451.102000453</c:v>
                </c:pt>
                <c:pt idx="40">
                  <c:v>24870411.683419503</c:v>
                </c:pt>
                <c:pt idx="41">
                  <c:v>25469803.684119985</c:v>
                </c:pt>
                <c:pt idx="42">
                  <c:v>26049601.080616023</c:v>
                </c:pt>
                <c:pt idx="43">
                  <c:v>26608963.205637001</c:v>
                </c:pt>
                <c:pt idx="44">
                  <c:v>27147232.435728539</c:v>
                </c:pt>
                <c:pt idx="45">
                  <c:v>27663928.933705155</c:v>
                </c:pt>
                <c:pt idx="46">
                  <c:v>28158742.84356853</c:v>
                </c:pt>
                <c:pt idx="47">
                  <c:v>28631524.371412784</c:v>
                </c:pt>
                <c:pt idx="48">
                  <c:v>29082272.200331103</c:v>
                </c:pt>
                <c:pt idx="49">
                  <c:v>29511120.682714049</c:v>
                </c:pt>
                <c:pt idx="50">
                  <c:v>29918326.232631564</c:v>
                </c:pt>
                <c:pt idx="51">
                  <c:v>30304253.30766733</c:v>
                </c:pt>
                <c:pt idx="52">
                  <c:v>30669360.327181458</c:v>
                </c:pt>
                <c:pt idx="53">
                  <c:v>31014185.825923052</c:v>
                </c:pt>
                <c:pt idx="54">
                  <c:v>31339335.09127222</c:v>
                </c:pt>
                <c:pt idx="55">
                  <c:v>31645467.48177655</c:v>
                </c:pt>
                <c:pt idx="56">
                  <c:v>31933284.57615504</c:v>
                </c:pt>
                <c:pt idx="57">
                  <c:v>32203519.257134434</c:v>
                </c:pt>
                <c:pt idx="58">
                  <c:v>32456925.794416256</c:v>
                </c:pt>
                <c:pt idx="59">
                  <c:v>32694270.956354</c:v>
                </c:pt>
                <c:pt idx="60">
                  <c:v>32916326.150776815</c:v>
                </c:pt>
                <c:pt idx="61">
                  <c:v>33123860.571754515</c:v>
                </c:pt>
                <c:pt idx="62">
                  <c:v>33317635.310659278</c:v>
                </c:pt>
                <c:pt idx="63">
                  <c:v>33498398.376187976</c:v>
                </c:pt>
                <c:pt idx="64">
                  <c:v>33666880.558518052</c:v>
                </c:pt>
                <c:pt idx="65">
                  <c:v>33823792.066887096</c:v>
                </c:pt>
                <c:pt idx="66">
                  <c:v>33969819.867017262</c:v>
                </c:pt>
                <c:pt idx="67">
                  <c:v>34105625.644378655</c:v>
                </c:pt>
                <c:pt idx="68">
                  <c:v>34231844.320774712</c:v>
                </c:pt>
                <c:pt idx="69">
                  <c:v>34349083.05466634</c:v>
                </c:pt>
                <c:pt idx="70">
                  <c:v>34457920.659621909</c:v>
                </c:pt>
                <c:pt idx="71">
                  <c:v>34558907.37994089</c:v>
                </c:pt>
                <c:pt idx="72">
                  <c:v>34652564.96756535</c:v>
                </c:pt>
                <c:pt idx="73">
                  <c:v>34739387.009635866</c:v>
                </c:pt>
                <c:pt idx="74">
                  <c:v>34819839.461288512</c:v>
                </c:pt>
                <c:pt idx="75">
                  <c:v>34894361.343392603</c:v>
                </c:pt>
                <c:pt idx="76">
                  <c:v>34963365.569795743</c:v>
                </c:pt>
                <c:pt idx="77">
                  <c:v>35027239.873209074</c:v>
                </c:pt>
                <c:pt idx="78">
                  <c:v>35086347.803087533</c:v>
                </c:pt>
                <c:pt idx="79">
                  <c:v>35141029.772717163</c:v>
                </c:pt>
                <c:pt idx="80">
                  <c:v>35191604.136207856</c:v>
                </c:pt>
                <c:pt idx="81">
                  <c:v>35238368.279210024</c:v>
                </c:pt>
                <c:pt idx="82">
                  <c:v>35281599.709942318</c:v>
                </c:pt>
                <c:pt idx="83">
                  <c:v>35321557.139553577</c:v>
                </c:pt>
                <c:pt idx="84">
                  <c:v>35358481.542969488</c:v>
                </c:pt>
                <c:pt idx="85">
                  <c:v>35392597.193217367</c:v>
                </c:pt>
                <c:pt idx="86">
                  <c:v>35424112.663808547</c:v>
                </c:pt>
                <c:pt idx="87">
                  <c:v>35453221.795111328</c:v>
                </c:pt>
                <c:pt idx="88">
                  <c:v>35480104.62179473</c:v>
                </c:pt>
                <c:pt idx="89">
                  <c:v>35504928.259387314</c:v>
                </c:pt>
                <c:pt idx="90">
                  <c:v>35527847.74879878</c:v>
                </c:pt>
                <c:pt idx="91">
                  <c:v>35549006.858314946</c:v>
                </c:pt>
                <c:pt idx="92">
                  <c:v>35568538.843118265</c:v>
                </c:pt>
                <c:pt idx="93">
                  <c:v>35586567.162822112</c:v>
                </c:pt>
                <c:pt idx="94">
                  <c:v>35603206.157853812</c:v>
                </c:pt>
                <c:pt idx="95">
                  <c:v>35618561.685790941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Base!$A$21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Base!$AJ$21:$EG$21</c:f>
              <c:numCache>
                <c:formatCode>General</c:formatCode>
                <c:ptCount val="102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1.3089258068377576</c:v>
                </c:pt>
                <c:pt idx="43">
                  <c:v>1.2941459914067077</c:v>
                </c:pt>
                <c:pt idx="44">
                  <c:v>1.2796425294503093</c:v>
                </c:pt>
                <c:pt idx="45">
                  <c:v>1.2654529304898157</c:v>
                </c:pt>
                <c:pt idx="46">
                  <c:v>1.2516112244607007</c:v>
                </c:pt>
                <c:pt idx="47">
                  <c:v>1.2381477013893925</c:v>
                </c:pt>
                <c:pt idx="48">
                  <c:v>1.2250887324634805</c:v>
                </c:pt>
                <c:pt idx="49">
                  <c:v>1.2124566716830287</c:v>
                </c:pt>
                <c:pt idx="50">
                  <c:v>1.2002698346874687</c:v>
                </c:pt>
                <c:pt idx="51">
                  <c:v>1.1885425491359016</c:v>
                </c:pt>
                <c:pt idx="52">
                  <c:v>1.1772852692534252</c:v>
                </c:pt>
                <c:pt idx="53">
                  <c:v>1.1665047458806375</c:v>
                </c:pt>
                <c:pt idx="54">
                  <c:v>1.1562042425812153</c:v>
                </c:pt>
                <c:pt idx="55">
                  <c:v>1.1463837880466414</c:v>
                </c:pt>
                <c:pt idx="56">
                  <c:v>1.1370404551379321</c:v>
                </c:pt>
                <c:pt idx="57">
                  <c:v>1.1281686573551508</c:v>
                </c:pt>
                <c:pt idx="58">
                  <c:v>1.1197604542515569</c:v>
                </c:pt>
                <c:pt idx="59">
                  <c:v>1.1118058582327668</c:v>
                </c:pt>
                <c:pt idx="60">
                  <c:v>1.1042931362283599</c:v>
                </c:pt>
                <c:pt idx="61">
                  <c:v>1.0972091008266274</c:v>
                </c:pt>
                <c:pt idx="62">
                  <c:v>1.0905393865659445</c:v>
                </c:pt>
                <c:pt idx="63">
                  <c:v>1.08426870813273</c:v>
                </c:pt>
                <c:pt idx="64">
                  <c:v>1.0783810981921758</c:v>
                </c:pt>
                <c:pt idx="65">
                  <c:v>1.0728601234509076</c:v>
                </c:pt>
                <c:pt idx="66">
                  <c:v>1.0676890783070982</c:v>
                </c:pt>
                <c:pt idx="67">
                  <c:v>1.0628511560785461</c:v>
                </c:pt>
                <c:pt idx="68">
                  <c:v>1.0583295983142842</c:v>
                </c:pt>
                <c:pt idx="69">
                  <c:v>1.0541078230970202</c:v>
                </c:pt>
                <c:pt idx="70">
                  <c:v>1.0501695335420491</c:v>
                </c:pt>
                <c:pt idx="71">
                  <c:v>1.0464988079049922</c:v>
                </c:pt>
                <c:pt idx="72">
                  <c:v>1.0430801728389343</c:v>
                </c:pt>
                <c:pt idx="73">
                  <c:v>1.0398986614040311</c:v>
                </c:pt>
                <c:pt idx="74">
                  <c:v>1.0369398574419335</c:v>
                </c:pt>
                <c:pt idx="75">
                  <c:v>1.0341899278949931</c:v>
                </c:pt>
                <c:pt idx="76">
                  <c:v>1.0316356445862171</c:v>
                </c:pt>
                <c:pt idx="77">
                  <c:v>1.0292643968895094</c:v>
                </c:pt>
                <c:pt idx="78">
                  <c:v>1.0270641966181784</c:v>
                </c:pt>
                <c:pt idx="79">
                  <c:v>1.0250236763492506</c:v>
                </c:pt>
                <c:pt idx="80">
                  <c:v>1.0231320822870029</c:v>
                </c:pt>
                <c:pt idx="81">
                  <c:v>1.0213792626549127</c:v>
                </c:pt>
                <c:pt idx="82">
                  <c:v>1.0197556524940168</c:v>
                </c:pt>
                <c:pt idx="83">
                  <c:v>1.0182522556397016</c:v>
                </c:pt>
                <c:pt idx="84">
                  <c:v>1.0168606245494232</c:v>
                </c:pt>
                <c:pt idx="85">
                  <c:v>1.015572838561863</c:v>
                </c:pt>
                <c:pt idx="86">
                  <c:v>1.0143814810840075</c:v>
                </c:pt>
                <c:pt idx="87">
                  <c:v>1.0132796161266828</c:v>
                </c:pt>
                <c:pt idx="88">
                  <c:v>1.0122607645410799</c:v>
                </c:pt>
                <c:pt idx="89">
                  <c:v>1.0113188802485027</c:v>
                </c:pt>
                <c:pt idx="90">
                  <c:v>1.0104483267025046</c:v>
                </c:pt>
                <c:pt idx="91">
                  <c:v>1.0096438537761845</c:v>
                </c:pt>
                <c:pt idx="92">
                  <c:v>1.0089005752273335</c:v>
                </c:pt>
                <c:pt idx="93">
                  <c:v>1.0082139468594962</c:v>
                </c:pt>
                <c:pt idx="94">
                  <c:v>1.0075797454675872</c:v>
                </c:pt>
                <c:pt idx="95">
                  <c:v>1.0069940486316451</c:v>
                </c:pt>
                <c:pt idx="96">
                  <c:v>1.0064532154013539</c:v>
                </c:pt>
                <c:pt idx="97">
                  <c:v>1.005953867896427</c:v>
                </c:pt>
                <c:pt idx="98">
                  <c:v>1.0054928738335291</c:v>
                </c:pt>
                <c:pt idx="99">
                  <c:v>1.005067329978574</c:v>
                </c:pt>
                <c:pt idx="100">
                  <c:v>1.0046745465137912</c:v>
                </c:pt>
                <c:pt idx="101">
                  <c:v>1.0043120323013497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Rt.Data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Base!$AL$47:$EG$47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  <c:pt idx="65">
                  <c:v>1.0685164883069256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Base!$A$23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Cases.Dayly.Delta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  <c:pt idx="101">
                  <c:v>890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Base!$B$13:$EG$13</c:f>
              <c:numCache>
                <c:formatCode>0.0</c:formatCode>
                <c:ptCount val="136"/>
                <c:pt idx="38">
                  <c:v>42.647056145838704</c:v>
                </c:pt>
                <c:pt idx="39">
                  <c:v>54.737994854257465</c:v>
                </c:pt>
                <c:pt idx="40">
                  <c:v>70.248883415575307</c:v>
                </c:pt>
                <c:pt idx="41">
                  <c:v>90.141905216239849</c:v>
                </c:pt>
                <c:pt idx="42">
                  <c:v>115.64661568946357</c:v>
                </c:pt>
                <c:pt idx="43">
                  <c:v>148.33208699016683</c:v>
                </c:pt>
                <c:pt idx="44">
                  <c:v>190.19712520390709</c:v>
                </c:pt>
                <c:pt idx="45">
                  <c:v>243.78217275412126</c:v>
                </c:pt>
                <c:pt idx="46">
                  <c:v>312.30660139334026</c:v>
                </c:pt>
                <c:pt idx="47">
                  <c:v>399.83467186325458</c:v>
                </c:pt>
                <c:pt idx="48">
                  <c:v>511.47204147329006</c:v>
                </c:pt>
                <c:pt idx="49">
                  <c:v>653.59164154450775</c:v>
                </c:pt>
                <c:pt idx="50">
                  <c:v>834.08197253158141</c:v>
                </c:pt>
                <c:pt idx="51">
                  <c:v>1062.600889195262</c:v>
                </c:pt>
                <c:pt idx="52">
                  <c:v>1350.8018433910779</c:v>
                </c:pt>
                <c:pt idx="53">
                  <c:v>1712.4751671039496</c:v>
                </c:pt>
                <c:pt idx="54">
                  <c:v>2069.8716766346624</c:v>
                </c:pt>
                <c:pt idx="55">
                  <c:v>2423.923255863579</c:v>
                </c:pt>
                <c:pt idx="56">
                  <c:v>2776.149064602741</c:v>
                </c:pt>
                <c:pt idx="57">
                  <c:v>3128.8858077491986</c:v>
                </c:pt>
                <c:pt idx="58">
                  <c:v>3485.6050770736797</c:v>
                </c:pt>
                <c:pt idx="59">
                  <c:v>3851.3498546141673</c:v>
                </c:pt>
                <c:pt idx="60">
                  <c:v>4233.3310752535872</c:v>
                </c:pt>
                <c:pt idx="61">
                  <c:v>4641.7332214772678</c:v>
                </c:pt>
                <c:pt idx="62">
                  <c:v>4952.0435599715802</c:v>
                </c:pt>
                <c:pt idx="63">
                  <c:v>5192.4006403978028</c:v>
                </c:pt>
                <c:pt idx="64">
                  <c:v>5403.1904960044385</c:v>
                </c:pt>
                <c:pt idx="65">
                  <c:v>5527.3558576191317</c:v>
                </c:pt>
                <c:pt idx="66">
                  <c:v>5576.5718743851976</c:v>
                </c:pt>
                <c:pt idx="67">
                  <c:v>5566.5377863635549</c:v>
                </c:pt>
                <c:pt idx="68">
                  <c:v>5517.449150888624</c:v>
                </c:pt>
                <c:pt idx="69">
                  <c:v>5454.3920654317781</c:v>
                </c:pt>
                <c:pt idx="70">
                  <c:v>5407.6113090620547</c:v>
                </c:pt>
                <c:pt idx="71">
                  <c:v>5307.1646674121966</c:v>
                </c:pt>
                <c:pt idx="72">
                  <c:v>5213.8087278608627</c:v>
                </c:pt>
                <c:pt idx="73">
                  <c:v>5027.7974655605258</c:v>
                </c:pt>
                <c:pt idx="74">
                  <c:v>4770.0299509962742</c:v>
                </c:pt>
                <c:pt idx="75">
                  <c:v>4462.7852780639359</c:v>
                </c:pt>
                <c:pt idx="76">
                  <c:v>4129.4787789053471</c:v>
                </c:pt>
                <c:pt idx="77">
                  <c:v>3794.3873075756828</c:v>
                </c:pt>
                <c:pt idx="78">
                  <c:v>3482.3516184617256</c:v>
                </c:pt>
                <c:pt idx="79">
                  <c:v>3218.4652469536463</c:v>
                </c:pt>
                <c:pt idx="80">
                  <c:v>3027.760171319539</c:v>
                </c:pt>
                <c:pt idx="81">
                  <c:v>2934.8997986604163</c:v>
                </c:pt>
                <c:pt idx="82">
                  <c:v>2837.3668121585338</c:v>
                </c:pt>
                <c:pt idx="83">
                  <c:v>2736.0394397873301</c:v>
                </c:pt>
                <c:pt idx="84">
                  <c:v>2631.7818766848159</c:v>
                </c:pt>
                <c:pt idx="85">
                  <c:v>2525.4312199533333</c:v>
                </c:pt>
                <c:pt idx="86">
                  <c:v>2417.786187451944</c:v>
                </c:pt>
                <c:pt idx="87">
                  <c:v>2309.5977675653594</c:v>
                </c:pt>
                <c:pt idx="88">
                  <c:v>2201.5618581161707</c:v>
                </c:pt>
                <c:pt idx="89">
                  <c:v>2094.3138728290137</c:v>
                </c:pt>
                <c:pt idx="90">
                  <c:v>1988.4252260616588</c:v>
                </c:pt>
                <c:pt idx="91">
                  <c:v>1884.4015526444934</c:v>
                </c:pt>
                <c:pt idx="92">
                  <c:v>1782.682480210387</c:v>
                </c:pt>
                <c:pt idx="93">
                  <c:v>1683.6427459539523</c:v>
                </c:pt>
                <c:pt idx="94">
                  <c:v>1587.594437160933</c:v>
                </c:pt>
                <c:pt idx="95">
                  <c:v>1494.7901333855875</c:v>
                </c:pt>
                <c:pt idx="96">
                  <c:v>1405.4267358070983</c:v>
                </c:pt>
                <c:pt idx="97">
                  <c:v>1319.6497839384026</c:v>
                </c:pt>
                <c:pt idx="98">
                  <c:v>1237.5580794213588</c:v>
                </c:pt>
                <c:pt idx="99">
                  <c:v>1159.2084592267422</c:v>
                </c:pt>
                <c:pt idx="100">
                  <c:v>1084.6205845478173</c:v>
                </c:pt>
                <c:pt idx="101">
                  <c:v>1013.7816356898888</c:v>
                </c:pt>
                <c:pt idx="102">
                  <c:v>946.65082627910704</c:v>
                </c:pt>
                <c:pt idx="103">
                  <c:v>883.16367139709871</c:v>
                </c:pt>
                <c:pt idx="104">
                  <c:v>823.23596331094507</c:v>
                </c:pt>
                <c:pt idx="105">
                  <c:v>766.76742504998379</c:v>
                </c:pt>
                <c:pt idx="106">
                  <c:v>713.6450261010167</c:v>
                </c:pt>
                <c:pt idx="107">
                  <c:v>663.74595600770499</c:v>
                </c:pt>
                <c:pt idx="108">
                  <c:v>616.94026082213543</c:v>
                </c:pt>
                <c:pt idx="109">
                  <c:v>573.09315438469616</c:v>
                </c:pt>
                <c:pt idx="110">
                  <c:v>532.06702155636344</c:v>
                </c:pt>
                <c:pt idx="111">
                  <c:v>493.72313406236827</c:v>
                </c:pt>
                <c:pt idx="112">
                  <c:v>457.92310179287188</c:v>
                </c:pt>
                <c:pt idx="113">
                  <c:v>424.5300834946874</c:v>
                </c:pt>
                <c:pt idx="114">
                  <c:v>393.40978100630377</c:v>
                </c:pt>
                <c:pt idx="115">
                  <c:v>364.43124073886429</c:v>
                </c:pt>
                <c:pt idx="116">
                  <c:v>337.4674851624589</c:v>
                </c:pt>
                <c:pt idx="117">
                  <c:v>312.39599576729233</c:v>
                </c:pt>
                <c:pt idx="118">
                  <c:v>289.09906745401702</c:v>
                </c:pt>
                <c:pt idx="119">
                  <c:v>267.46405266412449</c:v>
                </c:pt>
                <c:pt idx="120">
                  <c:v>247.3835118661251</c:v>
                </c:pt>
                <c:pt idx="121">
                  <c:v>228.7552853250159</c:v>
                </c:pt>
                <c:pt idx="122">
                  <c:v>211.48249944376241</c:v>
                </c:pt>
                <c:pt idx="123">
                  <c:v>195.47351940711775</c:v>
                </c:pt>
                <c:pt idx="124">
                  <c:v>180.64185839992848</c:v>
                </c:pt>
                <c:pt idx="125">
                  <c:v>166.9060523261623</c:v>
                </c:pt>
                <c:pt idx="126">
                  <c:v>154.18950772709584</c:v>
                </c:pt>
                <c:pt idx="127">
                  <c:v>142.42032948814344</c:v>
                </c:pt>
                <c:pt idx="128">
                  <c:v>131.5311339312257</c:v>
                </c:pt>
                <c:pt idx="129">
                  <c:v>121.45885200822826</c:v>
                </c:pt>
                <c:pt idx="130">
                  <c:v>112.14452653436271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Base!$AI$15:$EG$15</c:f>
              <c:numCache>
                <c:formatCode>0</c:formatCode>
                <c:ptCount val="103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5687.0179564157279</c:v>
                </c:pt>
                <c:pt idx="39">
                  <c:v>5369.0205900197398</c:v>
                </c:pt>
                <c:pt idx="40">
                  <c:v>5068.8044801293163</c:v>
                </c:pt>
                <c:pt idx="41">
                  <c:v>4785.375363532462</c:v>
                </c:pt>
                <c:pt idx="42">
                  <c:v>4517.7945726009257</c:v>
                </c:pt>
                <c:pt idx="43">
                  <c:v>4265.1759265872533</c:v>
                </c:pt>
                <c:pt idx="44">
                  <c:v>4026.6827967492768</c:v>
                </c:pt>
                <c:pt idx="45">
                  <c:v>3801.5253355821787</c:v>
                </c:pt>
                <c:pt idx="46">
                  <c:v>3588.9578609817122</c:v>
                </c:pt>
                <c:pt idx="47">
                  <c:v>3388.2763866756841</c:v>
                </c:pt>
                <c:pt idx="48">
                  <c:v>3198.8162907445535</c:v>
                </c:pt>
                <c:pt idx="49">
                  <c:v>3019.9501145099903</c:v>
                </c:pt>
                <c:pt idx="50">
                  <c:v>2851.0854845015597</c:v>
                </c:pt>
                <c:pt idx="51">
                  <c:v>2691.6631506194385</c:v>
                </c:pt>
                <c:pt idx="52">
                  <c:v>2541.1551339959806</c:v>
                </c:pt>
                <c:pt idx="53">
                  <c:v>2399.0629784221192</c:v>
                </c:pt>
                <c:pt idx="54">
                  <c:v>2264.9160995476291</c:v>
                </c:pt>
                <c:pt idx="55">
                  <c:v>2138.2702263881279</c:v>
                </c:pt>
                <c:pt idx="56">
                  <c:v>2018.7059299773373</c:v>
                </c:pt>
                <c:pt idx="57">
                  <c:v>1905.8272342917417</c:v>
                </c:pt>
                <c:pt idx="58">
                  <c:v>1799.2603048473181</c:v>
                </c:pt>
                <c:pt idx="59">
                  <c:v>1698.6522106251389</c:v>
                </c:pt>
                <c:pt idx="60">
                  <c:v>1603.6697552256203</c:v>
                </c:pt>
                <c:pt idx="61">
                  <c:v>1513.9983733803515</c:v>
                </c:pt>
                <c:pt idx="62">
                  <c:v>1429.3410891669926</c:v>
                </c:pt>
                <c:pt idx="63">
                  <c:v>1349.4175324769849</c:v>
                </c:pt>
                <c:pt idx="64">
                  <c:v>1273.963010478833</c:v>
                </c:pt>
                <c:pt idx="65">
                  <c:v>1202.7276310017639</c:v>
                </c:pt>
                <c:pt idx="66">
                  <c:v>1135.4754749366023</c:v>
                </c:pt>
                <c:pt idx="67">
                  <c:v>1071.983814912963</c:v>
                </c:pt>
                <c:pt idx="68">
                  <c:v>1012.0423776651909</c:v>
                </c:pt>
                <c:pt idx="69">
                  <c:v>955.45264764409853</c:v>
                </c:pt>
                <c:pt idx="70">
                  <c:v>902.02720956822009</c:v>
                </c:pt>
                <c:pt idx="71">
                  <c:v>851.58912773719226</c:v>
                </c:pt>
                <c:pt idx="72">
                  <c:v>803.97136005169</c:v>
                </c:pt>
                <c:pt idx="73">
                  <c:v>759.01620479922201</c:v>
                </c:pt>
                <c:pt idx="74">
                  <c:v>716.5747783736665</c:v>
                </c:pt>
                <c:pt idx="75">
                  <c:v>676.50652219882045</c:v>
                </c:pt>
                <c:pt idx="76">
                  <c:v>638.6787372229976</c:v>
                </c:pt>
                <c:pt idx="77">
                  <c:v>602.96614444299644</c:v>
                </c:pt>
                <c:pt idx="78">
                  <c:v>569.25047000196389</c:v>
                </c:pt>
                <c:pt idx="79">
                  <c:v>537.42005348708585</c:v>
                </c:pt>
                <c:pt idx="80">
                  <c:v>507.36947812983897</c:v>
                </c:pt>
                <c:pt idx="81">
                  <c:v>478.99922168410711</c:v>
                </c:pt>
                <c:pt idx="82">
                  <c:v>452.21532682591726</c:v>
                </c:pt>
                <c:pt idx="83">
                  <c:v>426.92908998323009</c:v>
                </c:pt>
                <c:pt idx="84">
                  <c:v>403.05676756523121</c:v>
                </c:pt>
                <c:pt idx="85">
                  <c:v>380.51929861821844</c:v>
                </c:pt>
                <c:pt idx="86">
                  <c:v>359.24204298955721</c:v>
                </c:pt>
                <c:pt idx="87">
                  <c:v>339.15453413256165</c:v>
                </c:pt>
                <c:pt idx="88">
                  <c:v>320.19024573362231</c:v>
                </c:pt>
                <c:pt idx="89">
                  <c:v>302.28637138870135</c:v>
                </c:pt>
                <c:pt idx="90">
                  <c:v>285.38361659951261</c:v>
                </c:pt>
                <c:pt idx="91">
                  <c:v>269.42600240052315</c:v>
                </c:pt>
                <c:pt idx="92">
                  <c:v>254.36067996641481</c:v>
                </c:pt>
                <c:pt idx="93">
                  <c:v>240.13775558602626</c:v>
                </c:pt>
                <c:pt idx="94">
                  <c:v>226.71012542311229</c:v>
                </c:pt>
                <c:pt idx="95">
                  <c:v>214.03331951668412</c:v>
                </c:pt>
                <c:pt idx="96">
                  <c:v>202.06535450428012</c:v>
                </c:pt>
                <c:pt idx="97">
                  <c:v>190.76659458041809</c:v>
                </c:pt>
                <c:pt idx="98">
                  <c:v>180.09962022974494</c:v>
                </c:pt>
                <c:pt idx="99">
                  <c:v>170.02910430014992</c:v>
                </c:pt>
                <c:pt idx="100">
                  <c:v>160.52169500542112</c:v>
                </c:pt>
                <c:pt idx="101">
                  <c:v>151.54590546996545</c:v>
                </c:pt>
                <c:pt idx="102">
                  <c:v>143.07200944978877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244.81485883261064</c:v>
                </c:pt>
                <c:pt idx="83">
                  <c:v>240.5084310892278</c:v>
                </c:pt>
                <c:pt idx="84">
                  <c:v>231.92789444205079</c:v>
                </c:pt>
                <c:pt idx="85">
                  <c:v>220.03730471206393</c:v>
                </c:pt>
                <c:pt idx="86">
                  <c:v>205.86437699175673</c:v>
                </c:pt>
                <c:pt idx="87">
                  <c:v>190.48924004894727</c:v>
                </c:pt>
                <c:pt idx="88">
                  <c:v>175.03176390291631</c:v>
                </c:pt>
                <c:pt idx="89">
                  <c:v>160.63783080145507</c:v>
                </c:pt>
                <c:pt idx="90">
                  <c:v>148.46498355869159</c:v>
                </c:pt>
                <c:pt idx="91">
                  <c:v>139.66792541261529</c:v>
                </c:pt>
                <c:pt idx="92">
                  <c:v>135.3843577360216</c:v>
                </c:pt>
                <c:pt idx="93">
                  <c:v>130.88524647448543</c:v>
                </c:pt>
                <c:pt idx="94">
                  <c:v>126.21110351539178</c:v>
                </c:pt>
                <c:pt idx="95">
                  <c:v>121.40179342371532</c:v>
                </c:pt>
                <c:pt idx="96">
                  <c:v>116.49593075577425</c:v>
                </c:pt>
                <c:pt idx="97">
                  <c:v>111.53035966700129</c:v>
                </c:pt>
                <c:pt idx="98">
                  <c:v>106.53972259397223</c:v>
                </c:pt>
                <c:pt idx="99">
                  <c:v>101.55612069387278</c:v>
                </c:pt>
                <c:pt idx="100">
                  <c:v>96.608865045413779</c:v>
                </c:pt>
                <c:pt idx="101">
                  <c:v>91.724314492553958</c:v>
                </c:pt>
                <c:pt idx="102">
                  <c:v>86.925793527254669</c:v>
                </c:pt>
                <c:pt idx="103">
                  <c:v>82.233581787255645</c:v>
                </c:pt>
                <c:pt idx="104">
                  <c:v>77.664965571201577</c:v>
                </c:pt>
                <c:pt idx="105">
                  <c:v>73.234341192301457</c:v>
                </c:pt>
                <c:pt idx="106">
                  <c:v>68.953359924219143</c:v>
                </c:pt>
                <c:pt idx="107">
                  <c:v>64.831104645931717</c:v>
                </c:pt>
                <c:pt idx="108">
                  <c:v>60.874288967727821</c:v>
                </c:pt>
                <c:pt idx="109">
                  <c:v>57.087470522829634</c:v>
                </c:pt>
                <c:pt idx="110">
                  <c:v>53.473271150929136</c:v>
                </c:pt>
                <c:pt idx="111">
                  <c:v>50.032597805655072</c:v>
                </c:pt>
                <c:pt idx="112">
                  <c:v>46.764859125716846</c:v>
                </c:pt>
                <c:pt idx="113">
                  <c:v>43.668173671403807</c:v>
                </c:pt>
                <c:pt idx="114">
                  <c:v>40.739566809898292</c:v>
                </c:pt>
                <c:pt idx="115">
                  <c:v>37.975154112218178</c:v>
                </c:pt>
                <c:pt idx="116">
                  <c:v>35.370309889515376</c:v>
                </c:pt>
                <c:pt idx="117">
                  <c:v>32.919820143192418</c:v>
                </c:pt>
                <c:pt idx="118">
                  <c:v>30.618019734438697</c:v>
                </c:pt>
                <c:pt idx="119">
                  <c:v>28.45891400143255</c:v>
                </c:pt>
                <c:pt idx="120">
                  <c:v>26.436285376657978</c:v>
                </c:pt>
                <c:pt idx="121">
                  <c:v>24.543785794255978</c:v>
                </c:pt>
                <c:pt idx="122">
                  <c:v>22.775015840390356</c:v>
                </c:pt>
                <c:pt idx="123">
                  <c:v>21.123591700477011</c:v>
                </c:pt>
                <c:pt idx="124">
                  <c:v>19.583201007332939</c:v>
                </c:pt>
                <c:pt idx="125">
                  <c:v>18.147648704367242</c:v>
                </c:pt>
                <c:pt idx="126">
                  <c:v>16.810894017196844</c:v>
                </c:pt>
                <c:pt idx="127">
                  <c:v>15.567079583556243</c:v>
                </c:pt>
                <c:pt idx="128">
                  <c:v>14.410553731873215</c:v>
                </c:pt>
                <c:pt idx="129">
                  <c:v>13.335886828984568</c:v>
                </c:pt>
                <c:pt idx="130">
                  <c:v>12.337882541657329</c:v>
                </c:pt>
                <c:pt idx="131">
                  <c:v>11.411584778384464</c:v>
                </c:pt>
                <c:pt idx="132">
                  <c:v>10.552281000047543</c:v>
                </c:pt>
                <c:pt idx="133">
                  <c:v>9.7555025124437407</c:v>
                </c:pt>
                <c:pt idx="134">
                  <c:v>9.0170222817867423</c:v>
                </c:pt>
                <c:pt idx="135">
                  <c:v>8.3328507470266029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262.33715843177623</c:v>
                </c:pt>
                <c:pt idx="83">
                  <c:v>247.66821837770092</c:v>
                </c:pt>
                <c:pt idx="84">
                  <c:v>233.81951211588122</c:v>
                </c:pt>
                <c:pt idx="85">
                  <c:v>220.74517515498488</c:v>
                </c:pt>
                <c:pt idx="86">
                  <c:v>208.40190757927496</c:v>
                </c:pt>
                <c:pt idx="87">
                  <c:v>196.74883064686495</c:v>
                </c:pt>
                <c:pt idx="88">
                  <c:v>185.74735140648153</c:v>
                </c:pt>
                <c:pt idx="89">
                  <c:v>175.36103488436578</c:v>
                </c:pt>
                <c:pt idx="90">
                  <c:v>165.55548341801332</c:v>
                </c:pt>
                <c:pt idx="91">
                  <c:v>156.29822273714086</c:v>
                </c:pt>
                <c:pt idx="92">
                  <c:v>147.55859441458327</c:v>
                </c:pt>
                <c:pt idx="93">
                  <c:v>139.30765433095002</c:v>
                </c:pt>
                <c:pt idx="94">
                  <c:v>131.51807681676806</c:v>
                </c:pt>
                <c:pt idx="95">
                  <c:v>124.16406415464587</c:v>
                </c:pt>
                <c:pt idx="96">
                  <c:v>117.22126114174921</c:v>
                </c:pt>
                <c:pt idx="97">
                  <c:v>110.66667442963232</c:v>
                </c:pt>
                <c:pt idx="98">
                  <c:v>104.4785963742915</c:v>
                </c:pt>
                <c:pt idx="99">
                  <c:v>98.636533144247778</c:v>
                </c:pt>
                <c:pt idx="100">
                  <c:v>93.121136848564177</c:v>
                </c:pt>
                <c:pt idx="101">
                  <c:v>87.914141460016538</c:v>
                </c:pt>
                <c:pt idx="102">
                  <c:v>82.99830232120901</c:v>
                </c:pt>
                <c:pt idx="103">
                  <c:v>78.357339033286252</c:v>
                </c:pt>
                <c:pt idx="104">
                  <c:v>73.975881538102442</c:v>
                </c:pt>
                <c:pt idx="105">
                  <c:v>69.839419215278198</c:v>
                </c:pt>
                <c:pt idx="106">
                  <c:v>65.934252825566105</c:v>
                </c:pt>
                <c:pt idx="107">
                  <c:v>62.247449141367412</c:v>
                </c:pt>
                <c:pt idx="108">
                  <c:v>58.76679811414634</c:v>
                </c:pt>
                <c:pt idx="109">
                  <c:v>55.48077243688585</c:v>
                </c:pt>
                <c:pt idx="110">
                  <c:v>52.378489367664756</c:v>
                </c:pt>
                <c:pt idx="111">
                  <c:v>49.44967468792079</c:v>
                </c:pt>
                <c:pt idx="112">
                  <c:v>46.684628676037285</c:v>
                </c:pt>
                <c:pt idx="113">
                  <c:v>44.074193983562488</c:v>
                </c:pt>
                <c:pt idx="114">
                  <c:v>41.609725307674552</c:v>
                </c:pt>
                <c:pt idx="115">
                  <c:v>39.283060759451352</c:v>
                </c:pt>
                <c:pt idx="116">
                  <c:v>37.086494833123204</c:v>
                </c:pt>
                <c:pt idx="117">
                  <c:v>35.012752886786068</c:v>
                </c:pt>
                <c:pt idx="118">
                  <c:v>33.054967050061059</c:v>
                </c:pt>
                <c:pt idx="119">
                  <c:v>31.206653478909534</c:v>
                </c:pt>
                <c:pt idx="120">
                  <c:v>29.46169088227655</c:v>
                </c:pt>
                <c:pt idx="121">
                  <c:v>27.814300249446308</c:v>
                </c:pt>
                <c:pt idx="122">
                  <c:v>26.259025710969929</c:v>
                </c:pt>
                <c:pt idx="123">
                  <c:v>24.790716469780932</c:v>
                </c:pt>
                <c:pt idx="124">
                  <c:v>23.404509742656639</c:v>
                </c:pt>
                <c:pt idx="125">
                  <c:v>22.095814655531438</c:v>
                </c:pt>
                <c:pt idx="126">
                  <c:v>20.860297039325172</c:v>
                </c:pt>
                <c:pt idx="127">
                  <c:v>19.693865075933896</c:v>
                </c:pt>
                <c:pt idx="128">
                  <c:v>18.592655746844308</c:v>
                </c:pt>
                <c:pt idx="129">
                  <c:v>17.553022039492685</c:v>
                </c:pt>
                <c:pt idx="130">
                  <c:v>16.571520868997442</c:v>
                </c:pt>
                <c:pt idx="131">
                  <c:v>15.644901675264737</c:v>
                </c:pt>
                <c:pt idx="132">
                  <c:v>14.770095657702241</c:v>
                </c:pt>
                <c:pt idx="133">
                  <c:v>13.944205611888783</c:v>
                </c:pt>
                <c:pt idx="134">
                  <c:v>13.164496334540281</c:v>
                </c:pt>
                <c:pt idx="135">
                  <c:v>12.428385564995274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51405645242284"/>
                  <c:y val="0.27612145824880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Base!$AL$4:$CM$4</c:f>
              <c:numCache>
                <c:formatCode>General</c:formatCode>
                <c:ptCount val="54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  <c:pt idx="45">
                  <c:v>11.758644266893974</c:v>
                </c:pt>
                <c:pt idx="46">
                  <c:v>11.775843422275392</c:v>
                </c:pt>
                <c:pt idx="47">
                  <c:v>11.792146846504142</c:v>
                </c:pt>
                <c:pt idx="48">
                  <c:v>11.811198751974251</c:v>
                </c:pt>
                <c:pt idx="49">
                  <c:v>11.832818160283017</c:v>
                </c:pt>
                <c:pt idx="50">
                  <c:v>11.859326815812183</c:v>
                </c:pt>
                <c:pt idx="51">
                  <c:v>11.873916082976564</c:v>
                </c:pt>
                <c:pt idx="52">
                  <c:v>11.889593214198591</c:v>
                </c:pt>
                <c:pt idx="53">
                  <c:v>11.898629944900238</c:v>
                </c:pt>
              </c:numCache>
            </c:numRef>
          </c:xVal>
          <c:yVal>
            <c:numRef>
              <c:f>Base!$AW$24:$CX$24</c:f>
              <c:numCache>
                <c:formatCode>General</c:formatCode>
                <c:ptCount val="54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  <c:pt idx="45">
                  <c:v>8.6260475963283199</c:v>
                </c:pt>
                <c:pt idx="46">
                  <c:v>8.6586927536899374</c:v>
                </c:pt>
                <c:pt idx="47">
                  <c:v>8.678801706612651</c:v>
                </c:pt>
                <c:pt idx="48">
                  <c:v>8.6955067268126527</c:v>
                </c:pt>
                <c:pt idx="49">
                  <c:v>8.7202972873927198</c:v>
                </c:pt>
                <c:pt idx="50">
                  <c:v>8.7505246691179366</c:v>
                </c:pt>
                <c:pt idx="51">
                  <c:v>8.7744676014465934</c:v>
                </c:pt>
                <c:pt idx="52">
                  <c:v>8.7983037184849788</c:v>
                </c:pt>
                <c:pt idx="53">
                  <c:v>8.8152215559221627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244.81485883261064</c:v>
                </c:pt>
                <c:pt idx="83">
                  <c:v>240.5084310892278</c:v>
                </c:pt>
                <c:pt idx="84">
                  <c:v>231.92789444205079</c:v>
                </c:pt>
                <c:pt idx="85">
                  <c:v>220.03730471206393</c:v>
                </c:pt>
                <c:pt idx="86">
                  <c:v>205.86437699175673</c:v>
                </c:pt>
                <c:pt idx="87">
                  <c:v>190.48924004894727</c:v>
                </c:pt>
                <c:pt idx="88">
                  <c:v>175.03176390291631</c:v>
                </c:pt>
                <c:pt idx="89">
                  <c:v>160.63783080145507</c:v>
                </c:pt>
                <c:pt idx="90">
                  <c:v>148.46498355869159</c:v>
                </c:pt>
                <c:pt idx="91">
                  <c:v>139.66792541261529</c:v>
                </c:pt>
                <c:pt idx="92">
                  <c:v>135.3843577360216</c:v>
                </c:pt>
                <c:pt idx="93">
                  <c:v>130.88524647448543</c:v>
                </c:pt>
                <c:pt idx="94">
                  <c:v>126.21110351539178</c:v>
                </c:pt>
                <c:pt idx="95">
                  <c:v>121.40179342371532</c:v>
                </c:pt>
                <c:pt idx="96">
                  <c:v>116.49593075577425</c:v>
                </c:pt>
                <c:pt idx="97">
                  <c:v>111.53035966700129</c:v>
                </c:pt>
                <c:pt idx="98">
                  <c:v>106.53972259397223</c:v>
                </c:pt>
                <c:pt idx="99">
                  <c:v>101.55612069387278</c:v>
                </c:pt>
                <c:pt idx="100">
                  <c:v>96.608865045413779</c:v>
                </c:pt>
                <c:pt idx="101">
                  <c:v>91.724314492553958</c:v>
                </c:pt>
                <c:pt idx="102">
                  <c:v>86.925793527254669</c:v>
                </c:pt>
                <c:pt idx="103">
                  <c:v>82.233581787255645</c:v>
                </c:pt>
                <c:pt idx="104">
                  <c:v>77.664965571201577</c:v>
                </c:pt>
                <c:pt idx="105">
                  <c:v>73.234341192301457</c:v>
                </c:pt>
                <c:pt idx="106">
                  <c:v>68.953359924219143</c:v>
                </c:pt>
                <c:pt idx="107">
                  <c:v>64.831104645931717</c:v>
                </c:pt>
                <c:pt idx="108">
                  <c:v>60.874288967727821</c:v>
                </c:pt>
                <c:pt idx="109">
                  <c:v>57.087470522829634</c:v>
                </c:pt>
                <c:pt idx="110">
                  <c:v>53.473271150929136</c:v>
                </c:pt>
                <c:pt idx="111">
                  <c:v>50.032597805655072</c:v>
                </c:pt>
                <c:pt idx="112">
                  <c:v>46.764859125716846</c:v>
                </c:pt>
                <c:pt idx="113">
                  <c:v>43.668173671403807</c:v>
                </c:pt>
                <c:pt idx="114">
                  <c:v>40.739566809898292</c:v>
                </c:pt>
                <c:pt idx="115">
                  <c:v>37.975154112218178</c:v>
                </c:pt>
                <c:pt idx="116">
                  <c:v>35.370309889515376</c:v>
                </c:pt>
                <c:pt idx="117">
                  <c:v>32.919820143192418</c:v>
                </c:pt>
                <c:pt idx="118">
                  <c:v>30.618019734438697</c:v>
                </c:pt>
                <c:pt idx="119">
                  <c:v>28.45891400143255</c:v>
                </c:pt>
                <c:pt idx="120">
                  <c:v>26.436285376657978</c:v>
                </c:pt>
                <c:pt idx="121">
                  <c:v>24.543785794255978</c:v>
                </c:pt>
                <c:pt idx="122">
                  <c:v>22.775015840390356</c:v>
                </c:pt>
                <c:pt idx="123">
                  <c:v>21.123591700477011</c:v>
                </c:pt>
                <c:pt idx="124">
                  <c:v>19.583201007332939</c:v>
                </c:pt>
                <c:pt idx="125">
                  <c:v>18.147648704367242</c:v>
                </c:pt>
                <c:pt idx="126">
                  <c:v>16.810894017196844</c:v>
                </c:pt>
                <c:pt idx="127">
                  <c:v>15.567079583556243</c:v>
                </c:pt>
                <c:pt idx="128">
                  <c:v>14.410553731873215</c:v>
                </c:pt>
                <c:pt idx="129">
                  <c:v>13.335886828984568</c:v>
                </c:pt>
                <c:pt idx="130">
                  <c:v>12.337882541657329</c:v>
                </c:pt>
                <c:pt idx="131">
                  <c:v>11.411584778384464</c:v>
                </c:pt>
                <c:pt idx="132">
                  <c:v>10.552281000047543</c:v>
                </c:pt>
                <c:pt idx="133">
                  <c:v>9.7555025124437407</c:v>
                </c:pt>
                <c:pt idx="134">
                  <c:v>9.0170222817867423</c:v>
                </c:pt>
                <c:pt idx="135">
                  <c:v>8.3328507470266029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262.33715843177623</c:v>
                </c:pt>
                <c:pt idx="83">
                  <c:v>247.66821837770092</c:v>
                </c:pt>
                <c:pt idx="84">
                  <c:v>233.81951211588122</c:v>
                </c:pt>
                <c:pt idx="85">
                  <c:v>220.74517515498488</c:v>
                </c:pt>
                <c:pt idx="86">
                  <c:v>208.40190757927496</c:v>
                </c:pt>
                <c:pt idx="87">
                  <c:v>196.74883064686495</c:v>
                </c:pt>
                <c:pt idx="88">
                  <c:v>185.74735140648153</c:v>
                </c:pt>
                <c:pt idx="89">
                  <c:v>175.36103488436578</c:v>
                </c:pt>
                <c:pt idx="90">
                  <c:v>165.55548341801332</c:v>
                </c:pt>
                <c:pt idx="91">
                  <c:v>156.29822273714086</c:v>
                </c:pt>
                <c:pt idx="92">
                  <c:v>147.55859441458327</c:v>
                </c:pt>
                <c:pt idx="93">
                  <c:v>139.30765433095002</c:v>
                </c:pt>
                <c:pt idx="94">
                  <c:v>131.51807681676806</c:v>
                </c:pt>
                <c:pt idx="95">
                  <c:v>124.16406415464587</c:v>
                </c:pt>
                <c:pt idx="96">
                  <c:v>117.22126114174921</c:v>
                </c:pt>
                <c:pt idx="97">
                  <c:v>110.66667442963232</c:v>
                </c:pt>
                <c:pt idx="98">
                  <c:v>104.4785963742915</c:v>
                </c:pt>
                <c:pt idx="99">
                  <c:v>98.636533144247778</c:v>
                </c:pt>
                <c:pt idx="100">
                  <c:v>93.121136848564177</c:v>
                </c:pt>
                <c:pt idx="101">
                  <c:v>87.914141460016538</c:v>
                </c:pt>
                <c:pt idx="102">
                  <c:v>82.99830232120901</c:v>
                </c:pt>
                <c:pt idx="103">
                  <c:v>78.357339033286252</c:v>
                </c:pt>
                <c:pt idx="104">
                  <c:v>73.975881538102442</c:v>
                </c:pt>
                <c:pt idx="105">
                  <c:v>69.839419215278198</c:v>
                </c:pt>
                <c:pt idx="106">
                  <c:v>65.934252825566105</c:v>
                </c:pt>
                <c:pt idx="107">
                  <c:v>62.247449141367412</c:v>
                </c:pt>
                <c:pt idx="108">
                  <c:v>58.76679811414634</c:v>
                </c:pt>
                <c:pt idx="109">
                  <c:v>55.48077243688585</c:v>
                </c:pt>
                <c:pt idx="110">
                  <c:v>52.378489367664756</c:v>
                </c:pt>
                <c:pt idx="111">
                  <c:v>49.44967468792079</c:v>
                </c:pt>
                <c:pt idx="112">
                  <c:v>46.684628676037285</c:v>
                </c:pt>
                <c:pt idx="113">
                  <c:v>44.074193983562488</c:v>
                </c:pt>
                <c:pt idx="114">
                  <c:v>41.609725307674552</c:v>
                </c:pt>
                <c:pt idx="115">
                  <c:v>39.283060759451352</c:v>
                </c:pt>
                <c:pt idx="116">
                  <c:v>37.086494833123204</c:v>
                </c:pt>
                <c:pt idx="117">
                  <c:v>35.012752886786068</c:v>
                </c:pt>
                <c:pt idx="118">
                  <c:v>33.054967050061059</c:v>
                </c:pt>
                <c:pt idx="119">
                  <c:v>31.206653478909534</c:v>
                </c:pt>
                <c:pt idx="120">
                  <c:v>29.46169088227655</c:v>
                </c:pt>
                <c:pt idx="121">
                  <c:v>27.814300249446308</c:v>
                </c:pt>
                <c:pt idx="122">
                  <c:v>26.259025710969929</c:v>
                </c:pt>
                <c:pt idx="123">
                  <c:v>24.790716469780932</c:v>
                </c:pt>
                <c:pt idx="124">
                  <c:v>23.404509742656639</c:v>
                </c:pt>
                <c:pt idx="125">
                  <c:v>22.095814655531438</c:v>
                </c:pt>
                <c:pt idx="126">
                  <c:v>20.860297039325172</c:v>
                </c:pt>
                <c:pt idx="127">
                  <c:v>19.693865075933896</c:v>
                </c:pt>
                <c:pt idx="128">
                  <c:v>18.592655746844308</c:v>
                </c:pt>
                <c:pt idx="129">
                  <c:v>17.553022039492685</c:v>
                </c:pt>
                <c:pt idx="130">
                  <c:v>16.571520868997442</c:v>
                </c:pt>
                <c:pt idx="131">
                  <c:v>15.644901675264737</c:v>
                </c:pt>
                <c:pt idx="132">
                  <c:v>14.770095657702241</c:v>
                </c:pt>
                <c:pt idx="133">
                  <c:v>13.944205611888783</c:v>
                </c:pt>
                <c:pt idx="134">
                  <c:v>13.164496334540281</c:v>
                </c:pt>
                <c:pt idx="135">
                  <c:v>12.428385564995274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Base!$A$31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Base!$B$31:$EG$31</c:f>
              <c:numCache>
                <c:formatCode>0</c:formatCode>
                <c:ptCount val="136"/>
                <c:pt idx="50">
                  <c:v>2.3525853413082753</c:v>
                </c:pt>
                <c:pt idx="51">
                  <c:v>1.3377446058419606</c:v>
                </c:pt>
                <c:pt idx="52">
                  <c:v>1.7067776005569839</c:v>
                </c:pt>
                <c:pt idx="53">
                  <c:v>3.0445222063989434</c:v>
                </c:pt>
                <c:pt idx="54">
                  <c:v>10.148407354663153</c:v>
                </c:pt>
                <c:pt idx="55">
                  <c:v>8.6722753758030535</c:v>
                </c:pt>
                <c:pt idx="56">
                  <c:v>5.9506570397797542</c:v>
                </c:pt>
                <c:pt idx="57">
                  <c:v>11.117118965790082</c:v>
                </c:pt>
                <c:pt idx="58">
                  <c:v>6.2735609101554033</c:v>
                </c:pt>
                <c:pt idx="59">
                  <c:v>12.962283939365198</c:v>
                </c:pt>
                <c:pt idx="60">
                  <c:v>23.47972428874337</c:v>
                </c:pt>
                <c:pt idx="61">
                  <c:v>35.934587860375416</c:v>
                </c:pt>
                <c:pt idx="62">
                  <c:v>42.90008563562148</c:v>
                </c:pt>
                <c:pt idx="63">
                  <c:v>42.62331088958522</c:v>
                </c:pt>
                <c:pt idx="64">
                  <c:v>56.000756948004835</c:v>
                </c:pt>
                <c:pt idx="65">
                  <c:v>67.302392411152397</c:v>
                </c:pt>
                <c:pt idx="66">
                  <c:v>96.640515490996776</c:v>
                </c:pt>
                <c:pt idx="67">
                  <c:v>136.54220804455872</c:v>
                </c:pt>
                <c:pt idx="68">
                  <c:v>138.0644691477583</c:v>
                </c:pt>
                <c:pt idx="69">
                  <c:v>208.87267500870342</c:v>
                </c:pt>
                <c:pt idx="70">
                  <c:v>116.06087683787489</c:v>
                </c:pt>
                <c:pt idx="71">
                  <c:v>115.73797296749922</c:v>
                </c:pt>
                <c:pt idx="72">
                  <c:v>192.95812711161807</c:v>
                </c:pt>
                <c:pt idx="73">
                  <c:v>181.51810427545206</c:v>
                </c:pt>
                <c:pt idx="74">
                  <c:v>199.8313666381851</c:v>
                </c:pt>
                <c:pt idx="75">
                  <c:v>305.144157504985</c:v>
                </c:pt>
                <c:pt idx="76">
                  <c:v>319.81321904490716</c:v>
                </c:pt>
                <c:pt idx="77">
                  <c:v>314.78514449191499</c:v>
                </c:pt>
                <c:pt idx="78">
                  <c:v>218.6520493686514</c:v>
                </c:pt>
                <c:pt idx="79">
                  <c:v>205.2746033102319</c:v>
                </c:pt>
                <c:pt idx="80">
                  <c:v>227.09367912275755</c:v>
                </c:pt>
                <c:pt idx="81">
                  <c:v>274.83732281401399</c:v>
                </c:pt>
                <c:pt idx="82">
                  <c:v>324.19548585714819</c:v>
                </c:pt>
                <c:pt idx="83">
                  <c:v>293.6118764201405</c:v>
                </c:pt>
                <c:pt idx="84">
                  <c:v>227.55497036615157</c:v>
                </c:pt>
                <c:pt idx="85">
                  <c:v>185.94650021203256</c:v>
                </c:pt>
                <c:pt idx="86">
                  <c:v>149.96578322731781</c:v>
                </c:pt>
                <c:pt idx="87">
                  <c:v>197.8478142915919</c:v>
                </c:pt>
                <c:pt idx="88">
                  <c:v>259.84535740371575</c:v>
                </c:pt>
                <c:pt idx="89">
                  <c:v>227.83174511218758</c:v>
                </c:pt>
                <c:pt idx="90">
                  <c:v>181.56423339979145</c:v>
                </c:pt>
                <c:pt idx="91">
                  <c:v>151.34965695749892</c:v>
                </c:pt>
                <c:pt idx="92">
                  <c:v>110.80215666318584</c:v>
                </c:pt>
                <c:pt idx="93">
                  <c:v>102.31439778474034</c:v>
                </c:pt>
                <c:pt idx="94">
                  <c:v>98.624067837590047</c:v>
                </c:pt>
                <c:pt idx="95">
                  <c:v>117.30636319503807</c:v>
                </c:pt>
                <c:pt idx="96">
                  <c:v>135.85027117946805</c:v>
                </c:pt>
                <c:pt idx="97">
                  <c:v>170.6316309313589</c:v>
                </c:pt>
                <c:pt idx="98">
                  <c:v>95.856320377227377</c:v>
                </c:pt>
                <c:pt idx="99">
                  <c:v>104.57472487736982</c:v>
                </c:pt>
                <c:pt idx="100">
                  <c:v>61.028831500997043</c:v>
                </c:pt>
                <c:pt idx="101">
                  <c:v>64.027224583056608</c:v>
                </c:pt>
                <c:pt idx="102">
                  <c:v>101.25342792493463</c:v>
                </c:pt>
                <c:pt idx="103">
                  <c:v>114.4463574859967</c:v>
                </c:pt>
                <c:pt idx="104">
                  <c:v>86.261462514636804</c:v>
                </c:pt>
                <c:pt idx="105">
                  <c:v>69.839494249818202</c:v>
                </c:pt>
                <c:pt idx="106">
                  <c:v>57.984309294598077</c:v>
                </c:pt>
                <c:pt idx="107">
                  <c:v>45.575574847305433</c:v>
                </c:pt>
                <c:pt idx="108">
                  <c:v>53.233009487642171</c:v>
                </c:pt>
                <c:pt idx="109">
                  <c:v>75.052085300167917</c:v>
                </c:pt>
                <c:pt idx="110">
                  <c:v>67.809812778885572</c:v>
                </c:pt>
                <c:pt idx="111">
                  <c:v>49.265904794455665</c:v>
                </c:pt>
                <c:pt idx="112">
                  <c:v>41.054920662046371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Base!$A$43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Base!$AL$1:$DM$1</c:f>
              <c:numCache>
                <c:formatCode>m/d/yyyy</c:formatCode>
                <c:ptCount val="8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</c:numCache>
            </c:numRef>
          </c:cat>
          <c:val>
            <c:numRef>
              <c:f>Base!$AL$43:$DM$43</c:f>
              <c:numCache>
                <c:formatCode>General</c:formatCode>
                <c:ptCount val="80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  <c:pt idx="65">
                  <c:v>0.95079361178627742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Base!$A$33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Base!$AL$33:$FQ$33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  <c:pt idx="65">
                  <c:v>128.13222734833016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Base!$A$34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  <c:pt idx="65">
                  <c:v>116.10466746485397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Base!$A$35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  <c:pt idx="65">
                  <c:v>99.026428298216985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Base!$A$36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  <c:pt idx="65">
                  <c:v>89.088343728009349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Base!$A$37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  <c:pt idx="65">
                  <c:v>90.337233538000291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Base!$A$38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  <c:pt idx="65">
                  <c:v>93.233495245791261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Base!$A$39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  <c:pt idx="65">
                  <c:v>92.232733720923477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Base!$A$42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Base!$AL$42:$EG$42</c:f>
              <c:numCache>
                <c:formatCode>General</c:formatCode>
                <c:ptCount val="100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2.9756239188506819</c:v>
                </c:pt>
                <c:pt idx="22">
                  <c:v>3.232843251901234</c:v>
                </c:pt>
                <c:pt idx="23">
                  <c:v>3.5122971774605478</c:v>
                </c:pt>
                <c:pt idx="24">
                  <c:v>3.8159077015386988</c:v>
                </c:pt>
                <c:pt idx="25">
                  <c:v>4.1457629724801137</c:v>
                </c:pt>
                <c:pt idx="26">
                  <c:v>4.5041316426643778</c:v>
                </c:pt>
                <c:pt idx="27">
                  <c:v>4.8934784716633537</c:v>
                </c:pt>
                <c:pt idx="28">
                  <c:v>5.3164812781687685</c:v>
                </c:pt>
                <c:pt idx="29">
                  <c:v>5.7760493572808986</c:v>
                </c:pt>
                <c:pt idx="30">
                  <c:v>6.2753434898272946</c:v>
                </c:pt>
                <c:pt idx="31">
                  <c:v>6.8177976813300809</c:v>
                </c:pt>
                <c:pt idx="32">
                  <c:v>7.4071427801363399</c:v>
                </c:pt>
                <c:pt idx="33">
                  <c:v>8.0474321371505066</c:v>
                </c:pt>
                <c:pt idx="34">
                  <c:v>8.7430694836492329</c:v>
                </c:pt>
                <c:pt idx="35">
                  <c:v>9.4988392189145365</c:v>
                </c:pt>
                <c:pt idx="36">
                  <c:v>10.319939315995127</c:v>
                </c:pt>
                <c:pt idx="37">
                  <c:v>11.212017071912518</c:v>
                </c:pt>
                <c:pt idx="38">
                  <c:v>12.181207948191886</c:v>
                </c:pt>
                <c:pt idx="39">
                  <c:v>13.234177768851961</c:v>
                </c:pt>
                <c:pt idx="40">
                  <c:v>14.378168566079909</c:v>
                </c:pt>
                <c:pt idx="41">
                  <c:v>15.621048388905081</c:v>
                </c:pt>
                <c:pt idx="42">
                  <c:v>16.971365417441572</c:v>
                </c:pt>
                <c:pt idx="43">
                  <c:v>18.438406754882365</c:v>
                </c:pt>
                <c:pt idx="44">
                  <c:v>20.032262301599932</c:v>
                </c:pt>
                <c:pt idx="45">
                  <c:v>21.763894150661503</c:v>
                </c:pt>
                <c:pt idx="46">
                  <c:v>23.645211982041953</c:v>
                </c:pt>
                <c:pt idx="47">
                  <c:v>25.689154974074658</c:v>
                </c:pt>
                <c:pt idx="48">
                  <c:v>27.909780795504386</c:v>
                </c:pt>
                <c:pt idx="49">
                  <c:v>30.322362290204683</c:v>
                </c:pt>
                <c:pt idx="50">
                  <c:v>32.943492519530224</c:v>
                </c:pt>
                <c:pt idx="51">
                  <c:v>35.791198884756085</c:v>
                </c:pt>
                <c:pt idx="52">
                  <c:v>38.885067114506178</c:v>
                </c:pt>
                <c:pt idx="53">
                  <c:v>42.246375969921765</c:v>
                </c:pt>
                <c:pt idx="54">
                  <c:v>45.898243594034454</c:v>
                </c:pt>
                <c:pt idx="55">
                  <c:v>49.865786511893937</c:v>
                </c:pt>
                <c:pt idx="56">
                  <c:v>54.17629237500875</c:v>
                </c:pt>
                <c:pt idx="57">
                  <c:v>58.859407638188188</c:v>
                </c:pt>
                <c:pt idx="58">
                  <c:v>63.947341459574112</c:v>
                </c:pt>
                <c:pt idx="59">
                  <c:v>69.475087226230229</c:v>
                </c:pt>
                <c:pt idx="60">
                  <c:v>75.480663228879848</c:v>
                </c:pt>
                <c:pt idx="61">
                  <c:v>82.005374141085696</c:v>
                </c:pt>
                <c:pt idx="62">
                  <c:v>89.094095101252663</c:v>
                </c:pt>
                <c:pt idx="63">
                  <c:v>96.795580351289942</c:v>
                </c:pt>
                <c:pt idx="64">
                  <c:v>105.16279855466306</c:v>
                </c:pt>
                <c:pt idx="65">
                  <c:v>114.25329710005983</c:v>
                </c:pt>
                <c:pt idx="66">
                  <c:v>124.1295978962488</c:v>
                </c:pt>
                <c:pt idx="67">
                  <c:v>134.85962738029679</c:v>
                </c:pt>
                <c:pt idx="68">
                  <c:v>146.51718369662191</c:v>
                </c:pt>
                <c:pt idx="69">
                  <c:v>159.18244426000879</c:v>
                </c:pt>
                <c:pt idx="70">
                  <c:v>172.94251719346295</c:v>
                </c:pt>
                <c:pt idx="71">
                  <c:v>187.8920404335399</c:v>
                </c:pt>
                <c:pt idx="72">
                  <c:v>204.13383262362601</c:v>
                </c:pt>
                <c:pt idx="73">
                  <c:v>221.77960027183829</c:v>
                </c:pt>
                <c:pt idx="74">
                  <c:v>240.95070603717099</c:v>
                </c:pt>
                <c:pt idx="75">
                  <c:v>261.77900342795112</c:v>
                </c:pt>
                <c:pt idx="76">
                  <c:v>284.40774365342401</c:v>
                </c:pt>
                <c:pt idx="77">
                  <c:v>308.99256086554061</c:v>
                </c:pt>
                <c:pt idx="78">
                  <c:v>335.70254256716458</c:v>
                </c:pt>
                <c:pt idx="79">
                  <c:v>364.72139254866772</c:v>
                </c:pt>
                <c:pt idx="80">
                  <c:v>396.24869435126641</c:v>
                </c:pt>
                <c:pt idx="81">
                  <c:v>430.50128394684668</c:v>
                </c:pt>
                <c:pt idx="82">
                  <c:v>467.71474107518708</c:v>
                </c:pt>
                <c:pt idx="83">
                  <c:v>508.14500949557885</c:v>
                </c:pt>
                <c:pt idx="84">
                  <c:v>552.07015729648208</c:v>
                </c:pt>
                <c:pt idx="85">
                  <c:v>599.79228937013545</c:v>
                </c:pt>
                <c:pt idx="86">
                  <c:v>651.63962520558562</c:v>
                </c:pt>
                <c:pt idx="87">
                  <c:v>707.96875629061606</c:v>
                </c:pt>
                <c:pt idx="88">
                  <c:v>769.16709864835502</c:v>
                </c:pt>
                <c:pt idx="89">
                  <c:v>835.65555737642387</c:v>
                </c:pt>
                <c:pt idx="90">
                  <c:v>907.89142151458168</c:v>
                </c:pt>
                <c:pt idx="91">
                  <c:v>986.37150915095765</c:v>
                </c:pt>
                <c:pt idx="92">
                  <c:v>1071.6355843980309</c:v>
                </c:pt>
                <c:pt idx="93">
                  <c:v>1164.2700697393659</c:v>
                </c:pt>
                <c:pt idx="94">
                  <c:v>1264.9120792795866</c:v>
                </c:pt>
                <c:pt idx="95">
                  <c:v>1374.2538006371533</c:v>
                </c:pt>
                <c:pt idx="96">
                  <c:v>1493.0472556173802</c:v>
                </c:pt>
                <c:pt idx="97">
                  <c:v>1622.1094724082684</c:v>
                </c:pt>
                <c:pt idx="98">
                  <c:v>1762.3281048720753</c:v>
                </c:pt>
                <c:pt idx="99">
                  <c:v>1914.6675375805355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Base!$A$40</c:f>
              <c:strCache>
                <c:ptCount val="1"/>
                <c:pt idx="0">
                  <c:v>Td.Mean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Base!$AL$40:$EG$40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  <c:pt idx="65">
                  <c:v>101.16501847773222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Base!$A$45</c:f>
              <c:strCache>
                <c:ptCount val="1"/>
                <c:pt idx="0">
                  <c:v>Grow.Rate.Mean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Base!$AL$45:$EH$45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  <c:pt idx="65">
                  <c:v>6.8516488306925609E-3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Base!$A$46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0.23294179622929953</c:v>
                </c:pt>
                <c:pt idx="22">
                  <c:v>0.2144079148137806</c:v>
                </c:pt>
                <c:pt idx="23">
                  <c:v>0.19734867112272739</c:v>
                </c:pt>
                <c:pt idx="24">
                  <c:v>0.18164673644502607</c:v>
                </c:pt>
                <c:pt idx="25">
                  <c:v>0.16719411726167377</c:v>
                </c:pt>
                <c:pt idx="26">
                  <c:v>0.15389141249653182</c:v>
                </c:pt>
                <c:pt idx="27">
                  <c:v>0.14164712986350098</c:v>
                </c:pt>
                <c:pt idx="28">
                  <c:v>0.13037705660814361</c:v>
                </c:pt>
                <c:pt idx="29">
                  <c:v>0.12000368031589111</c:v>
                </c:pt>
                <c:pt idx="30">
                  <c:v>0.11045565580331629</c:v>
                </c:pt>
                <c:pt idx="31">
                  <c:v>0.10166731442589824</c:v>
                </c:pt>
                <c:pt idx="32">
                  <c:v>9.3578212427435734E-2</c:v>
                </c:pt>
                <c:pt idx="33">
                  <c:v>8.6132715224782233E-2</c:v>
                </c:pt>
                <c:pt idx="34">
                  <c:v>7.9279614768729426E-2</c:v>
                </c:pt>
                <c:pt idx="35">
                  <c:v>7.2971777349354214E-2</c:v>
                </c:pt>
                <c:pt idx="36">
                  <c:v>6.7165819423532794E-2</c:v>
                </c:pt>
                <c:pt idx="37">
                  <c:v>6.1821809235054079E-2</c:v>
                </c:pt>
                <c:pt idx="38">
                  <c:v>5.6902992175158817E-2</c:v>
                </c:pt>
                <c:pt idx="39">
                  <c:v>5.237553799461124E-2</c:v>
                </c:pt>
                <c:pt idx="40">
                  <c:v>4.8208308128698356E-2</c:v>
                </c:pt>
                <c:pt idx="41">
                  <c:v>4.4372641534882906E-2</c:v>
                </c:pt>
                <c:pt idx="42">
                  <c:v>4.0842157570161908E-2</c:v>
                </c:pt>
                <c:pt idx="43">
                  <c:v>3.7592574552375822E-2</c:v>
                </c:pt>
                <c:pt idx="44">
                  <c:v>3.4601542757583856E-2</c:v>
                </c:pt>
                <c:pt idx="45">
                  <c:v>3.1848490704908035E-2</c:v>
                </c:pt>
                <c:pt idx="46">
                  <c:v>2.9314483671636193E-2</c:v>
                </c:pt>
                <c:pt idx="47">
                  <c:v>2.6982093465490214E-2</c:v>
                </c:pt>
                <c:pt idx="48">
                  <c:v>2.4835278558389649E-2</c:v>
                </c:pt>
                <c:pt idx="49">
                  <c:v>2.2859273757304163E-2</c:v>
                </c:pt>
                <c:pt idx="50">
                  <c:v>2.1040488653381841E-2</c:v>
                </c:pt>
                <c:pt idx="51">
                  <c:v>1.9366414150914772E-2</c:v>
                </c:pt>
                <c:pt idx="52">
                  <c:v>1.7825536433274277E-2</c:v>
                </c:pt>
                <c:pt idx="53">
                  <c:v>1.6407257774097513E-2</c:v>
                </c:pt>
                <c:pt idx="54">
                  <c:v>1.5101823649086996E-2</c:v>
                </c:pt>
                <c:pt idx="55">
                  <c:v>1.390025564711822E-2</c:v>
                </c:pt>
                <c:pt idx="56">
                  <c:v>1.279428971923687E-2</c:v>
                </c:pt>
                <c:pt idx="57">
                  <c:v>1.177631934083939E-2</c:v>
                </c:pt>
                <c:pt idx="58">
                  <c:v>1.0839343196122318E-2</c:v>
                </c:pt>
                <c:pt idx="59">
                  <c:v>9.9769170249886137E-3</c:v>
                </c:pt>
                <c:pt idx="60">
                  <c:v>9.1831093012274771E-3</c:v>
                </c:pt>
                <c:pt idx="61">
                  <c:v>8.4524604371345718E-3</c:v>
                </c:pt>
                <c:pt idx="62">
                  <c:v>7.7799452339933992E-3</c:v>
                </c:pt>
                <c:pt idx="63">
                  <c:v>7.1609383201627561E-3</c:v>
                </c:pt>
                <c:pt idx="64">
                  <c:v>6.5911823390630972E-3</c:v>
                </c:pt>
                <c:pt idx="65">
                  <c:v>6.0667586682676342E-3</c:v>
                </c:pt>
                <c:pt idx="66">
                  <c:v>5.5840604683123057E-3</c:v>
                </c:pt>
                <c:pt idx="67">
                  <c:v>5.1397678758618257E-3</c:v>
                </c:pt>
                <c:pt idx="68">
                  <c:v>4.730825170617352E-3</c:v>
                </c:pt>
                <c:pt idx="69">
                  <c:v>4.3544197589261658E-3</c:v>
                </c:pt>
                <c:pt idx="70">
                  <c:v>4.0079628295484624E-3</c:v>
                </c:pt>
                <c:pt idx="71">
                  <c:v>3.6890715485370512E-3</c:v>
                </c:pt>
                <c:pt idx="72">
                  <c:v>3.3955526707713513E-3</c:v>
                </c:pt>
                <c:pt idx="73">
                  <c:v>3.1253874554302797E-3</c:v>
                </c:pt>
                <c:pt idx="74">
                  <c:v>2.8767177816570286E-3</c:v>
                </c:pt>
                <c:pt idx="75">
                  <c:v>2.6478333689230302E-3</c:v>
                </c:pt>
                <c:pt idx="76">
                  <c:v>2.4371600141964013E-3</c:v>
                </c:pt>
                <c:pt idx="77">
                  <c:v>2.2432487650133788E-3</c:v>
                </c:pt>
                <c:pt idx="78">
                  <c:v>2.0647659539881685E-3</c:v>
                </c:pt>
                <c:pt idx="79">
                  <c:v>1.9004840262213385E-3</c:v>
                </c:pt>
                <c:pt idx="80">
                  <c:v>1.7492730965202486E-3</c:v>
                </c:pt>
                <c:pt idx="81">
                  <c:v>1.6100931783644276E-3</c:v>
                </c:pt>
                <c:pt idx="82">
                  <c:v>1.4819870311688957E-3</c:v>
                </c:pt>
                <c:pt idx="83">
                  <c:v>1.3640735766509108E-3</c:v>
                </c:pt>
                <c:pt idx="84">
                  <c:v>1.2555418390197456E-3</c:v>
                </c:pt>
                <c:pt idx="85">
                  <c:v>1.1556453673118162E-3</c:v>
                </c:pt>
                <c:pt idx="86">
                  <c:v>1.0636971015095414E-3</c:v>
                </c:pt>
                <c:pt idx="87">
                  <c:v>9.790646471345317E-4</c:v>
                </c:pt>
                <c:pt idx="88">
                  <c:v>9.0116592581508193E-4</c:v>
                </c:pt>
                <c:pt idx="89">
                  <c:v>8.2946517191378501E-4</c:v>
                </c:pt>
                <c:pt idx="90">
                  <c:v>7.6346924768119166E-4</c:v>
                </c:pt>
                <c:pt idx="91">
                  <c:v>7.0272425159216925E-4</c:v>
                </c:pt>
                <c:pt idx="92">
                  <c:v>6.4681239653805107E-4</c:v>
                </c:pt>
                <c:pt idx="93">
                  <c:v>5.9534913640364696E-4</c:v>
                </c:pt>
                <c:pt idx="94">
                  <c:v>5.4798052126651985E-4</c:v>
                </c:pt>
                <c:pt idx="95">
                  <c:v>5.0438076302832663E-4</c:v>
                </c:pt>
                <c:pt idx="96">
                  <c:v>4.6424999473531503E-4</c:v>
                </c:pt>
                <c:pt idx="97">
                  <c:v>4.2731220817720942E-4</c:v>
                </c:pt>
                <c:pt idx="98">
                  <c:v>3.9331335557986791E-4</c:v>
                </c:pt>
                <c:pt idx="99">
                  <c:v>3.6201960233568219E-4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Base!$A$49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Base!$B$49:$EG$49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42493</c:v>
                </c:pt>
                <c:pt idx="94">
                  <c:v>40836</c:v>
                </c:pt>
                <c:pt idx="95">
                  <c:v>39294</c:v>
                </c:pt>
                <c:pt idx="96">
                  <c:v>38132</c:v>
                </c:pt>
                <c:pt idx="97">
                  <c:v>36198</c:v>
                </c:pt>
                <c:pt idx="98">
                  <c:v>34872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Base!$A$51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Base!$AI$51:$EG$51</c:f>
              <c:numCache>
                <c:formatCode>0</c:formatCode>
                <c:ptCount val="103"/>
                <c:pt idx="0">
                  <c:v>40.85</c:v>
                </c:pt>
                <c:pt idx="1">
                  <c:v>52.450602468481485</c:v>
                </c:pt>
                <c:pt idx="2">
                  <c:v>67.344880189213455</c:v>
                </c:pt>
                <c:pt idx="3">
                  <c:v>86.467548470625275</c:v>
                </c:pt>
                <c:pt idx="4">
                  <c:v>111.01830488105938</c:v>
                </c:pt>
                <c:pt idx="5">
                  <c:v>142.53676648233193</c:v>
                </c:pt>
                <c:pt idx="6">
                  <c:v>182.99848100860567</c:v>
                </c:pt>
                <c:pt idx="7">
                  <c:v>234.93786160173741</c:v>
                </c:pt>
                <c:pt idx="8">
                  <c:v>301.60546841348622</c:v>
                </c:pt>
                <c:pt idx="9">
                  <c:v>387.1690246247361</c:v>
                </c:pt>
                <c:pt idx="10">
                  <c:v>496.96998407093008</c:v>
                </c:pt>
                <c:pt idx="11">
                  <c:v>637.85043602745395</c:v>
                </c:pt>
                <c:pt idx="12">
                  <c:v>818.5686970345472</c:v>
                </c:pt>
                <c:pt idx="13">
                  <c:v>1050.3261139485089</c:v>
                </c:pt>
                <c:pt idx="14">
                  <c:v>1347.4323095589759</c:v>
                </c:pt>
                <c:pt idx="15">
                  <c:v>1728.1410922886746</c:v>
                </c:pt>
                <c:pt idx="16">
                  <c:v>2215.693967935485</c:v>
                </c:pt>
                <c:pt idx="17">
                  <c:v>2839.6115561970132</c:v>
                </c:pt>
                <c:pt idx="18">
                  <c:v>3637.2732984810441</c:v>
                </c:pt>
                <c:pt idx="19">
                  <c:v>4655.8193779581025</c:v>
                </c:pt>
                <c:pt idx="20">
                  <c:v>5954.3904734961907</c:v>
                </c:pt>
                <c:pt idx="21">
                  <c:v>7606.6826820810584</c:v>
                </c:pt>
                <c:pt idx="22">
                  <c:v>9703.7247594840901</c:v>
                </c:pt>
                <c:pt idx="23">
                  <c:v>12356.666595852254</c:v>
                </c:pt>
                <c:pt idx="24">
                  <c:v>15699.182101026017</c:v>
                </c:pt>
                <c:pt idx="25">
                  <c:v>19888.817993084187</c:v>
                </c:pt>
                <c:pt idx="26">
                  <c:v>23046.1546785061</c:v>
                </c:pt>
                <c:pt idx="27">
                  <c:v>26651.10547833388</c:v>
                </c:pt>
                <c:pt idx="28">
                  <c:v>30749.319723725137</c:v>
                </c:pt>
                <c:pt idx="29">
                  <c:v>35385.307823450436</c:v>
                </c:pt>
                <c:pt idx="30">
                  <c:v>38085.682269195124</c:v>
                </c:pt>
                <c:pt idx="31">
                  <c:v>40940.678258153217</c:v>
                </c:pt>
                <c:pt idx="32">
                  <c:v>43951.289826479078</c:v>
                </c:pt>
                <c:pt idx="33">
                  <c:v>47117.2657792631</c:v>
                </c:pt>
                <c:pt idx="34">
                  <c:v>50436.973310895191</c:v>
                </c:pt>
                <c:pt idx="35">
                  <c:v>53907.275282098191</c:v>
                </c:pt>
                <c:pt idx="36">
                  <c:v>57523.427230205947</c:v>
                </c:pt>
                <c:pt idx="37">
                  <c:v>61279.000350684961</c:v>
                </c:pt>
                <c:pt idx="38">
                  <c:v>65165.836520209821</c:v>
                </c:pt>
                <c:pt idx="39">
                  <c:v>69174.040879925902</c:v>
                </c:pt>
                <c:pt idx="40">
                  <c:v>73292.016529612098</c:v>
                </c:pt>
                <c:pt idx="41">
                  <c:v>77506.544498430419</c:v>
                </c:pt>
                <c:pt idx="42">
                  <c:v>81802.910393170561</c:v>
                </c:pt>
                <c:pt idx="43">
                  <c:v>86165.077059263218</c:v>
                </c:pt>
                <c:pt idx="44">
                  <c:v>90575.900342304187</c:v>
                </c:pt>
                <c:pt idx="45">
                  <c:v>85874.291076662863</c:v>
                </c:pt>
                <c:pt idx="46">
                  <c:v>81472.97582136518</c:v>
                </c:pt>
                <c:pt idx="47">
                  <c:v>77347.226918545435</c:v>
                </c:pt>
                <c:pt idx="48">
                  <c:v>73474.915002817637</c:v>
                </c:pt>
                <c:pt idx="49">
                  <c:v>69836.1753014102</c:v>
                </c:pt>
                <c:pt idx="50">
                  <c:v>66413.124224684056</c:v>
                </c:pt>
                <c:pt idx="51">
                  <c:v>63189.617607098626</c:v>
                </c:pt>
                <c:pt idx="52">
                  <c:v>60151.043616597904</c:v>
                </c:pt>
                <c:pt idx="53">
                  <c:v>57284.144658379926</c:v>
                </c:pt>
                <c:pt idx="54">
                  <c:v>54576.863637343347</c:v>
                </c:pt>
                <c:pt idx="55">
                  <c:v>52018.210772626029</c:v>
                </c:pt>
                <c:pt idx="56">
                  <c:v>49598.147823415959</c:v>
                </c:pt>
                <c:pt idx="57">
                  <c:v>47307.487122652929</c:v>
                </c:pt>
                <c:pt idx="58">
                  <c:v>45137.8032512836</c:v>
                </c:pt>
                <c:pt idx="59">
                  <c:v>43081.355541219033</c:v>
                </c:pt>
                <c:pt idx="60">
                  <c:v>41131.019886291731</c:v>
                </c:pt>
                <c:pt idx="61">
                  <c:v>39280.228580012481</c:v>
                </c:pt>
                <c:pt idx="62">
                  <c:v>37522.917096777026</c:v>
                </c:pt>
                <c:pt idx="63">
                  <c:v>35853.476897271787</c:v>
                </c:pt>
                <c:pt idx="64">
                  <c:v>34266.713475459866</c:v>
                </c:pt>
                <c:pt idx="65">
                  <c:v>32757.808978712357</c:v>
                </c:pt>
                <c:pt idx="66">
                  <c:v>31322.288828414006</c:v>
                </c:pt>
                <c:pt idx="67">
                  <c:v>29955.991848961334</c:v>
                </c:pt>
                <c:pt idx="68">
                  <c:v>28655.043481114088</c:v>
                </c:pt>
                <c:pt idx="69">
                  <c:v>27415.831713291784</c:v>
                </c:pt>
                <c:pt idx="70">
                  <c:v>26234.98541336794</c:v>
                </c:pt>
                <c:pt idx="71">
                  <c:v>25109.354785232226</c:v>
                </c:pt>
                <c:pt idx="72">
                  <c:v>24035.993710036917</c:v>
                </c:pt>
                <c:pt idx="73">
                  <c:v>23012.143762585729</c:v>
                </c:pt>
                <c:pt idx="74">
                  <c:v>22035.219719560406</c:v>
                </c:pt>
                <c:pt idx="75">
                  <c:v>21102.796398876912</c:v>
                </c:pt>
                <c:pt idx="76">
                  <c:v>20212.596688972561</c:v>
                </c:pt>
                <c:pt idx="77">
                  <c:v>19362.480643709114</c:v>
                </c:pt>
                <c:pt idx="78">
                  <c:v>18550.435533222222</c:v>
                </c:pt>
                <c:pt idx="79">
                  <c:v>17774.566753779567</c:v>
                </c:pt>
                <c:pt idx="80">
                  <c:v>17033.089510802449</c:v>
                </c:pt>
                <c:pt idx="81">
                  <c:v>16324.321198890093</c:v>
                </c:pt>
                <c:pt idx="82">
                  <c:v>15646.674411157877</c:v>
                </c:pt>
                <c:pt idx="83">
                  <c:v>14998.65051762712</c:v>
                </c:pt>
                <c:pt idx="84">
                  <c:v>14378.833758925904</c:v>
                </c:pt>
                <c:pt idx="85">
                  <c:v>13785.885807298801</c:v>
                </c:pt>
                <c:pt idx="86">
                  <c:v>13218.540751981283</c:v>
                </c:pt>
                <c:pt idx="87">
                  <c:v>12675.600470460869</c:v>
                </c:pt>
                <c:pt idx="88">
                  <c:v>12155.930351097095</c:v>
                </c:pt>
                <c:pt idx="89">
                  <c:v>11658.455336072175</c:v>
                </c:pt>
                <c:pt idx="90">
                  <c:v>11182.156256749708</c:v>
                </c:pt>
                <c:pt idx="91">
                  <c:v>10726.066436278757</c:v>
                </c:pt>
                <c:pt idx="92">
                  <c:v>10289.268536737491</c:v>
                </c:pt>
                <c:pt idx="93">
                  <c:v>9870.891630300519</c:v>
                </c:pt>
                <c:pt idx="94">
                  <c:v>9470.1084758691886</c:v>
                </c:pt>
                <c:pt idx="95">
                  <c:v>9086.1329843518943</c:v>
                </c:pt>
                <c:pt idx="96">
                  <c:v>8718.2178573461533</c:v>
                </c:pt>
                <c:pt idx="97">
                  <c:v>8365.6523853766867</c:v>
                </c:pt>
                <c:pt idx="98">
                  <c:v>8027.7603931026715</c:v>
                </c:pt>
                <c:pt idx="99">
                  <c:v>7703.8983200388075</c:v>
                </c:pt>
                <c:pt idx="100">
                  <c:v>7393.4534263527394</c:v>
                </c:pt>
                <c:pt idx="101">
                  <c:v>7095.8421142187963</c:v>
                </c:pt>
                <c:pt idx="102">
                  <c:v>6810.5083560351395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Base!$A$52</c:f>
              <c:strCache>
                <c:ptCount val="1"/>
                <c:pt idx="0">
                  <c:v>Rt.Active.Model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Base!$AJ$1:$FO$1</c:f>
              <c:numCache>
                <c:formatCode>m/d/yyyy</c:formatCode>
                <c:ptCount val="13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Base!$AJ$52:$FO$52</c:f>
              <c:numCache>
                <c:formatCode>General</c:formatCode>
                <c:ptCount val="136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1.7354171729141834</c:v>
                </c:pt>
                <c:pt idx="30">
                  <c:v>1.7228572917711844</c:v>
                </c:pt>
                <c:pt idx="31">
                  <c:v>1.7095782406597522</c:v>
                </c:pt>
                <c:pt idx="32">
                  <c:v>1.6955753961559119</c:v>
                </c:pt>
                <c:pt idx="33">
                  <c:v>1.6808499266080781</c:v>
                </c:pt>
                <c:pt idx="34">
                  <c:v>1.6654094264609518</c:v>
                </c:pt>
                <c:pt idx="35">
                  <c:v>1.6492684870600081</c:v>
                </c:pt>
                <c:pt idx="36">
                  <c:v>1.6324491756734618</c:v>
                </c:pt>
                <c:pt idx="37">
                  <c:v>1.6149813937177437</c:v>
                </c:pt>
                <c:pt idx="38">
                  <c:v>1.5969030859525133</c:v>
                </c:pt>
                <c:pt idx="39">
                  <c:v>1.5782602749770887</c:v>
                </c:pt>
                <c:pt idx="40">
                  <c:v>1.5591068998622686</c:v>
                </c:pt>
                <c:pt idx="41">
                  <c:v>1.539504444193347</c:v>
                </c:pt>
                <c:pt idx="42">
                  <c:v>1.5195213470085083</c:v>
                </c:pt>
                <c:pt idx="43">
                  <c:v>1.4992321997243567</c:v>
                </c:pt>
                <c:pt idx="44">
                  <c:v>0.46696318187177011</c:v>
                </c:pt>
                <c:pt idx="45">
                  <c:v>0.47386885031579562</c:v>
                </c:pt>
                <c:pt idx="46">
                  <c:v>0.48033345044597575</c:v>
                </c:pt>
                <c:pt idx="47">
                  <c:v>0.48639330195562491</c:v>
                </c:pt>
                <c:pt idx="48">
                  <c:v>0.49208090819659711</c:v>
                </c:pt>
                <c:pt idx="49">
                  <c:v>0.49742544631371799</c:v>
                </c:pt>
                <c:pt idx="50">
                  <c:v>0.50245318351331691</c:v>
                </c:pt>
                <c:pt idx="51">
                  <c:v>0.50718783215603502</c:v>
                </c:pt>
                <c:pt idx="52">
                  <c:v>0.51165085392910903</c:v>
                </c:pt>
                <c:pt idx="53">
                  <c:v>0.51586172143200071</c:v>
                </c:pt>
                <c:pt idx="54">
                  <c:v>0.51983814398431827</c:v>
                </c:pt>
                <c:pt idx="55">
                  <c:v>0.52359626324706099</c:v>
                </c:pt>
                <c:pt idx="56">
                  <c:v>0.52715082327038021</c:v>
                </c:pt>
                <c:pt idx="57">
                  <c:v>0.53051531879169711</c:v>
                </c:pt>
                <c:pt idx="58">
                  <c:v>0.53370212496751535</c:v>
                </c:pt>
                <c:pt idx="59">
                  <c:v>0.53672261120016729</c:v>
                </c:pt>
                <c:pt idx="60">
                  <c:v>0.53958724129308488</c:v>
                </c:pt>
                <c:pt idx="61">
                  <c:v>0.54230566181638229</c:v>
                </c:pt>
                <c:pt idx="62">
                  <c:v>0.54488678027401205</c:v>
                </c:pt>
                <c:pt idx="63">
                  <c:v>0.54733883442261333</c:v>
                </c:pt>
                <c:pt idx="64">
                  <c:v>0.54966945389161281</c:v>
                </c:pt>
                <c:pt idx="65">
                  <c:v>0.55188571508634732</c:v>
                </c:pt>
                <c:pt idx="66">
                  <c:v>0.55399419021530305</c:v>
                </c:pt>
                <c:pt idx="67">
                  <c:v>0.55600099116431667</c:v>
                </c:pt>
                <c:pt idx="68">
                  <c:v>0.55791180884046887</c:v>
                </c:pt>
                <c:pt idx="69">
                  <c:v>0.55973194852392805</c:v>
                </c:pt>
                <c:pt idx="70">
                  <c:v>0.56146636169395192</c:v>
                </c:pt>
                <c:pt idx="71">
                  <c:v>0.56311967473405211</c:v>
                </c:pt>
                <c:pt idx="72">
                  <c:v>0.56469621486897925</c:v>
                </c:pt>
                <c:pt idx="73">
                  <c:v>0.56620003364124438</c:v>
                </c:pt>
                <c:pt idx="74">
                  <c:v>0.56763492819648376</c:v>
                </c:pt>
                <c:pt idx="75">
                  <c:v>0.56900446061364507</c:v>
                </c:pt>
                <c:pt idx="76">
                  <c:v>0.57031197548743351</c:v>
                </c:pt>
                <c:pt idx="77">
                  <c:v>0.57156061594559238</c:v>
                </c:pt>
                <c:pt idx="78">
                  <c:v>0.57275333826209729</c:v>
                </c:pt>
                <c:pt idx="79">
                  <c:v>0.57389292520864654</c:v>
                </c:pt>
                <c:pt idx="80">
                  <c:v>0.57498199827054575</c:v>
                </c:pt>
                <c:pt idx="81">
                  <c:v>0.57602302883883982</c:v>
                </c:pt>
                <c:pt idx="82">
                  <c:v>0.57701834847810318</c:v>
                </c:pt>
                <c:pt idx="83">
                  <c:v>0.57797015835844257</c:v>
                </c:pt>
                <c:pt idx="84">
                  <c:v>0.57888053793058769</c:v>
                </c:pt>
                <c:pt idx="85">
                  <c:v>0.57975145291461572</c:v>
                </c:pt>
                <c:pt idx="86">
                  <c:v>0.58058476266538883</c:v>
                </c:pt>
                <c:pt idx="87">
                  <c:v>0.58138222697117126</c:v>
                </c:pt>
                <c:pt idx="88">
                  <c:v>0.58214551233620959</c:v>
                </c:pt>
                <c:pt idx="89">
                  <c:v>0.58287619779279631</c:v>
                </c:pt>
                <c:pt idx="90">
                  <c:v>0.5835757802838436</c:v>
                </c:pt>
                <c:pt idx="91">
                  <c:v>0.58424567965295682</c:v>
                </c:pt>
                <c:pt idx="92">
                  <c:v>0.58488724327529362</c:v>
                </c:pt>
                <c:pt idx="93">
                  <c:v>0.5855017503594121</c:v>
                </c:pt>
                <c:pt idx="94">
                  <c:v>0.58609041594731481</c:v>
                </c:pt>
                <c:pt idx="95">
                  <c:v>0.5866543946374273</c:v>
                </c:pt>
                <c:pt idx="96">
                  <c:v>0.58719478405285708</c:v>
                </c:pt>
                <c:pt idx="97">
                  <c:v>0.58771262807533475</c:v>
                </c:pt>
                <c:pt idx="98">
                  <c:v>0.58820891986325186</c:v>
                </c:pt>
                <c:pt idx="99">
                  <c:v>0.58868460467068906</c:v>
                </c:pt>
                <c:pt idx="100">
                  <c:v>0.58914058248271362</c:v>
                </c:pt>
                <c:pt idx="101">
                  <c:v>0.58957771048095065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C-47E9-84AA-7B211E7CC672}"/>
            </c:ext>
          </c:extLst>
        </c:ser>
        <c:ser>
          <c:idx val="1"/>
          <c:order val="1"/>
          <c:tx>
            <c:strRef>
              <c:f>Base!$A$53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Base!$AJ$53:$EG$53</c:f>
              <c:numCache>
                <c:formatCode>General</c:formatCode>
                <c:ptCount val="102"/>
                <c:pt idx="0">
                  <c:v>5.0546510810816443</c:v>
                </c:pt>
                <c:pt idx="1">
                  <c:v>13.992829841302608</c:v>
                </c:pt>
                <c:pt idx="2">
                  <c:v>11.678406300013561</c:v>
                </c:pt>
                <c:pt idx="3">
                  <c:v>6.9470710774669282</c:v>
                </c:pt>
                <c:pt idx="4">
                  <c:v>1.8269171584511341</c:v>
                </c:pt>
                <c:pt idx="5">
                  <c:v>6.9306372200296273</c:v>
                </c:pt>
                <c:pt idx="6">
                  <c:v>3.6774785755096375</c:v>
                </c:pt>
                <c:pt idx="7">
                  <c:v>3.2716231090912755</c:v>
                </c:pt>
                <c:pt idx="8">
                  <c:v>3.7422291907777612</c:v>
                </c:pt>
                <c:pt idx="9">
                  <c:v>8.6376474777389873</c:v>
                </c:pt>
                <c:pt idx="10">
                  <c:v>3.1094827822039148</c:v>
                </c:pt>
                <c:pt idx="11">
                  <c:v>2.8181017861865811</c:v>
                </c:pt>
                <c:pt idx="12">
                  <c:v>3.6766203021833861</c:v>
                </c:pt>
                <c:pt idx="13">
                  <c:v>2.6388785510511665</c:v>
                </c:pt>
                <c:pt idx="14">
                  <c:v>3.4937456346307947</c:v>
                </c:pt>
                <c:pt idx="15">
                  <c:v>3.2663260311886568</c:v>
                </c:pt>
                <c:pt idx="16">
                  <c:v>4.3676704794410295</c:v>
                </c:pt>
                <c:pt idx="17">
                  <c:v>3.883266693708268</c:v>
                </c:pt>
                <c:pt idx="18">
                  <c:v>3.2705745063534608</c:v>
                </c:pt>
                <c:pt idx="19">
                  <c:v>3.3608758371050604</c:v>
                </c:pt>
                <c:pt idx="20">
                  <c:v>3.2251770379195648</c:v>
                </c:pt>
                <c:pt idx="21">
                  <c:v>3.548018170479565</c:v>
                </c:pt>
                <c:pt idx="22">
                  <c:v>3.737292415163552</c:v>
                </c:pt>
                <c:pt idx="23">
                  <c:v>3.1778231361382017</c:v>
                </c:pt>
                <c:pt idx="24">
                  <c:v>3.56803225137027</c:v>
                </c:pt>
                <c:pt idx="25">
                  <c:v>2.1873496338176555</c:v>
                </c:pt>
                <c:pt idx="26">
                  <c:v>2.0493905945244295</c:v>
                </c:pt>
                <c:pt idx="27">
                  <c:v>2.4999849747309493</c:v>
                </c:pt>
                <c:pt idx="28">
                  <c:v>1.3661089307463312</c:v>
                </c:pt>
                <c:pt idx="29">
                  <c:v>2.2781983137353548</c:v>
                </c:pt>
                <c:pt idx="30">
                  <c:v>2.2390071577040462</c:v>
                </c:pt>
                <c:pt idx="31">
                  <c:v>2.4351481482296498</c:v>
                </c:pt>
                <c:pt idx="32">
                  <c:v>2.0629255119733667</c:v>
                </c:pt>
                <c:pt idx="33">
                  <c:v>1.7695193007917724</c:v>
                </c:pt>
                <c:pt idx="34">
                  <c:v>1.0108135806331335</c:v>
                </c:pt>
                <c:pt idx="35">
                  <c:v>1.4074007990254582</c:v>
                </c:pt>
                <c:pt idx="36">
                  <c:v>1.6034509790487845</c:v>
                </c:pt>
                <c:pt idx="37">
                  <c:v>1.4845550990089529</c:v>
                </c:pt>
                <c:pt idx="38">
                  <c:v>1.6421498357300763</c:v>
                </c:pt>
                <c:pt idx="39">
                  <c:v>1.4401827739992576</c:v>
                </c:pt>
                <c:pt idx="40">
                  <c:v>1.2304446338028985</c:v>
                </c:pt>
                <c:pt idx="41">
                  <c:v>1.4241582099897658</c:v>
                </c:pt>
                <c:pt idx="42">
                  <c:v>0.53667528249782159</c:v>
                </c:pt>
                <c:pt idx="43">
                  <c:v>0.26665758193441813</c:v>
                </c:pt>
                <c:pt idx="44">
                  <c:v>0.77694824012671804</c:v>
                </c:pt>
                <c:pt idx="45">
                  <c:v>1.3574943966790394</c:v>
                </c:pt>
                <c:pt idx="46">
                  <c:v>0.94782051311754034</c:v>
                </c:pt>
                <c:pt idx="47">
                  <c:v>0.89993209382683692</c:v>
                </c:pt>
                <c:pt idx="48">
                  <c:v>0.69252553833774166</c:v>
                </c:pt>
                <c:pt idx="49">
                  <c:v>0.66477489552895497</c:v>
                </c:pt>
                <c:pt idx="50">
                  <c:v>0.63550952434558683</c:v>
                </c:pt>
                <c:pt idx="51">
                  <c:v>0.70379155353308742</c:v>
                </c:pt>
                <c:pt idx="52">
                  <c:v>0.50884075753954228</c:v>
                </c:pt>
                <c:pt idx="53">
                  <c:v>0.97307758523130494</c:v>
                </c:pt>
                <c:pt idx="54">
                  <c:v>0.87163717992373901</c:v>
                </c:pt>
                <c:pt idx="55">
                  <c:v>0.5380815219630749</c:v>
                </c:pt>
                <c:pt idx="56">
                  <c:v>0.48689058831455401</c:v>
                </c:pt>
                <c:pt idx="57">
                  <c:v>0.52509673715411675</c:v>
                </c:pt>
                <c:pt idx="58">
                  <c:v>0.62761949857671528</c:v>
                </c:pt>
                <c:pt idx="59">
                  <c:v>0.59393593633775477</c:v>
                </c:pt>
                <c:pt idx="60">
                  <c:v>0.60224688824254191</c:v>
                </c:pt>
                <c:pt idx="61">
                  <c:v>0.61507790157202513</c:v>
                </c:pt>
                <c:pt idx="62">
                  <c:v>0.69981989167360203</c:v>
                </c:pt>
                <c:pt idx="63">
                  <c:v>0.47950044055348018</c:v>
                </c:pt>
                <c:pt idx="64">
                  <c:v>0.62680346249411778</c:v>
                </c:pt>
                <c:pt idx="65">
                  <c:v>0.41362820355942886</c:v>
                </c:pt>
                <c:pt idx="66">
                  <c:v>0.22743348673021158</c:v>
                </c:pt>
                <c:pt idx="67">
                  <c:v>0.56836040709063829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BC-47E9-84AA-7B211E7CC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150080"/>
        <c:axId val="1626152048"/>
      </c:scatterChart>
      <c:valAx>
        <c:axId val="16261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2048"/>
        <c:crosses val="autoZero"/>
        <c:crossBetween val="midCat"/>
      </c:valAx>
      <c:valAx>
        <c:axId val="16261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Rt.Active.Model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5003</xdr:colOff>
      <xdr:row>53</xdr:row>
      <xdr:rowOff>184937</xdr:rowOff>
    </xdr:from>
    <xdr:to>
      <xdr:col>91</xdr:col>
      <xdr:colOff>97414</xdr:colOff>
      <xdr:row>80</xdr:row>
      <xdr:rowOff>160914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91</xdr:col>
      <xdr:colOff>158305</xdr:colOff>
      <xdr:row>54</xdr:row>
      <xdr:rowOff>10669</xdr:rowOff>
    </xdr:from>
    <xdr:to>
      <xdr:col>102</xdr:col>
      <xdr:colOff>666305</xdr:colOff>
      <xdr:row>81</xdr:row>
      <xdr:rowOff>20990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213008</xdr:colOff>
      <xdr:row>104</xdr:row>
      <xdr:rowOff>51955</xdr:rowOff>
    </xdr:from>
    <xdr:to>
      <xdr:col>92</xdr:col>
      <xdr:colOff>199160</xdr:colOff>
      <xdr:row>120</xdr:row>
      <xdr:rowOff>86591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222973</xdr:colOff>
      <xdr:row>104</xdr:row>
      <xdr:rowOff>69129</xdr:rowOff>
    </xdr:from>
    <xdr:to>
      <xdr:col>113</xdr:col>
      <xdr:colOff>311295</xdr:colOff>
      <xdr:row>127</xdr:row>
      <xdr:rowOff>27421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97</xdr:col>
      <xdr:colOff>92212</xdr:colOff>
      <xdr:row>81</xdr:row>
      <xdr:rowOff>104466</xdr:rowOff>
    </xdr:from>
    <xdr:to>
      <xdr:col>106</xdr:col>
      <xdr:colOff>226579</xdr:colOff>
      <xdr:row>103</xdr:row>
      <xdr:rowOff>163080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85</xdr:col>
      <xdr:colOff>241999</xdr:colOff>
      <xdr:row>81</xdr:row>
      <xdr:rowOff>110004</xdr:rowOff>
    </xdr:from>
    <xdr:to>
      <xdr:col>96</xdr:col>
      <xdr:colOff>751899</xdr:colOff>
      <xdr:row>104</xdr:row>
      <xdr:rowOff>14432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215757</xdr:colOff>
      <xdr:row>120</xdr:row>
      <xdr:rowOff>174212</xdr:rowOff>
    </xdr:from>
    <xdr:to>
      <xdr:col>92</xdr:col>
      <xdr:colOff>215756</xdr:colOff>
      <xdr:row>137</xdr:row>
      <xdr:rowOff>63499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73</xdr:col>
      <xdr:colOff>723755</xdr:colOff>
      <xdr:row>81</xdr:row>
      <xdr:rowOff>114099</xdr:rowOff>
    </xdr:from>
    <xdr:to>
      <xdr:col>85</xdr:col>
      <xdr:colOff>157584</xdr:colOff>
      <xdr:row>103</xdr:row>
      <xdr:rowOff>116898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306850</xdr:colOff>
      <xdr:row>104</xdr:row>
      <xdr:rowOff>30179</xdr:rowOff>
    </xdr:from>
    <xdr:to>
      <xdr:col>77</xdr:col>
      <xdr:colOff>260495</xdr:colOff>
      <xdr:row>130</xdr:row>
      <xdr:rowOff>10824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360797</xdr:colOff>
      <xdr:row>104</xdr:row>
      <xdr:rowOff>31174</xdr:rowOff>
    </xdr:from>
    <xdr:to>
      <xdr:col>85</xdr:col>
      <xdr:colOff>127001</xdr:colOff>
      <xdr:row>120</xdr:row>
      <xdr:rowOff>103910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349250</xdr:colOff>
      <xdr:row>121</xdr:row>
      <xdr:rowOff>2310</xdr:rowOff>
    </xdr:from>
    <xdr:to>
      <xdr:col>85</xdr:col>
      <xdr:colOff>72159</xdr:colOff>
      <xdr:row>137</xdr:row>
      <xdr:rowOff>57728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397018</xdr:colOff>
      <xdr:row>104</xdr:row>
      <xdr:rowOff>53830</xdr:rowOff>
    </xdr:from>
    <xdr:to>
      <xdr:col>103</xdr:col>
      <xdr:colOff>63643</xdr:colOff>
      <xdr:row>127</xdr:row>
      <xdr:rowOff>68118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106</xdr:col>
      <xdr:colOff>318942</xdr:colOff>
      <xdr:row>81</xdr:row>
      <xdr:rowOff>123535</xdr:rowOff>
    </xdr:from>
    <xdr:to>
      <xdr:col>116</xdr:col>
      <xdr:colOff>50512</xdr:colOff>
      <xdr:row>103</xdr:row>
      <xdr:rowOff>127000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92</xdr:col>
      <xdr:colOff>571502</xdr:colOff>
      <xdr:row>126</xdr:row>
      <xdr:rowOff>112567</xdr:rowOff>
    </xdr:from>
    <xdr:to>
      <xdr:col>103</xdr:col>
      <xdr:colOff>233795</xdr:colOff>
      <xdr:row>147</xdr:row>
      <xdr:rowOff>77932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6A0DC78-7B23-4A6D-A10D-63A119964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EG78"/>
  <sheetViews>
    <sheetView tabSelected="1" zoomScale="110" zoomScaleNormal="110" workbookViewId="0">
      <pane xSplit="1" ySplit="2" topLeftCell="CL42" activePane="bottomRight" state="frozen"/>
      <selection pane="topRight" activeCell="B1" sqref="B1"/>
      <selection pane="bottomLeft" activeCell="A3" sqref="A3"/>
      <selection pane="bottomRight" activeCell="DA68" sqref="DA68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73" max="73" width="12" customWidth="1"/>
    <col min="91" max="91" width="12.85546875" bestFit="1" customWidth="1"/>
    <col min="101" max="101" width="11.7109375" customWidth="1"/>
  </cols>
  <sheetData>
    <row r="1" spans="1:137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9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9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</row>
    <row r="2" spans="1:137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</row>
    <row r="3" spans="1:137" s="32" customFormat="1" x14ac:dyDescent="0.25">
      <c r="A3" s="32" t="s">
        <v>18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1</v>
      </c>
      <c r="H3" s="32">
        <v>4</v>
      </c>
      <c r="I3" s="32">
        <v>4</v>
      </c>
      <c r="J3" s="32">
        <v>4</v>
      </c>
      <c r="K3" s="32">
        <v>5</v>
      </c>
      <c r="L3" s="32">
        <v>8</v>
      </c>
      <c r="M3" s="32">
        <v>10</v>
      </c>
      <c r="N3" s="32">
        <v>12</v>
      </c>
      <c r="O3" s="32">
        <v>12</v>
      </c>
      <c r="P3" s="32">
        <v>12</v>
      </c>
      <c r="Q3" s="32">
        <v>12</v>
      </c>
      <c r="R3" s="32">
        <v>13</v>
      </c>
      <c r="S3" s="32">
        <v>13</v>
      </c>
      <c r="T3" s="32">
        <v>14</v>
      </c>
      <c r="U3" s="32">
        <v>14</v>
      </c>
      <c r="V3" s="32">
        <v>16</v>
      </c>
      <c r="W3" s="32">
        <v>16</v>
      </c>
      <c r="X3" s="32">
        <v>16</v>
      </c>
      <c r="Y3" s="32">
        <v>16</v>
      </c>
      <c r="Z3" s="32">
        <v>16</v>
      </c>
      <c r="AA3" s="32">
        <v>16</v>
      </c>
      <c r="AB3" s="32">
        <v>16</v>
      </c>
      <c r="AC3" s="32">
        <v>16</v>
      </c>
      <c r="AD3" s="32">
        <v>16</v>
      </c>
      <c r="AE3" s="32">
        <v>16</v>
      </c>
      <c r="AF3" s="32">
        <v>16</v>
      </c>
      <c r="AG3" s="32">
        <v>16</v>
      </c>
      <c r="AH3" s="32">
        <v>16</v>
      </c>
      <c r="AI3" s="32">
        <v>16</v>
      </c>
      <c r="AJ3" s="32">
        <v>17</v>
      </c>
      <c r="AK3" s="32">
        <v>27</v>
      </c>
      <c r="AL3" s="32">
        <v>46</v>
      </c>
      <c r="AM3" s="32">
        <v>48</v>
      </c>
      <c r="AN3" s="32">
        <v>79</v>
      </c>
      <c r="AO3" s="32">
        <v>130</v>
      </c>
      <c r="AP3" s="32">
        <v>159</v>
      </c>
      <c r="AQ3" s="32">
        <v>196</v>
      </c>
      <c r="AR3" s="32">
        <v>262</v>
      </c>
      <c r="AS3" s="32">
        <v>482</v>
      </c>
      <c r="AT3" s="32">
        <v>670</v>
      </c>
      <c r="AU3" s="32">
        <v>799</v>
      </c>
      <c r="AV3" s="32">
        <v>1040</v>
      </c>
      <c r="AW3" s="32">
        <v>1176</v>
      </c>
      <c r="AX3" s="32">
        <v>1457</v>
      </c>
      <c r="AY3" s="32">
        <v>1966</v>
      </c>
      <c r="AZ3" s="32">
        <v>2745</v>
      </c>
      <c r="BA3" s="32">
        <v>3675</v>
      </c>
      <c r="BB3" s="32">
        <v>4599</v>
      </c>
      <c r="BC3" s="32">
        <v>5813</v>
      </c>
      <c r="BD3" s="33">
        <v>7272</v>
      </c>
      <c r="BE3" s="32">
        <v>9367</v>
      </c>
      <c r="BF3" s="32">
        <v>12327</v>
      </c>
      <c r="BG3" s="32">
        <v>15320</v>
      </c>
      <c r="BH3" s="32">
        <v>19848</v>
      </c>
      <c r="BI3" s="32">
        <v>22364</v>
      </c>
      <c r="BJ3" s="32">
        <v>24873</v>
      </c>
      <c r="BK3" s="32">
        <v>29056</v>
      </c>
      <c r="BL3" s="32">
        <v>32991</v>
      </c>
      <c r="BM3" s="32">
        <v>37323</v>
      </c>
      <c r="BN3" s="32">
        <v>43938</v>
      </c>
      <c r="BO3" s="33">
        <v>50871</v>
      </c>
      <c r="BP3" s="33">
        <v>57695</v>
      </c>
      <c r="BQ3" s="33">
        <v>62435</v>
      </c>
      <c r="BR3" s="33">
        <v>66885</v>
      </c>
      <c r="BS3" s="33">
        <v>71808</v>
      </c>
      <c r="BT3" s="33">
        <v>77766</v>
      </c>
      <c r="BU3" s="33">
        <v>84794</v>
      </c>
      <c r="BV3" s="33">
        <v>91159</v>
      </c>
      <c r="BW3" s="33">
        <v>96092</v>
      </c>
      <c r="BX3" s="33">
        <v>100123</v>
      </c>
      <c r="BY3" s="33">
        <v>103374</v>
      </c>
      <c r="BZ3" s="33">
        <v>107663</v>
      </c>
      <c r="CA3" s="33">
        <v>113296</v>
      </c>
      <c r="CB3" s="33">
        <v>118235</v>
      </c>
      <c r="CC3" s="33">
        <v>122171</v>
      </c>
      <c r="CD3" s="33">
        <v>125452</v>
      </c>
      <c r="CE3" s="33">
        <v>127854</v>
      </c>
      <c r="CF3" s="33">
        <v>130072</v>
      </c>
      <c r="CG3" s="32">
        <v>132210</v>
      </c>
      <c r="CH3" s="33">
        <v>134753</v>
      </c>
      <c r="CI3" s="33">
        <v>137698</v>
      </c>
      <c r="CJ3" s="33">
        <v>141397</v>
      </c>
      <c r="CK3" s="33">
        <v>143475</v>
      </c>
      <c r="CL3" s="33">
        <v>145742</v>
      </c>
      <c r="CM3" s="33">
        <v>147065</v>
      </c>
      <c r="CN3" s="33">
        <v>148453</v>
      </c>
      <c r="CO3" s="33">
        <v>150648</v>
      </c>
      <c r="CP3" s="33">
        <v>153129</v>
      </c>
      <c r="CQ3" s="33">
        <v>154999</v>
      </c>
      <c r="CR3" s="33">
        <v>156513</v>
      </c>
      <c r="CS3" s="33">
        <v>157770</v>
      </c>
      <c r="CT3" s="33">
        <v>158758</v>
      </c>
      <c r="CU3" s="33">
        <v>159912</v>
      </c>
      <c r="CV3" s="33">
        <v>161539</v>
      </c>
      <c r="CW3" s="33">
        <v>163009</v>
      </c>
      <c r="CX3" s="33">
        <v>164077</v>
      </c>
      <c r="CY3" s="32">
        <v>164967</v>
      </c>
    </row>
    <row r="4" spans="1:137" x14ac:dyDescent="0.25">
      <c r="A4" t="s">
        <v>25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:CY4" si="3">LN(MAX(1,CX3))</f>
        <v>12.008091108815094</v>
      </c>
      <c r="CY4">
        <f t="shared" si="3"/>
        <v>12.01350073288005</v>
      </c>
    </row>
    <row r="5" spans="1:137" x14ac:dyDescent="0.25">
      <c r="A5" t="s">
        <v>64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4">AJ3-AI3</f>
        <v>1</v>
      </c>
      <c r="AK5" s="3">
        <f t="shared" si="4"/>
        <v>10</v>
      </c>
      <c r="AL5" s="3">
        <f t="shared" si="4"/>
        <v>19</v>
      </c>
      <c r="AM5" s="3">
        <f t="shared" si="4"/>
        <v>2</v>
      </c>
      <c r="AN5" s="3">
        <f t="shared" si="4"/>
        <v>31</v>
      </c>
      <c r="AO5" s="3">
        <f t="shared" si="4"/>
        <v>51</v>
      </c>
      <c r="AP5" s="3">
        <f t="shared" si="4"/>
        <v>29</v>
      </c>
      <c r="AQ5" s="3">
        <f t="shared" si="4"/>
        <v>37</v>
      </c>
      <c r="AR5" s="3">
        <f t="shared" si="4"/>
        <v>66</v>
      </c>
      <c r="AS5" s="3">
        <f t="shared" si="4"/>
        <v>220</v>
      </c>
      <c r="AT5" s="3">
        <f t="shared" si="4"/>
        <v>188</v>
      </c>
      <c r="AU5" s="3">
        <f t="shared" si="4"/>
        <v>129</v>
      </c>
      <c r="AV5" s="3">
        <f t="shared" si="4"/>
        <v>241</v>
      </c>
      <c r="AW5" s="3">
        <f t="shared" si="4"/>
        <v>136</v>
      </c>
      <c r="AX5" s="3">
        <f t="shared" si="4"/>
        <v>281</v>
      </c>
      <c r="AY5" s="3">
        <f t="shared" si="4"/>
        <v>509</v>
      </c>
      <c r="AZ5" s="3">
        <f t="shared" si="4"/>
        <v>779</v>
      </c>
      <c r="BA5" s="3">
        <f t="shared" si="4"/>
        <v>930</v>
      </c>
      <c r="BB5" s="3">
        <f t="shared" si="4"/>
        <v>924</v>
      </c>
      <c r="BC5" s="3">
        <f t="shared" si="4"/>
        <v>1214</v>
      </c>
      <c r="BD5" s="3">
        <f t="shared" si="4"/>
        <v>1459</v>
      </c>
      <c r="BE5" s="3">
        <f t="shared" si="4"/>
        <v>2095</v>
      </c>
      <c r="BF5" s="3">
        <f t="shared" si="4"/>
        <v>2960</v>
      </c>
      <c r="BG5" s="3">
        <f t="shared" si="4"/>
        <v>2993</v>
      </c>
      <c r="BH5" s="3">
        <f t="shared" si="4"/>
        <v>4528</v>
      </c>
      <c r="BI5" s="3">
        <f t="shared" si="4"/>
        <v>2516</v>
      </c>
      <c r="BJ5" s="3">
        <f t="shared" si="4"/>
        <v>2509</v>
      </c>
      <c r="BK5" s="3">
        <f t="shared" si="4"/>
        <v>4183</v>
      </c>
      <c r="BL5" s="3">
        <f t="shared" si="4"/>
        <v>3935</v>
      </c>
      <c r="BM5" s="3">
        <f t="shared" si="4"/>
        <v>4332</v>
      </c>
      <c r="BN5" s="3">
        <f t="shared" si="4"/>
        <v>6615</v>
      </c>
      <c r="BO5" s="3">
        <f t="shared" ref="BO5:BQ5" si="5">BO3-BN3</f>
        <v>6933</v>
      </c>
      <c r="BP5" s="3">
        <f t="shared" si="5"/>
        <v>6824</v>
      </c>
      <c r="BQ5" s="3">
        <f t="shared" si="5"/>
        <v>4740</v>
      </c>
      <c r="BR5" s="3">
        <f>BR3-BQ3</f>
        <v>4450</v>
      </c>
      <c r="BS5" s="3">
        <f>BS3-BR3</f>
        <v>4923</v>
      </c>
      <c r="BT5" s="3">
        <f t="shared" ref="BT5:CY5" si="6">BT3-BS3</f>
        <v>5958</v>
      </c>
      <c r="BU5" s="3">
        <f t="shared" si="6"/>
        <v>7028</v>
      </c>
      <c r="BV5" s="3">
        <f t="shared" si="6"/>
        <v>6365</v>
      </c>
      <c r="BW5" s="3">
        <f t="shared" si="6"/>
        <v>4933</v>
      </c>
      <c r="BX5" s="3">
        <f t="shared" si="6"/>
        <v>4031</v>
      </c>
      <c r="BY5" s="3">
        <f t="shared" si="6"/>
        <v>3251</v>
      </c>
      <c r="BZ5" s="3">
        <f t="shared" si="6"/>
        <v>4289</v>
      </c>
      <c r="CA5" s="3">
        <f t="shared" si="6"/>
        <v>5633</v>
      </c>
      <c r="CB5" s="3">
        <f t="shared" si="6"/>
        <v>4939</v>
      </c>
      <c r="CC5" s="3">
        <f t="shared" si="6"/>
        <v>3936</v>
      </c>
      <c r="CD5" s="3">
        <f t="shared" si="6"/>
        <v>3281</v>
      </c>
      <c r="CE5" s="3">
        <f t="shared" si="6"/>
        <v>2402</v>
      </c>
      <c r="CF5" s="3">
        <f t="shared" si="6"/>
        <v>2218</v>
      </c>
      <c r="CG5" s="3">
        <f t="shared" si="6"/>
        <v>2138</v>
      </c>
      <c r="CH5" s="3">
        <f t="shared" si="6"/>
        <v>2543</v>
      </c>
      <c r="CI5" s="3">
        <f t="shared" si="6"/>
        <v>2945</v>
      </c>
      <c r="CJ5" s="3">
        <f t="shared" si="6"/>
        <v>3699</v>
      </c>
      <c r="CK5" s="3">
        <f t="shared" si="6"/>
        <v>2078</v>
      </c>
      <c r="CL5" s="3">
        <f t="shared" si="6"/>
        <v>2267</v>
      </c>
      <c r="CM5" s="3">
        <f t="shared" si="6"/>
        <v>1323</v>
      </c>
      <c r="CN5" s="3">
        <f t="shared" si="6"/>
        <v>1388</v>
      </c>
      <c r="CO5" s="3">
        <f t="shared" si="6"/>
        <v>2195</v>
      </c>
      <c r="CP5" s="3">
        <f t="shared" si="6"/>
        <v>2481</v>
      </c>
      <c r="CQ5" s="3">
        <f t="shared" si="6"/>
        <v>1870</v>
      </c>
      <c r="CR5" s="3">
        <f t="shared" si="6"/>
        <v>1514</v>
      </c>
      <c r="CS5" s="3">
        <f t="shared" si="6"/>
        <v>1257</v>
      </c>
      <c r="CT5" s="3">
        <f t="shared" si="6"/>
        <v>988</v>
      </c>
      <c r="CU5" s="3">
        <f t="shared" si="6"/>
        <v>1154</v>
      </c>
      <c r="CV5" s="3">
        <f t="shared" si="6"/>
        <v>1627</v>
      </c>
      <c r="CW5" s="3">
        <f t="shared" si="6"/>
        <v>1470</v>
      </c>
      <c r="CX5" s="3">
        <f t="shared" si="6"/>
        <v>1068</v>
      </c>
      <c r="CY5" s="3">
        <f t="shared" si="6"/>
        <v>890</v>
      </c>
    </row>
    <row r="6" spans="1:137" s="4" customFormat="1" x14ac:dyDescent="0.25">
      <c r="A6" s="4" t="s">
        <v>65</v>
      </c>
      <c r="G6" s="4">
        <f t="shared" ref="G6:BR6" si="7">LN(MAX(G5,1))</f>
        <v>0</v>
      </c>
      <c r="H6" s="4">
        <f t="shared" si="7"/>
        <v>0</v>
      </c>
      <c r="I6" s="4">
        <f t="shared" si="7"/>
        <v>0</v>
      </c>
      <c r="J6" s="4">
        <f t="shared" si="7"/>
        <v>0</v>
      </c>
      <c r="K6" s="4">
        <f t="shared" si="7"/>
        <v>0</v>
      </c>
      <c r="L6" s="4">
        <f t="shared" si="7"/>
        <v>0</v>
      </c>
      <c r="M6" s="4">
        <f t="shared" si="7"/>
        <v>0</v>
      </c>
      <c r="N6" s="4">
        <f t="shared" si="7"/>
        <v>0</v>
      </c>
      <c r="O6" s="4">
        <f t="shared" si="7"/>
        <v>0</v>
      </c>
      <c r="P6" s="4">
        <f t="shared" si="7"/>
        <v>0</v>
      </c>
      <c r="Q6" s="4">
        <f t="shared" si="7"/>
        <v>0</v>
      </c>
      <c r="R6" s="4">
        <f t="shared" si="7"/>
        <v>0</v>
      </c>
      <c r="S6" s="4">
        <f t="shared" si="7"/>
        <v>0</v>
      </c>
      <c r="T6" s="4">
        <f t="shared" si="7"/>
        <v>0</v>
      </c>
      <c r="U6" s="4">
        <f t="shared" si="7"/>
        <v>0</v>
      </c>
      <c r="V6" s="4">
        <f t="shared" si="7"/>
        <v>0</v>
      </c>
      <c r="W6" s="4">
        <f t="shared" si="7"/>
        <v>0</v>
      </c>
      <c r="X6" s="4">
        <f t="shared" si="7"/>
        <v>0</v>
      </c>
      <c r="Y6" s="4">
        <f t="shared" si="7"/>
        <v>0</v>
      </c>
      <c r="Z6" s="4">
        <f t="shared" si="7"/>
        <v>0</v>
      </c>
      <c r="AA6" s="4">
        <f t="shared" si="7"/>
        <v>0</v>
      </c>
      <c r="AB6" s="4">
        <f t="shared" si="7"/>
        <v>0</v>
      </c>
      <c r="AC6" s="4">
        <f t="shared" si="7"/>
        <v>0</v>
      </c>
      <c r="AD6" s="4">
        <f t="shared" si="7"/>
        <v>0</v>
      </c>
      <c r="AE6" s="4">
        <f t="shared" si="7"/>
        <v>0</v>
      </c>
      <c r="AF6" s="4">
        <f t="shared" si="7"/>
        <v>0</v>
      </c>
      <c r="AG6" s="4">
        <f t="shared" si="7"/>
        <v>0</v>
      </c>
      <c r="AH6" s="4">
        <f t="shared" si="7"/>
        <v>0</v>
      </c>
      <c r="AI6" s="4">
        <f t="shared" si="7"/>
        <v>0</v>
      </c>
      <c r="AJ6" s="4">
        <f t="shared" si="7"/>
        <v>0</v>
      </c>
      <c r="AK6" s="4">
        <f t="shared" si="7"/>
        <v>2.3025850929940459</v>
      </c>
      <c r="AL6" s="4">
        <f t="shared" si="7"/>
        <v>2.9444389791664403</v>
      </c>
      <c r="AM6" s="4">
        <f t="shared" si="7"/>
        <v>0.69314718055994529</v>
      </c>
      <c r="AN6" s="4">
        <f t="shared" si="7"/>
        <v>3.4339872044851463</v>
      </c>
      <c r="AO6" s="4">
        <f t="shared" si="7"/>
        <v>3.9318256327243257</v>
      </c>
      <c r="AP6" s="4">
        <f t="shared" si="7"/>
        <v>3.3672958299864741</v>
      </c>
      <c r="AQ6" s="4">
        <f t="shared" si="7"/>
        <v>3.6109179126442243</v>
      </c>
      <c r="AR6" s="4">
        <f t="shared" si="7"/>
        <v>4.1896547420264252</v>
      </c>
      <c r="AS6" s="4">
        <f t="shared" si="7"/>
        <v>5.393627546352362</v>
      </c>
      <c r="AT6" s="4">
        <f t="shared" si="7"/>
        <v>5.2364419628299492</v>
      </c>
      <c r="AU6" s="4">
        <f t="shared" si="7"/>
        <v>4.8598124043616719</v>
      </c>
      <c r="AV6" s="4">
        <f t="shared" si="7"/>
        <v>5.4847969334906548</v>
      </c>
      <c r="AW6" s="4">
        <f t="shared" si="7"/>
        <v>4.9126548857360524</v>
      </c>
      <c r="AX6" s="4">
        <f t="shared" si="7"/>
        <v>5.6383546693337454</v>
      </c>
      <c r="AY6" s="4">
        <f t="shared" si="7"/>
        <v>6.2324480165505225</v>
      </c>
      <c r="AZ6" s="4">
        <f t="shared" si="7"/>
        <v>6.6580110458707482</v>
      </c>
      <c r="BA6" s="4">
        <f t="shared" si="7"/>
        <v>6.8351845861473013</v>
      </c>
      <c r="BB6" s="4">
        <f t="shared" si="7"/>
        <v>6.828712071641684</v>
      </c>
      <c r="BC6" s="4">
        <f t="shared" si="7"/>
        <v>7.1016759716194438</v>
      </c>
      <c r="BD6" s="4">
        <f t="shared" si="7"/>
        <v>7.2855065485227852</v>
      </c>
      <c r="BE6" s="4">
        <f t="shared" si="7"/>
        <v>7.6473088323562379</v>
      </c>
      <c r="BF6" s="4">
        <f t="shared" si="7"/>
        <v>7.992944547318106</v>
      </c>
      <c r="BG6" s="4">
        <f t="shared" si="7"/>
        <v>8.0040315078526998</v>
      </c>
      <c r="BH6" s="4">
        <f t="shared" si="7"/>
        <v>8.4180356198830193</v>
      </c>
      <c r="BI6" s="4">
        <f t="shared" si="7"/>
        <v>7.8304256178203309</v>
      </c>
      <c r="BJ6" s="4">
        <f t="shared" si="7"/>
        <v>7.8276395463664219</v>
      </c>
      <c r="BK6" s="4">
        <f t="shared" si="7"/>
        <v>8.338783971442199</v>
      </c>
      <c r="BL6" s="4">
        <f t="shared" si="7"/>
        <v>8.2776661608515028</v>
      </c>
      <c r="BM6" s="4">
        <f t="shared" si="7"/>
        <v>8.3737846081208804</v>
      </c>
      <c r="BN6" s="4">
        <f t="shared" si="7"/>
        <v>8.7970950765490556</v>
      </c>
      <c r="BO6" s="4">
        <f t="shared" si="7"/>
        <v>8.84404789894249</v>
      </c>
      <c r="BP6" s="4">
        <f t="shared" si="7"/>
        <v>8.8282010891715146</v>
      </c>
      <c r="BQ6" s="4">
        <f t="shared" si="7"/>
        <v>8.4637924146891219</v>
      </c>
      <c r="BR6" s="4">
        <f t="shared" si="7"/>
        <v>8.400659375160286</v>
      </c>
      <c r="BS6" s="4">
        <f t="shared" ref="BS6" si="8">LN(MAX(BS5,1))</f>
        <v>8.5016733797582003</v>
      </c>
      <c r="BT6" s="4">
        <f>LN(MAX(BT5,1))</f>
        <v>8.6924901332732283</v>
      </c>
      <c r="BU6" s="4">
        <f t="shared" ref="BU6:CX6" si="9">LN(MAX(BU5,1))</f>
        <v>8.8576574493069877</v>
      </c>
      <c r="BV6" s="4">
        <f t="shared" si="9"/>
        <v>8.7585695109915065</v>
      </c>
      <c r="BW6" s="4">
        <f t="shared" si="9"/>
        <v>8.5037026012337389</v>
      </c>
      <c r="BX6" s="4">
        <f t="shared" si="9"/>
        <v>8.3017697631171661</v>
      </c>
      <c r="BY6" s="4">
        <f t="shared" si="9"/>
        <v>8.0867179203039061</v>
      </c>
      <c r="BZ6" s="4">
        <f t="shared" si="9"/>
        <v>8.3638088845168799</v>
      </c>
      <c r="CA6" s="4">
        <f t="shared" si="9"/>
        <v>8.6363974388947131</v>
      </c>
      <c r="CB6" s="4">
        <f t="shared" si="9"/>
        <v>8.5049181605406243</v>
      </c>
      <c r="CC6" s="4">
        <f t="shared" si="9"/>
        <v>8.2779202581721432</v>
      </c>
      <c r="CD6" s="4">
        <f t="shared" si="9"/>
        <v>8.0959035329611009</v>
      </c>
      <c r="CE6" s="4">
        <f t="shared" si="9"/>
        <v>7.7840570026399289</v>
      </c>
      <c r="CF6" s="4">
        <f t="shared" si="9"/>
        <v>7.7043611679103128</v>
      </c>
      <c r="CG6" s="4">
        <f t="shared" si="9"/>
        <v>7.6676260915849905</v>
      </c>
      <c r="CH6" s="4">
        <f t="shared" si="9"/>
        <v>7.8410997654221193</v>
      </c>
      <c r="CI6" s="4">
        <f t="shared" si="9"/>
        <v>7.987864096085687</v>
      </c>
      <c r="CJ6" s="4">
        <f t="shared" si="9"/>
        <v>8.2158177918324533</v>
      </c>
      <c r="CK6" s="4">
        <f t="shared" si="9"/>
        <v>7.6391611716591727</v>
      </c>
      <c r="CL6" s="4">
        <f t="shared" si="9"/>
        <v>7.726212650507529</v>
      </c>
      <c r="CM6" s="4">
        <f t="shared" si="9"/>
        <v>7.187657164114956</v>
      </c>
      <c r="CN6" s="4">
        <f t="shared" si="9"/>
        <v>7.2356191410667501</v>
      </c>
      <c r="CO6" s="4">
        <f t="shared" si="9"/>
        <v>7.693937325509272</v>
      </c>
      <c r="CP6" s="4">
        <f t="shared" si="9"/>
        <v>7.8164169836918012</v>
      </c>
      <c r="CQ6" s="4">
        <f t="shared" si="9"/>
        <v>7.5336937098486327</v>
      </c>
      <c r="CR6" s="4">
        <f t="shared" si="9"/>
        <v>7.3225104339973939</v>
      </c>
      <c r="CS6" s="4">
        <f t="shared" si="9"/>
        <v>7.1364832085902474</v>
      </c>
      <c r="CT6" s="4">
        <f t="shared" si="9"/>
        <v>6.8956826977478682</v>
      </c>
      <c r="CU6" s="4">
        <f t="shared" si="9"/>
        <v>7.0509894470680452</v>
      </c>
      <c r="CV6" s="4">
        <f t="shared" si="9"/>
        <v>7.3944931072190379</v>
      </c>
      <c r="CW6" s="4">
        <f t="shared" si="9"/>
        <v>7.2930176797727819</v>
      </c>
      <c r="CX6" s="4">
        <f t="shared" si="9"/>
        <v>6.9735430195201404</v>
      </c>
      <c r="CY6" s="4">
        <f t="shared" ref="CY6" si="10">LN(MAX(CY5,1))</f>
        <v>6.7912214627261855</v>
      </c>
    </row>
    <row r="7" spans="1:137" s="7" customFormat="1" x14ac:dyDescent="0.25">
      <c r="A7" s="7" t="s">
        <v>6</v>
      </c>
      <c r="AI7" s="7">
        <f t="shared" ref="AI7:BN7" si="11">AI3/$DA$60*$DA$71</f>
        <v>3.9167686658506726E-5</v>
      </c>
      <c r="AJ7" s="7">
        <f t="shared" si="11"/>
        <v>4.1615667074663398E-5</v>
      </c>
      <c r="AK7" s="7">
        <f t="shared" si="11"/>
        <v>6.6095471236230115E-5</v>
      </c>
      <c r="AL7" s="7">
        <f t="shared" si="11"/>
        <v>1.1260709914320686E-4</v>
      </c>
      <c r="AM7" s="7">
        <f t="shared" si="11"/>
        <v>1.175030599755202E-4</v>
      </c>
      <c r="AN7" s="7">
        <f t="shared" si="11"/>
        <v>1.9339045287637699E-4</v>
      </c>
      <c r="AO7" s="7">
        <f t="shared" si="11"/>
        <v>3.1823745410036719E-4</v>
      </c>
      <c r="AP7" s="7">
        <f t="shared" si="11"/>
        <v>3.8922888616891064E-4</v>
      </c>
      <c r="AQ7" s="7">
        <f t="shared" si="11"/>
        <v>4.7980416156670746E-4</v>
      </c>
      <c r="AR7" s="7">
        <f t="shared" si="11"/>
        <v>6.4137086903304772E-4</v>
      </c>
      <c r="AS7" s="7">
        <f t="shared" si="11"/>
        <v>1.1799265605875152E-3</v>
      </c>
      <c r="AT7" s="7">
        <f t="shared" si="11"/>
        <v>1.6401468788249695E-3</v>
      </c>
      <c r="AU7" s="7">
        <f t="shared" si="11"/>
        <v>1.95593635250918E-3</v>
      </c>
      <c r="AV7" s="7">
        <f t="shared" si="11"/>
        <v>2.5458996328029376E-3</v>
      </c>
      <c r="AW7" s="7">
        <f t="shared" si="11"/>
        <v>2.8788249694002449E-3</v>
      </c>
      <c r="AX7" s="7">
        <f t="shared" si="11"/>
        <v>3.5667074663402695E-3</v>
      </c>
      <c r="AY7" s="7">
        <f t="shared" si="11"/>
        <v>4.8127294981640152E-3</v>
      </c>
      <c r="AZ7" s="7">
        <f t="shared" si="11"/>
        <v>6.7197062423500617E-3</v>
      </c>
      <c r="BA7" s="7">
        <f t="shared" si="11"/>
        <v>8.9963280293757653E-3</v>
      </c>
      <c r="BB7" s="7">
        <f t="shared" si="11"/>
        <v>1.1258261933904529E-2</v>
      </c>
      <c r="BC7" s="7">
        <f t="shared" si="11"/>
        <v>1.4230110159118726E-2</v>
      </c>
      <c r="BD7" s="7">
        <f t="shared" si="11"/>
        <v>1.7801713586291311E-2</v>
      </c>
      <c r="BE7" s="7">
        <f t="shared" si="11"/>
        <v>2.2930232558139536E-2</v>
      </c>
      <c r="BF7" s="7">
        <f t="shared" si="11"/>
        <v>3.0176254589963279E-2</v>
      </c>
      <c r="BG7" s="7">
        <f t="shared" si="11"/>
        <v>3.7503059975520198E-2</v>
      </c>
      <c r="BH7" s="7">
        <f t="shared" si="11"/>
        <v>4.85875152998776E-2</v>
      </c>
      <c r="BI7" s="7">
        <f t="shared" si="11"/>
        <v>5.4746634026927782E-2</v>
      </c>
      <c r="BJ7" s="7">
        <f t="shared" si="11"/>
        <v>6.0888616891064867E-2</v>
      </c>
      <c r="BK7" s="7">
        <f t="shared" si="11"/>
        <v>7.1128518971848229E-2</v>
      </c>
      <c r="BL7" s="7">
        <f t="shared" si="11"/>
        <v>8.0761321909424727E-2</v>
      </c>
      <c r="BM7" s="7">
        <f t="shared" si="11"/>
        <v>9.1365973072215431E-2</v>
      </c>
      <c r="BN7" s="7">
        <f t="shared" si="11"/>
        <v>0.10755936352509179</v>
      </c>
      <c r="BO7" s="7">
        <f t="shared" ref="BO7:CY7" si="12">BO3/$DA$60*$DA$71</f>
        <v>0.124531211750306</v>
      </c>
      <c r="BP7" s="7">
        <f t="shared" si="12"/>
        <v>0.14123623011015912</v>
      </c>
      <c r="BQ7" s="7">
        <f t="shared" si="12"/>
        <v>0.15283965728274174</v>
      </c>
      <c r="BR7" s="7">
        <f t="shared" si="12"/>
        <v>0.16373317013463892</v>
      </c>
      <c r="BS7" s="7">
        <f t="shared" si="12"/>
        <v>0.17578457772337822</v>
      </c>
      <c r="BT7" s="7">
        <f t="shared" si="12"/>
        <v>0.19036964504283965</v>
      </c>
      <c r="BU7" s="7">
        <f t="shared" si="12"/>
        <v>0.20757405140758872</v>
      </c>
      <c r="BV7" s="7">
        <f t="shared" si="12"/>
        <v>0.22315544675642596</v>
      </c>
      <c r="BW7" s="7">
        <f t="shared" si="12"/>
        <v>0.23523133414932682</v>
      </c>
      <c r="BX7" s="7">
        <f t="shared" si="12"/>
        <v>0.24509914320685433</v>
      </c>
      <c r="BY7" s="7">
        <f t="shared" si="12"/>
        <v>0.25305752753977967</v>
      </c>
      <c r="BZ7" s="7">
        <f t="shared" si="12"/>
        <v>0.26355691554467564</v>
      </c>
      <c r="CA7" s="7">
        <f t="shared" si="12"/>
        <v>0.27734638922888616</v>
      </c>
      <c r="CB7" s="7">
        <f t="shared" si="12"/>
        <v>0.28943696450428397</v>
      </c>
      <c r="CC7" s="7">
        <f t="shared" si="12"/>
        <v>0.29907221542227663</v>
      </c>
      <c r="CD7" s="7">
        <f t="shared" si="12"/>
        <v>0.30710403916768664</v>
      </c>
      <c r="CE7" s="7">
        <f t="shared" si="12"/>
        <v>0.31298408812729495</v>
      </c>
      <c r="CF7" s="7">
        <f t="shared" si="12"/>
        <v>0.31841370869033048</v>
      </c>
      <c r="CG7" s="7">
        <f t="shared" si="12"/>
        <v>0.32364749082007344</v>
      </c>
      <c r="CH7" s="7">
        <f t="shared" si="12"/>
        <v>0.32987270501835986</v>
      </c>
      <c r="CI7" s="7">
        <f t="shared" si="12"/>
        <v>0.33708200734394128</v>
      </c>
      <c r="CJ7" s="7">
        <f t="shared" si="12"/>
        <v>0.3461370869033048</v>
      </c>
      <c r="CK7" s="7">
        <f t="shared" si="12"/>
        <v>0.35122399020807832</v>
      </c>
      <c r="CL7" s="7">
        <f t="shared" si="12"/>
        <v>0.35677356181150549</v>
      </c>
      <c r="CM7" s="7">
        <f t="shared" si="12"/>
        <v>0.36001223990208081</v>
      </c>
      <c r="CN7" s="7">
        <f t="shared" si="12"/>
        <v>0.36341003671970629</v>
      </c>
      <c r="CO7" s="7">
        <f t="shared" si="12"/>
        <v>0.36878335373317017</v>
      </c>
      <c r="CP7" s="7">
        <f t="shared" si="12"/>
        <v>0.37485679314565479</v>
      </c>
      <c r="CQ7" s="7">
        <f t="shared" si="12"/>
        <v>0.37943451652386778</v>
      </c>
      <c r="CR7" s="7">
        <f t="shared" si="12"/>
        <v>0.38314075887392901</v>
      </c>
      <c r="CS7" s="7">
        <f t="shared" si="12"/>
        <v>0.38621787025703797</v>
      </c>
      <c r="CT7" s="7">
        <f t="shared" si="12"/>
        <v>0.38863647490820069</v>
      </c>
      <c r="CU7" s="7">
        <f t="shared" si="12"/>
        <v>0.39146144430844559</v>
      </c>
      <c r="CV7" s="7">
        <f t="shared" si="12"/>
        <v>0.39544430844553241</v>
      </c>
      <c r="CW7" s="7">
        <f t="shared" si="12"/>
        <v>0.39904283965728271</v>
      </c>
      <c r="CX7" s="7">
        <f t="shared" si="12"/>
        <v>0.40165728274173806</v>
      </c>
      <c r="CY7" s="7">
        <f t="shared" si="12"/>
        <v>0.40383598531211751</v>
      </c>
    </row>
    <row r="8" spans="1:137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137" x14ac:dyDescent="0.25">
      <c r="A9" t="s">
        <v>8</v>
      </c>
      <c r="AI9" s="5">
        <f>DA59</f>
        <v>1E-4</v>
      </c>
      <c r="AJ9">
        <f t="shared" ref="AJ9:BH9" si="13">AI9*EXP(($DA$65*(1-AI9)-1)/$DA$61)</f>
        <v>1.2839804765846141E-4</v>
      </c>
      <c r="AK9">
        <f t="shared" si="13"/>
        <v>1.6485894783161188E-4</v>
      </c>
      <c r="AL9">
        <f t="shared" si="13"/>
        <v>2.1167086528916837E-4</v>
      </c>
      <c r="AM9">
        <f t="shared" si="13"/>
        <v>2.7177063618374388E-4</v>
      </c>
      <c r="AN9">
        <f t="shared" si="13"/>
        <v>3.489272129310451E-4</v>
      </c>
      <c r="AO9">
        <f t="shared" si="13"/>
        <v>4.4797669769548509E-4</v>
      </c>
      <c r="AP9">
        <f t="shared" si="13"/>
        <v>5.7512328421477951E-4</v>
      </c>
      <c r="AQ9">
        <f t="shared" si="13"/>
        <v>7.3832428008197362E-4</v>
      </c>
      <c r="AR9">
        <f t="shared" si="13"/>
        <v>9.4778219002383379E-4</v>
      </c>
      <c r="AS9">
        <f t="shared" si="13"/>
        <v>1.2165727884233294E-3</v>
      </c>
      <c r="AT9">
        <f t="shared" si="13"/>
        <v>1.5614453758322007E-3</v>
      </c>
      <c r="AU9">
        <f t="shared" si="13"/>
        <v>2.0038401396194547E-3</v>
      </c>
      <c r="AV9">
        <f t="shared" si="13"/>
        <v>2.5711777575238895E-3</v>
      </c>
      <c r="AW9">
        <f t="shared" si="13"/>
        <v>3.2984879058971261E-3</v>
      </c>
      <c r="AX9">
        <f t="shared" si="13"/>
        <v>4.2304555502782728E-3</v>
      </c>
      <c r="AY9">
        <f t="shared" si="13"/>
        <v>5.4239754417025341E-3</v>
      </c>
      <c r="AZ9">
        <f t="shared" si="13"/>
        <v>6.9513134790624553E-3</v>
      </c>
      <c r="BA9">
        <f t="shared" si="13"/>
        <v>8.9039738028911727E-3</v>
      </c>
      <c r="BB9">
        <f t="shared" si="13"/>
        <v>1.1397354658404166E-2</v>
      </c>
      <c r="BC9">
        <f t="shared" si="13"/>
        <v>1.4576231269268521E-2</v>
      </c>
      <c r="BD9">
        <f t="shared" si="13"/>
        <v>1.862101023765253E-2</v>
      </c>
      <c r="BE9">
        <f t="shared" si="13"/>
        <v>2.375452817499165E-2</v>
      </c>
      <c r="BF9">
        <f t="shared" si="13"/>
        <v>3.0248877835623633E-2</v>
      </c>
      <c r="BG9">
        <f t="shared" si="13"/>
        <v>3.8431290332989025E-2</v>
      </c>
      <c r="BH9" s="18">
        <f t="shared" si="13"/>
        <v>4.8687436947574506E-2</v>
      </c>
      <c r="BI9" s="18">
        <f t="shared" ref="BI9:BP9" si="14">BH9*EXP(($DA$66*(1-BH9)-1)/$DA$61)</f>
        <v>5.6416535320700373E-2</v>
      </c>
      <c r="BJ9" s="18">
        <f t="shared" si="14"/>
        <v>6.5241384279887099E-2</v>
      </c>
      <c r="BK9" s="18">
        <f t="shared" si="14"/>
        <v>7.527373249381919E-2</v>
      </c>
      <c r="BL9" s="18">
        <f t="shared" si="14"/>
        <v>8.6622540571482096E-2</v>
      </c>
      <c r="BM9" s="18">
        <f t="shared" si="14"/>
        <v>9.9388678112578593E-2</v>
      </c>
      <c r="BN9" s="18">
        <f t="shared" si="14"/>
        <v>0.11365836475226639</v>
      </c>
      <c r="BO9" s="18">
        <f t="shared" si="14"/>
        <v>0.12949547957095819</v>
      </c>
      <c r="BP9" s="18">
        <f t="shared" si="14"/>
        <v>0.14693306589776656</v>
      </c>
      <c r="BQ9" s="18">
        <f t="shared" ref="BQ9:BY9" si="15">BP9*EXP(($DA$67*(1-BP9)-1)/$DA$61)</f>
        <v>0.15849276371481125</v>
      </c>
      <c r="BR9" s="18">
        <f t="shared" si="15"/>
        <v>0.17055527336627552</v>
      </c>
      <c r="BS9" s="18">
        <f t="shared" si="15"/>
        <v>0.18308033431442436</v>
      </c>
      <c r="BT9" s="18">
        <f t="shared" si="15"/>
        <v>0.19601878431330463</v>
      </c>
      <c r="BU9" s="18">
        <f t="shared" si="15"/>
        <v>0.20931297573615074</v>
      </c>
      <c r="BV9" s="18">
        <f t="shared" si="15"/>
        <v>0.22289752805482305</v>
      </c>
      <c r="BW9" s="18">
        <f t="shared" si="15"/>
        <v>0.23670041259262309</v>
      </c>
      <c r="BX9" s="18">
        <f t="shared" si="15"/>
        <v>0.25064434312354011</v>
      </c>
      <c r="BY9" s="18">
        <f t="shared" si="15"/>
        <v>0.26464842312485537</v>
      </c>
      <c r="BZ9" s="18">
        <f t="shared" ref="BZ9:DE9" si="16">BY9*EXP(($DA$68*(1-BY9)-1)/$DA$61)</f>
        <v>0.2729516902209505</v>
      </c>
      <c r="CA9" s="18">
        <f t="shared" si="16"/>
        <v>0.28109970255600658</v>
      </c>
      <c r="CB9" s="18">
        <f t="shared" si="16"/>
        <v>0.28907138736527183</v>
      </c>
      <c r="CC9">
        <f t="shared" si="16"/>
        <v>0.29684762670747189</v>
      </c>
      <c r="CD9">
        <f t="shared" si="16"/>
        <v>0.30441140371382502</v>
      </c>
      <c r="CE9">
        <f t="shared" si="16"/>
        <v>0.31174790311040373</v>
      </c>
      <c r="CF9">
        <f t="shared" si="16"/>
        <v>0.31884456647020837</v>
      </c>
      <c r="CG9">
        <f t="shared" si="16"/>
        <v>0.32569110410816404</v>
      </c>
      <c r="CH9">
        <f t="shared" si="16"/>
        <v>0.33227946677758308</v>
      </c>
      <c r="CI9">
        <f t="shared" si="16"/>
        <v>0.33860378131830055</v>
      </c>
      <c r="CJ9">
        <f t="shared" si="16"/>
        <v>0.34466025512323784</v>
      </c>
      <c r="CK9">
        <f t="shared" si="16"/>
        <v>0.35044705472965465</v>
      </c>
      <c r="CL9">
        <f t="shared" si="16"/>
        <v>0.35596416401874054</v>
      </c>
      <c r="CM9">
        <f t="shared" si="16"/>
        <v>0.36121322745060036</v>
      </c>
      <c r="CN9">
        <f t="shared" si="16"/>
        <v>0.3661973835083423</v>
      </c>
      <c r="CO9">
        <f t="shared" si="16"/>
        <v>0.3709210931171032</v>
      </c>
      <c r="CP9">
        <f t="shared" si="16"/>
        <v>0.37538996728496277</v>
      </c>
      <c r="CQ9">
        <f t="shared" si="16"/>
        <v>0.37961059762451715</v>
      </c>
      <c r="CR9">
        <f t="shared" si="16"/>
        <v>0.38359039279402962</v>
      </c>
      <c r="CS9">
        <f t="shared" si="16"/>
        <v>0.38733742327755877</v>
      </c>
      <c r="CT9">
        <f t="shared" si="16"/>
        <v>0.39086027632992704</v>
      </c>
      <c r="CU9">
        <f t="shared" si="16"/>
        <v>0.39416792236394654</v>
      </c>
      <c r="CV9">
        <f t="shared" si="16"/>
        <v>0.39726959356690644</v>
      </c>
      <c r="CW9">
        <f t="shared" si="16"/>
        <v>0.40017467510837207</v>
      </c>
      <c r="CX9">
        <f t="shared" si="16"/>
        <v>0.40289260894463663</v>
      </c>
      <c r="CY9">
        <f t="shared" si="16"/>
        <v>0.40543280993579578</v>
      </c>
      <c r="CZ9">
        <f t="shared" si="16"/>
        <v>0.40780459376571943</v>
      </c>
      <c r="DA9">
        <f t="shared" si="16"/>
        <v>0.41001711598761292</v>
      </c>
      <c r="DB9">
        <f t="shared" si="16"/>
        <v>0.41207932140168974</v>
      </c>
      <c r="DC9">
        <f t="shared" si="16"/>
        <v>0.41399990289947486</v>
      </c>
      <c r="DD9">
        <f t="shared" si="16"/>
        <v>0.41578726887414025</v>
      </c>
      <c r="DE9">
        <f t="shared" si="16"/>
        <v>0.41744951829104837</v>
      </c>
      <c r="DF9">
        <f t="shared" ref="DF9:EG9" si="17">DE9*EXP(($DA$68*(1-DE9)-1)/$DA$61)</f>
        <v>0.41899442253090219</v>
      </c>
      <c r="DG9">
        <f t="shared" si="17"/>
        <v>0.42042941315381077</v>
      </c>
      <c r="DH9">
        <f t="shared" si="17"/>
        <v>0.42176157478117393</v>
      </c>
      <c r="DI9">
        <f t="shared" si="17"/>
        <v>0.42299764234933768</v>
      </c>
      <c r="DJ9">
        <f t="shared" si="17"/>
        <v>0.42414400205098352</v>
      </c>
      <c r="DK9">
        <f t="shared" si="17"/>
        <v>0.42520669534438021</v>
      </c>
      <c r="DL9">
        <f t="shared" si="17"/>
        <v>0.42619142547476763</v>
      </c>
      <c r="DM9">
        <f t="shared" si="17"/>
        <v>0.42710356601459737</v>
      </c>
      <c r="DN9">
        <f t="shared" si="17"/>
        <v>0.42794817098893195</v>
      </c>
      <c r="DO9">
        <f t="shared" si="17"/>
        <v>0.42872998620818942</v>
      </c>
      <c r="DP9">
        <f t="shared" si="17"/>
        <v>0.42945346148209951</v>
      </c>
      <c r="DQ9">
        <f t="shared" si="17"/>
        <v>0.43012276343595057</v>
      </c>
      <c r="DR9">
        <f t="shared" si="17"/>
        <v>0.43074178869287461</v>
      </c>
      <c r="DS9">
        <f t="shared" si="17"/>
        <v>0.43131417722411292</v>
      </c>
      <c r="DT9">
        <f t="shared" si="17"/>
        <v>0.43184332570308831</v>
      </c>
      <c r="DU9">
        <f t="shared" si="17"/>
        <v>0.43233240072892992</v>
      </c>
      <c r="DV9">
        <f t="shared" si="17"/>
        <v>0.43278435181113201</v>
      </c>
      <c r="DW9">
        <f t="shared" si="17"/>
        <v>0.43320192402958829</v>
      </c>
      <c r="DX9">
        <f t="shared" si="17"/>
        <v>0.43358767030365419</v>
      </c>
      <c r="DY9">
        <f t="shared" si="17"/>
        <v>0.43394396322045692</v>
      </c>
      <c r="DZ9">
        <f t="shared" si="17"/>
        <v>0.4342730063867164</v>
      </c>
      <c r="EA9">
        <f t="shared" si="17"/>
        <v>0.43457684528013851</v>
      </c>
      <c r="EB9">
        <f t="shared" si="17"/>
        <v>0.43485737758627641</v>
      </c>
      <c r="EC9">
        <f t="shared" si="17"/>
        <v>0.43511636301487083</v>
      </c>
      <c r="ED9">
        <f t="shared" si="17"/>
        <v>0.43535543259630677</v>
      </c>
      <c r="EE9">
        <f t="shared" si="17"/>
        <v>0.43557609746416298</v>
      </c>
      <c r="EF9">
        <f t="shared" si="17"/>
        <v>0.43577975713407363</v>
      </c>
      <c r="EG9">
        <f t="shared" si="17"/>
        <v>0.43596770729242273</v>
      </c>
    </row>
    <row r="10" spans="1:137" s="3" customFormat="1" x14ac:dyDescent="0.25">
      <c r="A10" s="3" t="s">
        <v>5</v>
      </c>
      <c r="AI10" s="8">
        <f t="shared" ref="AI10:BN10" si="18">AI9*$DA$60</f>
        <v>8170</v>
      </c>
      <c r="AJ10" s="8">
        <f t="shared" si="18"/>
        <v>10490.120493696297</v>
      </c>
      <c r="AK10" s="8">
        <f t="shared" si="18"/>
        <v>13468.976037842691</v>
      </c>
      <c r="AL10" s="8">
        <f t="shared" si="18"/>
        <v>17293.509694125056</v>
      </c>
      <c r="AM10" s="8">
        <f t="shared" si="18"/>
        <v>22203.660976211875</v>
      </c>
      <c r="AN10" s="8">
        <f t="shared" si="18"/>
        <v>28507.353296466383</v>
      </c>
      <c r="AO10" s="8">
        <f t="shared" si="18"/>
        <v>36599.696201721134</v>
      </c>
      <c r="AP10" s="8">
        <f t="shared" si="18"/>
        <v>46987.572320347484</v>
      </c>
      <c r="AQ10" s="8">
        <f t="shared" si="18"/>
        <v>60321.093682697247</v>
      </c>
      <c r="AR10" s="8">
        <f t="shared" si="18"/>
        <v>77433.804924947224</v>
      </c>
      <c r="AS10" s="8">
        <f t="shared" si="18"/>
        <v>99393.996814186015</v>
      </c>
      <c r="AT10" s="8">
        <f t="shared" si="18"/>
        <v>127570.0872054908</v>
      </c>
      <c r="AU10" s="8">
        <f t="shared" si="18"/>
        <v>163713.73940690944</v>
      </c>
      <c r="AV10" s="8">
        <f t="shared" si="18"/>
        <v>210065.22278970177</v>
      </c>
      <c r="AW10" s="8">
        <f t="shared" si="18"/>
        <v>269486.4619117952</v>
      </c>
      <c r="AX10" s="8">
        <f t="shared" si="18"/>
        <v>345628.21845773491</v>
      </c>
      <c r="AY10" s="8">
        <f t="shared" si="18"/>
        <v>443138.79358709703</v>
      </c>
      <c r="AZ10" s="8">
        <f t="shared" si="18"/>
        <v>567922.31123940262</v>
      </c>
      <c r="BA10" s="8">
        <f t="shared" si="18"/>
        <v>727454.65969620878</v>
      </c>
      <c r="BB10" s="8">
        <f t="shared" si="18"/>
        <v>931163.87559162045</v>
      </c>
      <c r="BC10" s="8">
        <f t="shared" si="18"/>
        <v>1190878.0946992382</v>
      </c>
      <c r="BD10" s="8">
        <f t="shared" si="18"/>
        <v>1521336.5364162116</v>
      </c>
      <c r="BE10" s="8">
        <f t="shared" si="18"/>
        <v>1940744.9518968179</v>
      </c>
      <c r="BF10" s="8">
        <f t="shared" si="18"/>
        <v>2471333.3191704508</v>
      </c>
      <c r="BG10" s="8">
        <f t="shared" si="18"/>
        <v>3139836.4202052034</v>
      </c>
      <c r="BH10" s="8">
        <f t="shared" si="18"/>
        <v>3977763.5986168371</v>
      </c>
      <c r="BI10" s="8">
        <f t="shared" si="18"/>
        <v>4609230.9357012203</v>
      </c>
      <c r="BJ10" s="8">
        <f t="shared" si="18"/>
        <v>5330221.0956667764</v>
      </c>
      <c r="BK10" s="8">
        <f t="shared" si="18"/>
        <v>6149863.9447450275</v>
      </c>
      <c r="BL10" s="8">
        <f t="shared" si="18"/>
        <v>7077061.564690087</v>
      </c>
      <c r="BM10" s="8">
        <f t="shared" si="18"/>
        <v>8120055.0017976714</v>
      </c>
      <c r="BN10" s="8">
        <f t="shared" si="18"/>
        <v>9285888.4002601635</v>
      </c>
      <c r="BO10" s="8">
        <f t="shared" ref="BO10:CT10" si="19">BO9*$DA$60</f>
        <v>10579780.680947285</v>
      </c>
      <c r="BP10" s="8">
        <f t="shared" si="19"/>
        <v>12004431.483847527</v>
      </c>
      <c r="BQ10" s="8">
        <f t="shared" si="19"/>
        <v>12948858.795500079</v>
      </c>
      <c r="BR10" s="8">
        <f t="shared" si="19"/>
        <v>13934365.834024711</v>
      </c>
      <c r="BS10" s="8">
        <f t="shared" si="19"/>
        <v>14957663.31348847</v>
      </c>
      <c r="BT10" s="8">
        <f t="shared" si="19"/>
        <v>16014734.678396989</v>
      </c>
      <c r="BU10" s="8">
        <f t="shared" si="19"/>
        <v>17100870.117643517</v>
      </c>
      <c r="BV10" s="8">
        <f t="shared" si="19"/>
        <v>18210728.042079043</v>
      </c>
      <c r="BW10" s="8">
        <f t="shared" si="19"/>
        <v>19338423.708817307</v>
      </c>
      <c r="BX10" s="8">
        <f t="shared" si="19"/>
        <v>20477642.833193228</v>
      </c>
      <c r="BY10" s="8">
        <f t="shared" si="19"/>
        <v>21621776.169300683</v>
      </c>
      <c r="BZ10" s="8">
        <f t="shared" si="19"/>
        <v>22300153.091051657</v>
      </c>
      <c r="CA10" s="8">
        <f t="shared" si="19"/>
        <v>22965845.698825739</v>
      </c>
      <c r="CB10" s="8">
        <f t="shared" si="19"/>
        <v>23617132.347742707</v>
      </c>
      <c r="CC10" s="8">
        <f t="shared" si="19"/>
        <v>24252451.102000453</v>
      </c>
      <c r="CD10" s="8">
        <f t="shared" si="19"/>
        <v>24870411.683419503</v>
      </c>
      <c r="CE10" s="8">
        <f t="shared" si="19"/>
        <v>25469803.684119985</v>
      </c>
      <c r="CF10" s="8">
        <f t="shared" si="19"/>
        <v>26049601.080616023</v>
      </c>
      <c r="CG10" s="8">
        <f t="shared" si="19"/>
        <v>26608963.205637001</v>
      </c>
      <c r="CH10" s="8">
        <f t="shared" si="19"/>
        <v>27147232.435728539</v>
      </c>
      <c r="CI10" s="8">
        <f t="shared" si="19"/>
        <v>27663928.933705155</v>
      </c>
      <c r="CJ10" s="8">
        <f t="shared" si="19"/>
        <v>28158742.84356853</v>
      </c>
      <c r="CK10" s="8">
        <f t="shared" si="19"/>
        <v>28631524.371412784</v>
      </c>
      <c r="CL10" s="8">
        <f t="shared" si="19"/>
        <v>29082272.200331103</v>
      </c>
      <c r="CM10" s="8">
        <f t="shared" si="19"/>
        <v>29511120.682714049</v>
      </c>
      <c r="CN10" s="8">
        <f t="shared" si="19"/>
        <v>29918326.232631564</v>
      </c>
      <c r="CO10" s="8">
        <f t="shared" si="19"/>
        <v>30304253.30766733</v>
      </c>
      <c r="CP10" s="8">
        <f t="shared" si="19"/>
        <v>30669360.327181458</v>
      </c>
      <c r="CQ10" s="8">
        <f t="shared" si="19"/>
        <v>31014185.825923052</v>
      </c>
      <c r="CR10" s="8">
        <f t="shared" si="19"/>
        <v>31339335.09127222</v>
      </c>
      <c r="CS10" s="8">
        <f t="shared" si="19"/>
        <v>31645467.48177655</v>
      </c>
      <c r="CT10" s="8">
        <f t="shared" si="19"/>
        <v>31933284.57615504</v>
      </c>
      <c r="CU10" s="8">
        <f t="shared" ref="CU10:DZ10" si="20">CU9*$DA$60</f>
        <v>32203519.257134434</v>
      </c>
      <c r="CV10" s="8">
        <f t="shared" si="20"/>
        <v>32456925.794416256</v>
      </c>
      <c r="CW10" s="8">
        <f t="shared" si="20"/>
        <v>32694270.956354</v>
      </c>
      <c r="CX10" s="8">
        <f t="shared" si="20"/>
        <v>32916326.150776815</v>
      </c>
      <c r="CY10" s="8">
        <f t="shared" si="20"/>
        <v>33123860.571754515</v>
      </c>
      <c r="CZ10" s="8">
        <f t="shared" si="20"/>
        <v>33317635.310659278</v>
      </c>
      <c r="DA10" s="8">
        <f t="shared" si="20"/>
        <v>33498398.376187976</v>
      </c>
      <c r="DB10" s="8">
        <f t="shared" si="20"/>
        <v>33666880.558518052</v>
      </c>
      <c r="DC10" s="8">
        <f t="shared" si="20"/>
        <v>33823792.066887096</v>
      </c>
      <c r="DD10" s="8">
        <f t="shared" si="20"/>
        <v>33969819.867017262</v>
      </c>
      <c r="DE10" s="8">
        <f t="shared" si="20"/>
        <v>34105625.644378655</v>
      </c>
      <c r="DF10" s="8">
        <f t="shared" si="20"/>
        <v>34231844.320774712</v>
      </c>
      <c r="DG10" s="8">
        <f t="shared" si="20"/>
        <v>34349083.05466634</v>
      </c>
      <c r="DH10" s="8">
        <f t="shared" si="20"/>
        <v>34457920.659621909</v>
      </c>
      <c r="DI10" s="8">
        <f t="shared" si="20"/>
        <v>34558907.37994089</v>
      </c>
      <c r="DJ10" s="8">
        <f t="shared" si="20"/>
        <v>34652564.96756535</v>
      </c>
      <c r="DK10" s="8">
        <f t="shared" si="20"/>
        <v>34739387.009635866</v>
      </c>
      <c r="DL10" s="8">
        <f t="shared" si="20"/>
        <v>34819839.461288512</v>
      </c>
      <c r="DM10" s="8">
        <f t="shared" si="20"/>
        <v>34894361.343392603</v>
      </c>
      <c r="DN10" s="8">
        <f t="shared" si="20"/>
        <v>34963365.569795743</v>
      </c>
      <c r="DO10" s="8">
        <f t="shared" si="20"/>
        <v>35027239.873209074</v>
      </c>
      <c r="DP10" s="8">
        <f t="shared" si="20"/>
        <v>35086347.803087533</v>
      </c>
      <c r="DQ10" s="8">
        <f t="shared" si="20"/>
        <v>35141029.772717163</v>
      </c>
      <c r="DR10" s="8">
        <f t="shared" si="20"/>
        <v>35191604.136207856</v>
      </c>
      <c r="DS10" s="8">
        <f t="shared" si="20"/>
        <v>35238368.279210024</v>
      </c>
      <c r="DT10" s="8">
        <f t="shared" si="20"/>
        <v>35281599.709942318</v>
      </c>
      <c r="DU10" s="8">
        <f t="shared" si="20"/>
        <v>35321557.139553577</v>
      </c>
      <c r="DV10" s="8">
        <f t="shared" si="20"/>
        <v>35358481.542969488</v>
      </c>
      <c r="DW10" s="8">
        <f t="shared" si="20"/>
        <v>35392597.193217367</v>
      </c>
      <c r="DX10" s="8">
        <f t="shared" si="20"/>
        <v>35424112.663808547</v>
      </c>
      <c r="DY10" s="8">
        <f t="shared" si="20"/>
        <v>35453221.795111328</v>
      </c>
      <c r="DZ10" s="8">
        <f t="shared" si="20"/>
        <v>35480104.62179473</v>
      </c>
      <c r="EA10" s="8">
        <f t="shared" ref="EA10:EG10" si="21">EA9*$DA$60</f>
        <v>35504928.259387314</v>
      </c>
      <c r="EB10" s="8">
        <f t="shared" si="21"/>
        <v>35527847.74879878</v>
      </c>
      <c r="EC10" s="8">
        <f t="shared" si="21"/>
        <v>35549006.858314946</v>
      </c>
      <c r="ED10" s="8">
        <f t="shared" si="21"/>
        <v>35568538.843118265</v>
      </c>
      <c r="EE10" s="8">
        <f t="shared" si="21"/>
        <v>35586567.162822112</v>
      </c>
      <c r="EF10" s="8">
        <f t="shared" si="21"/>
        <v>35603206.157853812</v>
      </c>
      <c r="EG10" s="8">
        <f t="shared" si="21"/>
        <v>35618561.685790941</v>
      </c>
    </row>
    <row r="11" spans="1:137" s="3" customFormat="1" x14ac:dyDescent="0.25">
      <c r="A11" s="3" t="s">
        <v>50</v>
      </c>
      <c r="AI11" s="3">
        <f t="shared" ref="AI11:BN11" si="22">AI10/$DA$71</f>
        <v>40.85</v>
      </c>
      <c r="AJ11" s="3">
        <f t="shared" si="22"/>
        <v>52.450602468481485</v>
      </c>
      <c r="AK11" s="3">
        <f t="shared" si="22"/>
        <v>67.344880189213455</v>
      </c>
      <c r="AL11" s="3">
        <f t="shared" si="22"/>
        <v>86.467548470625275</v>
      </c>
      <c r="AM11" s="3">
        <f t="shared" si="22"/>
        <v>111.01830488105938</v>
      </c>
      <c r="AN11" s="3">
        <f t="shared" si="22"/>
        <v>142.53676648233193</v>
      </c>
      <c r="AO11" s="3">
        <f t="shared" si="22"/>
        <v>182.99848100860567</v>
      </c>
      <c r="AP11" s="3">
        <f t="shared" si="22"/>
        <v>234.93786160173741</v>
      </c>
      <c r="AQ11" s="3">
        <f t="shared" si="22"/>
        <v>301.60546841348622</v>
      </c>
      <c r="AR11" s="3">
        <f t="shared" si="22"/>
        <v>387.1690246247361</v>
      </c>
      <c r="AS11" s="3">
        <f t="shared" si="22"/>
        <v>496.96998407093008</v>
      </c>
      <c r="AT11" s="3">
        <f t="shared" si="22"/>
        <v>637.85043602745395</v>
      </c>
      <c r="AU11" s="3">
        <f t="shared" si="22"/>
        <v>818.5686970345472</v>
      </c>
      <c r="AV11" s="3">
        <f t="shared" si="22"/>
        <v>1050.3261139485089</v>
      </c>
      <c r="AW11" s="3">
        <f t="shared" si="22"/>
        <v>1347.4323095589759</v>
      </c>
      <c r="AX11" s="3">
        <f t="shared" si="22"/>
        <v>1728.1410922886746</v>
      </c>
      <c r="AY11" s="3">
        <f t="shared" si="22"/>
        <v>2215.693967935485</v>
      </c>
      <c r="AZ11" s="3">
        <f t="shared" si="22"/>
        <v>2839.6115561970132</v>
      </c>
      <c r="BA11" s="3">
        <f t="shared" si="22"/>
        <v>3637.2732984810441</v>
      </c>
      <c r="BB11" s="3">
        <f t="shared" si="22"/>
        <v>4655.8193779581025</v>
      </c>
      <c r="BC11" s="3">
        <f t="shared" si="22"/>
        <v>5954.3904734961907</v>
      </c>
      <c r="BD11" s="3">
        <f t="shared" si="22"/>
        <v>7606.6826820810584</v>
      </c>
      <c r="BE11" s="3">
        <f t="shared" si="22"/>
        <v>9703.7247594840901</v>
      </c>
      <c r="BF11" s="3">
        <f t="shared" si="22"/>
        <v>12356.666595852254</v>
      </c>
      <c r="BG11" s="3">
        <f t="shared" si="22"/>
        <v>15699.182101026017</v>
      </c>
      <c r="BH11" s="3">
        <f t="shared" si="22"/>
        <v>19888.817993084187</v>
      </c>
      <c r="BI11" s="3">
        <f t="shared" si="22"/>
        <v>23046.1546785061</v>
      </c>
      <c r="BJ11" s="3">
        <f t="shared" si="22"/>
        <v>26651.10547833388</v>
      </c>
      <c r="BK11" s="3">
        <f t="shared" si="22"/>
        <v>30749.319723725137</v>
      </c>
      <c r="BL11" s="3">
        <f t="shared" si="22"/>
        <v>35385.307823450436</v>
      </c>
      <c r="BM11" s="3">
        <f t="shared" si="22"/>
        <v>40600.275008988356</v>
      </c>
      <c r="BN11" s="3">
        <f t="shared" si="22"/>
        <v>46429.44200130082</v>
      </c>
      <c r="BO11" s="3">
        <f t="shared" ref="BO11:CT11" si="23">BO10/$DA$71</f>
        <v>52898.903404736426</v>
      </c>
      <c r="BP11" s="3">
        <f t="shared" si="23"/>
        <v>60022.157419237636</v>
      </c>
      <c r="BQ11" s="3">
        <f t="shared" si="23"/>
        <v>64744.293977500398</v>
      </c>
      <c r="BR11" s="3">
        <f t="shared" si="23"/>
        <v>69671.829170123558</v>
      </c>
      <c r="BS11" s="3">
        <f t="shared" si="23"/>
        <v>74788.316567442351</v>
      </c>
      <c r="BT11" s="3">
        <f t="shared" si="23"/>
        <v>80073.67339198495</v>
      </c>
      <c r="BU11" s="3">
        <f t="shared" si="23"/>
        <v>85504.350588217581</v>
      </c>
      <c r="BV11" s="3">
        <f t="shared" si="23"/>
        <v>91053.640210395213</v>
      </c>
      <c r="BW11" s="3">
        <f t="shared" si="23"/>
        <v>96692.118544086537</v>
      </c>
      <c r="BX11" s="3">
        <f t="shared" si="23"/>
        <v>102388.21416596614</v>
      </c>
      <c r="BY11" s="3">
        <f t="shared" si="23"/>
        <v>108108.88084650341</v>
      </c>
      <c r="BZ11" s="3">
        <f t="shared" si="23"/>
        <v>111500.76545525828</v>
      </c>
      <c r="CA11" s="3">
        <f t="shared" si="23"/>
        <v>114829.22849412869</v>
      </c>
      <c r="CB11" s="3">
        <f t="shared" si="23"/>
        <v>118085.66173871353</v>
      </c>
      <c r="CC11" s="3">
        <f t="shared" si="23"/>
        <v>121262.25551000226</v>
      </c>
      <c r="CD11" s="3">
        <f t="shared" si="23"/>
        <v>124352.05841709752</v>
      </c>
      <c r="CE11" s="3">
        <f t="shared" si="23"/>
        <v>127349.01842059992</v>
      </c>
      <c r="CF11" s="3">
        <f t="shared" si="23"/>
        <v>130248.00540308011</v>
      </c>
      <c r="CG11" s="3">
        <f t="shared" si="23"/>
        <v>133044.81602818501</v>
      </c>
      <c r="CH11" s="3">
        <f t="shared" si="23"/>
        <v>135736.1621786427</v>
      </c>
      <c r="CI11" s="3">
        <f t="shared" si="23"/>
        <v>138319.64466852578</v>
      </c>
      <c r="CJ11" s="3">
        <f t="shared" si="23"/>
        <v>140793.71421784264</v>
      </c>
      <c r="CK11" s="3">
        <f t="shared" si="23"/>
        <v>143157.62185706393</v>
      </c>
      <c r="CL11" s="3">
        <f t="shared" si="23"/>
        <v>145411.36100165552</v>
      </c>
      <c r="CM11" s="3">
        <f t="shared" si="23"/>
        <v>147555.60341357024</v>
      </c>
      <c r="CN11" s="3">
        <f t="shared" si="23"/>
        <v>149591.63116315781</v>
      </c>
      <c r="CO11" s="3">
        <f t="shared" si="23"/>
        <v>151521.26653833664</v>
      </c>
      <c r="CP11" s="3">
        <f t="shared" si="23"/>
        <v>153346.80163590729</v>
      </c>
      <c r="CQ11" s="3">
        <f t="shared" si="23"/>
        <v>155070.92912961525</v>
      </c>
      <c r="CR11" s="3">
        <f t="shared" si="23"/>
        <v>156696.67545636109</v>
      </c>
      <c r="CS11" s="3">
        <f t="shared" si="23"/>
        <v>158227.33740888274</v>
      </c>
      <c r="CT11" s="3">
        <f t="shared" si="23"/>
        <v>159666.42288077521</v>
      </c>
      <c r="CU11" s="3">
        <f t="shared" ref="CU11:DZ11" si="24">CU10/$DA$71</f>
        <v>161017.59628567216</v>
      </c>
      <c r="CV11" s="3">
        <f t="shared" si="24"/>
        <v>162284.62897208129</v>
      </c>
      <c r="CW11" s="3">
        <f t="shared" si="24"/>
        <v>163471.35478177</v>
      </c>
      <c r="CX11" s="3">
        <f t="shared" si="24"/>
        <v>164581.63075388406</v>
      </c>
      <c r="CY11" s="3">
        <f t="shared" si="24"/>
        <v>165619.30285877257</v>
      </c>
      <c r="CZ11" s="3">
        <f t="shared" si="24"/>
        <v>166588.17655329639</v>
      </c>
      <c r="DA11" s="3">
        <f t="shared" si="24"/>
        <v>167491.9918809399</v>
      </c>
      <c r="DB11" s="3">
        <f t="shared" si="24"/>
        <v>168334.40279259026</v>
      </c>
      <c r="DC11" s="3">
        <f t="shared" si="24"/>
        <v>169118.96033443548</v>
      </c>
      <c r="DD11" s="3">
        <f t="shared" si="24"/>
        <v>169849.0993350863</v>
      </c>
      <c r="DE11" s="3">
        <f t="shared" si="24"/>
        <v>170528.12822189328</v>
      </c>
      <c r="DF11" s="3">
        <f t="shared" si="24"/>
        <v>171159.22160387356</v>
      </c>
      <c r="DG11" s="3">
        <f t="shared" si="24"/>
        <v>171745.41527333169</v>
      </c>
      <c r="DH11" s="3">
        <f t="shared" si="24"/>
        <v>172289.60329810955</v>
      </c>
      <c r="DI11" s="3">
        <f t="shared" si="24"/>
        <v>172794.53689970446</v>
      </c>
      <c r="DJ11" s="3">
        <f t="shared" si="24"/>
        <v>173262.82483782675</v>
      </c>
      <c r="DK11" s="3">
        <f t="shared" si="24"/>
        <v>173696.93504817932</v>
      </c>
      <c r="DL11" s="3">
        <f t="shared" si="24"/>
        <v>174099.19730644257</v>
      </c>
      <c r="DM11" s="3">
        <f t="shared" si="24"/>
        <v>174471.80671696301</v>
      </c>
      <c r="DN11" s="3">
        <f t="shared" si="24"/>
        <v>174816.82784897872</v>
      </c>
      <c r="DO11" s="3">
        <f t="shared" si="24"/>
        <v>175136.19936604536</v>
      </c>
      <c r="DP11" s="3">
        <f t="shared" si="24"/>
        <v>175431.73901543766</v>
      </c>
      <c r="DQ11" s="3">
        <f t="shared" si="24"/>
        <v>175705.14886358581</v>
      </c>
      <c r="DR11" s="3">
        <f t="shared" si="24"/>
        <v>175958.02068103928</v>
      </c>
      <c r="DS11" s="3">
        <f t="shared" si="24"/>
        <v>176191.84139605012</v>
      </c>
      <c r="DT11" s="3">
        <f t="shared" si="24"/>
        <v>176407.9985497116</v>
      </c>
      <c r="DU11" s="3">
        <f t="shared" si="24"/>
        <v>176607.78569776789</v>
      </c>
      <c r="DV11" s="3">
        <f t="shared" si="24"/>
        <v>176792.40771484745</v>
      </c>
      <c r="DW11" s="3">
        <f t="shared" si="24"/>
        <v>176962.98596608682</v>
      </c>
      <c r="DX11" s="3">
        <f t="shared" si="24"/>
        <v>177120.56331904273</v>
      </c>
      <c r="DY11" s="3">
        <f t="shared" si="24"/>
        <v>177266.10897555665</v>
      </c>
      <c r="DZ11" s="3">
        <f t="shared" si="24"/>
        <v>177400.52310897366</v>
      </c>
      <c r="EA11" s="3">
        <f t="shared" ref="EA11:EG11" si="25">EA10/$DA$71</f>
        <v>177524.64129693658</v>
      </c>
      <c r="EB11" s="3">
        <f t="shared" si="25"/>
        <v>177639.23874399389</v>
      </c>
      <c r="EC11" s="3">
        <f t="shared" si="25"/>
        <v>177745.03429157473</v>
      </c>
      <c r="ED11" s="3">
        <f t="shared" si="25"/>
        <v>177842.69421559133</v>
      </c>
      <c r="EE11" s="3">
        <f t="shared" si="25"/>
        <v>177932.83581411056</v>
      </c>
      <c r="EF11" s="3">
        <f t="shared" si="25"/>
        <v>178016.03078926905</v>
      </c>
      <c r="EG11" s="3">
        <f t="shared" si="25"/>
        <v>178092.80842895471</v>
      </c>
    </row>
    <row r="12" spans="1:137" s="6" customFormat="1" x14ac:dyDescent="0.25">
      <c r="A12" s="6" t="s">
        <v>14</v>
      </c>
      <c r="AJ12" s="6">
        <f t="shared" ref="AJ12:BO12" si="26">AJ11-AI11</f>
        <v>11.600602468481483</v>
      </c>
      <c r="AK12" s="6">
        <f t="shared" si="26"/>
        <v>14.894277720731971</v>
      </c>
      <c r="AL12" s="6">
        <f t="shared" si="26"/>
        <v>19.122668281411819</v>
      </c>
      <c r="AM12" s="6">
        <f t="shared" si="26"/>
        <v>24.550756410434104</v>
      </c>
      <c r="AN12" s="6">
        <f t="shared" si="26"/>
        <v>31.518461601272548</v>
      </c>
      <c r="AO12" s="6">
        <f t="shared" si="26"/>
        <v>40.461714526273738</v>
      </c>
      <c r="AP12" s="6">
        <f t="shared" si="26"/>
        <v>51.939380593131744</v>
      </c>
      <c r="AQ12" s="6">
        <f t="shared" si="26"/>
        <v>66.667606811748811</v>
      </c>
      <c r="AR12" s="6">
        <f t="shared" si="26"/>
        <v>85.563556211249875</v>
      </c>
      <c r="AS12" s="6">
        <f t="shared" si="26"/>
        <v>109.80095944619399</v>
      </c>
      <c r="AT12" s="6">
        <f t="shared" si="26"/>
        <v>140.88045195652387</v>
      </c>
      <c r="AU12" s="6">
        <f t="shared" si="26"/>
        <v>180.71826100709325</v>
      </c>
      <c r="AV12" s="6">
        <f t="shared" si="26"/>
        <v>231.75741691396172</v>
      </c>
      <c r="AW12" s="6">
        <f t="shared" si="26"/>
        <v>297.10619561046701</v>
      </c>
      <c r="AX12" s="6">
        <f t="shared" si="26"/>
        <v>380.70878272969867</v>
      </c>
      <c r="AY12" s="6">
        <f t="shared" si="26"/>
        <v>487.55287564681043</v>
      </c>
      <c r="AZ12" s="6">
        <f t="shared" si="26"/>
        <v>623.91758826152818</v>
      </c>
      <c r="BA12" s="6">
        <f t="shared" si="26"/>
        <v>797.66174228403088</v>
      </c>
      <c r="BB12" s="6">
        <f t="shared" si="26"/>
        <v>1018.5460794770584</v>
      </c>
      <c r="BC12" s="6">
        <f t="shared" si="26"/>
        <v>1298.5710955380882</v>
      </c>
      <c r="BD12" s="6">
        <f t="shared" si="26"/>
        <v>1652.2922085848677</v>
      </c>
      <c r="BE12" s="6">
        <f t="shared" si="26"/>
        <v>2097.0420774030317</v>
      </c>
      <c r="BF12" s="6">
        <f t="shared" si="26"/>
        <v>2652.9418363681634</v>
      </c>
      <c r="BG12" s="6">
        <f t="shared" si="26"/>
        <v>3342.5155051737638</v>
      </c>
      <c r="BH12" s="6">
        <f t="shared" si="26"/>
        <v>4189.6358920581697</v>
      </c>
      <c r="BI12" s="6">
        <f t="shared" si="26"/>
        <v>3157.336685421913</v>
      </c>
      <c r="BJ12" s="6">
        <f t="shared" si="26"/>
        <v>3604.9507998277804</v>
      </c>
      <c r="BK12" s="6">
        <f t="shared" si="26"/>
        <v>4098.2142453912566</v>
      </c>
      <c r="BL12" s="6">
        <f t="shared" si="26"/>
        <v>4635.9880997252985</v>
      </c>
      <c r="BM12" s="6">
        <f t="shared" si="26"/>
        <v>5214.9671855379202</v>
      </c>
      <c r="BN12" s="6">
        <f t="shared" si="26"/>
        <v>5829.1669923124646</v>
      </c>
      <c r="BO12" s="6">
        <f t="shared" si="26"/>
        <v>6469.4614034356055</v>
      </c>
      <c r="BP12" s="6">
        <f t="shared" ref="BP12:CU12" si="27">BP11-BO11</f>
        <v>7123.2540145012099</v>
      </c>
      <c r="BQ12" s="6">
        <f t="shared" si="27"/>
        <v>4722.1365582627623</v>
      </c>
      <c r="BR12" s="6">
        <f t="shared" si="27"/>
        <v>4927.5351926231597</v>
      </c>
      <c r="BS12" s="6">
        <f t="shared" si="27"/>
        <v>5116.4873973187932</v>
      </c>
      <c r="BT12" s="6">
        <f t="shared" si="27"/>
        <v>5285.3568245425995</v>
      </c>
      <c r="BU12" s="6">
        <f t="shared" si="27"/>
        <v>5430.6771962326311</v>
      </c>
      <c r="BV12" s="6">
        <f t="shared" si="27"/>
        <v>5549.2896221776318</v>
      </c>
      <c r="BW12" s="6">
        <f t="shared" si="27"/>
        <v>5638.4783336913242</v>
      </c>
      <c r="BX12" s="6">
        <f t="shared" si="27"/>
        <v>5696.0956218796055</v>
      </c>
      <c r="BY12" s="6">
        <f t="shared" si="27"/>
        <v>5720.6666805372661</v>
      </c>
      <c r="BZ12" s="6">
        <f t="shared" si="27"/>
        <v>3391.8846087548736</v>
      </c>
      <c r="CA12" s="6">
        <f t="shared" si="27"/>
        <v>3328.4630388704099</v>
      </c>
      <c r="CB12" s="6">
        <f t="shared" si="27"/>
        <v>3256.4332445848413</v>
      </c>
      <c r="CC12" s="6">
        <f t="shared" si="27"/>
        <v>3176.5937712887244</v>
      </c>
      <c r="CD12" s="6">
        <f t="shared" si="27"/>
        <v>3089.8029070952616</v>
      </c>
      <c r="CE12" s="6">
        <f t="shared" si="27"/>
        <v>2996.960003502405</v>
      </c>
      <c r="CF12" s="6">
        <f t="shared" si="27"/>
        <v>2898.9869824801863</v>
      </c>
      <c r="CG12" s="6">
        <f t="shared" si="27"/>
        <v>2796.810625104903</v>
      </c>
      <c r="CH12" s="6">
        <f t="shared" si="27"/>
        <v>2691.3461504576844</v>
      </c>
      <c r="CI12" s="6">
        <f t="shared" si="27"/>
        <v>2583.4824898830848</v>
      </c>
      <c r="CJ12" s="6">
        <f t="shared" si="27"/>
        <v>2474.0695493168605</v>
      </c>
      <c r="CK12" s="6">
        <f t="shared" si="27"/>
        <v>2363.9076392212883</v>
      </c>
      <c r="CL12" s="6">
        <f t="shared" si="27"/>
        <v>2253.7391445915855</v>
      </c>
      <c r="CM12" s="6">
        <f t="shared" si="27"/>
        <v>2144.2424119147181</v>
      </c>
      <c r="CN12" s="6">
        <f t="shared" si="27"/>
        <v>2036.027749587578</v>
      </c>
      <c r="CO12" s="6">
        <f t="shared" si="27"/>
        <v>1929.6353751788265</v>
      </c>
      <c r="CP12" s="6">
        <f t="shared" si="27"/>
        <v>1825.5350975706533</v>
      </c>
      <c r="CQ12" s="6">
        <f t="shared" si="27"/>
        <v>1724.1274937079579</v>
      </c>
      <c r="CR12" s="6">
        <f t="shared" si="27"/>
        <v>1625.746326745837</v>
      </c>
      <c r="CS12" s="6">
        <f t="shared" si="27"/>
        <v>1530.661952521652</v>
      </c>
      <c r="CT12" s="6">
        <f t="shared" si="27"/>
        <v>1439.0854718924675</v>
      </c>
      <c r="CU12" s="6">
        <f t="shared" si="27"/>
        <v>1351.173404896952</v>
      </c>
      <c r="CV12" s="6">
        <f t="shared" ref="CV12:EA12" si="28">CV11-CU11</f>
        <v>1267.032686409133</v>
      </c>
      <c r="CW12" s="6">
        <f t="shared" si="28"/>
        <v>1186.725809688709</v>
      </c>
      <c r="CX12" s="6">
        <f t="shared" si="28"/>
        <v>1110.275972114061</v>
      </c>
      <c r="CY12" s="6">
        <f t="shared" si="28"/>
        <v>1037.6721048885083</v>
      </c>
      <c r="CZ12" s="6">
        <f t="shared" si="28"/>
        <v>968.87369452381972</v>
      </c>
      <c r="DA12" s="6">
        <f t="shared" si="28"/>
        <v>903.81532764350413</v>
      </c>
      <c r="DB12" s="6">
        <f t="shared" si="28"/>
        <v>842.41091165036778</v>
      </c>
      <c r="DC12" s="6">
        <f t="shared" si="28"/>
        <v>784.55754184522084</v>
      </c>
      <c r="DD12" s="6">
        <f t="shared" si="28"/>
        <v>730.13900065081543</v>
      </c>
      <c r="DE12" s="6">
        <f t="shared" si="28"/>
        <v>679.02888680697652</v>
      </c>
      <c r="DF12" s="6">
        <f t="shared" si="28"/>
        <v>631.09338198028854</v>
      </c>
      <c r="DG12" s="6">
        <f t="shared" si="28"/>
        <v>586.19366945812362</v>
      </c>
      <c r="DH12" s="6">
        <f t="shared" si="28"/>
        <v>544.18802477786085</v>
      </c>
      <c r="DI12" s="6">
        <f t="shared" si="28"/>
        <v>504.9336015949084</v>
      </c>
      <c r="DJ12" s="6">
        <f t="shared" si="28"/>
        <v>468.28793812228832</v>
      </c>
      <c r="DK12" s="6">
        <f t="shared" si="28"/>
        <v>434.11021035257727</v>
      </c>
      <c r="DL12" s="6">
        <f t="shared" si="28"/>
        <v>402.26225826324662</v>
      </c>
      <c r="DM12" s="6">
        <f t="shared" si="28"/>
        <v>372.60941052043927</v>
      </c>
      <c r="DN12" s="6">
        <f t="shared" si="28"/>
        <v>345.02113201571046</v>
      </c>
      <c r="DO12" s="6">
        <f t="shared" si="28"/>
        <v>319.37151706664008</v>
      </c>
      <c r="DP12" s="6">
        <f t="shared" si="28"/>
        <v>295.53964939230355</v>
      </c>
      <c r="DQ12" s="6">
        <f t="shared" si="28"/>
        <v>273.40984814814874</v>
      </c>
      <c r="DR12" s="6">
        <f t="shared" si="28"/>
        <v>252.87181745347334</v>
      </c>
      <c r="DS12" s="6">
        <f t="shared" si="28"/>
        <v>233.82071501083556</v>
      </c>
      <c r="DT12" s="6">
        <f t="shared" si="28"/>
        <v>216.15715366147924</v>
      </c>
      <c r="DU12" s="6">
        <f t="shared" si="28"/>
        <v>199.78714805628988</v>
      </c>
      <c r="DV12" s="6">
        <f t="shared" si="28"/>
        <v>184.62201707955683</v>
      </c>
      <c r="DW12" s="6">
        <f t="shared" si="28"/>
        <v>170.57825123937801</v>
      </c>
      <c r="DX12" s="6">
        <f t="shared" si="28"/>
        <v>157.57735295590828</v>
      </c>
      <c r="DY12" s="6">
        <f t="shared" si="28"/>
        <v>145.54565651391749</v>
      </c>
      <c r="DZ12" s="6">
        <f t="shared" si="28"/>
        <v>134.41413341701264</v>
      </c>
      <c r="EA12" s="6">
        <f t="shared" si="28"/>
        <v>124.11818796291482</v>
      </c>
      <c r="EB12" s="6">
        <f t="shared" ref="EB12:EG12" si="29">EB11-EA11</f>
        <v>114.59744705731282</v>
      </c>
      <c r="EC12" s="6">
        <f t="shared" si="29"/>
        <v>105.79554758084123</v>
      </c>
      <c r="ED12" s="6">
        <f t="shared" si="29"/>
        <v>97.659924016596051</v>
      </c>
      <c r="EE12" s="6">
        <f t="shared" si="29"/>
        <v>90.141598519228864</v>
      </c>
      <c r="EF12" s="6">
        <f t="shared" si="29"/>
        <v>83.194975158490706</v>
      </c>
      <c r="EG12" s="6">
        <f t="shared" si="29"/>
        <v>76.777639685664326</v>
      </c>
    </row>
    <row r="13" spans="1:137" s="6" customFormat="1" x14ac:dyDescent="0.25">
      <c r="A13" s="6" t="s">
        <v>22</v>
      </c>
      <c r="AN13" s="6">
        <f t="shared" ref="AN13:BS13" si="30">SLOPE(AI11:AS11,AI2:AS2)</f>
        <v>42.647056145838704</v>
      </c>
      <c r="AO13" s="6">
        <f t="shared" si="30"/>
        <v>54.737994854257465</v>
      </c>
      <c r="AP13" s="6">
        <f t="shared" si="30"/>
        <v>70.248883415575307</v>
      </c>
      <c r="AQ13" s="6">
        <f t="shared" si="30"/>
        <v>90.141905216239849</v>
      </c>
      <c r="AR13" s="6">
        <f t="shared" si="30"/>
        <v>115.64661568946357</v>
      </c>
      <c r="AS13" s="6">
        <f t="shared" si="30"/>
        <v>148.33208699016683</v>
      </c>
      <c r="AT13" s="6">
        <f t="shared" si="30"/>
        <v>190.19712520390709</v>
      </c>
      <c r="AU13" s="6">
        <f t="shared" si="30"/>
        <v>243.78217275412126</v>
      </c>
      <c r="AV13" s="6">
        <f t="shared" si="30"/>
        <v>312.30660139334026</v>
      </c>
      <c r="AW13" s="6">
        <f t="shared" si="30"/>
        <v>399.83467186325458</v>
      </c>
      <c r="AX13" s="6">
        <f t="shared" si="30"/>
        <v>511.47204147329006</v>
      </c>
      <c r="AY13" s="6">
        <f t="shared" si="30"/>
        <v>653.59164154450775</v>
      </c>
      <c r="AZ13" s="6">
        <f t="shared" si="30"/>
        <v>834.08197253158141</v>
      </c>
      <c r="BA13" s="6">
        <f t="shared" si="30"/>
        <v>1062.600889195262</v>
      </c>
      <c r="BB13" s="6">
        <f t="shared" si="30"/>
        <v>1350.8018433910779</v>
      </c>
      <c r="BC13" s="6">
        <f t="shared" si="30"/>
        <v>1712.4751671039496</v>
      </c>
      <c r="BD13" s="6">
        <f t="shared" si="30"/>
        <v>2069.8716766346624</v>
      </c>
      <c r="BE13" s="6">
        <f t="shared" si="30"/>
        <v>2423.923255863579</v>
      </c>
      <c r="BF13" s="6">
        <f t="shared" si="30"/>
        <v>2776.149064602741</v>
      </c>
      <c r="BG13" s="6">
        <f t="shared" si="30"/>
        <v>3128.8858077491986</v>
      </c>
      <c r="BH13" s="6">
        <f t="shared" si="30"/>
        <v>3485.6050770736797</v>
      </c>
      <c r="BI13" s="6">
        <f t="shared" si="30"/>
        <v>3851.3498546141673</v>
      </c>
      <c r="BJ13" s="6">
        <f t="shared" si="30"/>
        <v>4233.3310752535872</v>
      </c>
      <c r="BK13" s="6">
        <f t="shared" si="30"/>
        <v>4641.7332214772678</v>
      </c>
      <c r="BL13" s="6">
        <f t="shared" si="30"/>
        <v>4952.0435599715802</v>
      </c>
      <c r="BM13" s="6">
        <f t="shared" si="30"/>
        <v>5192.4006403978028</v>
      </c>
      <c r="BN13" s="6">
        <f t="shared" si="30"/>
        <v>5403.1904960044385</v>
      </c>
      <c r="BO13" s="6">
        <f t="shared" si="30"/>
        <v>5527.3558576191317</v>
      </c>
      <c r="BP13" s="6">
        <f t="shared" si="30"/>
        <v>5576.5718743851976</v>
      </c>
      <c r="BQ13" s="6">
        <f t="shared" si="30"/>
        <v>5566.5377863635549</v>
      </c>
      <c r="BR13" s="6">
        <f t="shared" si="30"/>
        <v>5517.449150888624</v>
      </c>
      <c r="BS13" s="6">
        <f t="shared" si="30"/>
        <v>5454.3920654317781</v>
      </c>
      <c r="BT13" s="6">
        <f t="shared" ref="BT13:CY13" si="31">SLOPE(BO11:BY11,BO2:BY2)</f>
        <v>5407.6113090620547</v>
      </c>
      <c r="BU13" s="6">
        <f t="shared" si="31"/>
        <v>5307.1646674121966</v>
      </c>
      <c r="BV13" s="6">
        <f t="shared" si="31"/>
        <v>5213.8087278608627</v>
      </c>
      <c r="BW13" s="6">
        <f t="shared" si="31"/>
        <v>5027.7974655605258</v>
      </c>
      <c r="BX13" s="6">
        <f t="shared" si="31"/>
        <v>4770.0299509962742</v>
      </c>
      <c r="BY13" s="6">
        <f t="shared" si="31"/>
        <v>4462.7852780639359</v>
      </c>
      <c r="BZ13" s="6">
        <f t="shared" si="31"/>
        <v>4129.4787789053471</v>
      </c>
      <c r="CA13" s="6">
        <f t="shared" si="31"/>
        <v>3794.3873075756828</v>
      </c>
      <c r="CB13" s="6">
        <f t="shared" si="31"/>
        <v>3482.3516184617256</v>
      </c>
      <c r="CC13" s="6">
        <f t="shared" si="31"/>
        <v>3218.4652469536463</v>
      </c>
      <c r="CD13" s="6">
        <f t="shared" si="31"/>
        <v>3027.760171319539</v>
      </c>
      <c r="CE13" s="6">
        <f t="shared" si="31"/>
        <v>2934.8997986604163</v>
      </c>
      <c r="CF13" s="6">
        <f t="shared" si="31"/>
        <v>2837.3668121585338</v>
      </c>
      <c r="CG13" s="6">
        <f t="shared" si="31"/>
        <v>2736.0394397873301</v>
      </c>
      <c r="CH13" s="6">
        <f t="shared" si="31"/>
        <v>2631.7818766848159</v>
      </c>
      <c r="CI13" s="6">
        <f t="shared" si="31"/>
        <v>2525.4312199533333</v>
      </c>
      <c r="CJ13" s="6">
        <f t="shared" si="31"/>
        <v>2417.786187451944</v>
      </c>
      <c r="CK13" s="6">
        <f t="shared" si="31"/>
        <v>2309.5977675653594</v>
      </c>
      <c r="CL13" s="6">
        <f t="shared" si="31"/>
        <v>2201.5618581161707</v>
      </c>
      <c r="CM13" s="6">
        <f t="shared" si="31"/>
        <v>2094.3138728290137</v>
      </c>
      <c r="CN13" s="6">
        <f t="shared" si="31"/>
        <v>1988.4252260616588</v>
      </c>
      <c r="CO13" s="6">
        <f t="shared" si="31"/>
        <v>1884.4015526444934</v>
      </c>
      <c r="CP13" s="6">
        <f t="shared" si="31"/>
        <v>1782.682480210387</v>
      </c>
      <c r="CQ13" s="6">
        <f t="shared" si="31"/>
        <v>1683.6427459539523</v>
      </c>
      <c r="CR13" s="6">
        <f t="shared" si="31"/>
        <v>1587.594437160933</v>
      </c>
      <c r="CS13" s="6">
        <f t="shared" si="31"/>
        <v>1494.7901333855875</v>
      </c>
      <c r="CT13" s="6">
        <f t="shared" si="31"/>
        <v>1405.4267358070983</v>
      </c>
      <c r="CU13" s="6">
        <f t="shared" si="31"/>
        <v>1319.6497839384026</v>
      </c>
      <c r="CV13" s="6">
        <f t="shared" si="31"/>
        <v>1237.5580794213588</v>
      </c>
      <c r="CW13" s="6">
        <f t="shared" si="31"/>
        <v>1159.2084592267422</v>
      </c>
      <c r="CX13" s="6">
        <f t="shared" si="31"/>
        <v>1084.6205845478173</v>
      </c>
      <c r="CY13" s="6">
        <f t="shared" si="31"/>
        <v>1013.7816356898888</v>
      </c>
      <c r="CZ13" s="6">
        <f t="shared" ref="CZ13:EB13" si="32">SLOPE(CU11:DE11,CU2:DE2)</f>
        <v>946.65082627910704</v>
      </c>
      <c r="DA13" s="6">
        <f t="shared" si="32"/>
        <v>883.16367139709871</v>
      </c>
      <c r="DB13" s="6">
        <f t="shared" si="32"/>
        <v>823.23596331094507</v>
      </c>
      <c r="DC13" s="6">
        <f t="shared" si="32"/>
        <v>766.76742504998379</v>
      </c>
      <c r="DD13" s="6">
        <f t="shared" si="32"/>
        <v>713.6450261010167</v>
      </c>
      <c r="DE13" s="6">
        <f t="shared" si="32"/>
        <v>663.74595600770499</v>
      </c>
      <c r="DF13" s="6">
        <f t="shared" si="32"/>
        <v>616.94026082213543</v>
      </c>
      <c r="DG13" s="6">
        <f t="shared" si="32"/>
        <v>573.09315438469616</v>
      </c>
      <c r="DH13" s="6">
        <f t="shared" si="32"/>
        <v>532.06702155636344</v>
      </c>
      <c r="DI13" s="6">
        <f t="shared" si="32"/>
        <v>493.72313406236827</v>
      </c>
      <c r="DJ13" s="6">
        <f t="shared" si="32"/>
        <v>457.92310179287188</v>
      </c>
      <c r="DK13" s="6">
        <f t="shared" si="32"/>
        <v>424.5300834946874</v>
      </c>
      <c r="DL13" s="6">
        <f t="shared" si="32"/>
        <v>393.40978100630377</v>
      </c>
      <c r="DM13" s="6">
        <f t="shared" si="32"/>
        <v>364.43124073886429</v>
      </c>
      <c r="DN13" s="6">
        <f t="shared" si="32"/>
        <v>337.4674851624589</v>
      </c>
      <c r="DO13" s="6">
        <f t="shared" si="32"/>
        <v>312.39599576729233</v>
      </c>
      <c r="DP13" s="6">
        <f t="shared" si="32"/>
        <v>289.09906745401702</v>
      </c>
      <c r="DQ13" s="6">
        <f t="shared" si="32"/>
        <v>267.46405266412449</v>
      </c>
      <c r="DR13" s="6">
        <f t="shared" si="32"/>
        <v>247.3835118661251</v>
      </c>
      <c r="DS13" s="6">
        <f t="shared" si="32"/>
        <v>228.7552853250159</v>
      </c>
      <c r="DT13" s="6">
        <f t="shared" si="32"/>
        <v>211.48249944376241</v>
      </c>
      <c r="DU13" s="6">
        <f t="shared" si="32"/>
        <v>195.47351940711775</v>
      </c>
      <c r="DV13" s="6">
        <f t="shared" si="32"/>
        <v>180.64185839992848</v>
      </c>
      <c r="DW13" s="6">
        <f t="shared" si="32"/>
        <v>166.9060523261623</v>
      </c>
      <c r="DX13" s="6">
        <f t="shared" si="32"/>
        <v>154.18950772709584</v>
      </c>
      <c r="DY13" s="6">
        <f t="shared" si="32"/>
        <v>142.42032948814344</v>
      </c>
      <c r="DZ13" s="6">
        <f t="shared" si="32"/>
        <v>131.5311339312257</v>
      </c>
      <c r="EA13" s="6">
        <f t="shared" si="32"/>
        <v>121.45885200822826</v>
      </c>
      <c r="EB13" s="6">
        <f t="shared" si="32"/>
        <v>112.14452653436271</v>
      </c>
    </row>
    <row r="14" spans="1:137" s="6" customFormat="1" x14ac:dyDescent="0.25">
      <c r="A14" s="6" t="s">
        <v>24</v>
      </c>
      <c r="AN14" s="6">
        <f t="shared" ref="AN14:CW14" si="33">LN(AN13)</f>
        <v>3.7529582480112262</v>
      </c>
      <c r="AO14" s="6">
        <f t="shared" si="33"/>
        <v>4.0025580725846188</v>
      </c>
      <c r="AP14" s="6">
        <f t="shared" si="33"/>
        <v>4.2520444136473277</v>
      </c>
      <c r="AQ14" s="6">
        <f t="shared" si="33"/>
        <v>4.5013851532299487</v>
      </c>
      <c r="AR14" s="6">
        <f t="shared" si="33"/>
        <v>4.7505391248637379</v>
      </c>
      <c r="AS14" s="6">
        <f t="shared" si="33"/>
        <v>4.999453591149349</v>
      </c>
      <c r="AT14" s="6">
        <f t="shared" si="33"/>
        <v>5.2480610354014114</v>
      </c>
      <c r="AU14" s="6">
        <f t="shared" si="33"/>
        <v>5.4962750919540779</v>
      </c>
      <c r="AV14" s="6">
        <f t="shared" si="33"/>
        <v>5.7439854020526289</v>
      </c>
      <c r="AW14" s="6">
        <f t="shared" si="33"/>
        <v>5.9910511413257224</v>
      </c>
      <c r="AX14" s="6">
        <f t="shared" si="33"/>
        <v>6.23729292402151</v>
      </c>
      <c r="AY14" s="6">
        <f t="shared" si="33"/>
        <v>6.4824827551294248</v>
      </c>
      <c r="AZ14" s="6">
        <f t="shared" si="33"/>
        <v>6.7263316859359294</v>
      </c>
      <c r="BA14" s="6">
        <f t="shared" si="33"/>
        <v>6.9684748508273922</v>
      </c>
      <c r="BB14" s="6">
        <f t="shared" si="33"/>
        <v>7.2084536531766625</v>
      </c>
      <c r="BC14" s="6">
        <f t="shared" si="33"/>
        <v>7.4456950690700427</v>
      </c>
      <c r="BD14" s="6">
        <f t="shared" si="33"/>
        <v>7.6352418923739025</v>
      </c>
      <c r="BE14" s="6">
        <f t="shared" si="33"/>
        <v>7.7931426865657265</v>
      </c>
      <c r="BF14" s="6">
        <f t="shared" si="33"/>
        <v>7.9288200178084951</v>
      </c>
      <c r="BG14" s="6">
        <f t="shared" si="33"/>
        <v>8.0484322481960273</v>
      </c>
      <c r="BH14" s="6">
        <f t="shared" si="33"/>
        <v>8.1563969313874587</v>
      </c>
      <c r="BI14" s="6">
        <f t="shared" si="33"/>
        <v>8.2561789774200456</v>
      </c>
      <c r="BJ14" s="6">
        <f t="shared" si="33"/>
        <v>8.3507444503737656</v>
      </c>
      <c r="BK14" s="6">
        <f t="shared" si="33"/>
        <v>8.4428431145834164</v>
      </c>
      <c r="BL14" s="6">
        <f t="shared" si="33"/>
        <v>8.5075556107658858</v>
      </c>
      <c r="BM14" s="6">
        <f t="shared" si="33"/>
        <v>8.5549514203525128</v>
      </c>
      <c r="BN14" s="6">
        <f t="shared" si="33"/>
        <v>8.5947448906729225</v>
      </c>
      <c r="BO14" s="6">
        <f t="shared" si="33"/>
        <v>8.617464835072564</v>
      </c>
      <c r="BP14" s="6">
        <f t="shared" si="33"/>
        <v>8.6263295071500963</v>
      </c>
      <c r="BQ14" s="6">
        <f t="shared" si="33"/>
        <v>8.6245285573184614</v>
      </c>
      <c r="BR14" s="6">
        <f t="shared" si="33"/>
        <v>8.6156709221189853</v>
      </c>
      <c r="BS14" s="6">
        <f t="shared" si="33"/>
        <v>8.6041764466729482</v>
      </c>
      <c r="BT14" s="6">
        <f t="shared" si="33"/>
        <v>8.5955627418154652</v>
      </c>
      <c r="BU14" s="6">
        <f t="shared" si="33"/>
        <v>8.5768130106887526</v>
      </c>
      <c r="BV14" s="6">
        <f t="shared" si="33"/>
        <v>8.5590659094824062</v>
      </c>
      <c r="BW14" s="6">
        <f t="shared" si="33"/>
        <v>8.5227372875862795</v>
      </c>
      <c r="BX14" s="6">
        <f t="shared" si="33"/>
        <v>8.4701078628975317</v>
      </c>
      <c r="BY14" s="6">
        <f t="shared" si="33"/>
        <v>8.4035283519020609</v>
      </c>
      <c r="BZ14" s="6">
        <f t="shared" si="33"/>
        <v>8.3259064743358469</v>
      </c>
      <c r="CA14" s="6">
        <f t="shared" si="33"/>
        <v>8.2412782295165812</v>
      </c>
      <c r="CB14" s="6">
        <f t="shared" si="33"/>
        <v>8.1554630969821833</v>
      </c>
      <c r="CC14" s="6">
        <f t="shared" si="33"/>
        <v>8.0766598935327565</v>
      </c>
      <c r="CD14" s="6">
        <f t="shared" si="33"/>
        <v>8.0155784077612307</v>
      </c>
      <c r="CE14" s="6">
        <f t="shared" si="33"/>
        <v>7.9844285915296354</v>
      </c>
      <c r="CF14" s="6">
        <f t="shared" si="33"/>
        <v>7.9506317222416829</v>
      </c>
      <c r="CG14" s="6">
        <f t="shared" si="33"/>
        <v>7.9142666937654926</v>
      </c>
      <c r="CH14" s="6">
        <f t="shared" si="33"/>
        <v>7.8754164154110073</v>
      </c>
      <c r="CI14" s="6">
        <f t="shared" si="33"/>
        <v>7.8341671073077235</v>
      </c>
      <c r="CJ14" s="6">
        <f t="shared" si="33"/>
        <v>7.7906076018935799</v>
      </c>
      <c r="CK14" s="6">
        <f t="shared" si="33"/>
        <v>7.7448286617589615</v>
      </c>
      <c r="CL14" s="6">
        <f t="shared" si="33"/>
        <v>7.6969223229687529</v>
      </c>
      <c r="CM14" s="6">
        <f t="shared" si="33"/>
        <v>7.6469812717112502</v>
      </c>
      <c r="CN14" s="6">
        <f t="shared" si="33"/>
        <v>7.5950982607532289</v>
      </c>
      <c r="CO14" s="6">
        <f t="shared" si="33"/>
        <v>7.5413655707718918</v>
      </c>
      <c r="CP14" s="6">
        <f t="shared" si="33"/>
        <v>7.485874520238232</v>
      </c>
      <c r="CQ14" s="6">
        <f t="shared" si="33"/>
        <v>7.4287150261879988</v>
      </c>
      <c r="CR14" s="6">
        <f t="shared" si="33"/>
        <v>7.3699752169728985</v>
      </c>
      <c r="CS14" s="6">
        <f t="shared" si="33"/>
        <v>7.3097410969644363</v>
      </c>
      <c r="CT14" s="6">
        <f t="shared" si="33"/>
        <v>7.2480962622053688</v>
      </c>
      <c r="CU14" s="6">
        <f t="shared" si="33"/>
        <v>7.185121665179933</v>
      </c>
      <c r="CV14" s="6">
        <f t="shared" si="33"/>
        <v>7.1208954262072774</v>
      </c>
      <c r="CW14" s="6">
        <f t="shared" si="33"/>
        <v>7.0554926884494309</v>
      </c>
      <c r="CX14" s="6">
        <f>LN(CX13)</f>
        <v>6.9889855131571759</v>
      </c>
      <c r="CY14" s="6">
        <f>LN(CY13)</f>
        <v>6.9214428115418576</v>
      </c>
    </row>
    <row r="15" spans="1:137" s="8" customFormat="1" x14ac:dyDescent="0.25">
      <c r="A15" s="8" t="s">
        <v>23</v>
      </c>
      <c r="AI15" s="8">
        <f t="shared" ref="AI15:BT15" si="34">EXP($DA$73*AI2*AI2 +$DB$73*AI2 +$DC$73)</f>
        <v>2.6525610940015087</v>
      </c>
      <c r="AJ15" s="8">
        <f t="shared" si="34"/>
        <v>4.0262637941675408</v>
      </c>
      <c r="AK15" s="8">
        <f t="shared" si="34"/>
        <v>6.0408688920393843</v>
      </c>
      <c r="AL15" s="8">
        <f t="shared" si="34"/>
        <v>8.9589466115449756</v>
      </c>
      <c r="AM15" s="8">
        <f t="shared" si="34"/>
        <v>13.133329519204661</v>
      </c>
      <c r="AN15" s="8">
        <f t="shared" si="34"/>
        <v>19.030626574031533</v>
      </c>
      <c r="AO15" s="8">
        <f t="shared" si="34"/>
        <v>27.25785569138824</v>
      </c>
      <c r="AP15" s="8">
        <f t="shared" si="34"/>
        <v>38.591409642956187</v>
      </c>
      <c r="AQ15" s="8">
        <f t="shared" si="34"/>
        <v>54.006987248738618</v>
      </c>
      <c r="AR15" s="8">
        <f t="shared" si="34"/>
        <v>74.708430666845302</v>
      </c>
      <c r="AS15" s="8">
        <f t="shared" si="34"/>
        <v>102.15264833157192</v>
      </c>
      <c r="AT15" s="8">
        <f t="shared" si="34"/>
        <v>138.06703580148596</v>
      </c>
      <c r="AU15" s="8">
        <f t="shared" si="34"/>
        <v>184.45512468543518</v>
      </c>
      <c r="AV15" s="8">
        <f t="shared" si="34"/>
        <v>243.5857086783171</v>
      </c>
      <c r="AW15" s="8">
        <f t="shared" si="34"/>
        <v>317.96054824366513</v>
      </c>
      <c r="AX15" s="8">
        <f t="shared" si="34"/>
        <v>410.25607802761112</v>
      </c>
      <c r="AY15" s="8">
        <f t="shared" si="34"/>
        <v>523.23545521480548</v>
      </c>
      <c r="AZ15" s="8">
        <f t="shared" si="34"/>
        <v>659.62887673924581</v>
      </c>
      <c r="BA15" s="8">
        <f t="shared" si="34"/>
        <v>821.98238071974174</v>
      </c>
      <c r="BB15" s="8">
        <f t="shared" si="34"/>
        <v>1012.4782707689656</v>
      </c>
      <c r="BC15" s="8">
        <f t="shared" si="34"/>
        <v>1232.7336989597156</v>
      </c>
      <c r="BD15" s="8">
        <f t="shared" si="34"/>
        <v>1483.5875471999029</v>
      </c>
      <c r="BE15" s="8">
        <f t="shared" si="34"/>
        <v>1764.8891952509277</v>
      </c>
      <c r="BF15" s="8">
        <f t="shared" si="34"/>
        <v>2075.3056258393735</v>
      </c>
      <c r="BG15" s="8">
        <f t="shared" si="34"/>
        <v>2412.1651377563617</v>
      </c>
      <c r="BH15" s="8">
        <f t="shared" si="34"/>
        <v>2771.3562937798552</v>
      </c>
      <c r="BI15" s="8">
        <f t="shared" si="34"/>
        <v>3147.2992966440606</v>
      </c>
      <c r="BJ15" s="8">
        <f t="shared" si="34"/>
        <v>3533.0035991408799</v>
      </c>
      <c r="BK15" s="8">
        <f t="shared" si="34"/>
        <v>3920.2202622344812</v>
      </c>
      <c r="BL15" s="8">
        <f t="shared" si="34"/>
        <v>4299.6906676674907</v>
      </c>
      <c r="BM15" s="8">
        <f t="shared" si="34"/>
        <v>4661.4851984330471</v>
      </c>
      <c r="BN15" s="8">
        <f t="shared" si="34"/>
        <v>4995.4171538524715</v>
      </c>
      <c r="BO15" s="8">
        <f t="shared" si="34"/>
        <v>5291.5093294190146</v>
      </c>
      <c r="BP15" s="8">
        <f t="shared" si="34"/>
        <v>5540.4842612196953</v>
      </c>
      <c r="BQ15" s="8">
        <f t="shared" si="34"/>
        <v>5734.2449252152746</v>
      </c>
      <c r="BR15" s="8">
        <f t="shared" si="34"/>
        <v>5866.3113124510674</v>
      </c>
      <c r="BS15" s="8">
        <f t="shared" si="34"/>
        <v>5932.1801014989742</v>
      </c>
      <c r="BT15" s="8">
        <f t="shared" si="34"/>
        <v>5929.5795966087744</v>
      </c>
      <c r="BU15" s="8">
        <f t="shared" ref="BU15:CZ15" si="35">EXP(BU2*$DA$74+$DC$74)</f>
        <v>5687.0179564157279</v>
      </c>
      <c r="BV15" s="8">
        <f t="shared" si="35"/>
        <v>5369.0205900197398</v>
      </c>
      <c r="BW15" s="8">
        <f t="shared" si="35"/>
        <v>5068.8044801293163</v>
      </c>
      <c r="BX15" s="8">
        <f t="shared" si="35"/>
        <v>4785.375363532462</v>
      </c>
      <c r="BY15" s="8">
        <f t="shared" si="35"/>
        <v>4517.7945726009257</v>
      </c>
      <c r="BZ15" s="8">
        <f t="shared" si="35"/>
        <v>4265.1759265872533</v>
      </c>
      <c r="CA15" s="8">
        <f t="shared" si="35"/>
        <v>4026.6827967492768</v>
      </c>
      <c r="CB15" s="8">
        <f t="shared" si="35"/>
        <v>3801.5253355821787</v>
      </c>
      <c r="CC15" s="8">
        <f t="shared" si="35"/>
        <v>3588.9578609817122</v>
      </c>
      <c r="CD15" s="8">
        <f t="shared" si="35"/>
        <v>3388.2763866756841</v>
      </c>
      <c r="CE15" s="8">
        <f t="shared" si="35"/>
        <v>3198.8162907445535</v>
      </c>
      <c r="CF15" s="8">
        <f t="shared" si="35"/>
        <v>3019.9501145099903</v>
      </c>
      <c r="CG15" s="8">
        <f t="shared" si="35"/>
        <v>2851.0854845015597</v>
      </c>
      <c r="CH15" s="8">
        <f t="shared" si="35"/>
        <v>2691.6631506194385</v>
      </c>
      <c r="CI15" s="8">
        <f t="shared" si="35"/>
        <v>2541.1551339959806</v>
      </c>
      <c r="CJ15" s="8">
        <f t="shared" si="35"/>
        <v>2399.0629784221192</v>
      </c>
      <c r="CK15" s="8">
        <f t="shared" si="35"/>
        <v>2264.9160995476291</v>
      </c>
      <c r="CL15" s="8">
        <f t="shared" si="35"/>
        <v>2138.2702263881279</v>
      </c>
      <c r="CM15" s="8">
        <f t="shared" si="35"/>
        <v>2018.7059299773373</v>
      </c>
      <c r="CN15" s="8">
        <f t="shared" si="35"/>
        <v>1905.8272342917417</v>
      </c>
      <c r="CO15" s="8">
        <f t="shared" si="35"/>
        <v>1799.2603048473181</v>
      </c>
      <c r="CP15" s="8">
        <f t="shared" si="35"/>
        <v>1698.6522106251389</v>
      </c>
      <c r="CQ15" s="8">
        <f t="shared" si="35"/>
        <v>1603.6697552256203</v>
      </c>
      <c r="CR15" s="8">
        <f t="shared" si="35"/>
        <v>1513.9983733803515</v>
      </c>
      <c r="CS15" s="8">
        <f t="shared" si="35"/>
        <v>1429.3410891669926</v>
      </c>
      <c r="CT15" s="8">
        <f t="shared" si="35"/>
        <v>1349.4175324769849</v>
      </c>
      <c r="CU15" s="8">
        <f t="shared" si="35"/>
        <v>1273.963010478833</v>
      </c>
      <c r="CV15" s="8">
        <f t="shared" si="35"/>
        <v>1202.7276310017639</v>
      </c>
      <c r="CW15" s="8">
        <f t="shared" si="35"/>
        <v>1135.4754749366023</v>
      </c>
      <c r="CX15" s="8">
        <f t="shared" si="35"/>
        <v>1071.983814912963</v>
      </c>
      <c r="CY15" s="8">
        <f t="shared" si="35"/>
        <v>1012.0423776651909</v>
      </c>
      <c r="CZ15" s="8">
        <f t="shared" si="35"/>
        <v>955.45264764409853</v>
      </c>
      <c r="DA15" s="8">
        <f t="shared" ref="DA15:EG15" si="36">EXP(DA2*$DA$74+$DC$74)</f>
        <v>902.02720956822009</v>
      </c>
      <c r="DB15" s="8">
        <f t="shared" si="36"/>
        <v>851.58912773719226</v>
      </c>
      <c r="DC15" s="8">
        <f t="shared" si="36"/>
        <v>803.97136005169</v>
      </c>
      <c r="DD15" s="8">
        <f t="shared" si="36"/>
        <v>759.01620479922201</v>
      </c>
      <c r="DE15" s="8">
        <f t="shared" si="36"/>
        <v>716.5747783736665</v>
      </c>
      <c r="DF15" s="8">
        <f t="shared" si="36"/>
        <v>676.50652219882045</v>
      </c>
      <c r="DG15" s="8">
        <f t="shared" si="36"/>
        <v>638.6787372229976</v>
      </c>
      <c r="DH15" s="8">
        <f t="shared" si="36"/>
        <v>602.96614444299644</v>
      </c>
      <c r="DI15" s="8">
        <f t="shared" si="36"/>
        <v>569.25047000196389</v>
      </c>
      <c r="DJ15" s="8">
        <f t="shared" si="36"/>
        <v>537.42005348708585</v>
      </c>
      <c r="DK15" s="8">
        <f t="shared" si="36"/>
        <v>507.36947812983897</v>
      </c>
      <c r="DL15" s="8">
        <f t="shared" si="36"/>
        <v>478.99922168410711</v>
      </c>
      <c r="DM15" s="8">
        <f t="shared" si="36"/>
        <v>452.21532682591726</v>
      </c>
      <c r="DN15" s="8">
        <f t="shared" si="36"/>
        <v>426.92908998323009</v>
      </c>
      <c r="DO15" s="8">
        <f t="shared" si="36"/>
        <v>403.05676756523121</v>
      </c>
      <c r="DP15" s="8">
        <f t="shared" si="36"/>
        <v>380.51929861821844</v>
      </c>
      <c r="DQ15" s="8">
        <f t="shared" si="36"/>
        <v>359.24204298955721</v>
      </c>
      <c r="DR15" s="8">
        <f t="shared" si="36"/>
        <v>339.15453413256165</v>
      </c>
      <c r="DS15" s="8">
        <f t="shared" si="36"/>
        <v>320.19024573362231</v>
      </c>
      <c r="DT15" s="8">
        <f t="shared" si="36"/>
        <v>302.28637138870135</v>
      </c>
      <c r="DU15" s="8">
        <f t="shared" si="36"/>
        <v>285.38361659951261</v>
      </c>
      <c r="DV15" s="8">
        <f t="shared" si="36"/>
        <v>269.42600240052315</v>
      </c>
      <c r="DW15" s="8">
        <f t="shared" si="36"/>
        <v>254.36067996641481</v>
      </c>
      <c r="DX15" s="8">
        <f t="shared" si="36"/>
        <v>240.13775558602626</v>
      </c>
      <c r="DY15" s="8">
        <f t="shared" si="36"/>
        <v>226.71012542311229</v>
      </c>
      <c r="DZ15" s="8">
        <f t="shared" si="36"/>
        <v>214.03331951668412</v>
      </c>
      <c r="EA15" s="8">
        <f t="shared" si="36"/>
        <v>202.06535450428012</v>
      </c>
      <c r="EB15" s="8">
        <f t="shared" si="36"/>
        <v>190.76659458041809</v>
      </c>
      <c r="EC15" s="8">
        <f t="shared" si="36"/>
        <v>180.09962022974494</v>
      </c>
      <c r="ED15" s="8">
        <f t="shared" si="36"/>
        <v>170.02910430014992</v>
      </c>
      <c r="EE15" s="8">
        <f t="shared" si="36"/>
        <v>160.52169500542112</v>
      </c>
      <c r="EF15" s="8">
        <f t="shared" si="36"/>
        <v>151.54590546996545</v>
      </c>
      <c r="EG15" s="8">
        <f t="shared" si="36"/>
        <v>143.07200944978877</v>
      </c>
    </row>
    <row r="16" spans="1:137" s="8" customFormat="1" x14ac:dyDescent="0.25"/>
    <row r="17" spans="1:137" s="9" customFormat="1" x14ac:dyDescent="0.25">
      <c r="A17" s="9" t="s">
        <v>9</v>
      </c>
      <c r="AI17" s="9">
        <f>AI9</f>
        <v>1E-4</v>
      </c>
      <c r="AJ17" s="9">
        <f t="shared" ref="AJ17:BO17" si="37">AI17*EXP(($DA$65*(1-AI17)-1)/$DA$61)</f>
        <v>1.2839804765846141E-4</v>
      </c>
      <c r="AK17" s="9">
        <f t="shared" si="37"/>
        <v>1.6485894783161188E-4</v>
      </c>
      <c r="AL17" s="9">
        <f t="shared" si="37"/>
        <v>2.1167086528916837E-4</v>
      </c>
      <c r="AM17" s="9">
        <f t="shared" si="37"/>
        <v>2.7177063618374388E-4</v>
      </c>
      <c r="AN17" s="9">
        <f t="shared" si="37"/>
        <v>3.489272129310451E-4</v>
      </c>
      <c r="AO17" s="9">
        <f t="shared" si="37"/>
        <v>4.4797669769548509E-4</v>
      </c>
      <c r="AP17" s="9">
        <f t="shared" si="37"/>
        <v>5.7512328421477951E-4</v>
      </c>
      <c r="AQ17" s="9">
        <f t="shared" si="37"/>
        <v>7.3832428008197362E-4</v>
      </c>
      <c r="AR17" s="9">
        <f t="shared" si="37"/>
        <v>9.4778219002383379E-4</v>
      </c>
      <c r="AS17" s="9">
        <f t="shared" si="37"/>
        <v>1.2165727884233294E-3</v>
      </c>
      <c r="AT17" s="9">
        <f t="shared" si="37"/>
        <v>1.5614453758322007E-3</v>
      </c>
      <c r="AU17" s="9">
        <f t="shared" si="37"/>
        <v>2.0038401396194547E-3</v>
      </c>
      <c r="AV17" s="9">
        <f t="shared" si="37"/>
        <v>2.5711777575238895E-3</v>
      </c>
      <c r="AW17" s="9">
        <f t="shared" si="37"/>
        <v>3.2984879058971261E-3</v>
      </c>
      <c r="AX17" s="9">
        <f t="shared" si="37"/>
        <v>4.2304555502782728E-3</v>
      </c>
      <c r="AY17" s="9">
        <f t="shared" si="37"/>
        <v>5.4239754417025341E-3</v>
      </c>
      <c r="AZ17" s="9">
        <f t="shared" si="37"/>
        <v>6.9513134790624553E-3</v>
      </c>
      <c r="BA17" s="9">
        <f t="shared" si="37"/>
        <v>8.9039738028911727E-3</v>
      </c>
      <c r="BB17" s="9">
        <f t="shared" si="37"/>
        <v>1.1397354658404166E-2</v>
      </c>
      <c r="BC17" s="9">
        <f t="shared" si="37"/>
        <v>1.4576231269268521E-2</v>
      </c>
      <c r="BD17" s="9">
        <f t="shared" si="37"/>
        <v>1.862101023765253E-2</v>
      </c>
      <c r="BE17" s="9">
        <f t="shared" si="37"/>
        <v>2.375452817499165E-2</v>
      </c>
      <c r="BF17" s="9">
        <f t="shared" si="37"/>
        <v>3.0248877835623633E-2</v>
      </c>
      <c r="BG17" s="9">
        <f t="shared" si="37"/>
        <v>3.8431290332989025E-2</v>
      </c>
      <c r="BH17" s="9">
        <f t="shared" si="37"/>
        <v>4.8687436947574506E-2</v>
      </c>
      <c r="BI17" s="9">
        <f t="shared" si="37"/>
        <v>6.1459623186990518E-2</v>
      </c>
      <c r="BJ17" s="9">
        <f t="shared" si="37"/>
        <v>7.7236300291011292E-2</v>
      </c>
      <c r="BK17" s="9">
        <f t="shared" si="37"/>
        <v>9.6528360121481832E-2</v>
      </c>
      <c r="BL17" s="9">
        <f t="shared" si="37"/>
        <v>0.11982734635818386</v>
      </c>
      <c r="BM17" s="9">
        <f t="shared" si="37"/>
        <v>0.14754192241648922</v>
      </c>
      <c r="BN17" s="9">
        <f t="shared" si="37"/>
        <v>0.17991287075242787</v>
      </c>
      <c r="BO17" s="9">
        <f t="shared" si="37"/>
        <v>0.21691448066834865</v>
      </c>
      <c r="BP17" s="9">
        <f t="shared" ref="BP17:CU17" si="38">BO17*EXP(($DA$65*(1-BO17)-1)/$DA$61)</f>
        <v>0.25816091945994218</v>
      </c>
      <c r="BQ17" s="9">
        <f t="shared" si="38"/>
        <v>0.30284671533364077</v>
      </c>
      <c r="BR17" s="9">
        <f t="shared" si="38"/>
        <v>0.34975413532977384</v>
      </c>
      <c r="BS17" s="9">
        <f t="shared" si="38"/>
        <v>0.39734959684789656</v>
      </c>
      <c r="BT17" s="9">
        <f t="shared" si="38"/>
        <v>0.44396428983001296</v>
      </c>
      <c r="BU17" s="9">
        <f t="shared" si="38"/>
        <v>0.4880201175281671</v>
      </c>
      <c r="BV17" s="9">
        <f t="shared" si="38"/>
        <v>0.52823939908784745</v>
      </c>
      <c r="BW17" s="9">
        <f t="shared" si="38"/>
        <v>0.56378095512992621</v>
      </c>
      <c r="BX17" s="9">
        <f t="shared" si="38"/>
        <v>0.59427517183108081</v>
      </c>
      <c r="BY17" s="9">
        <f t="shared" si="38"/>
        <v>0.61976858241583332</v>
      </c>
      <c r="BZ17" s="9">
        <f t="shared" si="38"/>
        <v>0.64061403773297432</v>
      </c>
      <c r="CA17" s="9">
        <f t="shared" si="38"/>
        <v>0.65734713133069844</v>
      </c>
      <c r="CB17" s="9">
        <f t="shared" si="38"/>
        <v>0.67057847887643784</v>
      </c>
      <c r="CC17" s="9">
        <f t="shared" si="38"/>
        <v>0.68091553905132696</v>
      </c>
      <c r="CD17" s="9">
        <f t="shared" si="38"/>
        <v>0.68891495776775191</v>
      </c>
      <c r="CE17" s="9">
        <f t="shared" si="38"/>
        <v>0.69505960166779646</v>
      </c>
      <c r="CF17" s="9">
        <f t="shared" si="38"/>
        <v>0.69975252659461651</v>
      </c>
      <c r="CG17" s="9">
        <f t="shared" si="38"/>
        <v>0.70332096672456157</v>
      </c>
      <c r="CH17" s="9">
        <f t="shared" si="38"/>
        <v>0.70602526038671631</v>
      </c>
      <c r="CI17" s="9">
        <f t="shared" si="38"/>
        <v>0.70806944518453863</v>
      </c>
      <c r="CJ17" s="9">
        <f t="shared" si="38"/>
        <v>0.70961166485011362</v>
      </c>
      <c r="CK17" s="9">
        <f t="shared" si="38"/>
        <v>0.71077348090905934</v>
      </c>
      <c r="CL17" s="9">
        <f t="shared" si="38"/>
        <v>0.71164775898598742</v>
      </c>
      <c r="CM17" s="9">
        <f t="shared" si="38"/>
        <v>0.71230511564492427</v>
      </c>
      <c r="CN17" s="9">
        <f t="shared" si="38"/>
        <v>0.71279906352018585</v>
      </c>
      <c r="CO17" s="9">
        <f t="shared" si="38"/>
        <v>0.71317004917459204</v>
      </c>
      <c r="CP17" s="9">
        <f t="shared" si="38"/>
        <v>0.71344858418237278</v>
      </c>
      <c r="CQ17" s="9">
        <f t="shared" si="38"/>
        <v>0.71365765205930631</v>
      </c>
      <c r="CR17" s="9">
        <f t="shared" si="38"/>
        <v>0.71381454679796075</v>
      </c>
      <c r="CS17" s="9">
        <f t="shared" si="38"/>
        <v>0.71393227067689302</v>
      </c>
      <c r="CT17" s="9">
        <f t="shared" si="38"/>
        <v>0.71402059331913892</v>
      </c>
      <c r="CU17" s="9">
        <f t="shared" si="38"/>
        <v>0.71408685203369127</v>
      </c>
      <c r="CV17" s="9">
        <f t="shared" ref="CV17:EA17" si="39">CU17*EXP(($DA$65*(1-CU17)-1)/$DA$61)</f>
        <v>0.71413655548523314</v>
      </c>
      <c r="CW17" s="9">
        <f t="shared" si="39"/>
        <v>0.71417383837161064</v>
      </c>
      <c r="CX17" s="9">
        <f t="shared" si="39"/>
        <v>0.71420180351696549</v>
      </c>
      <c r="CY17" s="9">
        <f t="shared" si="39"/>
        <v>0.71422277905280807</v>
      </c>
      <c r="CZ17" s="9">
        <f t="shared" si="39"/>
        <v>0.71423851164801222</v>
      </c>
      <c r="DA17" s="9">
        <f t="shared" si="39"/>
        <v>0.71425031162507957</v>
      </c>
      <c r="DB17" s="9">
        <f t="shared" si="39"/>
        <v>0.71425916190639782</v>
      </c>
      <c r="DC17" s="9">
        <f t="shared" si="39"/>
        <v>0.7142657997853108</v>
      </c>
      <c r="DD17" s="9">
        <f t="shared" si="39"/>
        <v>0.71427077828895635</v>
      </c>
      <c r="DE17" s="9">
        <f t="shared" si="39"/>
        <v>0.7142745122198263</v>
      </c>
      <c r="DF17" s="9">
        <f t="shared" si="39"/>
        <v>0.71427731269786798</v>
      </c>
      <c r="DG17" s="9">
        <f t="shared" si="39"/>
        <v>0.71427941307321241</v>
      </c>
      <c r="DH17" s="9">
        <f t="shared" si="39"/>
        <v>0.71428098836417808</v>
      </c>
      <c r="DI17" s="9">
        <f t="shared" si="39"/>
        <v>0.71428216983772219</v>
      </c>
      <c r="DJ17" s="9">
        <f t="shared" si="39"/>
        <v>0.71428305594587271</v>
      </c>
      <c r="DK17" s="9">
        <f t="shared" si="39"/>
        <v>0.71428372052866884</v>
      </c>
      <c r="DL17" s="9">
        <f t="shared" si="39"/>
        <v>0.7142842189667129</v>
      </c>
      <c r="DM17" s="9">
        <f t="shared" si="39"/>
        <v>0.71428459279577849</v>
      </c>
      <c r="DN17" s="9">
        <f t="shared" si="39"/>
        <v>0.71428487316787725</v>
      </c>
      <c r="DO17" s="9">
        <f t="shared" si="39"/>
        <v>0.71428508344711983</v>
      </c>
      <c r="DP17" s="9">
        <f t="shared" si="39"/>
        <v>0.71428524115664649</v>
      </c>
      <c r="DQ17" s="9">
        <f t="shared" si="39"/>
        <v>0.71428535943884486</v>
      </c>
      <c r="DR17" s="9">
        <f t="shared" si="39"/>
        <v>0.71428544815052364</v>
      </c>
      <c r="DS17" s="9">
        <f t="shared" si="39"/>
        <v>0.71428551468429957</v>
      </c>
      <c r="DT17" s="9">
        <f t="shared" si="39"/>
        <v>0.7142855645846411</v>
      </c>
      <c r="DU17" s="9">
        <f t="shared" si="39"/>
        <v>0.71428560200990243</v>
      </c>
      <c r="DV17" s="9">
        <f t="shared" si="39"/>
        <v>0.71428563007885149</v>
      </c>
      <c r="DW17" s="9">
        <f t="shared" si="39"/>
        <v>0.71428565113056508</v>
      </c>
      <c r="DX17" s="9">
        <f t="shared" si="39"/>
        <v>0.71428566691935114</v>
      </c>
      <c r="DY17" s="9">
        <f t="shared" si="39"/>
        <v>0.71428567876094118</v>
      </c>
      <c r="DZ17" s="9">
        <f t="shared" si="39"/>
        <v>0.71428568764213418</v>
      </c>
      <c r="EA17" s="9">
        <f t="shared" si="39"/>
        <v>0.71428569430302891</v>
      </c>
      <c r="EB17" s="9">
        <f t="shared" ref="EB17:EG17" si="40">EA17*EXP(($DA$65*(1-EA17)-1)/$DA$61)</f>
        <v>0.71428569929870012</v>
      </c>
      <c r="EC17" s="9">
        <f t="shared" si="40"/>
        <v>0.71428570304545358</v>
      </c>
      <c r="ED17" s="9">
        <f t="shared" si="40"/>
        <v>0.71428570585551876</v>
      </c>
      <c r="EE17" s="9">
        <f t="shared" si="40"/>
        <v>0.71428570796306767</v>
      </c>
      <c r="EF17" s="9">
        <f t="shared" si="40"/>
        <v>0.71428570954372927</v>
      </c>
      <c r="EG17" s="9">
        <f t="shared" si="40"/>
        <v>0.71428571072922553</v>
      </c>
    </row>
    <row r="18" spans="1:137" s="9" customFormat="1" x14ac:dyDescent="0.25">
      <c r="A18" s="9" t="s">
        <v>10</v>
      </c>
      <c r="BH18" s="9">
        <f>BH17</f>
        <v>4.8687436947574506E-2</v>
      </c>
      <c r="BI18" s="9">
        <f t="shared" ref="BI18:CN18" si="41">BH18*EXP(($DA$66*(1-BH18)-1)/$DA$61)</f>
        <v>5.6416535320700373E-2</v>
      </c>
      <c r="BJ18" s="9">
        <f t="shared" si="41"/>
        <v>6.5241384279887099E-2</v>
      </c>
      <c r="BK18" s="9">
        <f t="shared" si="41"/>
        <v>7.527373249381919E-2</v>
      </c>
      <c r="BL18" s="9">
        <f t="shared" si="41"/>
        <v>8.6622540571482096E-2</v>
      </c>
      <c r="BM18" s="9">
        <f t="shared" si="41"/>
        <v>9.9388678112578593E-2</v>
      </c>
      <c r="BN18" s="9">
        <f t="shared" si="41"/>
        <v>0.11365836475226639</v>
      </c>
      <c r="BO18" s="9">
        <f t="shared" si="41"/>
        <v>0.12949547957095819</v>
      </c>
      <c r="BP18" s="9">
        <f t="shared" si="41"/>
        <v>0.14693306589776656</v>
      </c>
      <c r="BQ18" s="9">
        <f t="shared" si="41"/>
        <v>0.1659646065253402</v>
      </c>
      <c r="BR18" s="9">
        <f t="shared" si="41"/>
        <v>0.18653590752987845</v>
      </c>
      <c r="BS18" s="9">
        <f t="shared" si="41"/>
        <v>0.20853865469292476</v>
      </c>
      <c r="BT18" s="9">
        <f t="shared" si="41"/>
        <v>0.23180682362956248</v>
      </c>
      <c r="BU18" s="9">
        <f t="shared" si="41"/>
        <v>0.25611705700645288</v>
      </c>
      <c r="BV18" s="9">
        <f t="shared" si="41"/>
        <v>0.28119381342737876</v>
      </c>
      <c r="BW18" s="9">
        <f t="shared" si="41"/>
        <v>0.30671953632932375</v>
      </c>
      <c r="BX18" s="9">
        <f t="shared" si="41"/>
        <v>0.33234935446269348</v>
      </c>
      <c r="BY18" s="9">
        <f t="shared" si="41"/>
        <v>0.35772904989589571</v>
      </c>
      <c r="BZ18" s="9">
        <f t="shared" si="41"/>
        <v>0.38251440129820108</v>
      </c>
      <c r="CA18" s="9">
        <f t="shared" si="41"/>
        <v>0.4063897029334041</v>
      </c>
      <c r="CB18" s="9">
        <f t="shared" si="41"/>
        <v>0.42908337008530284</v>
      </c>
      <c r="CC18" s="9">
        <f t="shared" si="41"/>
        <v>0.45037904916868021</v>
      </c>
      <c r="CD18" s="9">
        <f t="shared" si="41"/>
        <v>0.47012142241590504</v>
      </c>
      <c r="CE18" s="9">
        <f t="shared" si="41"/>
        <v>0.48821673535194732</v>
      </c>
      <c r="CF18" s="9">
        <f t="shared" si="41"/>
        <v>0.50462878808858136</v>
      </c>
      <c r="CG18" s="9">
        <f t="shared" si="41"/>
        <v>0.51937159050752613</v>
      </c>
      <c r="CH18" s="9">
        <f t="shared" si="41"/>
        <v>0.53250004785374339</v>
      </c>
      <c r="CI18" s="9">
        <f t="shared" si="41"/>
        <v>0.54409995729680716</v>
      </c>
      <c r="CJ18" s="9">
        <f t="shared" si="41"/>
        <v>0.55427834374737817</v>
      </c>
      <c r="CK18" s="9">
        <f t="shared" si="41"/>
        <v>0.56315483986851411</v>
      </c>
      <c r="CL18" s="9">
        <f t="shared" si="41"/>
        <v>0.57085449845738057</v>
      </c>
      <c r="CM18" s="9">
        <f t="shared" si="41"/>
        <v>0.57750216353597206</v>
      </c>
      <c r="CN18" s="9">
        <f t="shared" si="41"/>
        <v>0.58321833933763256</v>
      </c>
      <c r="CO18" s="9">
        <f t="shared" ref="CO18:DT18" si="42">CN18*EXP(($DA$66*(1-CN18)-1)/$DA$61)</f>
        <v>0.58811638267024624</v>
      </c>
      <c r="CP18" s="9">
        <f t="shared" si="42"/>
        <v>0.59230079086747156</v>
      </c>
      <c r="CQ18" s="9">
        <f t="shared" si="42"/>
        <v>0.59586634758815793</v>
      </c>
      <c r="CR18" s="9">
        <f t="shared" si="42"/>
        <v>0.59889790580684477</v>
      </c>
      <c r="CS18" s="9">
        <f t="shared" si="42"/>
        <v>0.60147061840935123</v>
      </c>
      <c r="CT18" s="9">
        <f t="shared" si="42"/>
        <v>0.60365046267200206</v>
      </c>
      <c r="CU18" s="9">
        <f t="shared" si="42"/>
        <v>0.60549493982592972</v>
      </c>
      <c r="CV18" s="9">
        <f t="shared" si="42"/>
        <v>0.6070538618191621</v>
      </c>
      <c r="CW18" s="9">
        <f t="shared" si="42"/>
        <v>0.60837016304827018</v>
      </c>
      <c r="CX18" s="9">
        <f t="shared" si="42"/>
        <v>0.60948069512412473</v>
      </c>
      <c r="CY18" s="9">
        <f t="shared" si="42"/>
        <v>0.61041697815685014</v>
      </c>
      <c r="CZ18" s="9">
        <f t="shared" si="42"/>
        <v>0.61120589335030073</v>
      </c>
      <c r="DA18" s="9">
        <f t="shared" si="42"/>
        <v>0.61187030969725531</v>
      </c>
      <c r="DB18" s="9">
        <f t="shared" si="42"/>
        <v>0.61242964301563141</v>
      </c>
      <c r="DC18" s="9">
        <f t="shared" si="42"/>
        <v>0.61290034910752711</v>
      </c>
      <c r="DD18" s="9">
        <f t="shared" si="42"/>
        <v>0.61329635497949464</v>
      </c>
      <c r="DE18" s="9">
        <f t="shared" si="42"/>
        <v>0.61362943324197561</v>
      </c>
      <c r="DF18" s="9">
        <f t="shared" si="42"/>
        <v>0.61390952531684417</v>
      </c>
      <c r="DG18" s="9">
        <f t="shared" si="42"/>
        <v>0.61414501915191722</v>
      </c>
      <c r="DH18" s="9">
        <f t="shared" si="42"/>
        <v>0.61434298693375722</v>
      </c>
      <c r="DI18" s="9">
        <f t="shared" si="42"/>
        <v>0.61450938792016196</v>
      </c>
      <c r="DJ18" s="9">
        <f t="shared" si="42"/>
        <v>0.6146492410602914</v>
      </c>
      <c r="DK18" s="9">
        <f t="shared" si="42"/>
        <v>0.61476677158598303</v>
      </c>
      <c r="DL18" s="9">
        <f t="shared" si="42"/>
        <v>0.61486553527617172</v>
      </c>
      <c r="DM18" s="9">
        <f t="shared" si="42"/>
        <v>0.61494852363800445</v>
      </c>
      <c r="DN18" s="9">
        <f t="shared" si="42"/>
        <v>0.61501825282470646</v>
      </c>
      <c r="DO18" s="9">
        <f t="shared" si="42"/>
        <v>0.61507683872692953</v>
      </c>
      <c r="DP18" s="9">
        <f t="shared" si="42"/>
        <v>0.61512606033265449</v>
      </c>
      <c r="DQ18" s="9">
        <f t="shared" si="42"/>
        <v>0.61516741314972412</v>
      </c>
      <c r="DR18" s="9">
        <f t="shared" si="42"/>
        <v>0.61520215422228564</v>
      </c>
      <c r="DS18" s="9">
        <f t="shared" si="42"/>
        <v>0.61523134004459956</v>
      </c>
      <c r="DT18" s="9">
        <f t="shared" si="42"/>
        <v>0.61525585847928232</v>
      </c>
      <c r="DU18" s="9">
        <f t="shared" ref="DU18:EG18" si="43">DT18*EXP(($DA$66*(1-DT18)-1)/$DA$61)</f>
        <v>0.61527645561852817</v>
      </c>
      <c r="DV18" s="9">
        <f t="shared" si="43"/>
        <v>0.615293758382772</v>
      </c>
      <c r="DW18" s="9">
        <f t="shared" si="43"/>
        <v>0.61530829352844818</v>
      </c>
      <c r="DX18" s="9">
        <f t="shared" si="43"/>
        <v>0.61532050363207458</v>
      </c>
      <c r="DY18" s="9">
        <f t="shared" si="43"/>
        <v>0.61533076052928493</v>
      </c>
      <c r="DZ18" s="9">
        <f t="shared" si="43"/>
        <v>0.61533937661237015</v>
      </c>
      <c r="EA18" s="9">
        <f t="shared" si="43"/>
        <v>0.61534661432639248</v>
      </c>
      <c r="EB18" s="9">
        <f t="shared" si="43"/>
        <v>0.61535269415028238</v>
      </c>
      <c r="EC18" s="9">
        <f t="shared" si="43"/>
        <v>0.61535780130403805</v>
      </c>
      <c r="ED18" s="9">
        <f t="shared" si="43"/>
        <v>0.61536209138494624</v>
      </c>
      <c r="EE18" s="9">
        <f t="shared" si="43"/>
        <v>0.61536569510353945</v>
      </c>
      <c r="EF18" s="9">
        <f t="shared" si="43"/>
        <v>0.61536872226288331</v>
      </c>
      <c r="EG18" s="9">
        <f t="shared" si="43"/>
        <v>0.61537126510194051</v>
      </c>
    </row>
    <row r="19" spans="1:137" s="9" customFormat="1" x14ac:dyDescent="0.25">
      <c r="A19" s="9" t="s">
        <v>11</v>
      </c>
      <c r="BP19" s="9">
        <f>BP18</f>
        <v>0.14693306589776656</v>
      </c>
      <c r="BQ19" s="9">
        <f t="shared" ref="BQ19:CV19" si="44">BP19*EXP(($DA$67*(1-BP19)-1)/$DA$61)</f>
        <v>0.15849276371481125</v>
      </c>
      <c r="BR19" s="9">
        <f t="shared" si="44"/>
        <v>0.17055527336627552</v>
      </c>
      <c r="BS19" s="9">
        <f t="shared" si="44"/>
        <v>0.18308033431442436</v>
      </c>
      <c r="BT19" s="9">
        <f t="shared" si="44"/>
        <v>0.19601878431330463</v>
      </c>
      <c r="BU19" s="9">
        <f t="shared" si="44"/>
        <v>0.20931297573615074</v>
      </c>
      <c r="BV19" s="9">
        <f t="shared" si="44"/>
        <v>0.22289752805482305</v>
      </c>
      <c r="BW19" s="9">
        <f t="shared" si="44"/>
        <v>0.23670041259262309</v>
      </c>
      <c r="BX19" s="9">
        <f t="shared" si="44"/>
        <v>0.25064434312354011</v>
      </c>
      <c r="BY19" s="9">
        <f t="shared" si="44"/>
        <v>0.26464842312485537</v>
      </c>
      <c r="BZ19" s="9">
        <f t="shared" si="44"/>
        <v>0.27862997992995275</v>
      </c>
      <c r="CA19" s="9">
        <f t="shared" si="44"/>
        <v>0.2925065000783858</v>
      </c>
      <c r="CB19" s="9">
        <f t="shared" si="44"/>
        <v>0.30619757082566534</v>
      </c>
      <c r="CC19" s="9">
        <f t="shared" si="44"/>
        <v>0.31962673131666508</v>
      </c>
      <c r="CD19" s="9">
        <f t="shared" si="44"/>
        <v>0.33272314362763372</v>
      </c>
      <c r="CE19" s="9">
        <f t="shared" si="44"/>
        <v>0.34542300798388298</v>
      </c>
      <c r="CF19" s="9">
        <f t="shared" si="44"/>
        <v>0.35767066628335803</v>
      </c>
      <c r="CG19" s="9">
        <f t="shared" si="44"/>
        <v>0.36941936128084091</v>
      </c>
      <c r="CH19" s="9">
        <f t="shared" si="44"/>
        <v>0.38063164283332634</v>
      </c>
      <c r="CI19" s="9">
        <f t="shared" si="44"/>
        <v>0.39127943502838736</v>
      </c>
      <c r="CJ19" s="9">
        <f t="shared" si="44"/>
        <v>0.40134379683468951</v>
      </c>
      <c r="CK19" s="9">
        <f t="shared" si="44"/>
        <v>0.41081442282731212</v>
      </c>
      <c r="CL19" s="9">
        <f t="shared" si="44"/>
        <v>0.41968893900182608</v>
      </c>
      <c r="CM19" s="9">
        <f t="shared" si="44"/>
        <v>0.42797205184549236</v>
      </c>
      <c r="CN19" s="9">
        <f t="shared" si="44"/>
        <v>0.43567460736829822</v>
      </c>
      <c r="CO19" s="9">
        <f t="shared" si="44"/>
        <v>0.44281261173942499</v>
      </c>
      <c r="CP19" s="9">
        <f t="shared" si="44"/>
        <v>0.44940625769395248</v>
      </c>
      <c r="CQ19" s="9">
        <f t="shared" si="44"/>
        <v>0.45547899210565929</v>
      </c>
      <c r="CR19" s="9">
        <f t="shared" si="44"/>
        <v>0.46105665104602456</v>
      </c>
      <c r="CS19" s="9">
        <f t="shared" si="44"/>
        <v>0.46616668002644807</v>
      </c>
      <c r="CT19" s="9">
        <f t="shared" si="44"/>
        <v>0.47083744946803363</v>
      </c>
      <c r="CU19" s="9">
        <f t="shared" si="44"/>
        <v>0.4750976690529824</v>
      </c>
      <c r="CV19" s="9">
        <f t="shared" si="44"/>
        <v>0.47897589958768338</v>
      </c>
      <c r="CW19" s="9">
        <f t="shared" ref="CW19:EG19" si="45">CV19*EXP(($DA$67*(1-CV19)-1)/$DA$61)</f>
        <v>0.48250015731327972</v>
      </c>
      <c r="CX19" s="9">
        <f t="shared" si="45"/>
        <v>0.48569760310489479</v>
      </c>
      <c r="CY19" s="9">
        <f t="shared" si="45"/>
        <v>0.48859430752414817</v>
      </c>
      <c r="CZ19" s="9">
        <f t="shared" si="45"/>
        <v>0.49121508203035608</v>
      </c>
      <c r="DA19" s="9">
        <f t="shared" si="45"/>
        <v>0.49358336661740404</v>
      </c>
      <c r="DB19" s="9">
        <f t="shared" si="45"/>
        <v>0.49572116454810178</v>
      </c>
      <c r="DC19" s="9">
        <f t="shared" si="45"/>
        <v>0.49764901555488655</v>
      </c>
      <c r="DD19" s="9">
        <f t="shared" si="45"/>
        <v>0.49938599974318865</v>
      </c>
      <c r="DE19" s="9">
        <f t="shared" si="45"/>
        <v>0.50094976537798408</v>
      </c>
      <c r="DF19" s="9">
        <f t="shared" si="45"/>
        <v>0.50235657468670247</v>
      </c>
      <c r="DG19" s="9">
        <f t="shared" si="45"/>
        <v>0.5036213627256928</v>
      </c>
      <c r="DH19" s="9">
        <f t="shared" si="45"/>
        <v>0.50475780520303681</v>
      </c>
      <c r="DI19" s="9">
        <f t="shared" si="45"/>
        <v>0.50577839191093332</v>
      </c>
      <c r="DJ19" s="9">
        <f t="shared" si="45"/>
        <v>0.5066945030892136</v>
      </c>
      <c r="DK19" s="9">
        <f t="shared" si="45"/>
        <v>0.50751648661761728</v>
      </c>
      <c r="DL19" s="9">
        <f t="shared" si="45"/>
        <v>0.50825373442259836</v>
      </c>
      <c r="DM19" s="9">
        <f t="shared" si="45"/>
        <v>0.50891475689170895</v>
      </c>
      <c r="DN19" s="9">
        <f t="shared" si="45"/>
        <v>0.50950725442349842</v>
      </c>
      <c r="DO19" s="9">
        <f t="shared" si="45"/>
        <v>0.51003818551234881</v>
      </c>
      <c r="DP19" s="9">
        <f t="shared" si="45"/>
        <v>0.51051383098459502</v>
      </c>
      <c r="DQ19" s="9">
        <f t="shared" si="45"/>
        <v>0.51093985417298193</v>
      </c>
      <c r="DR19" s="9">
        <f t="shared" si="45"/>
        <v>0.51132135694858738</v>
      </c>
      <c r="DS19" s="9">
        <f t="shared" si="45"/>
        <v>0.51166293162953025</v>
      </c>
      <c r="DT19" s="9">
        <f t="shared" si="45"/>
        <v>0.51196870885997348</v>
      </c>
      <c r="DU19" s="9">
        <f t="shared" si="45"/>
        <v>0.51224240160614909</v>
      </c>
      <c r="DV19" s="9">
        <f t="shared" si="45"/>
        <v>0.5124873454526423</v>
      </c>
      <c r="DW19" s="9">
        <f t="shared" si="45"/>
        <v>0.51270653540552991</v>
      </c>
      <c r="DX19" s="9">
        <f t="shared" si="45"/>
        <v>0.51290265942211033</v>
      </c>
      <c r="DY19" s="9">
        <f t="shared" si="45"/>
        <v>0.51307812889229054</v>
      </c>
      <c r="DZ19" s="9">
        <f t="shared" si="45"/>
        <v>0.51323510629616231</v>
      </c>
      <c r="EA19" s="9">
        <f t="shared" si="45"/>
        <v>0.51337553025746252</v>
      </c>
      <c r="EB19" s="9">
        <f t="shared" si="45"/>
        <v>0.51350113820471044</v>
      </c>
      <c r="EC19" s="9">
        <f t="shared" si="45"/>
        <v>0.51361348684183439</v>
      </c>
      <c r="ED19" s="9">
        <f t="shared" si="45"/>
        <v>0.51371397061879209</v>
      </c>
      <c r="EE19" s="9">
        <f t="shared" si="45"/>
        <v>0.51380383838064292</v>
      </c>
      <c r="EF19" s="9">
        <f t="shared" si="45"/>
        <v>0.51388420836118875</v>
      </c>
      <c r="EG19" s="9">
        <f t="shared" si="45"/>
        <v>0.51395608167499052</v>
      </c>
    </row>
    <row r="21" spans="1:137" x14ac:dyDescent="0.25">
      <c r="A21" s="9" t="s">
        <v>54</v>
      </c>
      <c r="AI21">
        <f>DA65</f>
        <v>3.5</v>
      </c>
      <c r="AJ21">
        <f t="shared" ref="AJ21:BO21" si="46">LN(AJ9/AI9)*10+1</f>
        <v>3.4996500000000008</v>
      </c>
      <c r="AK21">
        <f t="shared" si="46"/>
        <v>3.499550606833195</v>
      </c>
      <c r="AL21">
        <f t="shared" si="46"/>
        <v>3.4994229936825891</v>
      </c>
      <c r="AM21">
        <f t="shared" si="46"/>
        <v>3.4992591519714873</v>
      </c>
      <c r="AN21">
        <f t="shared" si="46"/>
        <v>3.4990488027733559</v>
      </c>
      <c r="AO21">
        <f t="shared" si="46"/>
        <v>3.498778754754742</v>
      </c>
      <c r="AP21">
        <f t="shared" si="46"/>
        <v>3.4984320815580658</v>
      </c>
      <c r="AQ21">
        <f t="shared" si="46"/>
        <v>3.4979870685052483</v>
      </c>
      <c r="AR21">
        <f t="shared" si="46"/>
        <v>3.4974158650197125</v>
      </c>
      <c r="AS21">
        <f t="shared" si="46"/>
        <v>3.4966827623349177</v>
      </c>
      <c r="AT21">
        <f t="shared" si="46"/>
        <v>3.4957419952405182</v>
      </c>
      <c r="AU21">
        <f t="shared" si="46"/>
        <v>3.4945349411845861</v>
      </c>
      <c r="AV21">
        <f t="shared" si="46"/>
        <v>3.4929865595113325</v>
      </c>
      <c r="AW21">
        <f t="shared" si="46"/>
        <v>3.4910008778486659</v>
      </c>
      <c r="AX21">
        <f t="shared" si="46"/>
        <v>3.4884552923293604</v>
      </c>
      <c r="AY21">
        <f t="shared" si="46"/>
        <v>3.4851934055740257</v>
      </c>
      <c r="AZ21">
        <f t="shared" si="46"/>
        <v>3.4810160859540407</v>
      </c>
      <c r="BA21">
        <f t="shared" si="46"/>
        <v>3.4756704028232805</v>
      </c>
      <c r="BB21">
        <f t="shared" si="46"/>
        <v>3.4688360916898802</v>
      </c>
      <c r="BC21">
        <f t="shared" si="46"/>
        <v>3.4601092586955851</v>
      </c>
      <c r="BD21">
        <f t="shared" si="46"/>
        <v>3.4489831905575605</v>
      </c>
      <c r="BE21">
        <f t="shared" si="46"/>
        <v>3.4348264641682165</v>
      </c>
      <c r="BF21">
        <f t="shared" si="46"/>
        <v>3.4168591513875293</v>
      </c>
      <c r="BG21">
        <f t="shared" si="46"/>
        <v>3.3941289275753173</v>
      </c>
      <c r="BH21">
        <f t="shared" si="46"/>
        <v>3.3654904838345376</v>
      </c>
      <c r="BI21">
        <f t="shared" si="46"/>
        <v>2.4734126639363061</v>
      </c>
      <c r="BJ21">
        <f t="shared" si="46"/>
        <v>2.4533170081661764</v>
      </c>
      <c r="BK21">
        <f t="shared" si="46"/>
        <v>2.4303724008722929</v>
      </c>
      <c r="BL21">
        <f t="shared" si="46"/>
        <v>2.4042882955160696</v>
      </c>
      <c r="BM21">
        <f t="shared" si="46"/>
        <v>2.3747813945141463</v>
      </c>
      <c r="BN21">
        <f t="shared" si="46"/>
        <v>2.3415894369072965</v>
      </c>
      <c r="BO21">
        <f t="shared" si="46"/>
        <v>2.3044882516441074</v>
      </c>
      <c r="BP21">
        <f t="shared" ref="BP21:CU21" si="47">LN(BP9/BO9)*10+1</f>
        <v>2.2633117531155094</v>
      </c>
      <c r="BQ21">
        <f t="shared" si="47"/>
        <v>1.7573178842506003</v>
      </c>
      <c r="BR21">
        <f t="shared" si="47"/>
        <v>1.7335049067474892</v>
      </c>
      <c r="BS21">
        <f t="shared" si="47"/>
        <v>1.7086561368654722</v>
      </c>
      <c r="BT21">
        <f t="shared" si="47"/>
        <v>1.6828545113122853</v>
      </c>
      <c r="BU21">
        <f t="shared" si="47"/>
        <v>1.656201304314592</v>
      </c>
      <c r="BV21">
        <f t="shared" si="47"/>
        <v>1.6288152699835292</v>
      </c>
      <c r="BW21">
        <f t="shared" si="47"/>
        <v>1.600831092207065</v>
      </c>
      <c r="BX21">
        <f t="shared" si="47"/>
        <v>1.5723971500591976</v>
      </c>
      <c r="BY21">
        <f t="shared" si="47"/>
        <v>1.5436726531655065</v>
      </c>
      <c r="BZ21">
        <f t="shared" si="47"/>
        <v>1.3089258068377576</v>
      </c>
      <c r="CA21">
        <f t="shared" si="47"/>
        <v>1.2941459914067077</v>
      </c>
      <c r="CB21">
        <f t="shared" si="47"/>
        <v>1.2796425294503093</v>
      </c>
      <c r="CC21">
        <f t="shared" si="47"/>
        <v>1.2654529304898157</v>
      </c>
      <c r="CD21">
        <f t="shared" si="47"/>
        <v>1.2516112244607007</v>
      </c>
      <c r="CE21">
        <f t="shared" si="47"/>
        <v>1.2381477013893925</v>
      </c>
      <c r="CF21">
        <f t="shared" si="47"/>
        <v>1.2250887324634805</v>
      </c>
      <c r="CG21">
        <f t="shared" si="47"/>
        <v>1.2124566716830287</v>
      </c>
      <c r="CH21">
        <f t="shared" si="47"/>
        <v>1.2002698346874687</v>
      </c>
      <c r="CI21">
        <f t="shared" si="47"/>
        <v>1.1885425491359016</v>
      </c>
      <c r="CJ21">
        <f t="shared" si="47"/>
        <v>1.1772852692534252</v>
      </c>
      <c r="CK21">
        <f t="shared" si="47"/>
        <v>1.1665047458806375</v>
      </c>
      <c r="CL21">
        <f t="shared" si="47"/>
        <v>1.1562042425812153</v>
      </c>
      <c r="CM21">
        <f t="shared" si="47"/>
        <v>1.1463837880466414</v>
      </c>
      <c r="CN21">
        <f t="shared" si="47"/>
        <v>1.1370404551379321</v>
      </c>
      <c r="CO21">
        <f t="shared" si="47"/>
        <v>1.1281686573551508</v>
      </c>
      <c r="CP21">
        <f t="shared" si="47"/>
        <v>1.1197604542515569</v>
      </c>
      <c r="CQ21">
        <f t="shared" si="47"/>
        <v>1.1118058582327668</v>
      </c>
      <c r="CR21">
        <f t="shared" si="47"/>
        <v>1.1042931362283599</v>
      </c>
      <c r="CS21">
        <f t="shared" si="47"/>
        <v>1.0972091008266274</v>
      </c>
      <c r="CT21">
        <f t="shared" si="47"/>
        <v>1.0905393865659445</v>
      </c>
      <c r="CU21">
        <f t="shared" si="47"/>
        <v>1.08426870813273</v>
      </c>
      <c r="CV21">
        <f t="shared" ref="CV21:EA21" si="48">LN(CV9/CU9)*10+1</f>
        <v>1.0783810981921758</v>
      </c>
      <c r="CW21">
        <f t="shared" si="48"/>
        <v>1.0728601234509076</v>
      </c>
      <c r="CX21">
        <f t="shared" si="48"/>
        <v>1.0676890783070982</v>
      </c>
      <c r="CY21">
        <f t="shared" si="48"/>
        <v>1.0628511560785461</v>
      </c>
      <c r="CZ21">
        <f t="shared" si="48"/>
        <v>1.0583295983142842</v>
      </c>
      <c r="DA21">
        <f t="shared" si="48"/>
        <v>1.0541078230970202</v>
      </c>
      <c r="DB21">
        <f t="shared" si="48"/>
        <v>1.0501695335420491</v>
      </c>
      <c r="DC21">
        <f t="shared" si="48"/>
        <v>1.0464988079049922</v>
      </c>
      <c r="DD21">
        <f t="shared" si="48"/>
        <v>1.0430801728389343</v>
      </c>
      <c r="DE21">
        <f t="shared" si="48"/>
        <v>1.0398986614040311</v>
      </c>
      <c r="DF21">
        <f t="shared" si="48"/>
        <v>1.0369398574419335</v>
      </c>
      <c r="DG21">
        <f t="shared" si="48"/>
        <v>1.0341899278949931</v>
      </c>
      <c r="DH21">
        <f t="shared" si="48"/>
        <v>1.0316356445862171</v>
      </c>
      <c r="DI21">
        <f t="shared" si="48"/>
        <v>1.0292643968895094</v>
      </c>
      <c r="DJ21">
        <f t="shared" si="48"/>
        <v>1.0270641966181784</v>
      </c>
      <c r="DK21">
        <f t="shared" si="48"/>
        <v>1.0250236763492506</v>
      </c>
      <c r="DL21">
        <f t="shared" si="48"/>
        <v>1.0231320822870029</v>
      </c>
      <c r="DM21">
        <f t="shared" si="48"/>
        <v>1.0213792626549127</v>
      </c>
      <c r="DN21">
        <f t="shared" si="48"/>
        <v>1.0197556524940168</v>
      </c>
      <c r="DO21">
        <f t="shared" si="48"/>
        <v>1.0182522556397016</v>
      </c>
      <c r="DP21">
        <f t="shared" si="48"/>
        <v>1.0168606245494232</v>
      </c>
      <c r="DQ21">
        <f t="shared" si="48"/>
        <v>1.015572838561863</v>
      </c>
      <c r="DR21">
        <f t="shared" si="48"/>
        <v>1.0143814810840075</v>
      </c>
      <c r="DS21">
        <f t="shared" si="48"/>
        <v>1.0132796161266828</v>
      </c>
      <c r="DT21">
        <f t="shared" si="48"/>
        <v>1.0122607645410799</v>
      </c>
      <c r="DU21">
        <f t="shared" si="48"/>
        <v>1.0113188802485027</v>
      </c>
      <c r="DV21">
        <f t="shared" si="48"/>
        <v>1.0104483267025046</v>
      </c>
      <c r="DW21">
        <f t="shared" si="48"/>
        <v>1.0096438537761845</v>
      </c>
      <c r="DX21">
        <f t="shared" si="48"/>
        <v>1.0089005752273335</v>
      </c>
      <c r="DY21">
        <f t="shared" si="48"/>
        <v>1.0082139468594962</v>
      </c>
      <c r="DZ21">
        <f t="shared" si="48"/>
        <v>1.0075797454675872</v>
      </c>
      <c r="EA21">
        <f t="shared" si="48"/>
        <v>1.0069940486316451</v>
      </c>
      <c r="EB21">
        <f t="shared" ref="EB21:EG21" si="49">LN(EB9/EA9)*10+1</f>
        <v>1.0064532154013539</v>
      </c>
      <c r="EC21">
        <f t="shared" si="49"/>
        <v>1.005953867896427</v>
      </c>
      <c r="ED21">
        <f t="shared" si="49"/>
        <v>1.0054928738335291</v>
      </c>
      <c r="EE21">
        <f t="shared" si="49"/>
        <v>1.005067329978574</v>
      </c>
      <c r="EF21">
        <f t="shared" si="49"/>
        <v>1.0046745465137912</v>
      </c>
      <c r="EG21">
        <f t="shared" si="49"/>
        <v>1.0043120323013497</v>
      </c>
    </row>
    <row r="22" spans="1:137" s="12" customFormat="1" x14ac:dyDescent="0.25"/>
    <row r="23" spans="1:137" s="34" customFormat="1" x14ac:dyDescent="0.25">
      <c r="A23" s="34" t="s">
        <v>12</v>
      </c>
      <c r="AW23" s="34">
        <v>2</v>
      </c>
      <c r="AX23" s="34">
        <v>2</v>
      </c>
      <c r="AY23" s="34">
        <v>3</v>
      </c>
      <c r="AZ23" s="34">
        <v>6</v>
      </c>
      <c r="BA23" s="34">
        <v>8</v>
      </c>
      <c r="BB23" s="34">
        <v>9</v>
      </c>
      <c r="BC23" s="34">
        <v>13</v>
      </c>
      <c r="BD23" s="34">
        <v>17</v>
      </c>
      <c r="BE23" s="34">
        <v>26</v>
      </c>
      <c r="BF23" s="34">
        <v>28</v>
      </c>
      <c r="BG23" s="34">
        <v>44</v>
      </c>
      <c r="BH23" s="34">
        <v>68</v>
      </c>
      <c r="BI23" s="34">
        <v>84</v>
      </c>
      <c r="BJ23" s="34">
        <v>94</v>
      </c>
      <c r="BK23" s="34">
        <v>123</v>
      </c>
      <c r="BL23" s="34">
        <v>159</v>
      </c>
      <c r="BM23" s="34">
        <v>206</v>
      </c>
      <c r="BN23" s="34">
        <v>267</v>
      </c>
      <c r="BO23" s="34">
        <v>351</v>
      </c>
      <c r="BP23" s="34">
        <v>433</v>
      </c>
      <c r="BQ23" s="34">
        <v>541</v>
      </c>
      <c r="BR23" s="34">
        <v>645</v>
      </c>
      <c r="BS23" s="34">
        <v>775</v>
      </c>
      <c r="BT23" s="34">
        <v>931</v>
      </c>
      <c r="BU23" s="34">
        <v>1107</v>
      </c>
      <c r="BV23" s="34">
        <v>1275</v>
      </c>
      <c r="BW23" s="34">
        <v>1444</v>
      </c>
      <c r="BX23" s="34">
        <v>1584</v>
      </c>
      <c r="BY23" s="34">
        <v>1810</v>
      </c>
      <c r="BZ23" s="34">
        <v>2016</v>
      </c>
      <c r="CA23" s="34">
        <v>2349</v>
      </c>
      <c r="CB23" s="34">
        <v>2607</v>
      </c>
      <c r="CC23" s="34">
        <v>2736</v>
      </c>
      <c r="CD23" s="34">
        <v>2871</v>
      </c>
      <c r="CE23" s="34">
        <v>3022</v>
      </c>
      <c r="CF23" s="34">
        <v>3194</v>
      </c>
      <c r="CG23" s="34">
        <v>3495</v>
      </c>
      <c r="CH23" s="34">
        <v>3804</v>
      </c>
      <c r="CI23" s="34">
        <v>4052</v>
      </c>
      <c r="CJ23" s="34">
        <v>4352</v>
      </c>
      <c r="CK23" s="34">
        <v>4477</v>
      </c>
      <c r="CL23" s="34">
        <v>4642</v>
      </c>
      <c r="CM23" s="34">
        <v>4862</v>
      </c>
      <c r="CN23" s="34">
        <v>5086</v>
      </c>
      <c r="CO23" s="34">
        <v>5315</v>
      </c>
      <c r="CP23" s="34">
        <v>5575</v>
      </c>
      <c r="CQ23" s="34">
        <v>5760</v>
      </c>
      <c r="CR23" s="34">
        <v>5877</v>
      </c>
      <c r="CS23" s="34">
        <v>5976</v>
      </c>
      <c r="CT23" s="34">
        <v>6126</v>
      </c>
      <c r="CU23" s="34">
        <v>6314</v>
      </c>
      <c r="CV23" s="34">
        <v>6467</v>
      </c>
      <c r="CW23" s="34">
        <v>6623</v>
      </c>
      <c r="CX23" s="34">
        <v>6736</v>
      </c>
      <c r="CY23" s="34">
        <v>6812</v>
      </c>
    </row>
    <row r="24" spans="1:137" s="10" customFormat="1" x14ac:dyDescent="0.25">
      <c r="A24" s="10" t="s">
        <v>26</v>
      </c>
      <c r="AW24" s="10">
        <f>LN(AW23)</f>
        <v>0.69314718055994529</v>
      </c>
      <c r="AX24" s="10">
        <f t="shared" ref="AX24:CW24" si="50">LN(AX23)</f>
        <v>0.69314718055994529</v>
      </c>
      <c r="AY24" s="10">
        <f t="shared" si="50"/>
        <v>1.0986122886681098</v>
      </c>
      <c r="AZ24" s="10">
        <f t="shared" si="50"/>
        <v>1.791759469228055</v>
      </c>
      <c r="BA24" s="10">
        <f t="shared" si="50"/>
        <v>2.0794415416798357</v>
      </c>
      <c r="BB24" s="10">
        <f t="shared" si="50"/>
        <v>2.1972245773362196</v>
      </c>
      <c r="BC24" s="10">
        <f t="shared" si="50"/>
        <v>2.5649493574615367</v>
      </c>
      <c r="BD24" s="10">
        <f t="shared" si="50"/>
        <v>2.8332133440562162</v>
      </c>
      <c r="BE24" s="10">
        <f t="shared" si="50"/>
        <v>3.2580965380214821</v>
      </c>
      <c r="BF24" s="10">
        <f t="shared" si="50"/>
        <v>3.3322045101752038</v>
      </c>
      <c r="BG24" s="10">
        <f t="shared" si="50"/>
        <v>3.784189633918261</v>
      </c>
      <c r="BH24" s="10">
        <f t="shared" si="50"/>
        <v>4.219507705176107</v>
      </c>
      <c r="BI24" s="10">
        <f t="shared" si="50"/>
        <v>4.4308167988433134</v>
      </c>
      <c r="BJ24" s="10">
        <f t="shared" si="50"/>
        <v>4.5432947822700038</v>
      </c>
      <c r="BK24" s="10">
        <f t="shared" si="50"/>
        <v>4.8121843553724171</v>
      </c>
      <c r="BL24" s="10">
        <f t="shared" si="50"/>
        <v>5.0689042022202315</v>
      </c>
      <c r="BM24" s="10">
        <f t="shared" si="50"/>
        <v>5.3278761687895813</v>
      </c>
      <c r="BN24" s="10">
        <f t="shared" si="50"/>
        <v>5.5872486584002496</v>
      </c>
      <c r="BO24" s="10">
        <f t="shared" si="50"/>
        <v>5.8607862234658654</v>
      </c>
      <c r="BP24" s="10">
        <f t="shared" si="50"/>
        <v>6.0707377280024897</v>
      </c>
      <c r="BQ24" s="10">
        <f t="shared" si="50"/>
        <v>6.2934192788464811</v>
      </c>
      <c r="BR24" s="10">
        <f t="shared" si="50"/>
        <v>6.4692503167957724</v>
      </c>
      <c r="BS24" s="10">
        <f t="shared" si="50"/>
        <v>6.6528630293533473</v>
      </c>
      <c r="BT24" s="10">
        <f t="shared" si="50"/>
        <v>6.8362592772770672</v>
      </c>
      <c r="BU24" s="10">
        <f t="shared" si="50"/>
        <v>7.0094089327086371</v>
      </c>
      <c r="BV24" s="10">
        <f t="shared" si="50"/>
        <v>7.1507014575925263</v>
      </c>
      <c r="BW24" s="10">
        <f t="shared" si="50"/>
        <v>7.2751723194527713</v>
      </c>
      <c r="BX24" s="10">
        <f t="shared" si="50"/>
        <v>7.3677085723743714</v>
      </c>
      <c r="BY24" s="10">
        <f t="shared" si="50"/>
        <v>7.5010821242598711</v>
      </c>
      <c r="BZ24" s="10">
        <f t="shared" si="50"/>
        <v>7.6088706291912596</v>
      </c>
      <c r="CA24" s="10">
        <f t="shared" si="50"/>
        <v>7.7617449846589128</v>
      </c>
      <c r="CB24" s="10">
        <f t="shared" si="50"/>
        <v>7.8659554139335022</v>
      </c>
      <c r="CC24" s="10">
        <f t="shared" si="50"/>
        <v>7.914252278742441</v>
      </c>
      <c r="CD24" s="10">
        <f t="shared" si="50"/>
        <v>7.9624156801210644</v>
      </c>
      <c r="CE24" s="10">
        <f t="shared" si="50"/>
        <v>8.0136741428326843</v>
      </c>
      <c r="CF24" s="10">
        <f t="shared" si="50"/>
        <v>8.0690293287749579</v>
      </c>
      <c r="CG24" s="10">
        <f t="shared" si="50"/>
        <v>8.1590886546679098</v>
      </c>
      <c r="CH24" s="10">
        <f t="shared" si="50"/>
        <v>8.2438084236652802</v>
      </c>
      <c r="CI24" s="10">
        <f t="shared" si="50"/>
        <v>8.3069658653685732</v>
      </c>
      <c r="CJ24" s="10">
        <f t="shared" si="50"/>
        <v>8.3783907885357785</v>
      </c>
      <c r="CK24" s="10">
        <f t="shared" si="50"/>
        <v>8.4067084582409652</v>
      </c>
      <c r="CL24" s="10">
        <f t="shared" si="50"/>
        <v>8.4429005868343818</v>
      </c>
      <c r="CM24" s="10">
        <f t="shared" si="50"/>
        <v>8.4892051548760694</v>
      </c>
      <c r="CN24" s="10">
        <f t="shared" si="50"/>
        <v>8.5342469459820656</v>
      </c>
      <c r="CO24" s="10">
        <f t="shared" si="50"/>
        <v>8.5782882907760492</v>
      </c>
      <c r="CP24" s="10">
        <f t="shared" si="50"/>
        <v>8.6260475963283199</v>
      </c>
      <c r="CQ24" s="10">
        <f t="shared" si="50"/>
        <v>8.6586927536899374</v>
      </c>
      <c r="CR24" s="10">
        <f t="shared" si="50"/>
        <v>8.678801706612651</v>
      </c>
      <c r="CS24" s="10">
        <f t="shared" si="50"/>
        <v>8.6955067268126527</v>
      </c>
      <c r="CT24" s="10">
        <f t="shared" si="50"/>
        <v>8.7202972873927198</v>
      </c>
      <c r="CU24" s="10">
        <f t="shared" si="50"/>
        <v>8.7505246691179366</v>
      </c>
      <c r="CV24" s="10">
        <f t="shared" si="50"/>
        <v>8.7744676014465934</v>
      </c>
      <c r="CW24" s="10">
        <f t="shared" si="50"/>
        <v>8.7983037184849788</v>
      </c>
      <c r="CX24" s="10">
        <f t="shared" ref="CX24:CY24" si="51">LN(CX23)</f>
        <v>8.8152215559221627</v>
      </c>
      <c r="CY24" s="10">
        <f t="shared" si="51"/>
        <v>8.8264410417825783</v>
      </c>
    </row>
    <row r="25" spans="1:137" s="10" customFormat="1" x14ac:dyDescent="0.25">
      <c r="A25" s="10" t="s">
        <v>19</v>
      </c>
      <c r="AX25" s="10">
        <f>AX23-AW23</f>
        <v>0</v>
      </c>
      <c r="AY25" s="10">
        <f t="shared" ref="AY25:CY25" si="52">AY23-AX23</f>
        <v>1</v>
      </c>
      <c r="AZ25" s="10">
        <f t="shared" si="52"/>
        <v>3</v>
      </c>
      <c r="BA25" s="10">
        <f t="shared" si="52"/>
        <v>2</v>
      </c>
      <c r="BB25" s="10">
        <f t="shared" si="52"/>
        <v>1</v>
      </c>
      <c r="BC25" s="10">
        <f t="shared" si="52"/>
        <v>4</v>
      </c>
      <c r="BD25" s="10">
        <f t="shared" si="52"/>
        <v>4</v>
      </c>
      <c r="BE25" s="10">
        <f t="shared" si="52"/>
        <v>9</v>
      </c>
      <c r="BF25" s="10">
        <f t="shared" si="52"/>
        <v>2</v>
      </c>
      <c r="BG25" s="10">
        <f t="shared" si="52"/>
        <v>16</v>
      </c>
      <c r="BH25" s="10">
        <f t="shared" si="52"/>
        <v>24</v>
      </c>
      <c r="BI25" s="10">
        <f t="shared" si="52"/>
        <v>16</v>
      </c>
      <c r="BJ25" s="10">
        <f t="shared" si="52"/>
        <v>10</v>
      </c>
      <c r="BK25" s="10">
        <f t="shared" si="52"/>
        <v>29</v>
      </c>
      <c r="BL25" s="10">
        <f t="shared" si="52"/>
        <v>36</v>
      </c>
      <c r="BM25" s="10">
        <f t="shared" si="52"/>
        <v>47</v>
      </c>
      <c r="BN25" s="10">
        <f t="shared" si="52"/>
        <v>61</v>
      </c>
      <c r="BO25" s="10">
        <f t="shared" si="52"/>
        <v>84</v>
      </c>
      <c r="BP25" s="10">
        <f t="shared" si="52"/>
        <v>82</v>
      </c>
      <c r="BQ25" s="10">
        <f t="shared" si="52"/>
        <v>108</v>
      </c>
      <c r="BR25" s="10">
        <f t="shared" si="52"/>
        <v>104</v>
      </c>
      <c r="BS25" s="10">
        <f t="shared" si="52"/>
        <v>130</v>
      </c>
      <c r="BT25" s="10">
        <f t="shared" si="52"/>
        <v>156</v>
      </c>
      <c r="BU25" s="10">
        <f t="shared" si="52"/>
        <v>176</v>
      </c>
      <c r="BV25" s="10">
        <f t="shared" si="52"/>
        <v>168</v>
      </c>
      <c r="BW25" s="10">
        <f t="shared" si="52"/>
        <v>169</v>
      </c>
      <c r="BX25" s="10">
        <f t="shared" si="52"/>
        <v>140</v>
      </c>
      <c r="BY25" s="10">
        <f t="shared" si="52"/>
        <v>226</v>
      </c>
      <c r="BZ25" s="10">
        <f t="shared" si="52"/>
        <v>206</v>
      </c>
      <c r="CA25" s="10">
        <f t="shared" si="52"/>
        <v>333</v>
      </c>
      <c r="CB25" s="10">
        <f t="shared" si="52"/>
        <v>258</v>
      </c>
      <c r="CC25" s="10">
        <f t="shared" si="52"/>
        <v>129</v>
      </c>
      <c r="CD25" s="10">
        <f t="shared" si="52"/>
        <v>135</v>
      </c>
      <c r="CE25" s="10">
        <f t="shared" si="52"/>
        <v>151</v>
      </c>
      <c r="CF25" s="10">
        <f t="shared" si="52"/>
        <v>172</v>
      </c>
      <c r="CG25" s="10">
        <f t="shared" si="52"/>
        <v>301</v>
      </c>
      <c r="CH25" s="10">
        <f t="shared" si="52"/>
        <v>309</v>
      </c>
      <c r="CI25" s="10">
        <f t="shared" si="52"/>
        <v>248</v>
      </c>
      <c r="CJ25" s="10">
        <f t="shared" si="52"/>
        <v>300</v>
      </c>
      <c r="CK25" s="10">
        <f t="shared" si="52"/>
        <v>125</v>
      </c>
      <c r="CL25" s="10">
        <f t="shared" si="52"/>
        <v>165</v>
      </c>
      <c r="CM25" s="10">
        <f t="shared" si="52"/>
        <v>220</v>
      </c>
      <c r="CN25" s="10">
        <f t="shared" si="52"/>
        <v>224</v>
      </c>
      <c r="CO25" s="10">
        <f t="shared" si="52"/>
        <v>229</v>
      </c>
      <c r="CP25" s="10">
        <f t="shared" si="52"/>
        <v>260</v>
      </c>
      <c r="CQ25" s="10">
        <f t="shared" si="52"/>
        <v>185</v>
      </c>
      <c r="CR25" s="10">
        <f t="shared" si="52"/>
        <v>117</v>
      </c>
      <c r="CS25" s="10">
        <f t="shared" si="52"/>
        <v>99</v>
      </c>
      <c r="CT25" s="10">
        <f t="shared" si="52"/>
        <v>150</v>
      </c>
      <c r="CU25" s="10">
        <f t="shared" si="52"/>
        <v>188</v>
      </c>
      <c r="CV25" s="10">
        <f t="shared" si="52"/>
        <v>153</v>
      </c>
      <c r="CW25" s="10">
        <f t="shared" si="52"/>
        <v>156</v>
      </c>
      <c r="CX25" s="10">
        <f t="shared" si="52"/>
        <v>113</v>
      </c>
      <c r="CY25" s="10">
        <f t="shared" si="52"/>
        <v>76</v>
      </c>
    </row>
    <row r="26" spans="1:137" s="10" customFormat="1" x14ac:dyDescent="0.25">
      <c r="A26" s="10" t="s">
        <v>27</v>
      </c>
      <c r="AY26" s="10">
        <f t="shared" ref="AY26:CW26" si="53">LN(AY25)</f>
        <v>0</v>
      </c>
      <c r="AZ26" s="10">
        <f t="shared" si="53"/>
        <v>1.0986122886681098</v>
      </c>
      <c r="BA26" s="10">
        <f t="shared" si="53"/>
        <v>0.69314718055994529</v>
      </c>
      <c r="BB26" s="10">
        <f t="shared" si="53"/>
        <v>0</v>
      </c>
      <c r="BC26" s="10">
        <f t="shared" si="53"/>
        <v>1.3862943611198906</v>
      </c>
      <c r="BD26" s="10">
        <f t="shared" si="53"/>
        <v>1.3862943611198906</v>
      </c>
      <c r="BE26" s="10">
        <f t="shared" si="53"/>
        <v>2.1972245773362196</v>
      </c>
      <c r="BF26" s="10">
        <f t="shared" si="53"/>
        <v>0.69314718055994529</v>
      </c>
      <c r="BG26" s="10">
        <f t="shared" si="53"/>
        <v>2.7725887222397811</v>
      </c>
      <c r="BH26" s="10">
        <f t="shared" si="53"/>
        <v>3.1780538303479458</v>
      </c>
      <c r="BI26" s="10">
        <f t="shared" si="53"/>
        <v>2.7725887222397811</v>
      </c>
      <c r="BJ26" s="10">
        <f t="shared" si="53"/>
        <v>2.3025850929940459</v>
      </c>
      <c r="BK26" s="10">
        <f t="shared" si="53"/>
        <v>3.3672958299864741</v>
      </c>
      <c r="BL26" s="10">
        <f t="shared" si="53"/>
        <v>3.5835189384561099</v>
      </c>
      <c r="BM26" s="10">
        <f t="shared" si="53"/>
        <v>3.8501476017100584</v>
      </c>
      <c r="BN26" s="10">
        <f t="shared" si="53"/>
        <v>4.1108738641733114</v>
      </c>
      <c r="BO26" s="10">
        <f t="shared" si="53"/>
        <v>4.4308167988433134</v>
      </c>
      <c r="BP26" s="10">
        <f t="shared" si="53"/>
        <v>4.4067192472642533</v>
      </c>
      <c r="BQ26" s="10">
        <f t="shared" si="53"/>
        <v>4.6821312271242199</v>
      </c>
      <c r="BR26" s="10">
        <f t="shared" si="53"/>
        <v>4.6443908991413725</v>
      </c>
      <c r="BS26" s="10">
        <f t="shared" si="53"/>
        <v>4.8675344504555822</v>
      </c>
      <c r="BT26" s="10">
        <f t="shared" si="53"/>
        <v>5.0498560072495371</v>
      </c>
      <c r="BU26" s="10">
        <f t="shared" si="53"/>
        <v>5.1704839950381514</v>
      </c>
      <c r="BV26" s="10">
        <f t="shared" si="53"/>
        <v>5.1239639794032588</v>
      </c>
      <c r="BW26" s="10">
        <f t="shared" si="53"/>
        <v>5.1298987149230735</v>
      </c>
      <c r="BX26" s="10">
        <f t="shared" si="53"/>
        <v>4.9416424226093039</v>
      </c>
      <c r="BY26" s="10">
        <f t="shared" si="53"/>
        <v>5.4205349992722862</v>
      </c>
      <c r="BZ26" s="10">
        <f t="shared" si="53"/>
        <v>5.3278761687895813</v>
      </c>
      <c r="CA26" s="10">
        <f t="shared" si="53"/>
        <v>5.8081424899804439</v>
      </c>
      <c r="CB26" s="10">
        <f t="shared" si="53"/>
        <v>5.5529595849216173</v>
      </c>
      <c r="CC26" s="10">
        <f t="shared" si="53"/>
        <v>4.8598124043616719</v>
      </c>
      <c r="CD26" s="10">
        <f t="shared" si="53"/>
        <v>4.9052747784384296</v>
      </c>
      <c r="CE26" s="10">
        <f t="shared" si="53"/>
        <v>5.0172798368149243</v>
      </c>
      <c r="CF26" s="10">
        <f t="shared" si="53"/>
        <v>5.1474944768134527</v>
      </c>
      <c r="CG26" s="10">
        <f t="shared" si="53"/>
        <v>5.7071102647488754</v>
      </c>
      <c r="CH26" s="10">
        <f t="shared" si="53"/>
        <v>5.7333412768977459</v>
      </c>
      <c r="CI26" s="10">
        <f t="shared" si="53"/>
        <v>5.5134287461649825</v>
      </c>
      <c r="CJ26" s="10">
        <f t="shared" si="53"/>
        <v>5.7037824746562009</v>
      </c>
      <c r="CK26" s="10">
        <f t="shared" si="53"/>
        <v>4.8283137373023015</v>
      </c>
      <c r="CL26" s="10">
        <f t="shared" si="53"/>
        <v>5.1059454739005803</v>
      </c>
      <c r="CM26" s="10">
        <f t="shared" si="53"/>
        <v>5.393627546352362</v>
      </c>
      <c r="CN26" s="10">
        <f t="shared" si="53"/>
        <v>5.4116460518550396</v>
      </c>
      <c r="CO26" s="10">
        <f t="shared" si="53"/>
        <v>5.43372200355424</v>
      </c>
      <c r="CP26" s="10">
        <f t="shared" si="53"/>
        <v>5.5606816310155276</v>
      </c>
      <c r="CQ26" s="10">
        <f t="shared" si="53"/>
        <v>5.2203558250783244</v>
      </c>
      <c r="CR26" s="10">
        <f t="shared" si="53"/>
        <v>4.7621739347977563</v>
      </c>
      <c r="CS26" s="10">
        <f t="shared" si="53"/>
        <v>4.5951198501345898</v>
      </c>
      <c r="CT26" s="10">
        <f t="shared" si="53"/>
        <v>5.0106352940962555</v>
      </c>
      <c r="CU26" s="10">
        <f t="shared" si="53"/>
        <v>5.2364419628299492</v>
      </c>
      <c r="CV26" s="10">
        <f t="shared" si="53"/>
        <v>5.0304379213924353</v>
      </c>
      <c r="CW26" s="10">
        <f t="shared" si="53"/>
        <v>5.0498560072495371</v>
      </c>
      <c r="CX26" s="10">
        <f>LN(CX25)</f>
        <v>4.7273878187123408</v>
      </c>
      <c r="CY26" s="10">
        <f>LN(CY25)</f>
        <v>4.3307333402863311</v>
      </c>
    </row>
    <row r="27" spans="1:137" s="10" customFormat="1" x14ac:dyDescent="0.25">
      <c r="A27" s="10" t="s">
        <v>13</v>
      </c>
      <c r="AW27" s="11">
        <f t="shared" ref="AW27:CB27" si="54">EXP(LN(AL11)*$DA$77+$DC$77)</f>
        <v>3.9886722947226643</v>
      </c>
      <c r="AX27" s="11">
        <f t="shared" si="54"/>
        <v>5.1211771898053584</v>
      </c>
      <c r="AY27" s="11">
        <f t="shared" si="54"/>
        <v>6.5750962239963675</v>
      </c>
      <c r="AZ27" s="11">
        <f t="shared" si="54"/>
        <v>8.441559684363261</v>
      </c>
      <c r="BA27" s="11">
        <f t="shared" si="54"/>
        <v>10.837477829854111</v>
      </c>
      <c r="BB27" s="11">
        <f t="shared" si="54"/>
        <v>13.912796153882031</v>
      </c>
      <c r="BC27" s="11">
        <f t="shared" si="54"/>
        <v>17.859768077270139</v>
      </c>
      <c r="BD27" s="11">
        <f t="shared" si="54"/>
        <v>22.92479018814662</v>
      </c>
      <c r="BE27" s="11">
        <f t="shared" si="54"/>
        <v>29.423482073436865</v>
      </c>
      <c r="BF27" s="11">
        <f t="shared" si="54"/>
        <v>37.759857205829206</v>
      </c>
      <c r="BG27" s="11">
        <f t="shared" si="54"/>
        <v>48.450623907226422</v>
      </c>
      <c r="BH27" s="11">
        <f t="shared" si="54"/>
        <v>62.155872546541168</v>
      </c>
      <c r="BI27" s="11">
        <f t="shared" si="54"/>
        <v>79.717635322172711</v>
      </c>
      <c r="BJ27" s="11">
        <f t="shared" si="54"/>
        <v>102.20802254490565</v>
      </c>
      <c r="BK27" s="11">
        <f t="shared" si="54"/>
        <v>130.9887945513465</v>
      </c>
      <c r="BL27" s="11">
        <f t="shared" si="54"/>
        <v>167.78423224193153</v>
      </c>
      <c r="BM27" s="11">
        <f t="shared" si="54"/>
        <v>214.76887098751465</v>
      </c>
      <c r="BN27" s="11">
        <f t="shared" si="54"/>
        <v>274.6708185171135</v>
      </c>
      <c r="BO27" s="11">
        <f t="shared" si="54"/>
        <v>350.88961125191003</v>
      </c>
      <c r="BP27" s="11">
        <f t="shared" si="54"/>
        <v>447.62432598534218</v>
      </c>
      <c r="BQ27" s="11">
        <f t="shared" si="54"/>
        <v>570.00220982030692</v>
      </c>
      <c r="BR27" s="11">
        <f t="shared" si="54"/>
        <v>724.189523164766</v>
      </c>
      <c r="BS27" s="11">
        <f t="shared" si="54"/>
        <v>917.453758166238</v>
      </c>
      <c r="BT27" s="11">
        <f t="shared" si="54"/>
        <v>1063.0989347093441</v>
      </c>
      <c r="BU27" s="11">
        <f t="shared" si="54"/>
        <v>1229.3921583919396</v>
      </c>
      <c r="BV27" s="11">
        <f t="shared" si="54"/>
        <v>1418.4391928870034</v>
      </c>
      <c r="BW27" s="11">
        <f t="shared" si="54"/>
        <v>1632.2932643751096</v>
      </c>
      <c r="BX27" s="11">
        <f t="shared" si="54"/>
        <v>1872.8551341025629</v>
      </c>
      <c r="BY27" s="11">
        <f t="shared" si="54"/>
        <v>2141.7495030859436</v>
      </c>
      <c r="BZ27" s="11">
        <f t="shared" si="54"/>
        <v>2440.1800925738316</v>
      </c>
      <c r="CA27" s="11">
        <f t="shared" si="54"/>
        <v>2768.7695627097305</v>
      </c>
      <c r="CB27" s="11">
        <f t="shared" si="54"/>
        <v>2986.5975871533515</v>
      </c>
      <c r="CC27" s="11">
        <f t="shared" ref="CC27:DH27" si="55">EXP(LN(BR11)*$DA$77+$DC$77)</f>
        <v>3213.9004707405243</v>
      </c>
      <c r="CD27" s="11">
        <f t="shared" si="55"/>
        <v>3449.9195540723126</v>
      </c>
      <c r="CE27" s="11">
        <f t="shared" si="55"/>
        <v>3693.7284362096152</v>
      </c>
      <c r="CF27" s="11">
        <f t="shared" si="55"/>
        <v>3944.2408198416524</v>
      </c>
      <c r="CG27" s="11">
        <f t="shared" si="55"/>
        <v>4200.224690818306</v>
      </c>
      <c r="CH27" s="11">
        <f t="shared" si="55"/>
        <v>4460.3227589580392</v>
      </c>
      <c r="CI27" s="11">
        <f t="shared" si="55"/>
        <v>4723.0786621487114</v>
      </c>
      <c r="CJ27" s="11">
        <f t="shared" si="55"/>
        <v>4986.9680067593499</v>
      </c>
      <c r="CK27" s="11">
        <f t="shared" si="55"/>
        <v>5143.432673621428</v>
      </c>
      <c r="CL27" s="11">
        <f t="shared" si="55"/>
        <v>5296.971759000513</v>
      </c>
      <c r="CM27" s="11">
        <f t="shared" si="55"/>
        <v>5447.1881730428431</v>
      </c>
      <c r="CN27" s="11">
        <f t="shared" si="55"/>
        <v>5593.7216620943218</v>
      </c>
      <c r="CO27" s="11">
        <f t="shared" si="55"/>
        <v>5736.2515645798794</v>
      </c>
      <c r="CP27" s="11">
        <f t="shared" si="55"/>
        <v>5874.4987052215929</v>
      </c>
      <c r="CQ27" s="11">
        <f t="shared" si="55"/>
        <v>6008.2264361946618</v>
      </c>
      <c r="CR27" s="11">
        <f t="shared" si="55"/>
        <v>6137.2408612738109</v>
      </c>
      <c r="CS27" s="11">
        <f t="shared" si="55"/>
        <v>6261.390302488574</v>
      </c>
      <c r="CT27" s="11">
        <f t="shared" si="55"/>
        <v>6380.5640874930068</v>
      </c>
      <c r="CU27" s="11">
        <f t="shared" si="55"/>
        <v>6494.6907493577137</v>
      </c>
      <c r="CV27" s="11">
        <f t="shared" si="55"/>
        <v>6603.7357387741431</v>
      </c>
      <c r="CW27" s="11">
        <f t="shared" si="55"/>
        <v>6707.6987520035473</v>
      </c>
      <c r="CX27" s="11">
        <f t="shared" si="55"/>
        <v>6806.6107768365155</v>
      </c>
      <c r="CY27" s="11">
        <f t="shared" si="55"/>
        <v>6900.5309540556727</v>
      </c>
      <c r="CZ27" s="11">
        <f t="shared" si="55"/>
        <v>6989.5433442069661</v>
      </c>
      <c r="DA27" s="11">
        <f t="shared" si="55"/>
        <v>7073.7536797086887</v>
      </c>
      <c r="DB27" s="11">
        <f t="shared" si="55"/>
        <v>7153.2861712428767</v>
      </c>
      <c r="DC27" s="11">
        <f t="shared" si="55"/>
        <v>7228.2804256936251</v>
      </c>
      <c r="DD27" s="11">
        <f t="shared" si="55"/>
        <v>7298.8885212230552</v>
      </c>
      <c r="DE27" s="11">
        <f t="shared" si="55"/>
        <v>7365.2722738909843</v>
      </c>
      <c r="DF27" s="11">
        <f t="shared" si="55"/>
        <v>7427.6007198895441</v>
      </c>
      <c r="DG27" s="11">
        <f t="shared" si="55"/>
        <v>7486.0478282229442</v>
      </c>
      <c r="DH27" s="11">
        <f t="shared" si="55"/>
        <v>7540.7904506548239</v>
      </c>
      <c r="DI27" s="11">
        <f t="shared" ref="DI27:EG27" si="56">EXP(LN(CX11)*$DA$77+$DC$77)</f>
        <v>7592.0065090235075</v>
      </c>
      <c r="DJ27" s="11">
        <f t="shared" si="56"/>
        <v>7639.8734145734234</v>
      </c>
      <c r="DK27" s="11">
        <f t="shared" si="56"/>
        <v>7684.5667096972511</v>
      </c>
      <c r="DL27" s="11">
        <f t="shared" si="56"/>
        <v>7726.2589193259591</v>
      </c>
      <c r="DM27" s="11">
        <f t="shared" si="56"/>
        <v>7765.1185970143206</v>
      </c>
      <c r="DN27" s="11">
        <f t="shared" si="56"/>
        <v>7801.3095494134932</v>
      </c>
      <c r="DO27" s="11">
        <f t="shared" si="56"/>
        <v>7834.990222159543</v>
      </c>
      <c r="DP27" s="11">
        <f t="shared" si="56"/>
        <v>7866.3132301091027</v>
      </c>
      <c r="DQ27" s="11">
        <f t="shared" si="56"/>
        <v>7895.4250151962206</v>
      </c>
      <c r="DR27" s="11">
        <f t="shared" si="56"/>
        <v>7922.4656158616062</v>
      </c>
      <c r="DS27" s="11">
        <f t="shared" si="56"/>
        <v>7947.5685329206062</v>
      </c>
      <c r="DT27" s="11">
        <f t="shared" si="56"/>
        <v>7970.86067781169</v>
      </c>
      <c r="DU27" s="11">
        <f t="shared" si="56"/>
        <v>7992.4623903359816</v>
      </c>
      <c r="DV27" s="11">
        <f t="shared" si="56"/>
        <v>8012.4875142063265</v>
      </c>
      <c r="DW27" s="11">
        <f t="shared" si="56"/>
        <v>8031.043519934783</v>
      </c>
      <c r="DX27" s="11">
        <f t="shared" si="56"/>
        <v>8048.2316657626961</v>
      </c>
      <c r="DY27" s="11">
        <f t="shared" si="56"/>
        <v>8064.1471884611683</v>
      </c>
      <c r="DZ27" s="11">
        <f t="shared" si="56"/>
        <v>8078.8795168823872</v>
      </c>
      <c r="EA27" s="11">
        <f t="shared" si="56"/>
        <v>8092.5125021164304</v>
      </c>
      <c r="EB27" s="11">
        <f t="shared" si="56"/>
        <v>8105.1246589972698</v>
      </c>
      <c r="EC27" s="11">
        <f t="shared" si="56"/>
        <v>8116.7894145064884</v>
      </c>
      <c r="ED27" s="11">
        <f t="shared" si="56"/>
        <v>8127.5753593423624</v>
      </c>
      <c r="EE27" s="11">
        <f t="shared" si="56"/>
        <v>8137.5464995604416</v>
      </c>
      <c r="EF27" s="11">
        <f t="shared" si="56"/>
        <v>8146.7625057545465</v>
      </c>
      <c r="EG27" s="11">
        <f t="shared" si="56"/>
        <v>8155.2789577361882</v>
      </c>
    </row>
    <row r="28" spans="1:137" s="11" customFormat="1" x14ac:dyDescent="0.25">
      <c r="A28" s="11" t="s">
        <v>35</v>
      </c>
      <c r="AZ28" s="11">
        <f t="shared" ref="AZ28:CE28" si="57">EXP(LN(AO13)*$DA$77+$DC$77)</f>
        <v>2.5250157707202732</v>
      </c>
      <c r="BA28" s="11">
        <f t="shared" si="57"/>
        <v>3.2405194777795376</v>
      </c>
      <c r="BB28" s="11">
        <f t="shared" si="57"/>
        <v>4.1581671539083498</v>
      </c>
      <c r="BC28" s="11">
        <f t="shared" si="57"/>
        <v>5.3346771145675209</v>
      </c>
      <c r="BD28" s="11">
        <f t="shared" si="57"/>
        <v>6.8424292842888326</v>
      </c>
      <c r="BE28" s="11">
        <f t="shared" si="57"/>
        <v>8.7736268375232616</v>
      </c>
      <c r="BF28" s="11">
        <f t="shared" si="57"/>
        <v>11.245458158698577</v>
      </c>
      <c r="BG28" s="11">
        <f t="shared" si="57"/>
        <v>14.406430047681933</v>
      </c>
      <c r="BH28" s="11">
        <f t="shared" si="57"/>
        <v>18.444023293574453</v>
      </c>
      <c r="BI28" s="11">
        <f t="shared" si="57"/>
        <v>23.593757397236875</v>
      </c>
      <c r="BJ28" s="11">
        <f t="shared" si="57"/>
        <v>30.149610099984727</v>
      </c>
      <c r="BK28" s="11">
        <f t="shared" si="57"/>
        <v>38.475471020142933</v>
      </c>
      <c r="BL28" s="11">
        <f t="shared" si="57"/>
        <v>49.016848540821798</v>
      </c>
      <c r="BM28" s="11">
        <f t="shared" si="57"/>
        <v>62.311306191647944</v>
      </c>
      <c r="BN28" s="11">
        <f t="shared" si="57"/>
        <v>78.994979911435095</v>
      </c>
      <c r="BO28" s="11">
        <f t="shared" si="57"/>
        <v>95.481367938037053</v>
      </c>
      <c r="BP28" s="11">
        <f t="shared" si="57"/>
        <v>111.81345725884081</v>
      </c>
      <c r="BQ28" s="11">
        <f t="shared" si="57"/>
        <v>128.06132538570762</v>
      </c>
      <c r="BR28" s="11">
        <f t="shared" si="57"/>
        <v>144.33276246937785</v>
      </c>
      <c r="BS28" s="11">
        <f t="shared" si="57"/>
        <v>160.78790999829869</v>
      </c>
      <c r="BT28" s="11">
        <f t="shared" si="57"/>
        <v>177.65939631794214</v>
      </c>
      <c r="BU28" s="11">
        <f t="shared" si="57"/>
        <v>195.27985554012514</v>
      </c>
      <c r="BV28" s="11">
        <f t="shared" si="57"/>
        <v>214.11908892374638</v>
      </c>
      <c r="BW28" s="11">
        <f t="shared" si="57"/>
        <v>228.43343311194505</v>
      </c>
      <c r="BX28" s="11">
        <f t="shared" si="57"/>
        <v>239.52089476077603</v>
      </c>
      <c r="BY28" s="11">
        <f t="shared" si="57"/>
        <v>249.24444621953381</v>
      </c>
      <c r="BZ28" s="11">
        <f t="shared" si="57"/>
        <v>254.97208562410174</v>
      </c>
      <c r="CA28" s="11">
        <f t="shared" si="57"/>
        <v>257.24237738099259</v>
      </c>
      <c r="CB28" s="11">
        <f t="shared" si="57"/>
        <v>256.77951368700991</v>
      </c>
      <c r="CC28" s="11">
        <f t="shared" si="57"/>
        <v>254.51509791753648</v>
      </c>
      <c r="CD28" s="11">
        <f t="shared" si="57"/>
        <v>251.60632978201915</v>
      </c>
      <c r="CE28" s="11">
        <f t="shared" si="57"/>
        <v>249.44837445475</v>
      </c>
      <c r="CF28" s="11">
        <f t="shared" ref="CF28:DK28" si="58">EXP(LN(BU13)*$DA$77+$DC$77)</f>
        <v>244.81485883261064</v>
      </c>
      <c r="CG28" s="11">
        <f t="shared" si="58"/>
        <v>240.5084310892278</v>
      </c>
      <c r="CH28" s="11">
        <f t="shared" si="58"/>
        <v>231.92789444205079</v>
      </c>
      <c r="CI28" s="11">
        <f t="shared" si="58"/>
        <v>220.03730471206393</v>
      </c>
      <c r="CJ28" s="11">
        <f t="shared" si="58"/>
        <v>205.86437699175673</v>
      </c>
      <c r="CK28" s="11">
        <f t="shared" si="58"/>
        <v>190.48924004894727</v>
      </c>
      <c r="CL28" s="11">
        <f t="shared" si="58"/>
        <v>175.03176390291631</v>
      </c>
      <c r="CM28" s="11">
        <f t="shared" si="58"/>
        <v>160.63783080145507</v>
      </c>
      <c r="CN28" s="11">
        <f t="shared" si="58"/>
        <v>148.46498355869159</v>
      </c>
      <c r="CO28" s="11">
        <f t="shared" si="58"/>
        <v>139.66792541261529</v>
      </c>
      <c r="CP28" s="11">
        <f t="shared" si="58"/>
        <v>135.3843577360216</v>
      </c>
      <c r="CQ28" s="11">
        <f t="shared" si="58"/>
        <v>130.88524647448543</v>
      </c>
      <c r="CR28" s="11">
        <f t="shared" si="58"/>
        <v>126.21110351539178</v>
      </c>
      <c r="CS28" s="11">
        <f t="shared" si="58"/>
        <v>121.40179342371532</v>
      </c>
      <c r="CT28" s="11">
        <f t="shared" si="58"/>
        <v>116.49593075577425</v>
      </c>
      <c r="CU28" s="11">
        <f t="shared" si="58"/>
        <v>111.53035966700129</v>
      </c>
      <c r="CV28" s="11">
        <f t="shared" si="58"/>
        <v>106.53972259397223</v>
      </c>
      <c r="CW28" s="11">
        <f t="shared" si="58"/>
        <v>101.55612069387278</v>
      </c>
      <c r="CX28" s="11">
        <f t="shared" si="58"/>
        <v>96.608865045413779</v>
      </c>
      <c r="CY28" s="11">
        <f t="shared" si="58"/>
        <v>91.724314492553958</v>
      </c>
      <c r="CZ28" s="11">
        <f t="shared" si="58"/>
        <v>86.925793527254669</v>
      </c>
      <c r="DA28" s="11">
        <f t="shared" si="58"/>
        <v>82.233581787255645</v>
      </c>
      <c r="DB28" s="11">
        <f t="shared" si="58"/>
        <v>77.664965571201577</v>
      </c>
      <c r="DC28" s="11">
        <f t="shared" si="58"/>
        <v>73.234341192301457</v>
      </c>
      <c r="DD28" s="11">
        <f t="shared" si="58"/>
        <v>68.953359924219143</v>
      </c>
      <c r="DE28" s="11">
        <f t="shared" si="58"/>
        <v>64.831104645931717</v>
      </c>
      <c r="DF28" s="11">
        <f t="shared" si="58"/>
        <v>60.874288967727821</v>
      </c>
      <c r="DG28" s="11">
        <f t="shared" si="58"/>
        <v>57.087470522829634</v>
      </c>
      <c r="DH28" s="11">
        <f t="shared" si="58"/>
        <v>53.473271150929136</v>
      </c>
      <c r="DI28" s="11">
        <f t="shared" si="58"/>
        <v>50.032597805655072</v>
      </c>
      <c r="DJ28" s="11">
        <f t="shared" si="58"/>
        <v>46.764859125716846</v>
      </c>
      <c r="DK28" s="11">
        <f t="shared" si="58"/>
        <v>43.668173671403807</v>
      </c>
      <c r="DL28" s="11">
        <f t="shared" ref="DL28:EG28" si="59">EXP(LN(DA13)*$DA$77+$DC$77)</f>
        <v>40.739566809898292</v>
      </c>
      <c r="DM28" s="11">
        <f t="shared" si="59"/>
        <v>37.975154112218178</v>
      </c>
      <c r="DN28" s="11">
        <f t="shared" si="59"/>
        <v>35.370309889515376</v>
      </c>
      <c r="DO28" s="11">
        <f t="shared" si="59"/>
        <v>32.919820143192418</v>
      </c>
      <c r="DP28" s="11">
        <f t="shared" si="59"/>
        <v>30.618019734438697</v>
      </c>
      <c r="DQ28" s="11">
        <f t="shared" si="59"/>
        <v>28.45891400143255</v>
      </c>
      <c r="DR28" s="11">
        <f t="shared" si="59"/>
        <v>26.436285376657978</v>
      </c>
      <c r="DS28" s="11">
        <f t="shared" si="59"/>
        <v>24.543785794255978</v>
      </c>
      <c r="DT28" s="11">
        <f t="shared" si="59"/>
        <v>22.775015840390356</v>
      </c>
      <c r="DU28" s="11">
        <f t="shared" si="59"/>
        <v>21.123591700477011</v>
      </c>
      <c r="DV28" s="11">
        <f t="shared" si="59"/>
        <v>19.583201007332939</v>
      </c>
      <c r="DW28" s="11">
        <f t="shared" si="59"/>
        <v>18.147648704367242</v>
      </c>
      <c r="DX28" s="11">
        <f t="shared" si="59"/>
        <v>16.810894017196844</v>
      </c>
      <c r="DY28" s="11">
        <f t="shared" si="59"/>
        <v>15.567079583556243</v>
      </c>
      <c r="DZ28" s="11">
        <f t="shared" si="59"/>
        <v>14.410553731873215</v>
      </c>
      <c r="EA28" s="11">
        <f t="shared" si="59"/>
        <v>13.335886828984568</v>
      </c>
      <c r="EB28" s="11">
        <f t="shared" si="59"/>
        <v>12.337882541657329</v>
      </c>
      <c r="EC28" s="11">
        <f t="shared" si="59"/>
        <v>11.411584778384464</v>
      </c>
      <c r="ED28" s="11">
        <f t="shared" si="59"/>
        <v>10.552281000047543</v>
      </c>
      <c r="EE28" s="11">
        <f t="shared" si="59"/>
        <v>9.7555025124437407</v>
      </c>
      <c r="EF28" s="11">
        <f t="shared" si="59"/>
        <v>9.0170222817867423</v>
      </c>
      <c r="EG28" s="11">
        <f t="shared" si="59"/>
        <v>8.3328507470266029</v>
      </c>
    </row>
    <row r="29" spans="1:137" s="10" customFormat="1" x14ac:dyDescent="0.25">
      <c r="A29" s="10" t="s">
        <v>36</v>
      </c>
      <c r="AZ29" s="10">
        <f t="shared" ref="AZ29:BB29" si="60">LN(AZ28)</f>
        <v>0.92624730853762915</v>
      </c>
      <c r="BA29" s="10">
        <f t="shared" si="60"/>
        <v>1.1757336496003381</v>
      </c>
      <c r="BB29" s="10">
        <f t="shared" si="60"/>
        <v>1.4250743891829591</v>
      </c>
      <c r="BC29" s="10">
        <f>LN(BC28)</f>
        <v>1.6742283608167483</v>
      </c>
      <c r="BD29" s="10">
        <f t="shared" ref="BD29:DO29" si="61">LN(BD28)</f>
        <v>1.9231428271023594</v>
      </c>
      <c r="BE29" s="10">
        <f t="shared" si="61"/>
        <v>2.1717502713544219</v>
      </c>
      <c r="BF29" s="10">
        <f t="shared" si="61"/>
        <v>2.4199643279070884</v>
      </c>
      <c r="BG29" s="10">
        <f t="shared" si="61"/>
        <v>2.6676746380056393</v>
      </c>
      <c r="BH29" s="10">
        <f t="shared" si="61"/>
        <v>2.9147403772787328</v>
      </c>
      <c r="BI29" s="10">
        <f t="shared" si="61"/>
        <v>3.1609821599745205</v>
      </c>
      <c r="BJ29" s="10">
        <f t="shared" si="61"/>
        <v>3.4061719910824353</v>
      </c>
      <c r="BK29" s="10">
        <f t="shared" si="61"/>
        <v>3.6500209218889399</v>
      </c>
      <c r="BL29" s="10">
        <f t="shared" si="61"/>
        <v>3.8921640867804026</v>
      </c>
      <c r="BM29" s="10">
        <f t="shared" si="61"/>
        <v>4.132142889129673</v>
      </c>
      <c r="BN29" s="10">
        <f t="shared" si="61"/>
        <v>4.3693843050230532</v>
      </c>
      <c r="BO29" s="10">
        <f t="shared" si="61"/>
        <v>4.5589311283269129</v>
      </c>
      <c r="BP29" s="10">
        <f t="shared" si="61"/>
        <v>4.716831922518737</v>
      </c>
      <c r="BQ29" s="10">
        <f t="shared" si="61"/>
        <v>4.8525092537615055</v>
      </c>
      <c r="BR29" s="10">
        <f t="shared" si="61"/>
        <v>4.9721214841490378</v>
      </c>
      <c r="BS29" s="10">
        <f t="shared" si="61"/>
        <v>5.0800861673404691</v>
      </c>
      <c r="BT29" s="10">
        <f t="shared" si="61"/>
        <v>5.179868213373056</v>
      </c>
      <c r="BU29" s="10">
        <f t="shared" si="61"/>
        <v>5.274433686326776</v>
      </c>
      <c r="BV29" s="10">
        <f t="shared" si="61"/>
        <v>5.3665323505364269</v>
      </c>
      <c r="BW29" s="10">
        <f t="shared" si="61"/>
        <v>5.4312448467188963</v>
      </c>
      <c r="BX29" s="10">
        <f t="shared" si="61"/>
        <v>5.4786406563055232</v>
      </c>
      <c r="BY29" s="10">
        <f t="shared" si="61"/>
        <v>5.5184341266259329</v>
      </c>
      <c r="BZ29" s="10">
        <f t="shared" si="61"/>
        <v>5.5411540710255744</v>
      </c>
      <c r="CA29" s="10">
        <f t="shared" si="61"/>
        <v>5.5500187431031067</v>
      </c>
      <c r="CB29" s="10">
        <f t="shared" si="61"/>
        <v>5.5482177932714718</v>
      </c>
      <c r="CC29" s="10">
        <f t="shared" si="61"/>
        <v>5.5393601580719958</v>
      </c>
      <c r="CD29" s="10">
        <f t="shared" si="61"/>
        <v>5.5278656826259587</v>
      </c>
      <c r="CE29" s="10">
        <f t="shared" si="61"/>
        <v>5.5192519777684756</v>
      </c>
      <c r="CF29" s="10">
        <f t="shared" si="61"/>
        <v>5.500502246641763</v>
      </c>
      <c r="CG29" s="10">
        <f t="shared" si="61"/>
        <v>5.4827551454354166</v>
      </c>
      <c r="CH29" s="10">
        <f t="shared" si="61"/>
        <v>5.4464265235392899</v>
      </c>
      <c r="CI29" s="10">
        <f t="shared" si="61"/>
        <v>5.3937970988505421</v>
      </c>
      <c r="CJ29" s="10">
        <f t="shared" si="61"/>
        <v>5.3272175878550714</v>
      </c>
      <c r="CK29" s="10">
        <f t="shared" si="61"/>
        <v>5.2495957102888573</v>
      </c>
      <c r="CL29" s="10">
        <f t="shared" si="61"/>
        <v>5.1649674654695916</v>
      </c>
      <c r="CM29" s="10">
        <f t="shared" si="61"/>
        <v>5.0791523329351937</v>
      </c>
      <c r="CN29" s="10">
        <f t="shared" si="61"/>
        <v>5.0003491294857669</v>
      </c>
      <c r="CO29" s="10">
        <f t="shared" si="61"/>
        <v>4.9392676437142411</v>
      </c>
      <c r="CP29" s="10">
        <f t="shared" si="61"/>
        <v>4.9081178274826458</v>
      </c>
      <c r="CQ29" s="10">
        <f t="shared" si="61"/>
        <v>4.8743209581946934</v>
      </c>
      <c r="CR29" s="10">
        <f t="shared" si="61"/>
        <v>4.8379559297185031</v>
      </c>
      <c r="CS29" s="10">
        <f t="shared" si="61"/>
        <v>4.7991056513640178</v>
      </c>
      <c r="CT29" s="10">
        <f t="shared" si="61"/>
        <v>4.7578563432607339</v>
      </c>
      <c r="CU29" s="10">
        <f t="shared" si="61"/>
        <v>4.7142968378465904</v>
      </c>
      <c r="CV29" s="10">
        <f t="shared" si="61"/>
        <v>4.6685178977119719</v>
      </c>
      <c r="CW29" s="10">
        <f t="shared" si="61"/>
        <v>4.6206115589217633</v>
      </c>
      <c r="CX29" s="10">
        <f t="shared" si="61"/>
        <v>4.5706705076642606</v>
      </c>
      <c r="CY29" s="10">
        <f t="shared" si="61"/>
        <v>4.5187874967062394</v>
      </c>
      <c r="CZ29" s="10">
        <f t="shared" si="61"/>
        <v>4.4650548067249023</v>
      </c>
      <c r="DA29" s="10">
        <f t="shared" si="61"/>
        <v>4.4095637561912424</v>
      </c>
      <c r="DB29" s="10">
        <f t="shared" si="61"/>
        <v>4.3524042621410093</v>
      </c>
      <c r="DC29" s="10">
        <f t="shared" si="61"/>
        <v>4.2936644529259089</v>
      </c>
      <c r="DD29" s="10">
        <f t="shared" si="61"/>
        <v>4.2334303329174467</v>
      </c>
      <c r="DE29" s="10">
        <f t="shared" si="61"/>
        <v>4.1717854981583793</v>
      </c>
      <c r="DF29" s="10">
        <f t="shared" si="61"/>
        <v>4.1088109011329434</v>
      </c>
      <c r="DG29" s="10">
        <f t="shared" si="61"/>
        <v>4.0445846621602879</v>
      </c>
      <c r="DH29" s="10">
        <f t="shared" si="61"/>
        <v>3.9791819244024413</v>
      </c>
      <c r="DI29" s="10">
        <f t="shared" si="61"/>
        <v>3.9126747491101863</v>
      </c>
      <c r="DJ29" s="10">
        <f t="shared" si="61"/>
        <v>3.845132047494868</v>
      </c>
      <c r="DK29" s="10">
        <f t="shared" si="61"/>
        <v>3.7766195454963976</v>
      </c>
      <c r="DL29" s="10">
        <f t="shared" si="61"/>
        <v>3.7071997777008496</v>
      </c>
      <c r="DM29" s="10">
        <f t="shared" si="61"/>
        <v>3.636932106728195</v>
      </c>
      <c r="DN29" s="10">
        <f t="shared" si="61"/>
        <v>3.5658727645450075</v>
      </c>
      <c r="DO29" s="10">
        <f t="shared" si="61"/>
        <v>3.4940749123429242</v>
      </c>
      <c r="DP29" s="10">
        <f t="shared" ref="DP29:EG29" si="62">LN(DP28)</f>
        <v>3.4215887158468394</v>
      </c>
      <c r="DQ29" s="10">
        <f t="shared" si="62"/>
        <v>3.3484614331645819</v>
      </c>
      <c r="DR29" s="10">
        <f t="shared" si="62"/>
        <v>3.2747375125513773</v>
      </c>
      <c r="DS29" s="10">
        <f t="shared" si="62"/>
        <v>3.2004586977288989</v>
      </c>
      <c r="DT29" s="10">
        <f t="shared" si="62"/>
        <v>3.1256641386623709</v>
      </c>
      <c r="DU29" s="10">
        <f t="shared" si="62"/>
        <v>3.0503905059548462</v>
      </c>
      <c r="DV29" s="10">
        <f t="shared" si="62"/>
        <v>2.974672107260969</v>
      </c>
      <c r="DW29" s="10">
        <f t="shared" si="62"/>
        <v>2.8985410043500499</v>
      </c>
      <c r="DX29" s="10">
        <f t="shared" si="62"/>
        <v>2.822027129658724</v>
      </c>
      <c r="DY29" s="10">
        <f t="shared" si="62"/>
        <v>2.7451584013651926</v>
      </c>
      <c r="DZ29" s="10">
        <f t="shared" si="62"/>
        <v>2.6679608361900833</v>
      </c>
      <c r="EA29" s="10">
        <f t="shared" si="62"/>
        <v>2.5904586592835539</v>
      </c>
      <c r="EB29" s="10">
        <f t="shared" si="62"/>
        <v>2.5126744106949053</v>
      </c>
      <c r="EC29" s="10">
        <f t="shared" si="62"/>
        <v>2.4346290480402155</v>
      </c>
      <c r="ED29" s="10">
        <f t="shared" si="62"/>
        <v>2.3563420450876906</v>
      </c>
      <c r="EE29" s="10">
        <f t="shared" si="62"/>
        <v>2.277831486069041</v>
      </c>
      <c r="EF29" s="10">
        <f t="shared" si="62"/>
        <v>2.1991141556011913</v>
      </c>
      <c r="EG29" s="10">
        <f t="shared" si="62"/>
        <v>2.120205624166414</v>
      </c>
    </row>
    <row r="30" spans="1:137" s="11" customFormat="1" x14ac:dyDescent="0.25">
      <c r="A30" s="11" t="s">
        <v>30</v>
      </c>
      <c r="AZ30" s="11">
        <f t="shared" ref="AZ30:CE30" si="63">EXP(LN(AO15)*$DA$77+$DC$77)</f>
        <v>1.257381014412869</v>
      </c>
      <c r="BA30" s="11">
        <f t="shared" si="63"/>
        <v>1.7801879338517952</v>
      </c>
      <c r="BB30" s="11">
        <f t="shared" si="63"/>
        <v>2.4912950299922629</v>
      </c>
      <c r="BC30" s="11">
        <f t="shared" si="63"/>
        <v>3.4462344874307038</v>
      </c>
      <c r="BD30" s="11">
        <f t="shared" si="63"/>
        <v>4.71221221648383</v>
      </c>
      <c r="BE30" s="11">
        <f t="shared" si="63"/>
        <v>6.3689114616560918</v>
      </c>
      <c r="BF30" s="11">
        <f t="shared" si="63"/>
        <v>8.5087533816499015</v>
      </c>
      <c r="BG30" s="11">
        <f t="shared" si="63"/>
        <v>11.236395442917583</v>
      </c>
      <c r="BH30" s="11">
        <f t="shared" si="63"/>
        <v>14.66724166494881</v>
      </c>
      <c r="BI30" s="11">
        <f t="shared" si="63"/>
        <v>18.924753634321217</v>
      </c>
      <c r="BJ30" s="11">
        <f t="shared" si="63"/>
        <v>24.136393372374783</v>
      </c>
      <c r="BK30" s="11">
        <f t="shared" si="63"/>
        <v>30.428102472948879</v>
      </c>
      <c r="BL30" s="11">
        <f t="shared" si="63"/>
        <v>37.917327444998868</v>
      </c>
      <c r="BM30" s="11">
        <f t="shared" si="63"/>
        <v>46.704736043219988</v>
      </c>
      <c r="BN30" s="11">
        <f t="shared" si="63"/>
        <v>56.864926076654029</v>
      </c>
      <c r="BO30" s="11">
        <f t="shared" si="63"/>
        <v>68.436594433137074</v>
      </c>
      <c r="BP30" s="11">
        <f t="shared" si="63"/>
        <v>81.412793132954732</v>
      </c>
      <c r="BQ30" s="11">
        <f t="shared" si="63"/>
        <v>95.732031256555032</v>
      </c>
      <c r="BR30" s="11">
        <f t="shared" si="63"/>
        <v>111.27106556667594</v>
      </c>
      <c r="BS30" s="11">
        <f t="shared" si="63"/>
        <v>127.84023906448857</v>
      </c>
      <c r="BT30" s="11">
        <f t="shared" si="63"/>
        <v>145.18216058813064</v>
      </c>
      <c r="BU30" s="11">
        <f t="shared" si="63"/>
        <v>162.97436231623945</v>
      </c>
      <c r="BV30" s="11">
        <f t="shared" si="63"/>
        <v>180.83632791436321</v>
      </c>
      <c r="BW30" s="11">
        <f t="shared" si="63"/>
        <v>198.34096542969667</v>
      </c>
      <c r="BX30" s="11">
        <f t="shared" si="63"/>
        <v>215.03023032468789</v>
      </c>
      <c r="BY30" s="11">
        <f t="shared" si="63"/>
        <v>230.43421901712216</v>
      </c>
      <c r="BZ30" s="11">
        <f t="shared" si="63"/>
        <v>244.09269179974814</v>
      </c>
      <c r="CA30" s="11">
        <f t="shared" si="63"/>
        <v>255.57768738616988</v>
      </c>
      <c r="CB30" s="11">
        <f t="shared" si="63"/>
        <v>264.51569714770238</v>
      </c>
      <c r="CC30" s="11">
        <f t="shared" si="63"/>
        <v>270.60780394555474</v>
      </c>
      <c r="CD30" s="11">
        <f t="shared" si="63"/>
        <v>273.64627350562989</v>
      </c>
      <c r="CE30" s="11">
        <f t="shared" si="63"/>
        <v>273.52631449220468</v>
      </c>
      <c r="CF30" s="11">
        <f t="shared" ref="CF30:DK30" si="64">EXP(LN(BU15)*$DA$77+$DC$77)</f>
        <v>262.33715843177623</v>
      </c>
      <c r="CG30" s="11">
        <f t="shared" si="64"/>
        <v>247.66821837770092</v>
      </c>
      <c r="CH30" s="11">
        <f t="shared" si="64"/>
        <v>233.81951211588122</v>
      </c>
      <c r="CI30" s="11">
        <f t="shared" si="64"/>
        <v>220.74517515498488</v>
      </c>
      <c r="CJ30" s="11">
        <f t="shared" si="64"/>
        <v>208.40190757927496</v>
      </c>
      <c r="CK30" s="11">
        <f t="shared" si="64"/>
        <v>196.74883064686495</v>
      </c>
      <c r="CL30" s="11">
        <f t="shared" si="64"/>
        <v>185.74735140648153</v>
      </c>
      <c r="CM30" s="11">
        <f t="shared" si="64"/>
        <v>175.36103488436578</v>
      </c>
      <c r="CN30" s="11">
        <f t="shared" si="64"/>
        <v>165.55548341801332</v>
      </c>
      <c r="CO30" s="11">
        <f t="shared" si="64"/>
        <v>156.29822273714086</v>
      </c>
      <c r="CP30" s="11">
        <f t="shared" si="64"/>
        <v>147.55859441458327</v>
      </c>
      <c r="CQ30" s="11">
        <f t="shared" si="64"/>
        <v>139.30765433095002</v>
      </c>
      <c r="CR30" s="11">
        <f t="shared" si="64"/>
        <v>131.51807681676806</v>
      </c>
      <c r="CS30" s="11">
        <f t="shared" si="64"/>
        <v>124.16406415464587</v>
      </c>
      <c r="CT30" s="11">
        <f t="shared" si="64"/>
        <v>117.22126114174921</v>
      </c>
      <c r="CU30" s="11">
        <f t="shared" si="64"/>
        <v>110.66667442963232</v>
      </c>
      <c r="CV30" s="11">
        <f t="shared" si="64"/>
        <v>104.4785963742915</v>
      </c>
      <c r="CW30" s="11">
        <f t="shared" si="64"/>
        <v>98.636533144247778</v>
      </c>
      <c r="CX30" s="11">
        <f t="shared" si="64"/>
        <v>93.121136848564177</v>
      </c>
      <c r="CY30" s="11">
        <f t="shared" si="64"/>
        <v>87.914141460016538</v>
      </c>
      <c r="CZ30" s="11">
        <f t="shared" si="64"/>
        <v>82.99830232120901</v>
      </c>
      <c r="DA30" s="11">
        <f t="shared" si="64"/>
        <v>78.357339033286252</v>
      </c>
      <c r="DB30" s="11">
        <f t="shared" si="64"/>
        <v>73.975881538102442</v>
      </c>
      <c r="DC30" s="11">
        <f t="shared" si="64"/>
        <v>69.839419215278198</v>
      </c>
      <c r="DD30" s="11">
        <f t="shared" si="64"/>
        <v>65.934252825566105</v>
      </c>
      <c r="DE30" s="11">
        <f t="shared" si="64"/>
        <v>62.247449141367412</v>
      </c>
      <c r="DF30" s="11">
        <f t="shared" si="64"/>
        <v>58.76679811414634</v>
      </c>
      <c r="DG30" s="11">
        <f t="shared" si="64"/>
        <v>55.48077243688585</v>
      </c>
      <c r="DH30" s="11">
        <f t="shared" si="64"/>
        <v>52.378489367664756</v>
      </c>
      <c r="DI30" s="11">
        <f t="shared" si="64"/>
        <v>49.44967468792079</v>
      </c>
      <c r="DJ30" s="11">
        <f t="shared" si="64"/>
        <v>46.684628676037285</v>
      </c>
      <c r="DK30" s="11">
        <f t="shared" si="64"/>
        <v>44.074193983562488</v>
      </c>
      <c r="DL30" s="11">
        <f t="shared" ref="DL30:EG30" si="65">EXP(LN(DA15)*$DA$77+$DC$77)</f>
        <v>41.609725307674552</v>
      </c>
      <c r="DM30" s="11">
        <f t="shared" si="65"/>
        <v>39.283060759451352</v>
      </c>
      <c r="DN30" s="11">
        <f t="shared" si="65"/>
        <v>37.086494833123204</v>
      </c>
      <c r="DO30" s="11">
        <f t="shared" si="65"/>
        <v>35.012752886786068</v>
      </c>
      <c r="DP30" s="11">
        <f t="shared" si="65"/>
        <v>33.054967050061059</v>
      </c>
      <c r="DQ30" s="11">
        <f t="shared" si="65"/>
        <v>31.206653478909534</v>
      </c>
      <c r="DR30" s="11">
        <f t="shared" si="65"/>
        <v>29.46169088227655</v>
      </c>
      <c r="DS30" s="11">
        <f t="shared" si="65"/>
        <v>27.814300249446308</v>
      </c>
      <c r="DT30" s="11">
        <f t="shared" si="65"/>
        <v>26.259025710969929</v>
      </c>
      <c r="DU30" s="11">
        <f t="shared" si="65"/>
        <v>24.790716469780932</v>
      </c>
      <c r="DV30" s="11">
        <f t="shared" si="65"/>
        <v>23.404509742656639</v>
      </c>
      <c r="DW30" s="11">
        <f t="shared" si="65"/>
        <v>22.095814655531438</v>
      </c>
      <c r="DX30" s="11">
        <f t="shared" si="65"/>
        <v>20.860297039325172</v>
      </c>
      <c r="DY30" s="11">
        <f t="shared" si="65"/>
        <v>19.693865075933896</v>
      </c>
      <c r="DZ30" s="11">
        <f t="shared" si="65"/>
        <v>18.592655746844308</v>
      </c>
      <c r="EA30" s="11">
        <f t="shared" si="65"/>
        <v>17.553022039492685</v>
      </c>
      <c r="EB30" s="11">
        <f t="shared" si="65"/>
        <v>16.571520868997442</v>
      </c>
      <c r="EC30" s="11">
        <f t="shared" si="65"/>
        <v>15.644901675264737</v>
      </c>
      <c r="ED30" s="11">
        <f t="shared" si="65"/>
        <v>14.770095657702241</v>
      </c>
      <c r="EE30" s="11">
        <f t="shared" si="65"/>
        <v>13.944205611888783</v>
      </c>
      <c r="EF30" s="11">
        <f t="shared" si="65"/>
        <v>13.164496334540281</v>
      </c>
      <c r="EG30" s="11">
        <f t="shared" si="65"/>
        <v>12.428385564995274</v>
      </c>
    </row>
    <row r="31" spans="1:137" s="35" customFormat="1" x14ac:dyDescent="0.25">
      <c r="A31" s="35" t="s">
        <v>37</v>
      </c>
      <c r="AZ31" s="35">
        <f t="shared" ref="AZ31:CE31" si="66">EXP(LN(AO5)*$DA$77+$DC$77)</f>
        <v>2.3525853413082753</v>
      </c>
      <c r="BA31" s="35">
        <f t="shared" si="66"/>
        <v>1.3377446058419606</v>
      </c>
      <c r="BB31" s="35">
        <f t="shared" si="66"/>
        <v>1.7067776005569839</v>
      </c>
      <c r="BC31" s="35">
        <f t="shared" si="66"/>
        <v>3.0445222063989434</v>
      </c>
      <c r="BD31" s="35">
        <f t="shared" si="66"/>
        <v>10.148407354663153</v>
      </c>
      <c r="BE31" s="35">
        <f t="shared" si="66"/>
        <v>8.6722753758030535</v>
      </c>
      <c r="BF31" s="35">
        <f t="shared" si="66"/>
        <v>5.9506570397797542</v>
      </c>
      <c r="BG31" s="35">
        <f t="shared" si="66"/>
        <v>11.117118965790082</v>
      </c>
      <c r="BH31" s="35">
        <f t="shared" si="66"/>
        <v>6.2735609101554033</v>
      </c>
      <c r="BI31" s="35">
        <f t="shared" si="66"/>
        <v>12.962283939365198</v>
      </c>
      <c r="BJ31" s="35">
        <f t="shared" si="66"/>
        <v>23.47972428874337</v>
      </c>
      <c r="BK31" s="35">
        <f t="shared" si="66"/>
        <v>35.934587860375416</v>
      </c>
      <c r="BL31" s="35">
        <f t="shared" si="66"/>
        <v>42.90008563562148</v>
      </c>
      <c r="BM31" s="35">
        <f t="shared" si="66"/>
        <v>42.62331088958522</v>
      </c>
      <c r="BN31" s="35">
        <f t="shared" si="66"/>
        <v>56.000756948004835</v>
      </c>
      <c r="BO31" s="35">
        <f t="shared" si="66"/>
        <v>67.302392411152397</v>
      </c>
      <c r="BP31" s="35">
        <f t="shared" si="66"/>
        <v>96.640515490996776</v>
      </c>
      <c r="BQ31" s="35">
        <f t="shared" si="66"/>
        <v>136.54220804455872</v>
      </c>
      <c r="BR31" s="35">
        <f t="shared" si="66"/>
        <v>138.0644691477583</v>
      </c>
      <c r="BS31" s="35">
        <f t="shared" si="66"/>
        <v>208.87267500870342</v>
      </c>
      <c r="BT31" s="35">
        <f t="shared" si="66"/>
        <v>116.06087683787489</v>
      </c>
      <c r="BU31" s="35">
        <f t="shared" si="66"/>
        <v>115.73797296749922</v>
      </c>
      <c r="BV31" s="35">
        <f t="shared" si="66"/>
        <v>192.95812711161807</v>
      </c>
      <c r="BW31" s="35">
        <f t="shared" si="66"/>
        <v>181.51810427545206</v>
      </c>
      <c r="BX31" s="35">
        <f t="shared" si="66"/>
        <v>199.8313666381851</v>
      </c>
      <c r="BY31" s="35">
        <f t="shared" si="66"/>
        <v>305.144157504985</v>
      </c>
      <c r="BZ31" s="35">
        <f t="shared" si="66"/>
        <v>319.81321904490716</v>
      </c>
      <c r="CA31" s="35">
        <f t="shared" si="66"/>
        <v>314.78514449191499</v>
      </c>
      <c r="CB31" s="35">
        <f t="shared" si="66"/>
        <v>218.6520493686514</v>
      </c>
      <c r="CC31" s="35">
        <f t="shared" si="66"/>
        <v>205.2746033102319</v>
      </c>
      <c r="CD31" s="35">
        <f t="shared" si="66"/>
        <v>227.09367912275755</v>
      </c>
      <c r="CE31" s="35">
        <f t="shared" si="66"/>
        <v>274.83732281401399</v>
      </c>
      <c r="CF31" s="35">
        <f t="shared" ref="CF31:DJ31" si="67">EXP(LN(BU5)*$DA$77+$DC$77)</f>
        <v>324.19548585714819</v>
      </c>
      <c r="CG31" s="35">
        <f t="shared" si="67"/>
        <v>293.6118764201405</v>
      </c>
      <c r="CH31" s="35">
        <f t="shared" si="67"/>
        <v>227.55497036615157</v>
      </c>
      <c r="CI31" s="35">
        <f t="shared" si="67"/>
        <v>185.94650021203256</v>
      </c>
      <c r="CJ31" s="35">
        <f t="shared" si="67"/>
        <v>149.96578322731781</v>
      </c>
      <c r="CK31" s="35">
        <f t="shared" si="67"/>
        <v>197.8478142915919</v>
      </c>
      <c r="CL31" s="35">
        <f t="shared" si="67"/>
        <v>259.84535740371575</v>
      </c>
      <c r="CM31" s="35">
        <f t="shared" si="67"/>
        <v>227.83174511218758</v>
      </c>
      <c r="CN31" s="35">
        <f t="shared" si="67"/>
        <v>181.56423339979145</v>
      </c>
      <c r="CO31" s="35">
        <f t="shared" si="67"/>
        <v>151.34965695749892</v>
      </c>
      <c r="CP31" s="35">
        <f t="shared" si="67"/>
        <v>110.80215666318584</v>
      </c>
      <c r="CQ31" s="35">
        <f t="shared" si="67"/>
        <v>102.31439778474034</v>
      </c>
      <c r="CR31" s="35">
        <f t="shared" si="67"/>
        <v>98.624067837590047</v>
      </c>
      <c r="CS31" s="35">
        <f t="shared" si="67"/>
        <v>117.30636319503807</v>
      </c>
      <c r="CT31" s="35">
        <f t="shared" si="67"/>
        <v>135.85027117946805</v>
      </c>
      <c r="CU31" s="35">
        <f t="shared" si="67"/>
        <v>170.6316309313589</v>
      </c>
      <c r="CV31" s="35">
        <f t="shared" si="67"/>
        <v>95.856320377227377</v>
      </c>
      <c r="CW31" s="35">
        <f t="shared" si="67"/>
        <v>104.57472487736982</v>
      </c>
      <c r="CX31" s="35">
        <f t="shared" si="67"/>
        <v>61.028831500997043</v>
      </c>
      <c r="CY31" s="35">
        <f t="shared" si="67"/>
        <v>64.027224583056608</v>
      </c>
      <c r="CZ31" s="35">
        <f t="shared" si="67"/>
        <v>101.25342792493463</v>
      </c>
      <c r="DA31" s="35">
        <f t="shared" si="67"/>
        <v>114.4463574859967</v>
      </c>
      <c r="DB31" s="35">
        <f t="shared" si="67"/>
        <v>86.261462514636804</v>
      </c>
      <c r="DC31" s="35">
        <f t="shared" si="67"/>
        <v>69.839494249818202</v>
      </c>
      <c r="DD31" s="35">
        <f t="shared" si="67"/>
        <v>57.984309294598077</v>
      </c>
      <c r="DE31" s="35">
        <f t="shared" si="67"/>
        <v>45.575574847305433</v>
      </c>
      <c r="DF31" s="35">
        <f t="shared" si="67"/>
        <v>53.233009487642171</v>
      </c>
      <c r="DG31" s="35">
        <f t="shared" si="67"/>
        <v>75.052085300167917</v>
      </c>
      <c r="DH31" s="35">
        <f t="shared" si="67"/>
        <v>67.809812778885572</v>
      </c>
      <c r="DI31" s="35">
        <f t="shared" si="67"/>
        <v>49.265904794455665</v>
      </c>
      <c r="DJ31" s="35">
        <f t="shared" si="67"/>
        <v>41.054920662046371</v>
      </c>
    </row>
    <row r="33" spans="1:137" x14ac:dyDescent="0.25">
      <c r="A33" t="s">
        <v>40</v>
      </c>
      <c r="AL33">
        <f t="shared" ref="AL33:AM33" si="68">LN(2)/LN(AL3/AK3)</f>
        <v>1.3009408533544065</v>
      </c>
      <c r="AM33">
        <f t="shared" si="68"/>
        <v>16.286500477641212</v>
      </c>
      <c r="AN33">
        <f t="shared" ref="AN33:CW33" si="69">LN(2)/LN(AN3/AM3)</f>
        <v>1.3911722518720364</v>
      </c>
      <c r="AO33">
        <f t="shared" si="69"/>
        <v>1.3916198174355698</v>
      </c>
      <c r="AP33">
        <f t="shared" si="69"/>
        <v>3.4421613697476308</v>
      </c>
      <c r="AQ33">
        <f t="shared" si="69"/>
        <v>3.3131574323068724</v>
      </c>
      <c r="AR33">
        <f t="shared" si="69"/>
        <v>2.3882698269058018</v>
      </c>
      <c r="AS33">
        <f t="shared" si="69"/>
        <v>1.1370531884539172</v>
      </c>
      <c r="AT33">
        <f t="shared" si="69"/>
        <v>2.1046962231169348</v>
      </c>
      <c r="AU33">
        <f t="shared" si="69"/>
        <v>3.936474627650171</v>
      </c>
      <c r="AV33">
        <f t="shared" si="69"/>
        <v>2.6293915696652692</v>
      </c>
      <c r="AW33">
        <f t="shared" si="69"/>
        <v>5.6400137650367048</v>
      </c>
      <c r="AX33">
        <f t="shared" si="69"/>
        <v>3.2350648186222752</v>
      </c>
      <c r="AY33">
        <f t="shared" si="69"/>
        <v>2.313409395708089</v>
      </c>
      <c r="AZ33">
        <f t="shared" si="69"/>
        <v>2.0766584876441847</v>
      </c>
      <c r="BA33">
        <f t="shared" si="69"/>
        <v>2.3756462014083106</v>
      </c>
      <c r="BB33">
        <f t="shared" si="69"/>
        <v>3.0904645629420449</v>
      </c>
      <c r="BC33">
        <f t="shared" si="69"/>
        <v>2.9589063168512073</v>
      </c>
      <c r="BD33">
        <f t="shared" si="69"/>
        <v>3.0953112164317003</v>
      </c>
      <c r="BE33">
        <f t="shared" si="69"/>
        <v>2.7379642364707668</v>
      </c>
      <c r="BF33">
        <f t="shared" si="69"/>
        <v>2.5242150087120532</v>
      </c>
      <c r="BG33">
        <f t="shared" si="69"/>
        <v>3.1888308172663855</v>
      </c>
      <c r="BH33">
        <f t="shared" si="69"/>
        <v>2.6768218643965134</v>
      </c>
      <c r="BI33">
        <f t="shared" si="69"/>
        <v>5.8077199903546042</v>
      </c>
      <c r="BJ33">
        <f t="shared" si="69"/>
        <v>6.5188081326457255</v>
      </c>
      <c r="BK33">
        <f t="shared" si="69"/>
        <v>4.4591978028426604</v>
      </c>
      <c r="BL33">
        <f t="shared" si="69"/>
        <v>5.4574309238342433</v>
      </c>
      <c r="BM33">
        <f t="shared" si="69"/>
        <v>5.6182159779489949</v>
      </c>
      <c r="BN33">
        <f t="shared" si="69"/>
        <v>4.248011703383467</v>
      </c>
      <c r="BO33">
        <f t="shared" si="69"/>
        <v>4.7309451711108812</v>
      </c>
      <c r="BP33">
        <f t="shared" si="69"/>
        <v>5.5065217475578958</v>
      </c>
      <c r="BQ33">
        <f t="shared" si="69"/>
        <v>8.7789599518603687</v>
      </c>
      <c r="BR33">
        <f t="shared" si="69"/>
        <v>10.067685635295625</v>
      </c>
      <c r="BS33">
        <f t="shared" si="69"/>
        <v>9.7597271619573913</v>
      </c>
      <c r="BT33">
        <f t="shared" si="69"/>
        <v>8.6960338427135202</v>
      </c>
      <c r="BU33">
        <f t="shared" si="69"/>
        <v>8.0113665276774331</v>
      </c>
      <c r="BV33">
        <f t="shared" si="69"/>
        <v>9.5764421191373721</v>
      </c>
      <c r="BW33">
        <f t="shared" si="69"/>
        <v>13.15249045360922</v>
      </c>
      <c r="BX33">
        <f t="shared" si="69"/>
        <v>16.867618238613574</v>
      </c>
      <c r="BY33">
        <f t="shared" si="69"/>
        <v>21.691998003123913</v>
      </c>
      <c r="BZ33">
        <f t="shared" si="69"/>
        <v>17.050543181069663</v>
      </c>
      <c r="CA33">
        <f t="shared" si="69"/>
        <v>13.591684932608164</v>
      </c>
      <c r="CB33">
        <f t="shared" si="69"/>
        <v>16.244251261688376</v>
      </c>
      <c r="CC33">
        <f t="shared" si="69"/>
        <v>21.166393661513904</v>
      </c>
      <c r="CD33">
        <f t="shared" si="69"/>
        <v>26.155004477673284</v>
      </c>
      <c r="CE33">
        <f t="shared" si="69"/>
        <v>36.547268305519545</v>
      </c>
      <c r="CF33">
        <f t="shared" si="69"/>
        <v>40.30123370528343</v>
      </c>
      <c r="CG33">
        <f t="shared" si="69"/>
        <v>42.515435459108815</v>
      </c>
      <c r="CH33">
        <f t="shared" si="69"/>
        <v>36.382039667761155</v>
      </c>
      <c r="CI33">
        <f t="shared" si="69"/>
        <v>32.061339082943476</v>
      </c>
      <c r="CJ33">
        <f t="shared" si="69"/>
        <v>26.147956836110207</v>
      </c>
      <c r="CK33">
        <f t="shared" si="69"/>
        <v>47.510760667422453</v>
      </c>
      <c r="CL33">
        <f t="shared" si="69"/>
        <v>44.213904364468078</v>
      </c>
      <c r="CM33">
        <f t="shared" si="69"/>
        <v>76.703312674087499</v>
      </c>
      <c r="CN33">
        <f t="shared" si="69"/>
        <v>73.788170835170121</v>
      </c>
      <c r="CO33">
        <f t="shared" si="69"/>
        <v>47.224895894986929</v>
      </c>
      <c r="CP33">
        <f t="shared" si="69"/>
        <v>42.43399623006917</v>
      </c>
      <c r="CQ33">
        <f t="shared" si="69"/>
        <v>57.105730557094276</v>
      </c>
      <c r="CR33">
        <f t="shared" si="69"/>
        <v>71.308442659716292</v>
      </c>
      <c r="CS33">
        <f t="shared" si="69"/>
        <v>86.652034109097926</v>
      </c>
      <c r="CT33">
        <f t="shared" si="69"/>
        <v>111.03227643310825</v>
      </c>
      <c r="CU33">
        <f t="shared" si="69"/>
        <v>95.703746306733578</v>
      </c>
      <c r="CV33">
        <f t="shared" si="69"/>
        <v>68.472941502928535</v>
      </c>
      <c r="CW33">
        <f t="shared" si="69"/>
        <v>76.516324075174296</v>
      </c>
      <c r="CX33">
        <f>LN(2)/LN(CX3/CW3)</f>
        <v>106.14135439007865</v>
      </c>
      <c r="CY33">
        <f>LN(2)/LN(CY3/CX3)</f>
        <v>128.13222734833016</v>
      </c>
    </row>
    <row r="34" spans="1:137" x14ac:dyDescent="0.25">
      <c r="A34" t="s">
        <v>41</v>
      </c>
      <c r="AL34">
        <f t="shared" ref="AL34" si="70">LN(2)/LN(AL3/AJ3)*2</f>
        <v>1.3926615366441739</v>
      </c>
      <c r="AM34">
        <f t="shared" ref="AM34" si="71">LN(2)/LN(AM3/AK3)*2</f>
        <v>2.4094208396532091</v>
      </c>
      <c r="AN34">
        <f t="shared" ref="AN34:CW34" si="72">LN(2)/LN(AN3/AL3)*2</f>
        <v>2.5633835280555033</v>
      </c>
      <c r="AO34">
        <f t="shared" si="72"/>
        <v>1.3913959986620852</v>
      </c>
      <c r="AP34">
        <f t="shared" si="72"/>
        <v>1.9819597914995244</v>
      </c>
      <c r="AQ34">
        <f t="shared" si="72"/>
        <v>3.3764276297102449</v>
      </c>
      <c r="AR34">
        <f t="shared" si="72"/>
        <v>2.7756958275952441</v>
      </c>
      <c r="AS34">
        <f t="shared" si="72"/>
        <v>1.540619006961796</v>
      </c>
      <c r="AT34">
        <f t="shared" si="72"/>
        <v>1.4764568431354355</v>
      </c>
      <c r="AU34">
        <f t="shared" si="72"/>
        <v>2.7428733554717852</v>
      </c>
      <c r="AV34">
        <f t="shared" si="72"/>
        <v>3.1528309865274347</v>
      </c>
      <c r="AW34">
        <f t="shared" si="72"/>
        <v>3.5866677339787327</v>
      </c>
      <c r="AX34">
        <f t="shared" si="72"/>
        <v>4.1116954482882564</v>
      </c>
      <c r="AY34">
        <f t="shared" si="72"/>
        <v>2.6976891512971344</v>
      </c>
      <c r="AZ34">
        <f t="shared" si="72"/>
        <v>2.1886501004738586</v>
      </c>
      <c r="BA34">
        <f t="shared" si="72"/>
        <v>2.2161133131452972</v>
      </c>
      <c r="BB34">
        <f t="shared" si="72"/>
        <v>2.6863159990914807</v>
      </c>
      <c r="BC34">
        <f t="shared" si="72"/>
        <v>3.0232549132800228</v>
      </c>
      <c r="BD34">
        <f t="shared" si="72"/>
        <v>3.0255721273873091</v>
      </c>
      <c r="BE34">
        <f t="shared" si="72"/>
        <v>2.9056921723523224</v>
      </c>
      <c r="BF34">
        <f t="shared" si="72"/>
        <v>2.6267483857921063</v>
      </c>
      <c r="BG34">
        <f t="shared" si="72"/>
        <v>2.8178645347409863</v>
      </c>
      <c r="BH34">
        <f t="shared" si="72"/>
        <v>2.9104798789757691</v>
      </c>
      <c r="BI34">
        <f t="shared" si="72"/>
        <v>3.6646013700241067</v>
      </c>
      <c r="BJ34">
        <f t="shared" si="72"/>
        <v>6.1427535681535614</v>
      </c>
      <c r="BK34">
        <f t="shared" si="72"/>
        <v>5.2957987221116349</v>
      </c>
      <c r="BL34">
        <f t="shared" si="72"/>
        <v>4.9080720183183173</v>
      </c>
      <c r="BM34">
        <f t="shared" si="72"/>
        <v>5.5366563933889799</v>
      </c>
      <c r="BN34">
        <f t="shared" si="72"/>
        <v>4.8379680658738096</v>
      </c>
      <c r="BO34">
        <f t="shared" si="72"/>
        <v>4.4764911416452904</v>
      </c>
      <c r="BP34">
        <f t="shared" si="72"/>
        <v>5.0893551457968691</v>
      </c>
      <c r="BQ34">
        <f t="shared" si="72"/>
        <v>6.7679249342817052</v>
      </c>
      <c r="BR34">
        <f t="shared" si="72"/>
        <v>9.3792615339903023</v>
      </c>
      <c r="BS34">
        <f t="shared" si="72"/>
        <v>9.9113148001292402</v>
      </c>
      <c r="BT34">
        <f t="shared" si="72"/>
        <v>9.1972276488140601</v>
      </c>
      <c r="BU34">
        <f t="shared" si="72"/>
        <v>8.3396713919096683</v>
      </c>
      <c r="BV34">
        <f t="shared" si="72"/>
        <v>8.7242691102841459</v>
      </c>
      <c r="BW34">
        <f t="shared" si="72"/>
        <v>11.083148154746359</v>
      </c>
      <c r="BX34">
        <f t="shared" si="72"/>
        <v>14.780172192778517</v>
      </c>
      <c r="BY34">
        <f t="shared" si="72"/>
        <v>18.978007397978999</v>
      </c>
      <c r="BZ34">
        <f t="shared" si="72"/>
        <v>19.093241554678386</v>
      </c>
      <c r="CA34">
        <f t="shared" si="72"/>
        <v>15.125898155133481</v>
      </c>
      <c r="CB34">
        <f t="shared" si="72"/>
        <v>14.800054784752918</v>
      </c>
      <c r="CC34">
        <f t="shared" si="72"/>
        <v>18.381517755027733</v>
      </c>
      <c r="CD34">
        <f t="shared" si="72"/>
        <v>23.397749972000337</v>
      </c>
      <c r="CE34">
        <f t="shared" si="72"/>
        <v>30.489930388418543</v>
      </c>
      <c r="CF34">
        <f t="shared" si="72"/>
        <v>38.332562450297061</v>
      </c>
      <c r="CG34">
        <f t="shared" si="72"/>
        <v>41.378734928792298</v>
      </c>
      <c r="CH34">
        <f t="shared" si="72"/>
        <v>39.210336119834622</v>
      </c>
      <c r="CI34">
        <f t="shared" si="72"/>
        <v>34.085310562058709</v>
      </c>
      <c r="CJ34">
        <f t="shared" si="72"/>
        <v>28.804282794091801</v>
      </c>
      <c r="CK34">
        <f t="shared" si="72"/>
        <v>33.731494690304544</v>
      </c>
      <c r="CL34">
        <f t="shared" si="72"/>
        <v>45.803083122782915</v>
      </c>
      <c r="CM34">
        <f t="shared" si="72"/>
        <v>56.093797294865595</v>
      </c>
      <c r="CN34">
        <f t="shared" si="72"/>
        <v>75.217507426203895</v>
      </c>
      <c r="CO34">
        <f t="shared" si="72"/>
        <v>57.591114416473509</v>
      </c>
      <c r="CP34">
        <f t="shared" si="72"/>
        <v>44.701445821529653</v>
      </c>
      <c r="CQ34">
        <f t="shared" si="72"/>
        <v>48.688587630071346</v>
      </c>
      <c r="CR34">
        <f t="shared" si="72"/>
        <v>63.421670847758008</v>
      </c>
      <c r="CS34">
        <f t="shared" si="72"/>
        <v>78.235033623756081</v>
      </c>
      <c r="CT34">
        <f t="shared" si="72"/>
        <v>97.338757722386859</v>
      </c>
      <c r="CU34">
        <f t="shared" si="72"/>
        <v>102.79974118477972</v>
      </c>
      <c r="CV34">
        <f t="shared" si="72"/>
        <v>79.830055166777967</v>
      </c>
      <c r="CW34">
        <f t="shared" si="72"/>
        <v>72.271526606170823</v>
      </c>
      <c r="CX34">
        <f>LN(2)/LN(CX3/CV3)*2</f>
        <v>88.926415122855715</v>
      </c>
      <c r="CY34">
        <f>LN(2)/LN(CY3/CW3)*2</f>
        <v>116.10466746485397</v>
      </c>
    </row>
    <row r="35" spans="1:137" x14ac:dyDescent="0.25">
      <c r="A35" t="s">
        <v>42</v>
      </c>
      <c r="AL35">
        <f t="shared" ref="AL35" si="73">LN(2)/LN(AL3/AI3)*3</f>
        <v>1.9690699075763334</v>
      </c>
      <c r="AM35">
        <f t="shared" ref="AM35" si="74">LN(2)/LN(AM3/AJ3)*3</f>
        <v>2.0033393537198751</v>
      </c>
      <c r="AN35">
        <f t="shared" ref="AN35:CW35" si="75">LN(2)/LN(AN3/AK3)*3</f>
        <v>1.9368668613676632</v>
      </c>
      <c r="AO35">
        <f t="shared" si="75"/>
        <v>2.0015934592502473</v>
      </c>
      <c r="AP35">
        <f t="shared" si="75"/>
        <v>1.7361910336077186</v>
      </c>
      <c r="AQ35">
        <f t="shared" si="75"/>
        <v>2.2884532880500226</v>
      </c>
      <c r="AR35">
        <f t="shared" si="75"/>
        <v>2.9671970769707472</v>
      </c>
      <c r="AS35">
        <f t="shared" si="75"/>
        <v>1.874992522359189</v>
      </c>
      <c r="AT35">
        <f t="shared" si="75"/>
        <v>1.6917540242876703</v>
      </c>
      <c r="AU35">
        <f t="shared" si="75"/>
        <v>1.8649424917360813</v>
      </c>
      <c r="AV35">
        <f t="shared" si="75"/>
        <v>2.7039731393949973</v>
      </c>
      <c r="AW35">
        <f t="shared" si="75"/>
        <v>3.6961514191514961</v>
      </c>
      <c r="AX35">
        <f t="shared" si="75"/>
        <v>3.4612716675042954</v>
      </c>
      <c r="AY35">
        <f t="shared" si="75"/>
        <v>3.2655556613301222</v>
      </c>
      <c r="AZ35">
        <f t="shared" si="75"/>
        <v>2.4531487651109081</v>
      </c>
      <c r="BA35">
        <f t="shared" si="75"/>
        <v>2.2476230724983903</v>
      </c>
      <c r="BB35">
        <f t="shared" si="75"/>
        <v>2.4468685414425324</v>
      </c>
      <c r="BC35">
        <f t="shared" si="75"/>
        <v>2.7714220874645008</v>
      </c>
      <c r="BD35">
        <f t="shared" si="75"/>
        <v>3.0468980077507006</v>
      </c>
      <c r="BE35">
        <f t="shared" si="75"/>
        <v>2.9232162658421039</v>
      </c>
      <c r="BF35">
        <f t="shared" si="75"/>
        <v>2.7663361023958641</v>
      </c>
      <c r="BG35">
        <f t="shared" si="75"/>
        <v>2.7907179425120359</v>
      </c>
      <c r="BH35">
        <f t="shared" si="75"/>
        <v>2.7692273522489295</v>
      </c>
      <c r="BI35">
        <f t="shared" si="75"/>
        <v>3.4909841864608087</v>
      </c>
      <c r="BJ35">
        <f t="shared" si="75"/>
        <v>4.2908373729917226</v>
      </c>
      <c r="BK35">
        <f t="shared" si="75"/>
        <v>5.4561082089460147</v>
      </c>
      <c r="BL35">
        <f t="shared" si="75"/>
        <v>5.3486017281119214</v>
      </c>
      <c r="BM35">
        <f t="shared" si="75"/>
        <v>5.1239620637980376</v>
      </c>
      <c r="BN35">
        <f t="shared" si="75"/>
        <v>5.0282158842820532</v>
      </c>
      <c r="BO35">
        <f t="shared" si="75"/>
        <v>4.8017597809800723</v>
      </c>
      <c r="BP35">
        <f t="shared" si="75"/>
        <v>4.7741710262331924</v>
      </c>
      <c r="BQ35">
        <f t="shared" si="75"/>
        <v>5.9184928307783604</v>
      </c>
      <c r="BR35">
        <f t="shared" si="75"/>
        <v>7.5980288946101764</v>
      </c>
      <c r="BS35">
        <f t="shared" si="75"/>
        <v>9.5027440668109104</v>
      </c>
      <c r="BT35">
        <f t="shared" si="75"/>
        <v>9.4701594910417519</v>
      </c>
      <c r="BU35">
        <f t="shared" si="75"/>
        <v>8.7647672330780182</v>
      </c>
      <c r="BV35">
        <f t="shared" si="75"/>
        <v>8.7148370036830585</v>
      </c>
      <c r="BW35">
        <f t="shared" si="75"/>
        <v>9.8271472666754072</v>
      </c>
      <c r="BX35">
        <f t="shared" si="75"/>
        <v>12.513591029085537</v>
      </c>
      <c r="BY35">
        <f t="shared" si="75"/>
        <v>16.536545210850946</v>
      </c>
      <c r="BZ35">
        <f t="shared" si="75"/>
        <v>18.28885791224814</v>
      </c>
      <c r="CA35">
        <f t="shared" si="75"/>
        <v>16.823357345594559</v>
      </c>
      <c r="CB35">
        <f t="shared" si="75"/>
        <v>15.481170823699518</v>
      </c>
      <c r="CC35">
        <f t="shared" si="75"/>
        <v>16.449231697335279</v>
      </c>
      <c r="CD35">
        <f t="shared" si="75"/>
        <v>20.402813529218605</v>
      </c>
      <c r="CE35">
        <f t="shared" si="75"/>
        <v>26.586286103902868</v>
      </c>
      <c r="CF35">
        <f t="shared" si="75"/>
        <v>33.182697500099465</v>
      </c>
      <c r="CG35">
        <f t="shared" si="75"/>
        <v>39.63230125014838</v>
      </c>
      <c r="CH35">
        <f t="shared" si="75"/>
        <v>39.567346887777347</v>
      </c>
      <c r="CI35">
        <f t="shared" si="75"/>
        <v>36.497606033774005</v>
      </c>
      <c r="CJ35">
        <f t="shared" si="75"/>
        <v>30.953296988644887</v>
      </c>
      <c r="CK35">
        <f t="shared" si="75"/>
        <v>33.155772231493472</v>
      </c>
      <c r="CL35">
        <f t="shared" si="75"/>
        <v>36.625972117473175</v>
      </c>
      <c r="CM35">
        <f t="shared" si="75"/>
        <v>52.907785968416647</v>
      </c>
      <c r="CN35">
        <f t="shared" si="75"/>
        <v>60.967091964729008</v>
      </c>
      <c r="CO35">
        <f t="shared" si="75"/>
        <v>62.807723835286481</v>
      </c>
      <c r="CP35">
        <f t="shared" si="75"/>
        <v>51.46363442003301</v>
      </c>
      <c r="CQ35">
        <f t="shared" si="75"/>
        <v>48.190712192359868</v>
      </c>
      <c r="CR35">
        <f t="shared" si="75"/>
        <v>54.44549973932979</v>
      </c>
      <c r="CS35">
        <f t="shared" si="75"/>
        <v>69.645364385468753</v>
      </c>
      <c r="CT35">
        <f t="shared" si="75"/>
        <v>86.779478935677275</v>
      </c>
      <c r="CU35">
        <f t="shared" si="75"/>
        <v>96.78758180278038</v>
      </c>
      <c r="CV35">
        <f t="shared" si="75"/>
        <v>88.08086514727583</v>
      </c>
      <c r="CW35">
        <f t="shared" si="75"/>
        <v>78.694040974370438</v>
      </c>
      <c r="CX35">
        <f>LN(2)/LN(CX3/CU3)*3</f>
        <v>80.873838065382742</v>
      </c>
      <c r="CY35">
        <f>LN(2)/LN(CY3/CV3)*3</f>
        <v>99.026428298216985</v>
      </c>
    </row>
    <row r="36" spans="1:137" x14ac:dyDescent="0.25">
      <c r="A36" t="s">
        <v>43</v>
      </c>
      <c r="AL36">
        <f t="shared" ref="AL36" si="76">LN(2)/LN(AL3/AH3)*4</f>
        <v>2.6254265434351112</v>
      </c>
      <c r="AM36">
        <f t="shared" ref="AM36" si="77">LN(2)/LN(AM3/AI3)*4</f>
        <v>2.5237190142858297</v>
      </c>
      <c r="AN36">
        <f t="shared" ref="AN36:CW36" si="78">LN(2)/LN(AN3/AJ3)*4</f>
        <v>1.8047952360528288</v>
      </c>
      <c r="AO36">
        <f t="shared" si="78"/>
        <v>1.7640726496425903</v>
      </c>
      <c r="AP36">
        <f t="shared" si="78"/>
        <v>2.2354848580703317</v>
      </c>
      <c r="AQ36">
        <f t="shared" si="78"/>
        <v>1.9706886243838506</v>
      </c>
      <c r="AR36">
        <f t="shared" si="78"/>
        <v>2.3126169543030093</v>
      </c>
      <c r="AS36">
        <f t="shared" si="78"/>
        <v>2.1158182813101183</v>
      </c>
      <c r="AT36">
        <f t="shared" si="78"/>
        <v>1.9275860565049985</v>
      </c>
      <c r="AU36">
        <f t="shared" si="78"/>
        <v>1.9730268984199379</v>
      </c>
      <c r="AV36">
        <f t="shared" si="78"/>
        <v>2.0111166367665154</v>
      </c>
      <c r="AW36">
        <f t="shared" si="78"/>
        <v>3.1085272134048725</v>
      </c>
      <c r="AX36">
        <f t="shared" si="78"/>
        <v>3.5689816625619932</v>
      </c>
      <c r="AY36">
        <f t="shared" si="78"/>
        <v>3.079301450219011</v>
      </c>
      <c r="AZ36">
        <f t="shared" si="78"/>
        <v>2.8566886010822454</v>
      </c>
      <c r="BA36">
        <f t="shared" si="78"/>
        <v>2.4333028794618361</v>
      </c>
      <c r="BB36">
        <f t="shared" si="78"/>
        <v>2.4120806837365789</v>
      </c>
      <c r="BC36">
        <f t="shared" si="78"/>
        <v>2.5575127277980747</v>
      </c>
      <c r="BD36">
        <f t="shared" si="78"/>
        <v>2.8458690479346722</v>
      </c>
      <c r="BE36">
        <f t="shared" si="78"/>
        <v>2.9633079903281154</v>
      </c>
      <c r="BF36">
        <f t="shared" si="78"/>
        <v>2.8120898958866016</v>
      </c>
      <c r="BG36">
        <f t="shared" si="78"/>
        <v>2.8611044986061738</v>
      </c>
      <c r="BH36">
        <f t="shared" si="78"/>
        <v>2.7613448311762867</v>
      </c>
      <c r="BI36">
        <f t="shared" si="78"/>
        <v>3.1859327565343705</v>
      </c>
      <c r="BJ36">
        <f t="shared" si="78"/>
        <v>3.9496077873230053</v>
      </c>
      <c r="BK36">
        <f t="shared" si="78"/>
        <v>4.3317242651821122</v>
      </c>
      <c r="BL36">
        <f t="shared" si="78"/>
        <v>5.4564388275545985</v>
      </c>
      <c r="BM36">
        <f t="shared" si="78"/>
        <v>5.4135498444713415</v>
      </c>
      <c r="BN36">
        <f t="shared" si="78"/>
        <v>4.8727679107634465</v>
      </c>
      <c r="BO36">
        <f t="shared" si="78"/>
        <v>4.9504500383364629</v>
      </c>
      <c r="BP36">
        <f t="shared" si="78"/>
        <v>4.9604787003025601</v>
      </c>
      <c r="BQ36">
        <f t="shared" si="78"/>
        <v>5.3887290920324089</v>
      </c>
      <c r="BR36">
        <f t="shared" si="78"/>
        <v>6.5983354190969354</v>
      </c>
      <c r="BS36">
        <f t="shared" si="78"/>
        <v>8.0434163229777464</v>
      </c>
      <c r="BT36">
        <f t="shared" si="78"/>
        <v>9.2873527023313702</v>
      </c>
      <c r="BU36">
        <f t="shared" si="78"/>
        <v>9.0578237937524495</v>
      </c>
      <c r="BV36">
        <f t="shared" si="78"/>
        <v>8.9545075565259147</v>
      </c>
      <c r="BW36">
        <f t="shared" si="78"/>
        <v>9.5176514796326863</v>
      </c>
      <c r="BX36">
        <f t="shared" si="78"/>
        <v>10.972071026366955</v>
      </c>
      <c r="BY36">
        <f t="shared" si="78"/>
        <v>13.993877733991805</v>
      </c>
      <c r="BZ36">
        <f t="shared" si="78"/>
        <v>16.662117376206144</v>
      </c>
      <c r="CA36">
        <f t="shared" si="78"/>
        <v>16.834400778065813</v>
      </c>
      <c r="CB36">
        <f t="shared" si="78"/>
        <v>16.674744067251314</v>
      </c>
      <c r="CC36">
        <f t="shared" si="78"/>
        <v>16.595548056871291</v>
      </c>
      <c r="CD36">
        <f t="shared" si="78"/>
        <v>18.131302761022351</v>
      </c>
      <c r="CE36">
        <f t="shared" si="78"/>
        <v>22.935731109880471</v>
      </c>
      <c r="CF36">
        <f t="shared" si="78"/>
        <v>29.058518475087968</v>
      </c>
      <c r="CG36">
        <f t="shared" si="78"/>
        <v>35.109452554076306</v>
      </c>
      <c r="CH36">
        <f t="shared" si="78"/>
        <v>38.766481153688673</v>
      </c>
      <c r="CI36">
        <f t="shared" si="78"/>
        <v>37.379576500016405</v>
      </c>
      <c r="CJ36">
        <f t="shared" si="78"/>
        <v>33.211260404955404</v>
      </c>
      <c r="CK36">
        <f t="shared" si="78"/>
        <v>33.907479656789022</v>
      </c>
      <c r="CL36">
        <f t="shared" si="78"/>
        <v>35.367150224279129</v>
      </c>
      <c r="CM36">
        <f t="shared" si="78"/>
        <v>42.1290615102739</v>
      </c>
      <c r="CN36">
        <f t="shared" si="78"/>
        <v>56.93566242409662</v>
      </c>
      <c r="CO36">
        <f t="shared" si="78"/>
        <v>56.832595450586211</v>
      </c>
      <c r="CP36">
        <f t="shared" si="78"/>
        <v>56.076729190537776</v>
      </c>
      <c r="CQ36">
        <f t="shared" si="78"/>
        <v>52.76699062915938</v>
      </c>
      <c r="CR36">
        <f t="shared" si="78"/>
        <v>52.440966754285768</v>
      </c>
      <c r="CS36">
        <f t="shared" si="78"/>
        <v>60.02276412700386</v>
      </c>
      <c r="CT36">
        <f t="shared" si="78"/>
        <v>76.802316439524319</v>
      </c>
      <c r="CU36">
        <f t="shared" si="78"/>
        <v>88.850788105330096</v>
      </c>
      <c r="CV36">
        <f t="shared" si="78"/>
        <v>87.719257945301578</v>
      </c>
      <c r="CW36">
        <f t="shared" si="78"/>
        <v>84.873941039996296</v>
      </c>
      <c r="CX36">
        <f>LN(2)/LN(CX3/CT3)*4</f>
        <v>84.133077835267102</v>
      </c>
      <c r="CY36">
        <f>LN(2)/LN(CY3/CU3)*4</f>
        <v>89.088343728009349</v>
      </c>
    </row>
    <row r="37" spans="1:137" x14ac:dyDescent="0.25">
      <c r="A37" t="s">
        <v>44</v>
      </c>
      <c r="AL37">
        <f t="shared" ref="AL37" si="79">LN(2)/LN(AL3/AG3)*5</f>
        <v>3.281783179293889</v>
      </c>
      <c r="AM37">
        <f t="shared" ref="AM37" si="80">LN(2)/LN(AM3/AH3)*5</f>
        <v>3.154648767857287</v>
      </c>
      <c r="AN37">
        <f t="shared" ref="AN37:CW37" si="81">LN(2)/LN(AN3/AI3)*5</f>
        <v>2.1703454219574998</v>
      </c>
      <c r="AO37">
        <f t="shared" si="81"/>
        <v>1.7036326722942394</v>
      </c>
      <c r="AP37">
        <f t="shared" si="81"/>
        <v>1.9546555463574966</v>
      </c>
      <c r="AQ37">
        <f t="shared" si="81"/>
        <v>2.3910312745230637</v>
      </c>
      <c r="AR37">
        <f t="shared" si="81"/>
        <v>2.0420995145043368</v>
      </c>
      <c r="AS37">
        <f t="shared" si="81"/>
        <v>1.9163633215171894</v>
      </c>
      <c r="AT37">
        <f t="shared" si="81"/>
        <v>2.1135844758536857</v>
      </c>
      <c r="AU37">
        <f t="shared" si="81"/>
        <v>2.146688610056827</v>
      </c>
      <c r="AV37">
        <f t="shared" si="81"/>
        <v>2.0767069345222939</v>
      </c>
      <c r="AW37">
        <f t="shared" si="81"/>
        <v>2.3081368797488726</v>
      </c>
      <c r="AX37">
        <f t="shared" si="81"/>
        <v>3.1330365798690658</v>
      </c>
      <c r="AY37">
        <f t="shared" si="81"/>
        <v>3.2195121578792807</v>
      </c>
      <c r="AZ37">
        <f t="shared" si="81"/>
        <v>2.8081388430174306</v>
      </c>
      <c r="BA37">
        <f t="shared" si="81"/>
        <v>2.7455017784783289</v>
      </c>
      <c r="BB37">
        <f t="shared" si="81"/>
        <v>2.5413837176832605</v>
      </c>
      <c r="BC37">
        <f t="shared" si="81"/>
        <v>2.5046561166891488</v>
      </c>
      <c r="BD37">
        <f t="shared" si="81"/>
        <v>2.6495837364519161</v>
      </c>
      <c r="BE37">
        <f t="shared" si="81"/>
        <v>2.823612991885585</v>
      </c>
      <c r="BF37">
        <f t="shared" si="81"/>
        <v>2.8636792766384001</v>
      </c>
      <c r="BG37">
        <f t="shared" si="81"/>
        <v>2.8801441915588111</v>
      </c>
      <c r="BH37">
        <f t="shared" si="81"/>
        <v>2.8222456658532158</v>
      </c>
      <c r="BI37">
        <f t="shared" si="81"/>
        <v>3.0849836257290919</v>
      </c>
      <c r="BJ37">
        <f t="shared" si="81"/>
        <v>3.5488136168832529</v>
      </c>
      <c r="BK37">
        <f t="shared" si="81"/>
        <v>4.0419902271084487</v>
      </c>
      <c r="BL37">
        <f t="shared" si="81"/>
        <v>4.5181149747529057</v>
      </c>
      <c r="BM37">
        <f t="shared" si="81"/>
        <v>5.4880445977759731</v>
      </c>
      <c r="BN37">
        <f t="shared" si="81"/>
        <v>5.1319372224679327</v>
      </c>
      <c r="BO37">
        <f t="shared" si="81"/>
        <v>4.8437271743713302</v>
      </c>
      <c r="BP37">
        <f t="shared" si="81"/>
        <v>5.0524944635092677</v>
      </c>
      <c r="BQ37">
        <f t="shared" si="81"/>
        <v>5.4331143021030872</v>
      </c>
      <c r="BR37">
        <f t="shared" si="81"/>
        <v>5.9409393639247412</v>
      </c>
      <c r="BS37">
        <f t="shared" si="81"/>
        <v>7.0554165495868881</v>
      </c>
      <c r="BT37">
        <f t="shared" si="81"/>
        <v>8.1659840207165839</v>
      </c>
      <c r="BU37">
        <f t="shared" si="81"/>
        <v>9.0006426741353085</v>
      </c>
      <c r="BV37">
        <f t="shared" si="81"/>
        <v>9.1570044762635838</v>
      </c>
      <c r="BW37">
        <f t="shared" si="81"/>
        <v>9.565101133603493</v>
      </c>
      <c r="BX37">
        <f t="shared" si="81"/>
        <v>10.426290604342842</v>
      </c>
      <c r="BY37">
        <f t="shared" si="81"/>
        <v>12.175464972815275</v>
      </c>
      <c r="BZ37">
        <f t="shared" si="81"/>
        <v>14.514275031692154</v>
      </c>
      <c r="CA37">
        <f t="shared" si="81"/>
        <v>15.941848067999011</v>
      </c>
      <c r="CB37">
        <f t="shared" si="81"/>
        <v>16.712965222992327</v>
      </c>
      <c r="CC37">
        <f t="shared" si="81"/>
        <v>17.413809311717195</v>
      </c>
      <c r="CD37">
        <f t="shared" si="81"/>
        <v>17.904327314408548</v>
      </c>
      <c r="CE37">
        <f t="shared" si="81"/>
        <v>20.163341970561234</v>
      </c>
      <c r="CF37">
        <f t="shared" si="81"/>
        <v>25.098699816995449</v>
      </c>
      <c r="CG37">
        <f t="shared" si="81"/>
        <v>31.022347119074787</v>
      </c>
      <c r="CH37">
        <f t="shared" si="81"/>
        <v>35.356797703216721</v>
      </c>
      <c r="CI37">
        <f>LN(2)/LN(CI3/CD3)*5</f>
        <v>37.210095884045828</v>
      </c>
      <c r="CJ37">
        <f t="shared" si="81"/>
        <v>34.422409246066913</v>
      </c>
      <c r="CK37">
        <f t="shared" si="81"/>
        <v>35.338450879392724</v>
      </c>
      <c r="CL37">
        <f t="shared" si="81"/>
        <v>35.565572989511949</v>
      </c>
      <c r="CM37">
        <f t="shared" si="81"/>
        <v>39.639581559107846</v>
      </c>
      <c r="CN37">
        <f t="shared" si="81"/>
        <v>46.083525647366272</v>
      </c>
      <c r="CO37">
        <f t="shared" si="81"/>
        <v>54.686640227452131</v>
      </c>
      <c r="CP37">
        <f t="shared" si="81"/>
        <v>53.220842385729213</v>
      </c>
      <c r="CQ37">
        <f t="shared" si="81"/>
        <v>56.279552043505518</v>
      </c>
      <c r="CR37">
        <f t="shared" si="81"/>
        <v>55.661589510762383</v>
      </c>
      <c r="CS37">
        <f t="shared" si="81"/>
        <v>56.936808071651427</v>
      </c>
      <c r="CT37">
        <f t="shared" si="81"/>
        <v>66.095799076247516</v>
      </c>
      <c r="CU37">
        <f t="shared" si="81"/>
        <v>79.960756281883079</v>
      </c>
      <c r="CV37">
        <f t="shared" si="81"/>
        <v>83.859403141081515</v>
      </c>
      <c r="CW37">
        <f t="shared" si="81"/>
        <v>85.223697783528394</v>
      </c>
      <c r="CX37">
        <f>LN(2)/LN(CX3/CS3)*5</f>
        <v>88.41714820739584</v>
      </c>
      <c r="CY37">
        <f>LN(2)/LN(CY3/CT3)*5</f>
        <v>90.337233538000291</v>
      </c>
    </row>
    <row r="38" spans="1:137" x14ac:dyDescent="0.25">
      <c r="A38" t="s">
        <v>45</v>
      </c>
      <c r="AL38">
        <f t="shared" ref="AL38" si="82">LN(2)/LN(AL3/AF3)*6</f>
        <v>3.9381398151526668</v>
      </c>
      <c r="AM38">
        <f t="shared" ref="AM38" si="83">LN(2)/LN(AM3/AG3)*6</f>
        <v>3.7855785214287447</v>
      </c>
      <c r="AN38">
        <f t="shared" ref="AN38:CW38" si="84">LN(2)/LN(AN3/AH3)*6</f>
        <v>2.6044145063489998</v>
      </c>
      <c r="AO38">
        <f t="shared" si="84"/>
        <v>1.9851984838297749</v>
      </c>
      <c r="AP38">
        <f t="shared" si="84"/>
        <v>1.8602227889302245</v>
      </c>
      <c r="AQ38">
        <f t="shared" si="84"/>
        <v>2.0980324238970685</v>
      </c>
      <c r="AR38">
        <f t="shared" si="84"/>
        <v>2.3905705898756162</v>
      </c>
      <c r="AS38">
        <f t="shared" si="84"/>
        <v>1.8029242518135653</v>
      </c>
      <c r="AT38">
        <f t="shared" si="84"/>
        <v>1.9453760850356967</v>
      </c>
      <c r="AU38">
        <f t="shared" si="84"/>
        <v>2.2903526818778337</v>
      </c>
      <c r="AV38">
        <f t="shared" si="84"/>
        <v>2.2144430823634735</v>
      </c>
      <c r="AW38">
        <f t="shared" si="84"/>
        <v>2.3211168434072493</v>
      </c>
      <c r="AX38">
        <f t="shared" si="84"/>
        <v>2.4238877428434389</v>
      </c>
      <c r="AY38">
        <f t="shared" si="84"/>
        <v>2.9583490048203935</v>
      </c>
      <c r="AZ38">
        <f t="shared" si="84"/>
        <v>2.9490215204519292</v>
      </c>
      <c r="BA38">
        <f t="shared" si="84"/>
        <v>2.7254431599710913</v>
      </c>
      <c r="BB38">
        <f t="shared" si="84"/>
        <v>2.7975462376060678</v>
      </c>
      <c r="BC38">
        <f t="shared" si="84"/>
        <v>2.6025910503685741</v>
      </c>
      <c r="BD38">
        <f t="shared" si="84"/>
        <v>2.5869302087839321</v>
      </c>
      <c r="BE38">
        <f t="shared" si="84"/>
        <v>2.6639154417149342</v>
      </c>
      <c r="BF38">
        <f t="shared" si="84"/>
        <v>2.7688767593962686</v>
      </c>
      <c r="BG38">
        <f t="shared" si="84"/>
        <v>2.913186825471572</v>
      </c>
      <c r="BH38">
        <f t="shared" si="84"/>
        <v>2.8441389965399835</v>
      </c>
      <c r="BI38">
        <f t="shared" si="84"/>
        <v>3.0867001023098162</v>
      </c>
      <c r="BJ38">
        <f t="shared" si="84"/>
        <v>3.3818889528387119</v>
      </c>
      <c r="BK38">
        <f t="shared" si="84"/>
        <v>3.6738207156738087</v>
      </c>
      <c r="BL38">
        <f t="shared" si="84"/>
        <v>4.2246060467003668</v>
      </c>
      <c r="BM38">
        <f t="shared" si="84"/>
        <v>4.6705377143186801</v>
      </c>
      <c r="BN38">
        <f t="shared" si="84"/>
        <v>5.2334303515673009</v>
      </c>
      <c r="BO38">
        <f t="shared" si="84"/>
        <v>5.0604504360802416</v>
      </c>
      <c r="BP38">
        <f t="shared" si="84"/>
        <v>4.9428858961575033</v>
      </c>
      <c r="BQ38">
        <f t="shared" si="84"/>
        <v>5.43715201296739</v>
      </c>
      <c r="BR38">
        <f t="shared" si="84"/>
        <v>5.8846018291722118</v>
      </c>
      <c r="BS38">
        <f t="shared" si="84"/>
        <v>6.3553961199337472</v>
      </c>
      <c r="BT38">
        <f t="shared" si="84"/>
        <v>7.2844677859911489</v>
      </c>
      <c r="BU38">
        <f t="shared" si="84"/>
        <v>8.1398013116805963</v>
      </c>
      <c r="BV38">
        <f t="shared" si="84"/>
        <v>9.0917521167619917</v>
      </c>
      <c r="BW38">
        <f t="shared" si="84"/>
        <v>9.645351356624289</v>
      </c>
      <c r="BX38">
        <f t="shared" si="84"/>
        <v>10.308945010564544</v>
      </c>
      <c r="BY38">
        <f t="shared" si="84"/>
        <v>11.41428971231951</v>
      </c>
      <c r="BZ38">
        <f t="shared" si="84"/>
        <v>12.784696751848113</v>
      </c>
      <c r="CA38">
        <f t="shared" si="84"/>
        <v>14.351909467218256</v>
      </c>
      <c r="CB38">
        <f t="shared" si="84"/>
        <v>15.991464286006995</v>
      </c>
      <c r="CC38">
        <f t="shared" si="84"/>
        <v>17.320334230194359</v>
      </c>
      <c r="CD38">
        <f t="shared" si="84"/>
        <v>18.440995396054063</v>
      </c>
      <c r="CE38">
        <f t="shared" si="84"/>
        <v>19.567944763126775</v>
      </c>
      <c r="CF38">
        <f t="shared" si="84"/>
        <v>21.995110339169955</v>
      </c>
      <c r="CG38">
        <f t="shared" si="84"/>
        <v>26.937916421490712</v>
      </c>
      <c r="CH38">
        <f t="shared" si="84"/>
        <v>31.803205875726256</v>
      </c>
      <c r="CI38">
        <f t="shared" si="84"/>
        <v>34.761301517803645</v>
      </c>
      <c r="CJ38">
        <f t="shared" si="84"/>
        <v>34.759226288318779</v>
      </c>
      <c r="CK38">
        <f t="shared" si="84"/>
        <v>36.078923926903002</v>
      </c>
      <c r="CL38">
        <f t="shared" si="84"/>
        <v>36.561676404363155</v>
      </c>
      <c r="CM38">
        <f t="shared" si="84"/>
        <v>39.056743708653869</v>
      </c>
      <c r="CN38">
        <f t="shared" si="84"/>
        <v>42.952603112139414</v>
      </c>
      <c r="CO38">
        <f t="shared" si="84"/>
        <v>46.269907196169555</v>
      </c>
      <c r="CP38">
        <f t="shared" si="84"/>
        <v>52.175719079382503</v>
      </c>
      <c r="CQ38">
        <f t="shared" si="84"/>
        <v>53.831196125001654</v>
      </c>
      <c r="CR38">
        <f t="shared" si="84"/>
        <v>58.328424711084637</v>
      </c>
      <c r="CS38">
        <f t="shared" si="84"/>
        <v>59.18971516790252</v>
      </c>
      <c r="CT38">
        <f t="shared" si="84"/>
        <v>61.968718553936561</v>
      </c>
      <c r="CU38">
        <f t="shared" si="84"/>
        <v>69.689094556290343</v>
      </c>
      <c r="CV38">
        <f t="shared" si="84"/>
        <v>77.785717274067025</v>
      </c>
      <c r="CW38">
        <f t="shared" si="84"/>
        <v>82.539222889692596</v>
      </c>
      <c r="CX38">
        <f>LN(2)/LN(CX3/CR3)*6</f>
        <v>88.117985584789949</v>
      </c>
      <c r="CY38">
        <f>LN(2)/LN(CY3/CS3)*6</f>
        <v>93.233495245791261</v>
      </c>
    </row>
    <row r="39" spans="1:137" x14ac:dyDescent="0.25">
      <c r="A39" t="s">
        <v>46</v>
      </c>
      <c r="AL39">
        <f t="shared" ref="AL39" si="85">LN(2)/LN(AL3/AE3)*7</f>
        <v>4.5944964510114445</v>
      </c>
      <c r="AM39">
        <f t="shared" ref="AM39" si="86">LN(2)/LN(AM3/AF3)*7</f>
        <v>4.4165082750002016</v>
      </c>
      <c r="AN39">
        <f t="shared" ref="AN39:CW39" si="87">LN(2)/LN(AN3/AG3)*7</f>
        <v>3.0384835907404999</v>
      </c>
      <c r="AO39">
        <f t="shared" si="87"/>
        <v>2.3160648978014038</v>
      </c>
      <c r="AP39">
        <f t="shared" si="87"/>
        <v>2.1129632692982256</v>
      </c>
      <c r="AQ39">
        <f t="shared" si="87"/>
        <v>1.9845505558058516</v>
      </c>
      <c r="AR39">
        <f t="shared" si="87"/>
        <v>2.1350996508461204</v>
      </c>
      <c r="AS39">
        <f t="shared" si="87"/>
        <v>2.0653065386804883</v>
      </c>
      <c r="AT39">
        <f t="shared" si="87"/>
        <v>1.8406256013722173</v>
      </c>
      <c r="AU39">
        <f t="shared" si="87"/>
        <v>2.0968939058127862</v>
      </c>
      <c r="AV39">
        <f t="shared" si="87"/>
        <v>2.3333333333333335</v>
      </c>
      <c r="AW39">
        <f t="shared" si="87"/>
        <v>2.4248391743903097</v>
      </c>
      <c r="AX39">
        <f t="shared" si="87"/>
        <v>2.4187345631903208</v>
      </c>
      <c r="AY39">
        <f t="shared" si="87"/>
        <v>2.4074634629369416</v>
      </c>
      <c r="AZ39">
        <f t="shared" si="87"/>
        <v>2.7891767695043139</v>
      </c>
      <c r="BA39">
        <f t="shared" si="87"/>
        <v>2.8507301695696023</v>
      </c>
      <c r="BB39">
        <f t="shared" si="87"/>
        <v>2.772219269728335</v>
      </c>
      <c r="BC39">
        <f t="shared" si="87"/>
        <v>2.8195117201126552</v>
      </c>
      <c r="BD39">
        <f t="shared" si="87"/>
        <v>2.6631521789414365</v>
      </c>
      <c r="BE39">
        <f t="shared" si="87"/>
        <v>2.6074782146773297</v>
      </c>
      <c r="BF39">
        <f t="shared" si="87"/>
        <v>2.6430189373303743</v>
      </c>
      <c r="BG39">
        <f t="shared" si="87"/>
        <v>2.821968183711828</v>
      </c>
      <c r="BH39">
        <f t="shared" si="87"/>
        <v>2.8768965857789075</v>
      </c>
      <c r="BI39">
        <f t="shared" si="87"/>
        <v>3.067772152284487</v>
      </c>
      <c r="BJ39">
        <f t="shared" si="87"/>
        <v>3.3377427907977029</v>
      </c>
      <c r="BK39">
        <f t="shared" si="87"/>
        <v>3.5027812028513434</v>
      </c>
      <c r="BL39">
        <f t="shared" si="87"/>
        <v>3.8537479778632537</v>
      </c>
      <c r="BM39">
        <f t="shared" si="87"/>
        <v>4.3798089824695605</v>
      </c>
      <c r="BN39">
        <f t="shared" si="87"/>
        <v>4.6051028748316689</v>
      </c>
      <c r="BO39">
        <f t="shared" si="87"/>
        <v>5.155209307969864</v>
      </c>
      <c r="BP39">
        <f t="shared" si="87"/>
        <v>5.1196983781335996</v>
      </c>
      <c r="BQ39">
        <f t="shared" si="87"/>
        <v>5.2719796180617244</v>
      </c>
      <c r="BR39">
        <f t="shared" si="87"/>
        <v>5.8195284775973501</v>
      </c>
      <c r="BS39">
        <f t="shared" si="87"/>
        <v>6.2384584478430964</v>
      </c>
      <c r="BT39">
        <f t="shared" si="87"/>
        <v>6.6095439667530425</v>
      </c>
      <c r="BU39">
        <f t="shared" si="87"/>
        <v>7.3801284065006829</v>
      </c>
      <c r="BV39">
        <f t="shared" si="87"/>
        <v>8.3180672617321889</v>
      </c>
      <c r="BW39">
        <f t="shared" si="87"/>
        <v>9.5112568650931522</v>
      </c>
      <c r="BX39">
        <f t="shared" si="87"/>
        <v>10.273773864922441</v>
      </c>
      <c r="BY39">
        <f t="shared" si="87"/>
        <v>11.144389178717351</v>
      </c>
      <c r="BZ39">
        <f t="shared" si="87"/>
        <v>11.98002323950133</v>
      </c>
      <c r="CA39">
        <f t="shared" si="87"/>
        <v>12.894063586559552</v>
      </c>
      <c r="CB39">
        <f t="shared" si="87"/>
        <v>14.594793973360954</v>
      </c>
      <c r="CC39">
        <f t="shared" si="87"/>
        <v>16.570209644738981</v>
      </c>
      <c r="CD39">
        <f t="shared" si="87"/>
        <v>18.19849276333726</v>
      </c>
      <c r="CE39">
        <f t="shared" si="87"/>
        <v>19.845552131110033</v>
      </c>
      <c r="CF39">
        <f t="shared" si="87"/>
        <v>21.120148738913738</v>
      </c>
      <c r="CG39">
        <f t="shared" si="87"/>
        <v>23.624005369845374</v>
      </c>
      <c r="CH39">
        <f t="shared" si="87"/>
        <v>27.975329635520755</v>
      </c>
      <c r="CI39">
        <f t="shared" si="87"/>
        <v>31.83982727068669</v>
      </c>
      <c r="CJ39">
        <f t="shared" si="87"/>
        <v>33.199013141104487</v>
      </c>
      <c r="CK39">
        <f t="shared" si="87"/>
        <v>36.145094014420948</v>
      </c>
      <c r="CL39">
        <f t="shared" si="87"/>
        <v>37.052839016969898</v>
      </c>
      <c r="CM39">
        <f t="shared" si="87"/>
        <v>39.515984003750681</v>
      </c>
      <c r="CN39">
        <f t="shared" si="87"/>
        <v>41.872303104525926</v>
      </c>
      <c r="CO39">
        <f t="shared" si="87"/>
        <v>43.514984306192147</v>
      </c>
      <c r="CP39">
        <f t="shared" si="87"/>
        <v>45.680001413339596</v>
      </c>
      <c r="CQ39">
        <f t="shared" si="87"/>
        <v>52.827239626453846</v>
      </c>
      <c r="CR39">
        <f t="shared" si="87"/>
        <v>55.784396316925339</v>
      </c>
      <c r="CS39">
        <f t="shared" si="87"/>
        <v>61.185490497227136</v>
      </c>
      <c r="CT39">
        <f t="shared" si="87"/>
        <v>63.419956094060829</v>
      </c>
      <c r="CU39">
        <f t="shared" si="87"/>
        <v>65.254706244540387</v>
      </c>
      <c r="CV39">
        <f t="shared" si="87"/>
        <v>69.512720179080304</v>
      </c>
      <c r="CW39">
        <f t="shared" si="87"/>
        <v>77.60180282943405</v>
      </c>
      <c r="CX39">
        <f>LN(2)/LN(CX3/CQ3)*7</f>
        <v>85.247223794444025</v>
      </c>
      <c r="CY39">
        <f>LN(2)/LN(CY3/CR3)*7</f>
        <v>92.232733720923477</v>
      </c>
    </row>
    <row r="40" spans="1:137" x14ac:dyDescent="0.25">
      <c r="A40" t="s">
        <v>47</v>
      </c>
      <c r="AL40">
        <f>AVERAGE(AL33:AL39)</f>
        <v>2.7289311837811465</v>
      </c>
      <c r="AM40">
        <f t="shared" ref="AM40:AP40" si="88">AVERAGE(AM33:AM39)</f>
        <v>4.9399593213694803</v>
      </c>
      <c r="AN40">
        <f t="shared" si="88"/>
        <v>2.2156373423421472</v>
      </c>
      <c r="AO40">
        <f t="shared" si="88"/>
        <v>1.793368282702273</v>
      </c>
      <c r="AP40">
        <f t="shared" si="88"/>
        <v>2.1890912367873079</v>
      </c>
      <c r="AQ40">
        <f t="shared" ref="AQ40" si="89">AVERAGE(AQ33:AQ39)</f>
        <v>2.4889058898109968</v>
      </c>
      <c r="AR40">
        <f t="shared" ref="AR40" si="90">AVERAGE(AR33:AR39)</f>
        <v>2.4302213487144106</v>
      </c>
      <c r="AS40">
        <f t="shared" ref="AS40:AT40" si="91">AVERAGE(AS33:AS39)</f>
        <v>1.7790110158708947</v>
      </c>
      <c r="AT40">
        <f t="shared" si="91"/>
        <v>1.87143990132952</v>
      </c>
      <c r="AU40">
        <f t="shared" ref="AU40" si="92">AVERAGE(AU33:AU39)</f>
        <v>2.4358932244322031</v>
      </c>
      <c r="AV40">
        <f t="shared" ref="AV40" si="93">AVERAGE(AV33:AV39)</f>
        <v>2.445970811796188</v>
      </c>
      <c r="AW40">
        <f t="shared" ref="AW40:AX40" si="94">AVERAGE(AW33:AW39)</f>
        <v>3.2979218613026053</v>
      </c>
      <c r="AX40">
        <f t="shared" si="94"/>
        <v>3.1932389261256637</v>
      </c>
      <c r="AY40">
        <f t="shared" ref="AY40" si="95">AVERAGE(AY33:AY39)</f>
        <v>2.8487543263129962</v>
      </c>
      <c r="AZ40">
        <f t="shared" ref="AZ40" si="96">AVERAGE(AZ33:AZ39)</f>
        <v>2.5887832981835532</v>
      </c>
      <c r="BA40">
        <f t="shared" ref="BA40:BB40" si="97">AVERAGE(BA33:BA39)</f>
        <v>2.5134800820761223</v>
      </c>
      <c r="BB40">
        <f t="shared" si="97"/>
        <v>2.6781255731757567</v>
      </c>
      <c r="BC40">
        <f t="shared" ref="BC40" si="98">AVERAGE(BC33:BC39)</f>
        <v>2.7482649903663119</v>
      </c>
      <c r="BD40">
        <f t="shared" ref="BD40" si="99">AVERAGE(BD33:BD39)</f>
        <v>2.8447595033830955</v>
      </c>
      <c r="BE40">
        <f t="shared" ref="BE40:BF40" si="100">AVERAGE(BE33:BE39)</f>
        <v>2.8035981876101652</v>
      </c>
      <c r="BF40">
        <f t="shared" si="100"/>
        <v>2.7149949094502381</v>
      </c>
      <c r="BG40">
        <f t="shared" ref="BG40" si="101">AVERAGE(BG33:BG39)</f>
        <v>2.8962595705525418</v>
      </c>
      <c r="BH40">
        <f t="shared" ref="BH40" si="102">AVERAGE(BH33:BH39)</f>
        <v>2.8087364535670862</v>
      </c>
      <c r="BI40">
        <f t="shared" ref="BI40:BJ40" si="103">AVERAGE(BI33:BI39)</f>
        <v>3.6269563119567549</v>
      </c>
      <c r="BJ40">
        <f t="shared" si="103"/>
        <v>4.452921745947668</v>
      </c>
      <c r="BK40">
        <f t="shared" ref="BK40" si="104">AVERAGE(BK33:BK39)</f>
        <v>4.3944887349594319</v>
      </c>
      <c r="BL40">
        <f t="shared" ref="BL40" si="105">AVERAGE(BL33:BL39)</f>
        <v>4.8238589281622293</v>
      </c>
      <c r="BM40">
        <f t="shared" ref="BM40:BN40" si="106">AVERAGE(BM33:BM39)</f>
        <v>5.1758250820245095</v>
      </c>
      <c r="BN40">
        <f t="shared" si="106"/>
        <v>4.8510620018813819</v>
      </c>
      <c r="BO40">
        <f t="shared" ref="BO40" si="107">AVERAGE(BO33:BO39)</f>
        <v>4.8598618643563061</v>
      </c>
      <c r="BP40">
        <f t="shared" ref="BP40" si="108">AVERAGE(BP33:BP39)</f>
        <v>5.0636579082415549</v>
      </c>
      <c r="BQ40">
        <f t="shared" ref="BQ40:BR40" si="109">AVERAGE(BQ33:BQ39)</f>
        <v>6.1423361060121504</v>
      </c>
      <c r="BR40">
        <f t="shared" si="109"/>
        <v>7.3269115933839064</v>
      </c>
      <c r="BS40">
        <f t="shared" ref="BS40" si="110">AVERAGE(BS33:BS39)</f>
        <v>8.1237819241770026</v>
      </c>
      <c r="BT40">
        <f t="shared" ref="BT40" si="111">AVERAGE(BT33:BT39)</f>
        <v>8.3872527797659266</v>
      </c>
      <c r="BU40">
        <f t="shared" ref="BU40:BV40" si="112">AVERAGE(BU33:BU39)</f>
        <v>8.3848859055334497</v>
      </c>
      <c r="BV40">
        <f t="shared" si="112"/>
        <v>8.9338399491983225</v>
      </c>
      <c r="BW40">
        <f t="shared" ref="BW40" si="113">AVERAGE(BW33:BW39)</f>
        <v>10.328878101426373</v>
      </c>
      <c r="BX40">
        <f t="shared" ref="BX40" si="114">AVERAGE(BX33:BX39)</f>
        <v>12.306065995239203</v>
      </c>
      <c r="BY40">
        <f t="shared" ref="BY40:BZ40" si="115">AVERAGE(BY33:BY39)</f>
        <v>15.133510315685401</v>
      </c>
      <c r="BZ40">
        <f t="shared" si="115"/>
        <v>15.767679292463418</v>
      </c>
      <c r="CA40">
        <f t="shared" ref="CA40" si="116">AVERAGE(CA33:CA39)</f>
        <v>15.08045176188269</v>
      </c>
      <c r="CB40">
        <f t="shared" ref="CB40" si="117">AVERAGE(CB33:CB39)</f>
        <v>15.785634917107483</v>
      </c>
      <c r="CC40">
        <f t="shared" ref="CC40:CD40" si="118">AVERAGE(CC33:CC39)</f>
        <v>17.699577765342678</v>
      </c>
      <c r="CD40">
        <f t="shared" si="118"/>
        <v>20.375812316244922</v>
      </c>
      <c r="CE40">
        <f t="shared" ref="CE40" si="119">AVERAGE(CE33:CE39)</f>
        <v>25.162293538931351</v>
      </c>
      <c r="CF40">
        <f t="shared" ref="CF40" si="120">AVERAGE(CF33:CF39)</f>
        <v>29.869853003692441</v>
      </c>
      <c r="CG40">
        <f t="shared" ref="CG40:CH40" si="121">AVERAGE(CG33:CG39)</f>
        <v>34.317170443219524</v>
      </c>
      <c r="CH40">
        <f t="shared" si="121"/>
        <v>35.58021957764651</v>
      </c>
      <c r="CI40">
        <f t="shared" ref="CI40" si="122">AVERAGE(CI33:CI39)</f>
        <v>34.833579550189818</v>
      </c>
      <c r="CJ40">
        <f t="shared" ref="CJ40" si="123">AVERAGE(CJ33:CJ39)</f>
        <v>31.64249224275607</v>
      </c>
      <c r="CK40">
        <f t="shared" ref="CK40:CL40" si="124">AVERAGE(CK33:CK39)</f>
        <v>36.552568009532308</v>
      </c>
      <c r="CL40">
        <f t="shared" si="124"/>
        <v>38.741456891406905</v>
      </c>
      <c r="CM40">
        <f t="shared" ref="CM40" si="125">AVERAGE(CM33:CM39)</f>
        <v>49.435180959879439</v>
      </c>
      <c r="CN40">
        <f t="shared" ref="CN40" si="126">AVERAGE(CN33:CN39)</f>
        <v>56.830980644890182</v>
      </c>
      <c r="CO40">
        <f t="shared" ref="CO40:CP40" si="127">AVERAGE(CO33:CO39)</f>
        <v>52.703980189592428</v>
      </c>
      <c r="CP40">
        <f t="shared" si="127"/>
        <v>49.393195505802986</v>
      </c>
      <c r="CQ40">
        <f t="shared" ref="CQ40" si="128">AVERAGE(CQ33:CQ39)</f>
        <v>52.812858400520838</v>
      </c>
      <c r="CR40">
        <f t="shared" ref="CR40" si="129">AVERAGE(CR33:CR39)</f>
        <v>58.770141505694603</v>
      </c>
      <c r="CS40">
        <f t="shared" ref="CS40:CT40" si="130">AVERAGE(CS33:CS39)</f>
        <v>67.409601426015385</v>
      </c>
      <c r="CT40">
        <f t="shared" si="130"/>
        <v>80.491043322134516</v>
      </c>
      <c r="CU40">
        <f t="shared" ref="CU40" si="131">AVERAGE(CU33:CU39)</f>
        <v>85.578059211762493</v>
      </c>
      <c r="CV40">
        <f t="shared" ref="CV40" si="132">AVERAGE(CV33:CV39)</f>
        <v>79.322994336644669</v>
      </c>
      <c r="CW40">
        <f t="shared" ref="CW40:CX40" si="133">AVERAGE(CW33:CW39)</f>
        <v>79.674365171195277</v>
      </c>
      <c r="CX40">
        <f t="shared" si="133"/>
        <v>88.836720428602007</v>
      </c>
      <c r="CY40">
        <f t="shared" ref="CY40" si="134">AVERAGE(CY33:CY39)</f>
        <v>101.16501847773222</v>
      </c>
    </row>
    <row r="41" spans="1:137" x14ac:dyDescent="0.25">
      <c r="A41" t="s">
        <v>48</v>
      </c>
      <c r="AL41">
        <f t="shared" ref="AL41:CW41" si="135">LN(AL40)</f>
        <v>1.0039100247652175</v>
      </c>
      <c r="AM41">
        <f t="shared" si="135"/>
        <v>1.5973570966253361</v>
      </c>
      <c r="AN41">
        <f t="shared" si="135"/>
        <v>0.79554010131449981</v>
      </c>
      <c r="AO41">
        <f t="shared" si="135"/>
        <v>0.58409557381137633</v>
      </c>
      <c r="AP41">
        <f t="shared" si="135"/>
        <v>0.78348649733743736</v>
      </c>
      <c r="AQ41">
        <f t="shared" si="135"/>
        <v>0.91184321222907816</v>
      </c>
      <c r="AR41">
        <f t="shared" si="135"/>
        <v>0.88798234320994474</v>
      </c>
      <c r="AS41">
        <f t="shared" si="135"/>
        <v>0.57605760083478796</v>
      </c>
      <c r="AT41">
        <f t="shared" si="135"/>
        <v>0.62670813527901137</v>
      </c>
      <c r="AU41">
        <f t="shared" si="135"/>
        <v>0.89031351655209379</v>
      </c>
      <c r="AV41">
        <f t="shared" si="135"/>
        <v>0.89444210415869885</v>
      </c>
      <c r="AW41">
        <f t="shared" si="135"/>
        <v>1.1932925311043356</v>
      </c>
      <c r="AX41">
        <f t="shared" si="135"/>
        <v>1.1610357390339026</v>
      </c>
      <c r="AY41">
        <f t="shared" si="135"/>
        <v>1.0468818202472474</v>
      </c>
      <c r="AZ41">
        <f t="shared" si="135"/>
        <v>0.9511879962943024</v>
      </c>
      <c r="BA41">
        <f t="shared" si="135"/>
        <v>0.92166827974118448</v>
      </c>
      <c r="BB41">
        <f t="shared" si="135"/>
        <v>0.98511713682527069</v>
      </c>
      <c r="BC41">
        <f t="shared" si="135"/>
        <v>1.0109697999753096</v>
      </c>
      <c r="BD41">
        <f t="shared" si="135"/>
        <v>1.0454785309236589</v>
      </c>
      <c r="BE41">
        <f t="shared" si="135"/>
        <v>1.0309036591928911</v>
      </c>
      <c r="BF41">
        <f t="shared" si="135"/>
        <v>0.99879007841185297</v>
      </c>
      <c r="BG41">
        <f t="shared" si="135"/>
        <v>1.0634201012225339</v>
      </c>
      <c r="BH41">
        <f t="shared" si="135"/>
        <v>1.0327347215657043</v>
      </c>
      <c r="BI41">
        <f t="shared" si="135"/>
        <v>1.2883938149998655</v>
      </c>
      <c r="BJ41">
        <f t="shared" si="135"/>
        <v>1.4935604528520441</v>
      </c>
      <c r="BK41">
        <f t="shared" si="135"/>
        <v>1.4803511955784836</v>
      </c>
      <c r="BL41">
        <f t="shared" si="135"/>
        <v>1.5735742152498127</v>
      </c>
      <c r="BM41">
        <f t="shared" si="135"/>
        <v>1.6439987625828441</v>
      </c>
      <c r="BN41">
        <f t="shared" si="135"/>
        <v>1.5791976504391574</v>
      </c>
      <c r="BO41">
        <f t="shared" si="135"/>
        <v>1.5810100145365087</v>
      </c>
      <c r="BP41">
        <f t="shared" si="135"/>
        <v>1.6220891288952437</v>
      </c>
      <c r="BQ41">
        <f t="shared" si="135"/>
        <v>1.8152051430893232</v>
      </c>
      <c r="BR41">
        <f t="shared" si="135"/>
        <v>1.9915540892368619</v>
      </c>
      <c r="BS41">
        <f t="shared" si="135"/>
        <v>2.094795799952752</v>
      </c>
      <c r="BT41">
        <f t="shared" si="135"/>
        <v>2.1267130270217902</v>
      </c>
      <c r="BU41">
        <f t="shared" si="135"/>
        <v>2.1264307882098414</v>
      </c>
      <c r="BV41">
        <f t="shared" si="135"/>
        <v>2.1898463079718642</v>
      </c>
      <c r="BW41">
        <f t="shared" si="135"/>
        <v>2.3349436713696479</v>
      </c>
      <c r="BX41">
        <f t="shared" si="135"/>
        <v>2.5100923111544957</v>
      </c>
      <c r="BY41">
        <f t="shared" si="135"/>
        <v>2.7169115111798874</v>
      </c>
      <c r="BZ41">
        <f t="shared" si="135"/>
        <v>2.7579622305050306</v>
      </c>
      <c r="CA41">
        <f t="shared" si="135"/>
        <v>2.7133993198156161</v>
      </c>
      <c r="CB41">
        <f t="shared" si="135"/>
        <v>2.7591003440143105</v>
      </c>
      <c r="CC41">
        <f t="shared" si="135"/>
        <v>2.8735407842298613</v>
      </c>
      <c r="CD41">
        <f t="shared" si="135"/>
        <v>3.014348526614167</v>
      </c>
      <c r="CE41">
        <f t="shared" si="135"/>
        <v>3.2253465858227139</v>
      </c>
      <c r="CF41">
        <f t="shared" si="135"/>
        <v>3.3968497110137816</v>
      </c>
      <c r="CG41">
        <f t="shared" si="135"/>
        <v>3.5356458249277418</v>
      </c>
      <c r="CH41">
        <f t="shared" si="135"/>
        <v>3.5717898535971315</v>
      </c>
      <c r="CI41">
        <f t="shared" si="135"/>
        <v>3.5505818511382765</v>
      </c>
      <c r="CJ41">
        <f t="shared" si="135"/>
        <v>3.4545009085317484</v>
      </c>
      <c r="CK41">
        <f t="shared" si="135"/>
        <v>3.5987514439063792</v>
      </c>
      <c r="CL41">
        <f t="shared" si="135"/>
        <v>3.6569102641743325</v>
      </c>
      <c r="CM41">
        <f t="shared" si="135"/>
        <v>3.9006623359043351</v>
      </c>
      <c r="CN41">
        <f t="shared" si="135"/>
        <v>4.0400816109210202</v>
      </c>
      <c r="CO41">
        <f t="shared" si="135"/>
        <v>3.9646909781146271</v>
      </c>
      <c r="CP41">
        <f t="shared" si="135"/>
        <v>3.8998126719089559</v>
      </c>
      <c r="CQ41">
        <f t="shared" si="135"/>
        <v>3.9667546913764173</v>
      </c>
      <c r="CR41">
        <f t="shared" si="135"/>
        <v>4.0736339284095555</v>
      </c>
      <c r="CS41">
        <f t="shared" si="135"/>
        <v>4.210787462164518</v>
      </c>
      <c r="CT41">
        <f t="shared" si="135"/>
        <v>4.3881459151552482</v>
      </c>
      <c r="CU41">
        <f t="shared" si="135"/>
        <v>4.4494289326731238</v>
      </c>
      <c r="CV41">
        <f t="shared" si="135"/>
        <v>4.3735280530228495</v>
      </c>
      <c r="CW41">
        <f t="shared" si="135"/>
        <v>4.3779478925427</v>
      </c>
      <c r="CX41">
        <f>LN(CX40)</f>
        <v>4.4868000828630912</v>
      </c>
      <c r="CY41">
        <f>LN(CY40)</f>
        <v>4.6167530298805977</v>
      </c>
    </row>
    <row r="42" spans="1:137" x14ac:dyDescent="0.25">
      <c r="A42" t="s">
        <v>49</v>
      </c>
      <c r="AL42">
        <f t="shared" ref="AL42:BF42" si="136">LN(2)*$DA$61/($DA$65-1)</f>
        <v>2.7725887222397811</v>
      </c>
      <c r="AM42">
        <f t="shared" si="136"/>
        <v>2.7725887222397811</v>
      </c>
      <c r="AN42">
        <f t="shared" si="136"/>
        <v>2.7725887222397811</v>
      </c>
      <c r="AO42">
        <f t="shared" si="136"/>
        <v>2.7725887222397811</v>
      </c>
      <c r="AP42">
        <f t="shared" si="136"/>
        <v>2.7725887222397811</v>
      </c>
      <c r="AQ42">
        <f t="shared" si="136"/>
        <v>2.7725887222397811</v>
      </c>
      <c r="AR42">
        <f t="shared" si="136"/>
        <v>2.7725887222397811</v>
      </c>
      <c r="AS42">
        <f t="shared" si="136"/>
        <v>2.7725887222397811</v>
      </c>
      <c r="AT42">
        <f t="shared" si="136"/>
        <v>2.7725887222397811</v>
      </c>
      <c r="AU42">
        <f t="shared" si="136"/>
        <v>2.7725887222397811</v>
      </c>
      <c r="AV42">
        <f t="shared" si="136"/>
        <v>2.7725887222397811</v>
      </c>
      <c r="AW42">
        <f t="shared" si="136"/>
        <v>2.7725887222397811</v>
      </c>
      <c r="AX42">
        <f t="shared" si="136"/>
        <v>2.7725887222397811</v>
      </c>
      <c r="AY42">
        <f t="shared" si="136"/>
        <v>2.7725887222397811</v>
      </c>
      <c r="AZ42">
        <f t="shared" si="136"/>
        <v>2.7725887222397811</v>
      </c>
      <c r="BA42">
        <f t="shared" si="136"/>
        <v>2.7725887222397811</v>
      </c>
      <c r="BB42">
        <f t="shared" si="136"/>
        <v>2.7725887222397811</v>
      </c>
      <c r="BC42">
        <f t="shared" si="136"/>
        <v>2.7725887222397811</v>
      </c>
      <c r="BD42">
        <f t="shared" si="136"/>
        <v>2.7725887222397811</v>
      </c>
      <c r="BE42">
        <f t="shared" si="136"/>
        <v>2.7725887222397811</v>
      </c>
      <c r="BF42">
        <f t="shared" si="136"/>
        <v>2.7725887222397811</v>
      </c>
      <c r="BG42">
        <f t="shared" ref="BG42:CL42" si="137">EXP(BG2*$DA$78+$DC$78)</f>
        <v>2.9756239188506819</v>
      </c>
      <c r="BH42">
        <f t="shared" si="137"/>
        <v>3.232843251901234</v>
      </c>
      <c r="BI42">
        <f t="shared" si="137"/>
        <v>3.5122971774605478</v>
      </c>
      <c r="BJ42">
        <f t="shared" si="137"/>
        <v>3.8159077015386988</v>
      </c>
      <c r="BK42">
        <f t="shared" si="137"/>
        <v>4.1457629724801137</v>
      </c>
      <c r="BL42">
        <f t="shared" si="137"/>
        <v>4.5041316426643778</v>
      </c>
      <c r="BM42">
        <f t="shared" si="137"/>
        <v>4.8934784716633537</v>
      </c>
      <c r="BN42">
        <f t="shared" si="137"/>
        <v>5.3164812781687685</v>
      </c>
      <c r="BO42">
        <f t="shared" si="137"/>
        <v>5.7760493572808986</v>
      </c>
      <c r="BP42">
        <f t="shared" si="137"/>
        <v>6.2753434898272946</v>
      </c>
      <c r="BQ42">
        <f t="shared" si="137"/>
        <v>6.8177976813300809</v>
      </c>
      <c r="BR42">
        <f t="shared" si="137"/>
        <v>7.4071427801363399</v>
      </c>
      <c r="BS42">
        <f t="shared" si="137"/>
        <v>8.0474321371505066</v>
      </c>
      <c r="BT42">
        <f t="shared" si="137"/>
        <v>8.7430694836492329</v>
      </c>
      <c r="BU42">
        <f t="shared" si="137"/>
        <v>9.4988392189145365</v>
      </c>
      <c r="BV42">
        <f t="shared" si="137"/>
        <v>10.319939315995127</v>
      </c>
      <c r="BW42">
        <f t="shared" si="137"/>
        <v>11.212017071912518</v>
      </c>
      <c r="BX42">
        <f t="shared" si="137"/>
        <v>12.181207948191886</v>
      </c>
      <c r="BY42">
        <f t="shared" si="137"/>
        <v>13.234177768851961</v>
      </c>
      <c r="BZ42">
        <f t="shared" si="137"/>
        <v>14.378168566079909</v>
      </c>
      <c r="CA42">
        <f t="shared" si="137"/>
        <v>15.621048388905081</v>
      </c>
      <c r="CB42">
        <f t="shared" si="137"/>
        <v>16.971365417441572</v>
      </c>
      <c r="CC42">
        <f t="shared" si="137"/>
        <v>18.438406754882365</v>
      </c>
      <c r="CD42">
        <f t="shared" si="137"/>
        <v>20.032262301599932</v>
      </c>
      <c r="CE42">
        <f t="shared" si="137"/>
        <v>21.763894150661503</v>
      </c>
      <c r="CF42">
        <f t="shared" si="137"/>
        <v>23.645211982041953</v>
      </c>
      <c r="CG42">
        <f t="shared" si="137"/>
        <v>25.689154974074658</v>
      </c>
      <c r="CH42">
        <f t="shared" si="137"/>
        <v>27.909780795504386</v>
      </c>
      <c r="CI42">
        <f t="shared" si="137"/>
        <v>30.322362290204683</v>
      </c>
      <c r="CJ42">
        <f t="shared" si="137"/>
        <v>32.943492519530224</v>
      </c>
      <c r="CK42">
        <f t="shared" si="137"/>
        <v>35.791198884756085</v>
      </c>
      <c r="CL42">
        <f t="shared" si="137"/>
        <v>38.885067114506178</v>
      </c>
      <c r="CM42">
        <f t="shared" ref="CM42:DR42" si="138">EXP(CM2*$DA$78+$DC$78)</f>
        <v>42.246375969921765</v>
      </c>
      <c r="CN42">
        <f t="shared" si="138"/>
        <v>45.898243594034454</v>
      </c>
      <c r="CO42">
        <f t="shared" si="138"/>
        <v>49.865786511893937</v>
      </c>
      <c r="CP42">
        <f t="shared" si="138"/>
        <v>54.17629237500875</v>
      </c>
      <c r="CQ42">
        <f t="shared" si="138"/>
        <v>58.859407638188188</v>
      </c>
      <c r="CR42">
        <f t="shared" si="138"/>
        <v>63.947341459574112</v>
      </c>
      <c r="CS42">
        <f t="shared" si="138"/>
        <v>69.475087226230229</v>
      </c>
      <c r="CT42">
        <f t="shared" si="138"/>
        <v>75.480663228879848</v>
      </c>
      <c r="CU42">
        <f t="shared" si="138"/>
        <v>82.005374141085696</v>
      </c>
      <c r="CV42">
        <f t="shared" si="138"/>
        <v>89.094095101252663</v>
      </c>
      <c r="CW42">
        <f t="shared" si="138"/>
        <v>96.795580351289942</v>
      </c>
      <c r="CX42">
        <f t="shared" si="138"/>
        <v>105.16279855466306</v>
      </c>
      <c r="CY42">
        <f t="shared" si="138"/>
        <v>114.25329710005983</v>
      </c>
      <c r="CZ42">
        <f t="shared" si="138"/>
        <v>124.1295978962488</v>
      </c>
      <c r="DA42">
        <f t="shared" si="138"/>
        <v>134.85962738029679</v>
      </c>
      <c r="DB42">
        <f t="shared" si="138"/>
        <v>146.51718369662191</v>
      </c>
      <c r="DC42">
        <f t="shared" si="138"/>
        <v>159.18244426000879</v>
      </c>
      <c r="DD42">
        <f t="shared" si="138"/>
        <v>172.94251719346295</v>
      </c>
      <c r="DE42">
        <f t="shared" si="138"/>
        <v>187.8920404335399</v>
      </c>
      <c r="DF42">
        <f t="shared" si="138"/>
        <v>204.13383262362601</v>
      </c>
      <c r="DG42">
        <f t="shared" si="138"/>
        <v>221.77960027183829</v>
      </c>
      <c r="DH42">
        <f t="shared" si="138"/>
        <v>240.95070603717099</v>
      </c>
      <c r="DI42">
        <f t="shared" si="138"/>
        <v>261.77900342795112</v>
      </c>
      <c r="DJ42">
        <f t="shared" si="138"/>
        <v>284.40774365342401</v>
      </c>
      <c r="DK42">
        <f t="shared" si="138"/>
        <v>308.99256086554061</v>
      </c>
      <c r="DL42">
        <f t="shared" si="138"/>
        <v>335.70254256716458</v>
      </c>
      <c r="DM42">
        <f t="shared" si="138"/>
        <v>364.72139254866772</v>
      </c>
      <c r="DN42">
        <f t="shared" si="138"/>
        <v>396.24869435126641</v>
      </c>
      <c r="DO42">
        <f t="shared" si="138"/>
        <v>430.50128394684668</v>
      </c>
      <c r="DP42">
        <f t="shared" si="138"/>
        <v>467.71474107518708</v>
      </c>
      <c r="DQ42">
        <f t="shared" si="138"/>
        <v>508.14500949557885</v>
      </c>
      <c r="DR42">
        <f t="shared" si="138"/>
        <v>552.07015729648208</v>
      </c>
      <c r="DS42">
        <f t="shared" ref="DS42:EG42" si="139">EXP(DS2*$DA$78+$DC$78)</f>
        <v>599.79228937013545</v>
      </c>
      <c r="DT42">
        <f t="shared" si="139"/>
        <v>651.63962520558562</v>
      </c>
      <c r="DU42">
        <f t="shared" si="139"/>
        <v>707.96875629061606</v>
      </c>
      <c r="DV42">
        <f t="shared" si="139"/>
        <v>769.16709864835502</v>
      </c>
      <c r="DW42">
        <f t="shared" si="139"/>
        <v>835.65555737642387</v>
      </c>
      <c r="DX42">
        <f t="shared" si="139"/>
        <v>907.89142151458168</v>
      </c>
      <c r="DY42">
        <f t="shared" si="139"/>
        <v>986.37150915095765</v>
      </c>
      <c r="DZ42">
        <f t="shared" si="139"/>
        <v>1071.6355843980309</v>
      </c>
      <c r="EA42">
        <f t="shared" si="139"/>
        <v>1164.2700697393659</v>
      </c>
      <c r="EB42">
        <f t="shared" si="139"/>
        <v>1264.9120792795866</v>
      </c>
      <c r="EC42">
        <f t="shared" si="139"/>
        <v>1374.2538006371533</v>
      </c>
      <c r="ED42">
        <f t="shared" si="139"/>
        <v>1493.0472556173802</v>
      </c>
      <c r="EE42">
        <f t="shared" si="139"/>
        <v>1622.1094724082684</v>
      </c>
      <c r="EF42">
        <f t="shared" si="139"/>
        <v>1762.3281048720753</v>
      </c>
      <c r="EG42">
        <f t="shared" si="139"/>
        <v>1914.6675375805355</v>
      </c>
    </row>
    <row r="43" spans="1:137" x14ac:dyDescent="0.25">
      <c r="A43" t="s">
        <v>51</v>
      </c>
      <c r="AL43">
        <f t="array" ref="AL43">(STDEVA(LN(AL33:AL39))-0.1457)*10+1</f>
        <v>4.5062422945087599</v>
      </c>
      <c r="AM43">
        <f t="array" ref="AM43">(STDEVA(LN(AM33:AM39))-0.1457)*10+1</f>
        <v>6.5656364071403335</v>
      </c>
      <c r="AN43">
        <f t="array" ref="AN43">(STDEVA(LN(AN33:AN39))-0.1457)*10+1</f>
        <v>2.1838518477565074</v>
      </c>
      <c r="AO43">
        <f t="array" ref="AO43">(STDEVA(LN(AO33:AO39))-0.1457)*10+1</f>
        <v>1.4482130252896073</v>
      </c>
      <c r="AP43">
        <f t="array" ref="AP43">(STDEVA(LN(AP33:AP39))-0.1457)*10+1</f>
        <v>1.7991307428274042</v>
      </c>
      <c r="AQ43">
        <f t="array" ref="AQ43">(STDEVA(LN(AQ33:AQ39))-0.1457)*10+1</f>
        <v>1.8329670380637952</v>
      </c>
      <c r="AR43">
        <f t="array" ref="AR43">(STDEVA(LN(AR33:AR39))-0.1457)*10+1</f>
        <v>0.87949477770168727</v>
      </c>
      <c r="AS43">
        <f t="array" ref="AS43">(STDEVA(LN(AS33:AS39))-0.1457)*10+1</f>
        <v>1.7013076664424365</v>
      </c>
      <c r="AT43">
        <f t="array" ref="AT43">(STDEVA(LN(AT33:AT39))-0.1457)*10+1</f>
        <v>0.81660480238037958</v>
      </c>
      <c r="AU43">
        <f t="array" ref="AU43">(STDEVA(LN(AU33:AU39))-0.1457)*10+1</f>
        <v>2.1110929968007</v>
      </c>
      <c r="AV43">
        <f t="array" ref="AV43">(STDEVA(LN(AV33:AV39))-0.1457)*10+1</f>
        <v>1.1556545774878679</v>
      </c>
      <c r="AW43">
        <f t="array" ref="AW43">(STDEVA(LN(AW33:AW39))-0.1457)*10+1</f>
        <v>2.8095533953656084</v>
      </c>
      <c r="AX43">
        <f t="array" ref="AX43">(STDEVA(LN(AX33:AX39))-0.1457)*10+1</f>
        <v>1.5203106078780773</v>
      </c>
      <c r="AY43">
        <f t="array" ref="AY43">(STDEVA(LN(AY33:AY39))-0.1457)*10+1</f>
        <v>0.9290403101518856</v>
      </c>
      <c r="AZ43">
        <f t="array" ref="AZ43">(STDEVA(LN(AZ33:AZ39))-0.1457)*10+1</f>
        <v>0.94567368404746044</v>
      </c>
      <c r="BA43">
        <f t="array" ref="BA43">(STDEVA(LN(BA33:BA39))-0.1457)*10+1</f>
        <v>0.56482213119991465</v>
      </c>
      <c r="BB43">
        <f t="array" ref="BB43">(STDEVA(LN(BB33:BB39))-0.1457)*10+1</f>
        <v>0.41273513675026008</v>
      </c>
      <c r="BC43">
        <f t="array" ref="BC43">(STDEVA(LN(BC33:BC39))-0.1457)*10+1</f>
        <v>0.27321606658181063</v>
      </c>
      <c r="BD43">
        <f t="array" ref="BD43">(STDEVA(LN(BD33:BD39))-0.1457)*10+1</f>
        <v>0.29603003972661357</v>
      </c>
      <c r="BE43">
        <f t="array" ref="BE43">(STDEVA(LN(BE33:BE39))-0.1457)*10+1</f>
        <v>3.5776878327334227E-2</v>
      </c>
      <c r="BF43">
        <f t="array" ref="BF43">(STDEVA(LN(BF33:BF39))-0.1457)*10+1</f>
        <v>-1.1058239919301993E-2</v>
      </c>
      <c r="BG43">
        <f t="array" ref="BG43">(STDEVA(LN(BG33:BG39))-0.1457)*10+1</f>
        <v>-4.6752697827039391E-3</v>
      </c>
      <c r="BH43">
        <f t="array" ref="BH43">(STDEVA(LN(BH33:BH39))-0.1457)*10+1</f>
        <v>-0.17343700330800638</v>
      </c>
      <c r="BI43">
        <f t="array" ref="BI43">(STDEVA(LN(BI33:BI39))-0.1457)*10+1</f>
        <v>1.8371129170391822</v>
      </c>
      <c r="BJ43">
        <f t="array" ref="BJ43">(STDEVA(LN(BJ33:BJ39))-0.1457)*10+1</f>
        <v>2.3307007317976711</v>
      </c>
      <c r="BK43">
        <f t="array" ref="BK43">(STDEVA(LN(BK33:BK39))-0.1457)*10+1</f>
        <v>1.2336299418310217</v>
      </c>
      <c r="BL43">
        <f t="array" ref="BL43">(STDEVA(LN(BL33:BL39))-0.1457)*10+1</f>
        <v>0.91674843745257661</v>
      </c>
      <c r="BM43">
        <f t="array" ref="BM43">(STDEVA(LN(BM33:BM39))-0.1457)*10+1</f>
        <v>0.50175663418709271</v>
      </c>
      <c r="BN43">
        <f t="array" ref="BN43">(STDEVA(LN(BN33:BN39))-0.1457)*10+1</f>
        <v>0.25638247779575696</v>
      </c>
      <c r="BO43">
        <f t="array" ref="BO43">(STDEVA(LN(BO33:BO39))-0.1457)*10+1</f>
        <v>9.9428379941990386E-3</v>
      </c>
      <c r="BP43">
        <f t="array" ref="BP43">(STDEVA(LN(BP33:BP39))-0.1457)*10+1</f>
        <v>-1.6383329143506487E-2</v>
      </c>
      <c r="BQ43">
        <f t="array" ref="BQ43">(STDEVA(LN(BQ33:BQ39))-0.1457)*10+1</f>
        <v>1.4003252638526473</v>
      </c>
      <c r="BR43">
        <f t="array" ref="BR43">(STDEVA(LN(BR33:BR39))-0.1457)*10+1</f>
        <v>1.8362552221809658</v>
      </c>
      <c r="BS43">
        <f t="array" ref="BS43">(STDEVA(LN(BS33:BS39))-0.1457)*10+1</f>
        <v>1.566474598793306</v>
      </c>
      <c r="BT43">
        <f t="array" ref="BT43">(STDEVA(LN(BT33:BT39))-0.1457)*10+1</f>
        <v>0.90834295869036796</v>
      </c>
      <c r="BU43">
        <f t="array" ref="BU43">(STDEVA(LN(BU33:BU39))-0.1457)*10+1</f>
        <v>0.2754194938387049</v>
      </c>
      <c r="BV43">
        <f t="array" ref="BV43">(STDEVA(LN(BV33:BV39))-0.1457)*10+1</f>
        <v>-9.4070582203498176E-3</v>
      </c>
      <c r="BW43">
        <f t="array" ref="BW43">(STDEVA(LN(BW33:BW39))-0.1457)*10+1</f>
        <v>0.76510959872017759</v>
      </c>
      <c r="BX43">
        <f t="array" ref="BX43">(STDEVA(LN(BX33:BX39))-0.1457)*10+1</f>
        <v>1.5249127930705222</v>
      </c>
      <c r="BY43">
        <f t="array" ref="BY43">(STDEVA(LN(BY33:BY39))-0.1457)*10+1</f>
        <v>2.1542058799804766</v>
      </c>
      <c r="BZ43">
        <f t="array" ref="BZ43">(STDEVA(LN(BZ33:BZ39))-0.1457)*10+1</f>
        <v>1.3357324253496246</v>
      </c>
      <c r="CA43">
        <f t="array" ref="CA43">(STDEVA(LN(CA33:CA39))-0.1457)*10+1</f>
        <v>0.58225858628071525</v>
      </c>
      <c r="CB43">
        <f t="array" ref="CB43">(STDEVA(LN(CB33:CB39))-0.1457)*10+1</f>
        <v>8.9588224712386921E-2</v>
      </c>
      <c r="CC43">
        <f t="array" ref="CC43">(STDEVA(LN(CC33:CC39))-0.1457)*10+1</f>
        <v>0.43680942315368909</v>
      </c>
      <c r="CD43">
        <f t="array" ref="CD43">(STDEVA(LN(CD33:CD39))-0.1457)*10+1</f>
        <v>1.036593139214973</v>
      </c>
      <c r="CE43">
        <f t="array" ref="CE43">(STDEVA(LN(CE33:CE39))-0.1457)*10+1</f>
        <v>1.9640302652423858</v>
      </c>
      <c r="CF43">
        <f t="array" ref="CF43">(STDEVA(LN(CF33:CF39))-0.1457)*10+1</f>
        <v>2.1318762134721139</v>
      </c>
      <c r="CG43">
        <f t="array" ref="CG43">(STDEVA(LN(CG33:CG39))-0.1457)*10+1</f>
        <v>1.8058964816699317</v>
      </c>
      <c r="CH43">
        <f t="array" ref="CH43">(STDEVA(LN(CH33:CH39))-0.1457)*10+1</f>
        <v>0.82561967986618789</v>
      </c>
      <c r="CI43">
        <f t="array" ref="CI43">(STDEVA(LN(CI33:CI39))-0.1457)*10+1</f>
        <v>0.21273864096723738</v>
      </c>
      <c r="CJ43">
        <f t="array" ref="CJ43">(STDEVA(LN(CJ33:CJ39))-0.1457)*10+1</f>
        <v>0.59268385831987658</v>
      </c>
      <c r="CK43">
        <f t="array" ref="CK43">(STDEVA(LN(CK33:CK39))-0.1457)*10+1</f>
        <v>0.77760272621459547</v>
      </c>
      <c r="CL43">
        <f t="array" ref="CL43">(STDEVA(LN(CL33:CL39))-0.1457)*10+1</f>
        <v>0.61867768030368231</v>
      </c>
      <c r="CM43">
        <f t="array" ref="CM43">(STDEVA(LN(CM33:CM39))-0.1457)*10+1</f>
        <v>2.0842075850100148</v>
      </c>
      <c r="CN43">
        <f t="array" ref="CN43">(STDEVA(LN(CN33:CN39))-0.1457)*10+1</f>
        <v>2.0013859095568813</v>
      </c>
      <c r="CO43">
        <f t="array" ref="CO43">(STDEVA(LN(CO33:CO39))-0.1457)*10+1</f>
        <v>0.90282801100701349</v>
      </c>
      <c r="CP43">
        <f t="array" ref="CP43">(STDEVA(LN(CP33:CP39))-0.1457)*10+1</f>
        <v>0.58661200066787611</v>
      </c>
      <c r="CQ43">
        <f t="array" ref="CQ43">(STDEVA(LN(CQ33:CQ39))-0.1457)*10+1</f>
        <v>0.19481502091683567</v>
      </c>
      <c r="CR43">
        <f t="array" ref="CR43">(STDEVA(LN(CR33:CR39))-0.1457)*10+1</f>
        <v>0.60428205521371148</v>
      </c>
      <c r="CS43">
        <f t="array" ref="CS43">(STDEVA(LN(CS33:CS39))-0.1457)*10+1</f>
        <v>1.1434300171257448</v>
      </c>
      <c r="CT43">
        <f t="array" ref="CT43">(STDEVA(LN(CT33:CT39))-0.1457)*10+1</f>
        <v>1.8085842030646084</v>
      </c>
      <c r="CU43">
        <f t="array" ref="CU43">(STDEVA(LN(CU33:CU39))-0.1457)*10+1</f>
        <v>1.2840083257755652</v>
      </c>
      <c r="CV43">
        <f t="array" ref="CV43">(STDEVA(LN(CV33:CV39))-0.1457)*10+1</f>
        <v>0.57200458828694256</v>
      </c>
      <c r="CW43">
        <f t="array" ref="CW43">(STDEVA(LN(CW33:CW39))-0.1457)*10+1</f>
        <v>0.14514571575328761</v>
      </c>
      <c r="CX43">
        <f t="array" ref="CX43">(STDEVA(LN(CX33:CX39))-0.1457)*10+1</f>
        <v>0.41060620174615903</v>
      </c>
      <c r="CY43">
        <f t="array" ref="CY43">(STDEVA(LN(CY33:CY39))-0.1457)*10+1</f>
        <v>0.95079361178627742</v>
      </c>
      <c r="DD43" s="1"/>
      <c r="DE43" s="1"/>
    </row>
    <row r="45" spans="1:137" x14ac:dyDescent="0.25">
      <c r="A45" t="s">
        <v>53</v>
      </c>
      <c r="AL45">
        <f>LN(2)/AL40</f>
        <v>0.25399950892112122</v>
      </c>
      <c r="AM45">
        <f t="shared" ref="AM45:CX45" si="140">LN(2)/AM40</f>
        <v>0.14031434986954255</v>
      </c>
      <c r="AN45">
        <f t="shared" si="140"/>
        <v>0.31284324709350692</v>
      </c>
      <c r="AO45">
        <f t="shared" si="140"/>
        <v>0.38650576529406511</v>
      </c>
      <c r="AP45">
        <f t="shared" si="140"/>
        <v>0.31663695368732203</v>
      </c>
      <c r="AQ45">
        <f t="shared" si="140"/>
        <v>0.27849473272474023</v>
      </c>
      <c r="AR45">
        <f t="shared" si="140"/>
        <v>0.28521977264606813</v>
      </c>
      <c r="AS45">
        <f t="shared" si="140"/>
        <v>0.38962500758918739</v>
      </c>
      <c r="AT45">
        <f t="shared" si="140"/>
        <v>0.37038174726717932</v>
      </c>
      <c r="AU45">
        <f t="shared" si="140"/>
        <v>0.2845556503083238</v>
      </c>
      <c r="AV45">
        <f t="shared" si="140"/>
        <v>0.28338325920207352</v>
      </c>
      <c r="AW45">
        <f t="shared" si="140"/>
        <v>0.21017695679611029</v>
      </c>
      <c r="AX45">
        <f t="shared" si="140"/>
        <v>0.21706712106285647</v>
      </c>
      <c r="AY45">
        <f t="shared" si="140"/>
        <v>0.24331588517745295</v>
      </c>
      <c r="AZ45">
        <f t="shared" si="140"/>
        <v>0.26775017478145013</v>
      </c>
      <c r="BA45">
        <f t="shared" si="140"/>
        <v>0.27577190107964139</v>
      </c>
      <c r="BB45">
        <f t="shared" si="140"/>
        <v>0.25881802836377166</v>
      </c>
      <c r="BC45">
        <f t="shared" si="140"/>
        <v>0.25221264433731216</v>
      </c>
      <c r="BD45">
        <f t="shared" si="140"/>
        <v>0.24365756744485026</v>
      </c>
      <c r="BE45">
        <f t="shared" si="140"/>
        <v>0.24723485113635194</v>
      </c>
      <c r="BF45">
        <f t="shared" si="140"/>
        <v>0.25530330762214992</v>
      </c>
      <c r="BG45">
        <f t="shared" si="140"/>
        <v>0.23932495126039696</v>
      </c>
      <c r="BH45">
        <f t="shared" si="140"/>
        <v>0.24678256291353023</v>
      </c>
      <c r="BI45">
        <f t="shared" si="140"/>
        <v>0.19110987862602349</v>
      </c>
      <c r="BJ45">
        <f t="shared" si="140"/>
        <v>0.15566120855160687</v>
      </c>
      <c r="BK45">
        <f t="shared" si="140"/>
        <v>0.15773101772812809</v>
      </c>
      <c r="BL45">
        <f t="shared" si="140"/>
        <v>0.14369142856008377</v>
      </c>
      <c r="BM45">
        <f t="shared" si="140"/>
        <v>0.13392013245718548</v>
      </c>
      <c r="BN45">
        <f t="shared" si="140"/>
        <v>0.14288565685021606</v>
      </c>
      <c r="BO45">
        <f t="shared" si="140"/>
        <v>0.14262693053967149</v>
      </c>
      <c r="BP45">
        <f t="shared" si="140"/>
        <v>0.13688665251888096</v>
      </c>
      <c r="BQ45">
        <f t="shared" si="140"/>
        <v>0.11284748483260126</v>
      </c>
      <c r="BR45">
        <f t="shared" si="140"/>
        <v>9.4602913072657654E-2</v>
      </c>
      <c r="BS45">
        <f t="shared" si="140"/>
        <v>8.5323213625058764E-2</v>
      </c>
      <c r="BT45">
        <f t="shared" si="140"/>
        <v>8.2642934314815036E-2</v>
      </c>
      <c r="BU45">
        <f t="shared" si="140"/>
        <v>8.2666262650337996E-2</v>
      </c>
      <c r="BV45">
        <f t="shared" si="140"/>
        <v>7.7586702302870875E-2</v>
      </c>
      <c r="BW45">
        <f t="shared" si="140"/>
        <v>6.7107692989834461E-2</v>
      </c>
      <c r="BX45">
        <f t="shared" si="140"/>
        <v>5.6325651173015023E-2</v>
      </c>
      <c r="BY45">
        <f t="shared" si="140"/>
        <v>4.5802141479463647E-2</v>
      </c>
      <c r="BZ45">
        <f t="shared" si="140"/>
        <v>4.3959999927906536E-2</v>
      </c>
      <c r="CA45">
        <f t="shared" si="140"/>
        <v>4.5963290192137497E-2</v>
      </c>
      <c r="CB45">
        <f t="shared" si="140"/>
        <v>4.3909996918068572E-2</v>
      </c>
      <c r="CC45">
        <f t="shared" si="140"/>
        <v>3.9161791865859545E-2</v>
      </c>
      <c r="CD45">
        <f t="shared" si="140"/>
        <v>3.4018137279725691E-2</v>
      </c>
      <c r="CE45">
        <f t="shared" si="140"/>
        <v>2.7547058835773498E-2</v>
      </c>
      <c r="CF45">
        <f t="shared" si="140"/>
        <v>2.3205577224442987E-2</v>
      </c>
      <c r="CG45">
        <f t="shared" si="140"/>
        <v>2.0198261441945285E-2</v>
      </c>
      <c r="CH45">
        <f t="shared" si="140"/>
        <v>1.948125078450666E-2</v>
      </c>
      <c r="CI45">
        <f t="shared" si="140"/>
        <v>1.989882146798112E-2</v>
      </c>
      <c r="CJ45">
        <f t="shared" si="140"/>
        <v>2.1905581116753777E-2</v>
      </c>
      <c r="CK45">
        <f t="shared" si="140"/>
        <v>1.89630227999079E-2</v>
      </c>
      <c r="CL45">
        <f t="shared" si="140"/>
        <v>1.7891613691835364E-2</v>
      </c>
      <c r="CM45">
        <f t="shared" si="140"/>
        <v>1.4021333938728555E-2</v>
      </c>
      <c r="CN45">
        <f t="shared" si="140"/>
        <v>1.2196642969986616E-2</v>
      </c>
      <c r="CO45">
        <f t="shared" si="140"/>
        <v>1.3151704635332695E-2</v>
      </c>
      <c r="CP45">
        <f t="shared" si="140"/>
        <v>1.4033252423980354E-2</v>
      </c>
      <c r="CQ45">
        <f t="shared" si="140"/>
        <v>1.3124591274785262E-2</v>
      </c>
      <c r="CR45">
        <f t="shared" si="140"/>
        <v>1.1794206425260724E-2</v>
      </c>
      <c r="CS45">
        <f t="shared" si="140"/>
        <v>1.028261799353169E-2</v>
      </c>
      <c r="CT45">
        <f t="shared" si="140"/>
        <v>8.6114821221274229E-3</v>
      </c>
      <c r="CU45">
        <f t="shared" si="140"/>
        <v>8.0995898591805626E-3</v>
      </c>
      <c r="CV45">
        <f t="shared" si="140"/>
        <v>8.7382881389757826E-3</v>
      </c>
      <c r="CW45">
        <f t="shared" si="140"/>
        <v>8.6997515332640427E-3</v>
      </c>
      <c r="CX45">
        <f t="shared" si="140"/>
        <v>7.8024850221370687E-3</v>
      </c>
      <c r="CY45">
        <f t="shared" ref="CY45" si="141">LN(2)/CY40</f>
        <v>6.8516488306925609E-3</v>
      </c>
    </row>
    <row r="46" spans="1:137" x14ac:dyDescent="0.25">
      <c r="A46" t="s">
        <v>52</v>
      </c>
      <c r="AL46">
        <f>LN(2)/AL42</f>
        <v>0.25</v>
      </c>
      <c r="AM46">
        <f t="shared" ref="AM46:CX46" si="142">LN(2)/AM42</f>
        <v>0.25</v>
      </c>
      <c r="AN46">
        <f t="shared" si="142"/>
        <v>0.25</v>
      </c>
      <c r="AO46">
        <f t="shared" si="142"/>
        <v>0.25</v>
      </c>
      <c r="AP46">
        <f t="shared" si="142"/>
        <v>0.25</v>
      </c>
      <c r="AQ46">
        <f t="shared" si="142"/>
        <v>0.25</v>
      </c>
      <c r="AR46">
        <f t="shared" si="142"/>
        <v>0.25</v>
      </c>
      <c r="AS46">
        <f t="shared" si="142"/>
        <v>0.25</v>
      </c>
      <c r="AT46">
        <f t="shared" si="142"/>
        <v>0.25</v>
      </c>
      <c r="AU46">
        <f t="shared" si="142"/>
        <v>0.25</v>
      </c>
      <c r="AV46">
        <f t="shared" si="142"/>
        <v>0.25</v>
      </c>
      <c r="AW46">
        <f t="shared" si="142"/>
        <v>0.25</v>
      </c>
      <c r="AX46">
        <f t="shared" si="142"/>
        <v>0.25</v>
      </c>
      <c r="AY46">
        <f t="shared" si="142"/>
        <v>0.25</v>
      </c>
      <c r="AZ46">
        <f t="shared" si="142"/>
        <v>0.25</v>
      </c>
      <c r="BA46">
        <f t="shared" si="142"/>
        <v>0.25</v>
      </c>
      <c r="BB46">
        <f t="shared" si="142"/>
        <v>0.25</v>
      </c>
      <c r="BC46">
        <f t="shared" si="142"/>
        <v>0.25</v>
      </c>
      <c r="BD46">
        <f t="shared" si="142"/>
        <v>0.25</v>
      </c>
      <c r="BE46">
        <f t="shared" si="142"/>
        <v>0.25</v>
      </c>
      <c r="BF46">
        <f t="shared" si="142"/>
        <v>0.25</v>
      </c>
      <c r="BG46">
        <f t="shared" si="142"/>
        <v>0.23294179622929953</v>
      </c>
      <c r="BH46">
        <f t="shared" si="142"/>
        <v>0.2144079148137806</v>
      </c>
      <c r="BI46">
        <f t="shared" si="142"/>
        <v>0.19734867112272739</v>
      </c>
      <c r="BJ46">
        <f t="shared" si="142"/>
        <v>0.18164673644502607</v>
      </c>
      <c r="BK46">
        <f t="shared" si="142"/>
        <v>0.16719411726167377</v>
      </c>
      <c r="BL46">
        <f t="shared" si="142"/>
        <v>0.15389141249653182</v>
      </c>
      <c r="BM46">
        <f t="shared" si="142"/>
        <v>0.14164712986350098</v>
      </c>
      <c r="BN46">
        <f t="shared" si="142"/>
        <v>0.13037705660814361</v>
      </c>
      <c r="BO46">
        <f t="shared" si="142"/>
        <v>0.12000368031589111</v>
      </c>
      <c r="BP46">
        <f t="shared" si="142"/>
        <v>0.11045565580331629</v>
      </c>
      <c r="BQ46">
        <f t="shared" si="142"/>
        <v>0.10166731442589824</v>
      </c>
      <c r="BR46">
        <f t="shared" si="142"/>
        <v>9.3578212427435734E-2</v>
      </c>
      <c r="BS46">
        <f t="shared" si="142"/>
        <v>8.6132715224782233E-2</v>
      </c>
      <c r="BT46">
        <f t="shared" si="142"/>
        <v>7.9279614768729426E-2</v>
      </c>
      <c r="BU46">
        <f t="shared" si="142"/>
        <v>7.2971777349354214E-2</v>
      </c>
      <c r="BV46">
        <f t="shared" si="142"/>
        <v>6.7165819423532794E-2</v>
      </c>
      <c r="BW46">
        <f t="shared" si="142"/>
        <v>6.1821809235054079E-2</v>
      </c>
      <c r="BX46">
        <f t="shared" si="142"/>
        <v>5.6902992175158817E-2</v>
      </c>
      <c r="BY46">
        <f t="shared" si="142"/>
        <v>5.237553799461124E-2</v>
      </c>
      <c r="BZ46">
        <f t="shared" si="142"/>
        <v>4.8208308128698356E-2</v>
      </c>
      <c r="CA46">
        <f t="shared" si="142"/>
        <v>4.4372641534882906E-2</v>
      </c>
      <c r="CB46">
        <f t="shared" si="142"/>
        <v>4.0842157570161908E-2</v>
      </c>
      <c r="CC46">
        <f t="shared" si="142"/>
        <v>3.7592574552375822E-2</v>
      </c>
      <c r="CD46">
        <f t="shared" si="142"/>
        <v>3.4601542757583856E-2</v>
      </c>
      <c r="CE46">
        <f t="shared" si="142"/>
        <v>3.1848490704908035E-2</v>
      </c>
      <c r="CF46">
        <f t="shared" si="142"/>
        <v>2.9314483671636193E-2</v>
      </c>
      <c r="CG46">
        <f t="shared" si="142"/>
        <v>2.6982093465490214E-2</v>
      </c>
      <c r="CH46">
        <f t="shared" si="142"/>
        <v>2.4835278558389649E-2</v>
      </c>
      <c r="CI46">
        <f t="shared" si="142"/>
        <v>2.2859273757304163E-2</v>
      </c>
      <c r="CJ46">
        <f t="shared" si="142"/>
        <v>2.1040488653381841E-2</v>
      </c>
      <c r="CK46">
        <f t="shared" si="142"/>
        <v>1.9366414150914772E-2</v>
      </c>
      <c r="CL46">
        <f t="shared" si="142"/>
        <v>1.7825536433274277E-2</v>
      </c>
      <c r="CM46">
        <f t="shared" si="142"/>
        <v>1.6407257774097513E-2</v>
      </c>
      <c r="CN46">
        <f t="shared" si="142"/>
        <v>1.5101823649086996E-2</v>
      </c>
      <c r="CO46">
        <f t="shared" si="142"/>
        <v>1.390025564711822E-2</v>
      </c>
      <c r="CP46">
        <f t="shared" si="142"/>
        <v>1.279428971923687E-2</v>
      </c>
      <c r="CQ46">
        <f t="shared" si="142"/>
        <v>1.177631934083939E-2</v>
      </c>
      <c r="CR46">
        <f t="shared" si="142"/>
        <v>1.0839343196122318E-2</v>
      </c>
      <c r="CS46">
        <f t="shared" si="142"/>
        <v>9.9769170249886137E-3</v>
      </c>
      <c r="CT46">
        <f t="shared" si="142"/>
        <v>9.1831093012274771E-3</v>
      </c>
      <c r="CU46">
        <f t="shared" si="142"/>
        <v>8.4524604371345718E-3</v>
      </c>
      <c r="CV46">
        <f t="shared" si="142"/>
        <v>7.7799452339933992E-3</v>
      </c>
      <c r="CW46">
        <f t="shared" si="142"/>
        <v>7.1609383201627561E-3</v>
      </c>
      <c r="CX46">
        <f t="shared" si="142"/>
        <v>6.5911823390630972E-3</v>
      </c>
      <c r="CY46">
        <f t="shared" ref="CY46" si="143">LN(2)/CY42</f>
        <v>6.0667586682676342E-3</v>
      </c>
      <c r="CZ46">
        <f t="shared" ref="CZ46:EG46" si="144">LN(2)/CZ42</f>
        <v>5.5840604683123057E-3</v>
      </c>
      <c r="DA46">
        <f t="shared" si="144"/>
        <v>5.1397678758618257E-3</v>
      </c>
      <c r="DB46">
        <f t="shared" si="144"/>
        <v>4.730825170617352E-3</v>
      </c>
      <c r="DC46">
        <f t="shared" si="144"/>
        <v>4.3544197589261658E-3</v>
      </c>
      <c r="DD46">
        <f t="shared" si="144"/>
        <v>4.0079628295484624E-3</v>
      </c>
      <c r="DE46">
        <f t="shared" si="144"/>
        <v>3.6890715485370512E-3</v>
      </c>
      <c r="DF46">
        <f t="shared" si="144"/>
        <v>3.3955526707713513E-3</v>
      </c>
      <c r="DG46">
        <f t="shared" si="144"/>
        <v>3.1253874554302797E-3</v>
      </c>
      <c r="DH46">
        <f t="shared" si="144"/>
        <v>2.8767177816570286E-3</v>
      </c>
      <c r="DI46">
        <f t="shared" si="144"/>
        <v>2.6478333689230302E-3</v>
      </c>
      <c r="DJ46">
        <f t="shared" si="144"/>
        <v>2.4371600141964013E-3</v>
      </c>
      <c r="DK46">
        <f t="shared" si="144"/>
        <v>2.2432487650133788E-3</v>
      </c>
      <c r="DL46">
        <f t="shared" si="144"/>
        <v>2.0647659539881685E-3</v>
      </c>
      <c r="DM46">
        <f t="shared" si="144"/>
        <v>1.9004840262213385E-3</v>
      </c>
      <c r="DN46">
        <f t="shared" si="144"/>
        <v>1.7492730965202486E-3</v>
      </c>
      <c r="DO46">
        <f t="shared" si="144"/>
        <v>1.6100931783644276E-3</v>
      </c>
      <c r="DP46">
        <f t="shared" si="144"/>
        <v>1.4819870311688957E-3</v>
      </c>
      <c r="DQ46">
        <f t="shared" si="144"/>
        <v>1.3640735766509108E-3</v>
      </c>
      <c r="DR46">
        <f t="shared" si="144"/>
        <v>1.2555418390197456E-3</v>
      </c>
      <c r="DS46">
        <f t="shared" si="144"/>
        <v>1.1556453673118162E-3</v>
      </c>
      <c r="DT46">
        <f t="shared" si="144"/>
        <v>1.0636971015095414E-3</v>
      </c>
      <c r="DU46">
        <f t="shared" si="144"/>
        <v>9.790646471345317E-4</v>
      </c>
      <c r="DV46">
        <f t="shared" si="144"/>
        <v>9.0116592581508193E-4</v>
      </c>
      <c r="DW46">
        <f t="shared" si="144"/>
        <v>8.2946517191378501E-4</v>
      </c>
      <c r="DX46">
        <f t="shared" si="144"/>
        <v>7.6346924768119166E-4</v>
      </c>
      <c r="DY46">
        <f t="shared" si="144"/>
        <v>7.0272425159216925E-4</v>
      </c>
      <c r="DZ46">
        <f t="shared" si="144"/>
        <v>6.4681239653805107E-4</v>
      </c>
      <c r="EA46">
        <f t="shared" si="144"/>
        <v>5.9534913640364696E-4</v>
      </c>
      <c r="EB46">
        <f t="shared" si="144"/>
        <v>5.4798052126651985E-4</v>
      </c>
      <c r="EC46">
        <f t="shared" si="144"/>
        <v>5.0438076302832663E-4</v>
      </c>
      <c r="ED46">
        <f t="shared" si="144"/>
        <v>4.6424999473531503E-4</v>
      </c>
      <c r="EE46">
        <f t="shared" si="144"/>
        <v>4.2731220817720942E-4</v>
      </c>
      <c r="EF46">
        <f t="shared" si="144"/>
        <v>3.9331335557986791E-4</v>
      </c>
      <c r="EG46">
        <f t="shared" si="144"/>
        <v>3.6201960233568219E-4</v>
      </c>
    </row>
    <row r="47" spans="1:137" x14ac:dyDescent="0.25">
      <c r="A47" t="s">
        <v>55</v>
      </c>
      <c r="AL47">
        <f t="shared" ref="AL47:BQ47" si="145">AL45*$DA$61+1</f>
        <v>3.539995089211212</v>
      </c>
      <c r="AM47">
        <f t="shared" si="145"/>
        <v>2.4031434986954254</v>
      </c>
      <c r="AN47">
        <f t="shared" si="145"/>
        <v>4.1284324709350688</v>
      </c>
      <c r="AO47">
        <f t="shared" si="145"/>
        <v>4.8650576529406511</v>
      </c>
      <c r="AP47">
        <f t="shared" si="145"/>
        <v>4.1663695368732201</v>
      </c>
      <c r="AQ47">
        <f t="shared" si="145"/>
        <v>3.7849473272474023</v>
      </c>
      <c r="AR47">
        <f t="shared" si="145"/>
        <v>3.8521977264606813</v>
      </c>
      <c r="AS47">
        <f t="shared" si="145"/>
        <v>4.8962500758918743</v>
      </c>
      <c r="AT47">
        <f t="shared" si="145"/>
        <v>4.7038174726717932</v>
      </c>
      <c r="AU47">
        <f t="shared" si="145"/>
        <v>3.8455565030832379</v>
      </c>
      <c r="AV47">
        <f t="shared" si="145"/>
        <v>3.8338325920207352</v>
      </c>
      <c r="AW47">
        <f t="shared" si="145"/>
        <v>3.101769567961103</v>
      </c>
      <c r="AX47">
        <f t="shared" si="145"/>
        <v>3.1706712106285648</v>
      </c>
      <c r="AY47">
        <f t="shared" si="145"/>
        <v>3.4331588517745297</v>
      </c>
      <c r="AZ47">
        <f t="shared" si="145"/>
        <v>3.6775017478145013</v>
      </c>
      <c r="BA47">
        <f t="shared" si="145"/>
        <v>3.7577190107964138</v>
      </c>
      <c r="BB47">
        <f t="shared" si="145"/>
        <v>3.5881802836377164</v>
      </c>
      <c r="BC47">
        <f t="shared" si="145"/>
        <v>3.5221264433731214</v>
      </c>
      <c r="BD47">
        <f t="shared" si="145"/>
        <v>3.4365756744485028</v>
      </c>
      <c r="BE47">
        <f t="shared" si="145"/>
        <v>3.4723485113635193</v>
      </c>
      <c r="BF47">
        <f t="shared" si="145"/>
        <v>3.5530330762214994</v>
      </c>
      <c r="BG47">
        <f t="shared" si="145"/>
        <v>3.3932495126039695</v>
      </c>
      <c r="BH47">
        <f t="shared" si="145"/>
        <v>3.4678256291353025</v>
      </c>
      <c r="BI47">
        <f t="shared" si="145"/>
        <v>2.9110987862602347</v>
      </c>
      <c r="BJ47">
        <f t="shared" si="145"/>
        <v>2.5566120855160688</v>
      </c>
      <c r="BK47">
        <f t="shared" si="145"/>
        <v>2.577310177281281</v>
      </c>
      <c r="BL47">
        <f t="shared" si="145"/>
        <v>2.4369142856008379</v>
      </c>
      <c r="BM47">
        <f t="shared" si="145"/>
        <v>2.3392013245718548</v>
      </c>
      <c r="BN47">
        <f t="shared" si="145"/>
        <v>2.4288565685021606</v>
      </c>
      <c r="BO47">
        <f t="shared" si="145"/>
        <v>2.4262693053967146</v>
      </c>
      <c r="BP47">
        <f t="shared" si="145"/>
        <v>2.3688665251888095</v>
      </c>
      <c r="BQ47">
        <f t="shared" si="145"/>
        <v>2.1284748483260127</v>
      </c>
      <c r="BR47">
        <f t="shared" ref="BR47:CY47" si="146">BR45*$DA$61+1</f>
        <v>1.9460291307265765</v>
      </c>
      <c r="BS47">
        <f t="shared" si="146"/>
        <v>1.8532321362505877</v>
      </c>
      <c r="BT47">
        <f t="shared" si="146"/>
        <v>1.8264293431481504</v>
      </c>
      <c r="BU47">
        <f t="shared" si="146"/>
        <v>1.8266626265033801</v>
      </c>
      <c r="BV47">
        <f t="shared" si="146"/>
        <v>1.7758670230287088</v>
      </c>
      <c r="BW47">
        <f t="shared" si="146"/>
        <v>1.6710769298983446</v>
      </c>
      <c r="BX47">
        <f t="shared" si="146"/>
        <v>1.5632565117301502</v>
      </c>
      <c r="BY47">
        <f t="shared" si="146"/>
        <v>1.4580214147946364</v>
      </c>
      <c r="BZ47">
        <f t="shared" si="146"/>
        <v>1.4395999992790653</v>
      </c>
      <c r="CA47">
        <f t="shared" si="146"/>
        <v>1.459632901921375</v>
      </c>
      <c r="CB47">
        <f t="shared" si="146"/>
        <v>1.4390999691806856</v>
      </c>
      <c r="CC47">
        <f t="shared" si="146"/>
        <v>1.3916179186585955</v>
      </c>
      <c r="CD47">
        <f t="shared" si="146"/>
        <v>1.3401813727972569</v>
      </c>
      <c r="CE47">
        <f t="shared" si="146"/>
        <v>1.2754705883577349</v>
      </c>
      <c r="CF47">
        <f t="shared" si="146"/>
        <v>1.2320557722444299</v>
      </c>
      <c r="CG47">
        <f t="shared" si="146"/>
        <v>1.2019826144194528</v>
      </c>
      <c r="CH47">
        <f t="shared" si="146"/>
        <v>1.1948125078450667</v>
      </c>
      <c r="CI47">
        <f t="shared" si="146"/>
        <v>1.1989882146798112</v>
      </c>
      <c r="CJ47">
        <f t="shared" si="146"/>
        <v>1.2190558111675378</v>
      </c>
      <c r="CK47">
        <f t="shared" si="146"/>
        <v>1.1896302279990789</v>
      </c>
      <c r="CL47">
        <f t="shared" si="146"/>
        <v>1.1789161369183536</v>
      </c>
      <c r="CM47">
        <f t="shared" si="146"/>
        <v>1.1402133393872855</v>
      </c>
      <c r="CN47">
        <f t="shared" si="146"/>
        <v>1.1219664296998662</v>
      </c>
      <c r="CO47">
        <f t="shared" si="146"/>
        <v>1.1315170463533271</v>
      </c>
      <c r="CP47">
        <f t="shared" si="146"/>
        <v>1.1403325242398035</v>
      </c>
      <c r="CQ47">
        <f t="shared" si="146"/>
        <v>1.1312459127478527</v>
      </c>
      <c r="CR47">
        <f t="shared" si="146"/>
        <v>1.1179420642526072</v>
      </c>
      <c r="CS47">
        <f t="shared" si="146"/>
        <v>1.102826179935317</v>
      </c>
      <c r="CT47">
        <f t="shared" si="146"/>
        <v>1.0861148212212743</v>
      </c>
      <c r="CU47">
        <f t="shared" si="146"/>
        <v>1.0809958985918056</v>
      </c>
      <c r="CV47">
        <f t="shared" si="146"/>
        <v>1.0873828813897579</v>
      </c>
      <c r="CW47">
        <f t="shared" si="146"/>
        <v>1.0869975153326403</v>
      </c>
      <c r="CX47">
        <f t="shared" si="146"/>
        <v>1.0780248502213707</v>
      </c>
      <c r="CY47">
        <f t="shared" si="146"/>
        <v>1.0685164883069256</v>
      </c>
    </row>
    <row r="49" spans="1:137" s="32" customFormat="1" x14ac:dyDescent="0.25">
      <c r="A49" s="32" t="s">
        <v>56</v>
      </c>
      <c r="Z49" s="32">
        <v>13</v>
      </c>
      <c r="AA49" s="32">
        <v>13</v>
      </c>
      <c r="AB49" s="32">
        <v>9</v>
      </c>
      <c r="AC49" s="32">
        <v>7</v>
      </c>
      <c r="AD49" s="32">
        <v>7</v>
      </c>
      <c r="AE49" s="32">
        <v>3</v>
      </c>
      <c r="AF49" s="32">
        <v>2</v>
      </c>
      <c r="AG49" s="32">
        <v>2</v>
      </c>
      <c r="AH49" s="32">
        <v>2</v>
      </c>
      <c r="AI49" s="32">
        <v>2</v>
      </c>
      <c r="AJ49" s="32">
        <v>3</v>
      </c>
      <c r="AK49" s="32">
        <v>11</v>
      </c>
      <c r="AL49" s="32">
        <v>32</v>
      </c>
      <c r="AM49" s="32">
        <v>58</v>
      </c>
      <c r="AN49" s="32">
        <v>63</v>
      </c>
      <c r="AO49" s="32">
        <v>114</v>
      </c>
      <c r="AP49" s="32">
        <v>149</v>
      </c>
      <c r="AQ49" s="32">
        <v>187</v>
      </c>
      <c r="AR49" s="32">
        <v>246</v>
      </c>
      <c r="AS49" s="32">
        <v>528</v>
      </c>
      <c r="AT49" s="32">
        <v>652</v>
      </c>
      <c r="AU49" s="32">
        <v>782</v>
      </c>
      <c r="AV49" s="32">
        <v>1022</v>
      </c>
      <c r="AW49" s="32">
        <v>1204</v>
      </c>
      <c r="AX49" s="32">
        <v>1545</v>
      </c>
      <c r="AY49" s="32">
        <v>1938</v>
      </c>
      <c r="AZ49" s="32">
        <v>2714</v>
      </c>
      <c r="BA49" s="32">
        <v>3621</v>
      </c>
      <c r="BB49" s="32">
        <v>4544</v>
      </c>
      <c r="BC49" s="32">
        <v>5754</v>
      </c>
      <c r="BD49" s="32">
        <v>7188</v>
      </c>
      <c r="BE49" s="32">
        <v>9274</v>
      </c>
      <c r="BF49" s="32">
        <v>12194</v>
      </c>
      <c r="BG49" s="32">
        <v>15161</v>
      </c>
      <c r="BH49" s="32">
        <v>19600</v>
      </c>
      <c r="BI49" s="32">
        <v>22071</v>
      </c>
      <c r="BJ49" s="32">
        <v>24513</v>
      </c>
      <c r="BK49" s="32">
        <v>28480</v>
      </c>
      <c r="BL49" s="32">
        <v>29542</v>
      </c>
      <c r="BM49" s="32">
        <v>33570</v>
      </c>
      <c r="BN49" s="32">
        <v>37998</v>
      </c>
      <c r="BO49" s="32">
        <v>43862</v>
      </c>
      <c r="BP49" s="32">
        <v>48781</v>
      </c>
      <c r="BQ49" s="32">
        <v>52683</v>
      </c>
      <c r="BR49" s="32">
        <v>52740</v>
      </c>
      <c r="BS49" s="32">
        <v>54933</v>
      </c>
      <c r="BT49" s="32">
        <v>58350</v>
      </c>
      <c r="BU49" s="32">
        <v>61247</v>
      </c>
      <c r="BV49" s="32">
        <v>65309</v>
      </c>
      <c r="BW49" s="32">
        <v>68248</v>
      </c>
      <c r="BX49" s="32">
        <v>69839</v>
      </c>
      <c r="BY49" s="32">
        <v>72865</v>
      </c>
      <c r="BZ49" s="32">
        <v>69566</v>
      </c>
      <c r="CA49" s="32">
        <v>64647</v>
      </c>
      <c r="CB49" s="32">
        <v>63221</v>
      </c>
      <c r="CC49" s="32">
        <v>65522</v>
      </c>
      <c r="CD49" s="32">
        <v>65181</v>
      </c>
      <c r="CE49" s="32">
        <v>64532</v>
      </c>
      <c r="CF49" s="32">
        <v>62578</v>
      </c>
      <c r="CG49" s="32">
        <v>60515</v>
      </c>
      <c r="CH49" s="32">
        <v>58349</v>
      </c>
      <c r="CI49" s="32">
        <v>56646</v>
      </c>
      <c r="CJ49" s="32">
        <v>53931</v>
      </c>
      <c r="CK49" s="32">
        <v>53786</v>
      </c>
      <c r="CL49" s="32">
        <v>53100</v>
      </c>
      <c r="CM49" s="32">
        <v>50703</v>
      </c>
      <c r="CN49" s="32">
        <v>48167</v>
      </c>
      <c r="CO49" s="32">
        <v>45933</v>
      </c>
      <c r="CP49" s="32">
        <v>44254</v>
      </c>
      <c r="CQ49" s="32">
        <v>42493</v>
      </c>
      <c r="CR49" s="32">
        <v>40836</v>
      </c>
      <c r="CS49" s="32">
        <v>39294</v>
      </c>
      <c r="CT49" s="32">
        <v>38132</v>
      </c>
      <c r="CU49" s="32">
        <v>36198</v>
      </c>
      <c r="CV49" s="32">
        <v>34872</v>
      </c>
      <c r="CW49" s="32">
        <v>32886</v>
      </c>
      <c r="CX49" s="32">
        <v>30441</v>
      </c>
      <c r="CY49" s="32">
        <v>29155</v>
      </c>
    </row>
    <row r="50" spans="1:137" x14ac:dyDescent="0.25">
      <c r="A50" t="s">
        <v>57</v>
      </c>
      <c r="AI50" s="20">
        <f>DA59</f>
        <v>1E-4</v>
      </c>
      <c r="AJ50">
        <f t="shared" ref="AJ50:BH50" si="147">AI50*EXP(($DA$65*(1-AI50)-1)/$DA$61)</f>
        <v>1.2839804765846141E-4</v>
      </c>
      <c r="AK50">
        <f t="shared" si="147"/>
        <v>1.6485894783161188E-4</v>
      </c>
      <c r="AL50">
        <f t="shared" si="147"/>
        <v>2.1167086528916837E-4</v>
      </c>
      <c r="AM50">
        <f t="shared" si="147"/>
        <v>2.7177063618374388E-4</v>
      </c>
      <c r="AN50">
        <f t="shared" si="147"/>
        <v>3.489272129310451E-4</v>
      </c>
      <c r="AO50">
        <f t="shared" si="147"/>
        <v>4.4797669769548509E-4</v>
      </c>
      <c r="AP50">
        <f t="shared" si="147"/>
        <v>5.7512328421477951E-4</v>
      </c>
      <c r="AQ50">
        <f t="shared" si="147"/>
        <v>7.3832428008197362E-4</v>
      </c>
      <c r="AR50">
        <f t="shared" si="147"/>
        <v>9.4778219002383379E-4</v>
      </c>
      <c r="AS50">
        <f t="shared" si="147"/>
        <v>1.2165727884233294E-3</v>
      </c>
      <c r="AT50">
        <f t="shared" si="147"/>
        <v>1.5614453758322007E-3</v>
      </c>
      <c r="AU50">
        <f t="shared" si="147"/>
        <v>2.0038401396194547E-3</v>
      </c>
      <c r="AV50">
        <f t="shared" si="147"/>
        <v>2.5711777575238895E-3</v>
      </c>
      <c r="AW50">
        <f t="shared" si="147"/>
        <v>3.2984879058971261E-3</v>
      </c>
      <c r="AX50">
        <f t="shared" si="147"/>
        <v>4.2304555502782728E-3</v>
      </c>
      <c r="AY50">
        <f t="shared" si="147"/>
        <v>5.4239754417025341E-3</v>
      </c>
      <c r="AZ50">
        <f t="shared" si="147"/>
        <v>6.9513134790624553E-3</v>
      </c>
      <c r="BA50">
        <f t="shared" si="147"/>
        <v>8.9039738028911727E-3</v>
      </c>
      <c r="BB50">
        <f t="shared" si="147"/>
        <v>1.1397354658404166E-2</v>
      </c>
      <c r="BC50">
        <f t="shared" si="147"/>
        <v>1.4576231269268521E-2</v>
      </c>
      <c r="BD50">
        <f t="shared" si="147"/>
        <v>1.862101023765253E-2</v>
      </c>
      <c r="BE50">
        <f t="shared" si="147"/>
        <v>2.375452817499165E-2</v>
      </c>
      <c r="BF50">
        <f t="shared" si="147"/>
        <v>3.0248877835623633E-2</v>
      </c>
      <c r="BG50">
        <f t="shared" si="147"/>
        <v>3.8431290332989025E-2</v>
      </c>
      <c r="BH50">
        <f t="shared" si="147"/>
        <v>4.8687436947574506E-2</v>
      </c>
      <c r="BI50">
        <f>BH50*EXP(($DA$66*(1-BH50)-1)/$DA$61)</f>
        <v>5.6416535320700373E-2</v>
      </c>
      <c r="BJ50">
        <f>BI50*EXP(($DA$66*(1-BI50)-1)/$DA$61)</f>
        <v>6.5241384279887099E-2</v>
      </c>
      <c r="BK50">
        <f>BJ50*EXP(($DA$66*(1-BJ50)-1)/$DA$61)</f>
        <v>7.527373249381919E-2</v>
      </c>
      <c r="BL50">
        <f>BK50*EXP(($DA$66*(1-BK50)-1)/$DA$61)</f>
        <v>8.6622540571482096E-2</v>
      </c>
      <c r="BM50">
        <f t="shared" ref="BM50:CA50" si="148">BL50*EXP(($DE$67*(1-BL50)-1)/$DA$61)</f>
        <v>9.3233004330955008E-2</v>
      </c>
      <c r="BN50">
        <f t="shared" si="148"/>
        <v>0.10022197860013027</v>
      </c>
      <c r="BO50">
        <f t="shared" si="148"/>
        <v>0.1075918967600467</v>
      </c>
      <c r="BP50">
        <f t="shared" si="148"/>
        <v>0.11534214389048494</v>
      </c>
      <c r="BQ50">
        <f t="shared" si="148"/>
        <v>0.1234687229152881</v>
      </c>
      <c r="BR50">
        <f t="shared" si="148"/>
        <v>0.13196395417894294</v>
      </c>
      <c r="BS50">
        <f t="shared" si="148"/>
        <v>0.14081622332975752</v>
      </c>
      <c r="BT50">
        <f t="shared" si="148"/>
        <v>0.15000979278013454</v>
      </c>
      <c r="BU50">
        <f t="shared" si="148"/>
        <v>0.15952469160394081</v>
      </c>
      <c r="BV50">
        <f t="shared" si="148"/>
        <v>0.16933669738047957</v>
      </c>
      <c r="BW50">
        <f t="shared" si="148"/>
        <v>0.17941742112512141</v>
      </c>
      <c r="BX50">
        <f t="shared" si="148"/>
        <v>0.18973450305613321</v>
      </c>
      <c r="BY50">
        <f t="shared" si="148"/>
        <v>0.20025192262710051</v>
      </c>
      <c r="BZ50">
        <f t="shared" si="148"/>
        <v>0.21093042119770677</v>
      </c>
      <c r="CA50">
        <f t="shared" si="148"/>
        <v>0.22172803021371892</v>
      </c>
      <c r="CB50">
        <f t="shared" ref="CB50:DG50" si="149">CA50*EXP(($DE$68*(1-CA50)-1)/$DA$61)</f>
        <v>0.2102185828070082</v>
      </c>
      <c r="CC50">
        <f t="shared" si="149"/>
        <v>0.1994442492567079</v>
      </c>
      <c r="CD50">
        <f t="shared" si="149"/>
        <v>0.18934449674062531</v>
      </c>
      <c r="CE50">
        <f t="shared" si="149"/>
        <v>0.17986515300567354</v>
      </c>
      <c r="CF50">
        <f t="shared" si="149"/>
        <v>0.17095758947713632</v>
      </c>
      <c r="CG50">
        <f t="shared" si="149"/>
        <v>0.16257802747780675</v>
      </c>
      <c r="CH50">
        <f t="shared" si="149"/>
        <v>0.15468694640660619</v>
      </c>
      <c r="CI50">
        <f t="shared" si="149"/>
        <v>0.1472485767848174</v>
      </c>
      <c r="CJ50">
        <f t="shared" si="149"/>
        <v>0.14023046427999983</v>
      </c>
      <c r="CK50">
        <f t="shared" si="149"/>
        <v>0.13360309335946963</v>
      </c>
      <c r="CL50">
        <f t="shared" si="149"/>
        <v>0.12733956125489848</v>
      </c>
      <c r="CM50">
        <f t="shared" si="149"/>
        <v>0.12141529454936588</v>
      </c>
      <c r="CN50">
        <f t="shared" si="149"/>
        <v>0.11580780201383827</v>
      </c>
      <c r="CO50">
        <f t="shared" si="149"/>
        <v>0.11049645838747514</v>
      </c>
      <c r="CP50">
        <f t="shared" si="149"/>
        <v>0.10546231466638685</v>
      </c>
      <c r="CQ50">
        <f t="shared" si="149"/>
        <v>0.10068793117819273</v>
      </c>
      <c r="CR50">
        <f t="shared" si="149"/>
        <v>9.6157230306028116E-2</v>
      </c>
      <c r="CS50">
        <f t="shared" si="149"/>
        <v>9.1855366209980471E-2</v>
      </c>
      <c r="CT50">
        <f t="shared" si="149"/>
        <v>8.7768609295646977E-2</v>
      </c>
      <c r="CU50">
        <f t="shared" si="149"/>
        <v>8.3884243513977649E-2</v>
      </c>
      <c r="CV50">
        <f t="shared" si="149"/>
        <v>8.0190474856089003E-2</v>
      </c>
      <c r="CW50">
        <f t="shared" si="149"/>
        <v>7.6676349641160366E-2</v>
      </c>
      <c r="CX50">
        <f t="shared" si="149"/>
        <v>7.33316813928062E-2</v>
      </c>
      <c r="CY50">
        <f t="shared" si="149"/>
        <v>7.0146985265885156E-2</v>
      </c>
      <c r="CZ50">
        <f t="shared" si="149"/>
        <v>6.711341912678527E-2</v>
      </c>
      <c r="DA50">
        <f t="shared" si="149"/>
        <v>6.4222730510080636E-2</v>
      </c>
      <c r="DB50">
        <f t="shared" si="149"/>
        <v>6.1467208776578283E-2</v>
      </c>
      <c r="DC50">
        <f t="shared" si="149"/>
        <v>5.8839641885035286E-2</v>
      </c>
      <c r="DD50">
        <f t="shared" si="149"/>
        <v>5.6333277264591745E-2</v>
      </c>
      <c r="DE50">
        <f t="shared" si="149"/>
        <v>5.3941786339193158E-2</v>
      </c>
      <c r="DF50">
        <f t="shared" si="149"/>
        <v>5.165923231059219E-2</v>
      </c>
      <c r="DG50">
        <f t="shared" si="149"/>
        <v>4.9480040854277992E-2</v>
      </c>
      <c r="DH50">
        <f t="shared" ref="DH50:EG50" si="150">DG50*EXP(($DE$68*(1-DG50)-1)/$DA$61)</f>
        <v>4.7398973424012517E-2</v>
      </c>
      <c r="DI50">
        <f t="shared" si="150"/>
        <v>4.5411102896504831E-2</v>
      </c>
      <c r="DJ50">
        <f t="shared" si="150"/>
        <v>4.3511791318921827E-2</v>
      </c>
      <c r="DK50">
        <f t="shared" si="150"/>
        <v>4.1696669549088003E-2</v>
      </c>
      <c r="DL50">
        <f t="shared" si="150"/>
        <v>3.9961618601934132E-2</v>
      </c>
      <c r="DM50">
        <f t="shared" si="150"/>
        <v>3.8302752536494192E-2</v>
      </c>
      <c r="DN50">
        <f t="shared" si="150"/>
        <v>3.6716402735929299E-2</v>
      </c>
      <c r="DO50">
        <f t="shared" si="150"/>
        <v>3.5199103449023023E-2</v>
      </c>
      <c r="DP50">
        <f t="shared" si="150"/>
        <v>3.374757847563966E-2</v>
      </c>
      <c r="DQ50">
        <f t="shared" si="150"/>
        <v>3.2358728891019053E-2</v>
      </c>
      <c r="DR50">
        <f t="shared" si="150"/>
        <v>3.1029621714714493E-2</v>
      </c>
      <c r="DS50">
        <f t="shared" si="150"/>
        <v>2.975747943965017E-2</v>
      </c>
      <c r="DT50">
        <f t="shared" si="150"/>
        <v>2.8539670345341921E-2</v>
      </c>
      <c r="DU50">
        <f t="shared" si="150"/>
        <v>2.7373699526927069E-2</v>
      </c>
      <c r="DV50">
        <f t="shared" si="150"/>
        <v>2.6257200578405769E-2</v>
      </c>
      <c r="DW50">
        <f t="shared" si="150"/>
        <v>2.5187927874510383E-2</v>
      </c>
      <c r="DX50">
        <f t="shared" si="150"/>
        <v>2.4163749400980466E-2</v>
      </c>
      <c r="DY50">
        <f t="shared" si="150"/>
        <v>2.3182640087807072E-2</v>
      </c>
      <c r="DZ50">
        <f t="shared" si="150"/>
        <v>2.2242675604288602E-2</v>
      </c>
      <c r="EA50">
        <f t="shared" si="150"/>
        <v>2.1342026578570757E-2</v>
      </c>
      <c r="EB50">
        <f t="shared" si="150"/>
        <v>2.0478953207776464E-2</v>
      </c>
      <c r="EC50">
        <f t="shared" si="150"/>
        <v>1.9651800227913518E-2</v>
      </c>
      <c r="ED50">
        <f t="shared" si="150"/>
        <v>1.8858992215517276E-2</v>
      </c>
      <c r="EE50">
        <f t="shared" si="150"/>
        <v>1.8099029195477942E-2</v>
      </c>
      <c r="EF50">
        <f t="shared" si="150"/>
        <v>1.7370482531747358E-2</v>
      </c>
      <c r="EG50">
        <f t="shared" si="150"/>
        <v>1.6671991079645385E-2</v>
      </c>
    </row>
    <row r="51" spans="1:137" x14ac:dyDescent="0.25">
      <c r="A51" t="s">
        <v>58</v>
      </c>
      <c r="AI51" s="3">
        <f t="shared" ref="AI51:BN51" si="151">AI50*$DA$60/$DA$71</f>
        <v>40.85</v>
      </c>
      <c r="AJ51" s="3">
        <f t="shared" si="151"/>
        <v>52.450602468481485</v>
      </c>
      <c r="AK51" s="3">
        <f t="shared" si="151"/>
        <v>67.344880189213455</v>
      </c>
      <c r="AL51" s="3">
        <f t="shared" si="151"/>
        <v>86.467548470625275</v>
      </c>
      <c r="AM51" s="3">
        <f t="shared" si="151"/>
        <v>111.01830488105938</v>
      </c>
      <c r="AN51" s="3">
        <f t="shared" si="151"/>
        <v>142.53676648233193</v>
      </c>
      <c r="AO51" s="3">
        <f t="shared" si="151"/>
        <v>182.99848100860567</v>
      </c>
      <c r="AP51" s="3">
        <f t="shared" si="151"/>
        <v>234.93786160173741</v>
      </c>
      <c r="AQ51" s="3">
        <f t="shared" si="151"/>
        <v>301.60546841348622</v>
      </c>
      <c r="AR51" s="3">
        <f t="shared" si="151"/>
        <v>387.1690246247361</v>
      </c>
      <c r="AS51" s="3">
        <f t="shared" si="151"/>
        <v>496.96998407093008</v>
      </c>
      <c r="AT51" s="3">
        <f t="shared" si="151"/>
        <v>637.85043602745395</v>
      </c>
      <c r="AU51" s="3">
        <f t="shared" si="151"/>
        <v>818.5686970345472</v>
      </c>
      <c r="AV51" s="3">
        <f t="shared" si="151"/>
        <v>1050.3261139485089</v>
      </c>
      <c r="AW51" s="3">
        <f t="shared" si="151"/>
        <v>1347.4323095589759</v>
      </c>
      <c r="AX51" s="3">
        <f t="shared" si="151"/>
        <v>1728.1410922886746</v>
      </c>
      <c r="AY51" s="3">
        <f t="shared" si="151"/>
        <v>2215.693967935485</v>
      </c>
      <c r="AZ51" s="3">
        <f t="shared" si="151"/>
        <v>2839.6115561970132</v>
      </c>
      <c r="BA51" s="3">
        <f t="shared" si="151"/>
        <v>3637.2732984810441</v>
      </c>
      <c r="BB51" s="3">
        <f t="shared" si="151"/>
        <v>4655.8193779581025</v>
      </c>
      <c r="BC51" s="3">
        <f t="shared" si="151"/>
        <v>5954.3904734961907</v>
      </c>
      <c r="BD51" s="3">
        <f t="shared" si="151"/>
        <v>7606.6826820810584</v>
      </c>
      <c r="BE51" s="3">
        <f t="shared" si="151"/>
        <v>9703.7247594840901</v>
      </c>
      <c r="BF51" s="3">
        <f t="shared" si="151"/>
        <v>12356.666595852254</v>
      </c>
      <c r="BG51" s="3">
        <f t="shared" si="151"/>
        <v>15699.182101026017</v>
      </c>
      <c r="BH51" s="3">
        <f t="shared" si="151"/>
        <v>19888.817993084187</v>
      </c>
      <c r="BI51" s="3">
        <f t="shared" si="151"/>
        <v>23046.1546785061</v>
      </c>
      <c r="BJ51" s="3">
        <f t="shared" si="151"/>
        <v>26651.10547833388</v>
      </c>
      <c r="BK51" s="3">
        <f t="shared" si="151"/>
        <v>30749.319723725137</v>
      </c>
      <c r="BL51" s="3">
        <f t="shared" si="151"/>
        <v>35385.307823450436</v>
      </c>
      <c r="BM51" s="3">
        <f t="shared" si="151"/>
        <v>38085.682269195124</v>
      </c>
      <c r="BN51" s="3">
        <f t="shared" si="151"/>
        <v>40940.678258153217</v>
      </c>
      <c r="BO51" s="3">
        <f t="shared" ref="BO51:CT51" si="152">BO50*$DA$60/$DA$71</f>
        <v>43951.289826479078</v>
      </c>
      <c r="BP51" s="3">
        <f t="shared" si="152"/>
        <v>47117.2657792631</v>
      </c>
      <c r="BQ51" s="3">
        <f t="shared" si="152"/>
        <v>50436.973310895191</v>
      </c>
      <c r="BR51" s="3">
        <f t="shared" si="152"/>
        <v>53907.275282098191</v>
      </c>
      <c r="BS51" s="3">
        <f t="shared" si="152"/>
        <v>57523.427230205947</v>
      </c>
      <c r="BT51" s="3">
        <f t="shared" si="152"/>
        <v>61279.000350684961</v>
      </c>
      <c r="BU51" s="3">
        <f t="shared" si="152"/>
        <v>65165.836520209821</v>
      </c>
      <c r="BV51" s="3">
        <f t="shared" si="152"/>
        <v>69174.040879925902</v>
      </c>
      <c r="BW51" s="3">
        <f t="shared" si="152"/>
        <v>73292.016529612098</v>
      </c>
      <c r="BX51" s="3">
        <f t="shared" si="152"/>
        <v>77506.544498430419</v>
      </c>
      <c r="BY51" s="3">
        <f t="shared" si="152"/>
        <v>81802.910393170561</v>
      </c>
      <c r="BZ51" s="3">
        <f t="shared" si="152"/>
        <v>86165.077059263218</v>
      </c>
      <c r="CA51" s="3">
        <f t="shared" si="152"/>
        <v>90575.900342304187</v>
      </c>
      <c r="CB51" s="3">
        <f t="shared" si="152"/>
        <v>85874.291076662863</v>
      </c>
      <c r="CC51" s="3">
        <f t="shared" si="152"/>
        <v>81472.97582136518</v>
      </c>
      <c r="CD51" s="3">
        <f t="shared" si="152"/>
        <v>77347.226918545435</v>
      </c>
      <c r="CE51" s="3">
        <f t="shared" si="152"/>
        <v>73474.915002817637</v>
      </c>
      <c r="CF51" s="3">
        <f t="shared" si="152"/>
        <v>69836.1753014102</v>
      </c>
      <c r="CG51" s="3">
        <f t="shared" si="152"/>
        <v>66413.124224684056</v>
      </c>
      <c r="CH51" s="3">
        <f t="shared" si="152"/>
        <v>63189.617607098626</v>
      </c>
      <c r="CI51" s="3">
        <f t="shared" si="152"/>
        <v>60151.043616597904</v>
      </c>
      <c r="CJ51" s="3">
        <f t="shared" si="152"/>
        <v>57284.144658379926</v>
      </c>
      <c r="CK51" s="3">
        <f t="shared" si="152"/>
        <v>54576.863637343347</v>
      </c>
      <c r="CL51" s="3">
        <f t="shared" si="152"/>
        <v>52018.210772626029</v>
      </c>
      <c r="CM51" s="3">
        <f t="shared" si="152"/>
        <v>49598.147823415959</v>
      </c>
      <c r="CN51" s="3">
        <f t="shared" si="152"/>
        <v>47307.487122652929</v>
      </c>
      <c r="CO51" s="3">
        <f t="shared" si="152"/>
        <v>45137.8032512836</v>
      </c>
      <c r="CP51" s="3">
        <f t="shared" si="152"/>
        <v>43081.355541219033</v>
      </c>
      <c r="CQ51" s="3">
        <f t="shared" si="152"/>
        <v>41131.019886291731</v>
      </c>
      <c r="CR51" s="3">
        <f t="shared" si="152"/>
        <v>39280.228580012481</v>
      </c>
      <c r="CS51" s="3">
        <f t="shared" si="152"/>
        <v>37522.917096777026</v>
      </c>
      <c r="CT51" s="3">
        <f t="shared" si="152"/>
        <v>35853.476897271787</v>
      </c>
      <c r="CU51" s="3">
        <f t="shared" ref="CU51:DZ51" si="153">CU50*$DA$60/$DA$71</f>
        <v>34266.713475459866</v>
      </c>
      <c r="CV51" s="3">
        <f t="shared" si="153"/>
        <v>32757.808978712357</v>
      </c>
      <c r="CW51" s="3">
        <f t="shared" si="153"/>
        <v>31322.288828414006</v>
      </c>
      <c r="CX51" s="3">
        <f t="shared" si="153"/>
        <v>29955.991848961334</v>
      </c>
      <c r="CY51" s="3">
        <f t="shared" si="153"/>
        <v>28655.043481114088</v>
      </c>
      <c r="CZ51" s="3">
        <f t="shared" si="153"/>
        <v>27415.831713291784</v>
      </c>
      <c r="DA51" s="3">
        <f t="shared" si="153"/>
        <v>26234.98541336794</v>
      </c>
      <c r="DB51" s="3">
        <f t="shared" si="153"/>
        <v>25109.354785232226</v>
      </c>
      <c r="DC51" s="3">
        <f t="shared" si="153"/>
        <v>24035.993710036917</v>
      </c>
      <c r="DD51" s="3">
        <f t="shared" si="153"/>
        <v>23012.143762585729</v>
      </c>
      <c r="DE51" s="3">
        <f t="shared" si="153"/>
        <v>22035.219719560406</v>
      </c>
      <c r="DF51" s="3">
        <f t="shared" si="153"/>
        <v>21102.796398876912</v>
      </c>
      <c r="DG51" s="3">
        <f t="shared" si="153"/>
        <v>20212.596688972561</v>
      </c>
      <c r="DH51" s="3">
        <f t="shared" si="153"/>
        <v>19362.480643709114</v>
      </c>
      <c r="DI51" s="3">
        <f t="shared" si="153"/>
        <v>18550.435533222222</v>
      </c>
      <c r="DJ51" s="3">
        <f t="shared" si="153"/>
        <v>17774.566753779567</v>
      </c>
      <c r="DK51" s="3">
        <f t="shared" si="153"/>
        <v>17033.089510802449</v>
      </c>
      <c r="DL51" s="3">
        <f t="shared" si="153"/>
        <v>16324.321198890093</v>
      </c>
      <c r="DM51" s="3">
        <f t="shared" si="153"/>
        <v>15646.674411157877</v>
      </c>
      <c r="DN51" s="3">
        <f t="shared" si="153"/>
        <v>14998.65051762712</v>
      </c>
      <c r="DO51" s="3">
        <f t="shared" si="153"/>
        <v>14378.833758925904</v>
      </c>
      <c r="DP51" s="3">
        <f t="shared" si="153"/>
        <v>13785.885807298801</v>
      </c>
      <c r="DQ51" s="3">
        <f t="shared" si="153"/>
        <v>13218.540751981283</v>
      </c>
      <c r="DR51" s="3">
        <f t="shared" si="153"/>
        <v>12675.600470460869</v>
      </c>
      <c r="DS51" s="3">
        <f t="shared" si="153"/>
        <v>12155.930351097095</v>
      </c>
      <c r="DT51" s="3">
        <f t="shared" si="153"/>
        <v>11658.455336072175</v>
      </c>
      <c r="DU51" s="3">
        <f t="shared" si="153"/>
        <v>11182.156256749708</v>
      </c>
      <c r="DV51" s="3">
        <f t="shared" si="153"/>
        <v>10726.066436278757</v>
      </c>
      <c r="DW51" s="3">
        <f t="shared" si="153"/>
        <v>10289.268536737491</v>
      </c>
      <c r="DX51" s="3">
        <f t="shared" si="153"/>
        <v>9870.891630300519</v>
      </c>
      <c r="DY51" s="3">
        <f t="shared" si="153"/>
        <v>9470.1084758691886</v>
      </c>
      <c r="DZ51" s="3">
        <f t="shared" si="153"/>
        <v>9086.1329843518943</v>
      </c>
      <c r="EA51" s="3">
        <f t="shared" ref="EA51:EG51" si="154">EA50*$DA$60/$DA$71</f>
        <v>8718.2178573461533</v>
      </c>
      <c r="EB51" s="3">
        <f t="shared" si="154"/>
        <v>8365.6523853766867</v>
      </c>
      <c r="EC51" s="3">
        <f t="shared" si="154"/>
        <v>8027.7603931026715</v>
      </c>
      <c r="ED51" s="3">
        <f t="shared" si="154"/>
        <v>7703.8983200388075</v>
      </c>
      <c r="EE51" s="3">
        <f t="shared" si="154"/>
        <v>7393.4534263527394</v>
      </c>
      <c r="EF51" s="3">
        <f t="shared" si="154"/>
        <v>7095.8421142187963</v>
      </c>
      <c r="EG51" s="3">
        <f t="shared" si="154"/>
        <v>6810.5083560351395</v>
      </c>
    </row>
    <row r="52" spans="1:137" x14ac:dyDescent="0.25">
      <c r="A52" t="s">
        <v>62</v>
      </c>
      <c r="AJ52">
        <f t="shared" ref="AJ52:AM52" si="155">LN(AJ50/AI50)*10+1</f>
        <v>3.4996500000000008</v>
      </c>
      <c r="AK52">
        <f t="shared" si="155"/>
        <v>3.499550606833195</v>
      </c>
      <c r="AL52">
        <f t="shared" si="155"/>
        <v>3.4994229936825891</v>
      </c>
      <c r="AM52">
        <f t="shared" si="155"/>
        <v>3.4992591519714873</v>
      </c>
      <c r="AN52">
        <f>LN(AN50/AM50)*10+1</f>
        <v>3.4990488027733559</v>
      </c>
      <c r="AO52">
        <f t="shared" ref="AO52:CZ52" si="156">LN(AO50/AN50)*10+1</f>
        <v>3.498778754754742</v>
      </c>
      <c r="AP52">
        <f t="shared" si="156"/>
        <v>3.4984320815580658</v>
      </c>
      <c r="AQ52">
        <f t="shared" si="156"/>
        <v>3.4979870685052483</v>
      </c>
      <c r="AR52">
        <f t="shared" si="156"/>
        <v>3.4974158650197125</v>
      </c>
      <c r="AS52">
        <f t="shared" si="156"/>
        <v>3.4966827623349177</v>
      </c>
      <c r="AT52">
        <f t="shared" si="156"/>
        <v>3.4957419952405182</v>
      </c>
      <c r="AU52">
        <f t="shared" si="156"/>
        <v>3.4945349411845861</v>
      </c>
      <c r="AV52">
        <f t="shared" si="156"/>
        <v>3.4929865595113325</v>
      </c>
      <c r="AW52">
        <f t="shared" si="156"/>
        <v>3.4910008778486659</v>
      </c>
      <c r="AX52">
        <f t="shared" si="156"/>
        <v>3.4884552923293604</v>
      </c>
      <c r="AY52">
        <f t="shared" si="156"/>
        <v>3.4851934055740257</v>
      </c>
      <c r="AZ52">
        <f t="shared" si="156"/>
        <v>3.4810160859540407</v>
      </c>
      <c r="BA52">
        <f t="shared" si="156"/>
        <v>3.4756704028232805</v>
      </c>
      <c r="BB52">
        <f t="shared" si="156"/>
        <v>3.4688360916898802</v>
      </c>
      <c r="BC52">
        <f t="shared" si="156"/>
        <v>3.4601092586955851</v>
      </c>
      <c r="BD52">
        <f t="shared" si="156"/>
        <v>3.4489831905575605</v>
      </c>
      <c r="BE52">
        <f t="shared" si="156"/>
        <v>3.4348264641682165</v>
      </c>
      <c r="BF52">
        <f t="shared" si="156"/>
        <v>3.4168591513875293</v>
      </c>
      <c r="BG52">
        <f t="shared" si="156"/>
        <v>3.3941289275753173</v>
      </c>
      <c r="BH52">
        <f t="shared" si="156"/>
        <v>3.3654904838345376</v>
      </c>
      <c r="BI52">
        <f t="shared" si="156"/>
        <v>2.4734126639363061</v>
      </c>
      <c r="BJ52">
        <f t="shared" si="156"/>
        <v>2.4533170081661764</v>
      </c>
      <c r="BK52">
        <f t="shared" si="156"/>
        <v>2.4303724008722929</v>
      </c>
      <c r="BL52">
        <f t="shared" si="156"/>
        <v>2.4042882955160696</v>
      </c>
      <c r="BM52">
        <f t="shared" si="156"/>
        <v>1.7354171729141834</v>
      </c>
      <c r="BN52">
        <f t="shared" si="156"/>
        <v>1.7228572917711844</v>
      </c>
      <c r="BO52">
        <f t="shared" si="156"/>
        <v>1.7095782406597522</v>
      </c>
      <c r="BP52">
        <f t="shared" si="156"/>
        <v>1.6955753961559119</v>
      </c>
      <c r="BQ52">
        <f t="shared" si="156"/>
        <v>1.6808499266080781</v>
      </c>
      <c r="BR52">
        <f t="shared" si="156"/>
        <v>1.6654094264609518</v>
      </c>
      <c r="BS52">
        <f t="shared" si="156"/>
        <v>1.6492684870600081</v>
      </c>
      <c r="BT52">
        <f t="shared" si="156"/>
        <v>1.6324491756734618</v>
      </c>
      <c r="BU52">
        <f t="shared" si="156"/>
        <v>1.6149813937177437</v>
      </c>
      <c r="BV52">
        <f t="shared" si="156"/>
        <v>1.5969030859525133</v>
      </c>
      <c r="BW52">
        <f t="shared" si="156"/>
        <v>1.5782602749770887</v>
      </c>
      <c r="BX52">
        <f t="shared" si="156"/>
        <v>1.5591068998622686</v>
      </c>
      <c r="BY52">
        <f t="shared" si="156"/>
        <v>1.539504444193347</v>
      </c>
      <c r="BZ52">
        <f t="shared" si="156"/>
        <v>1.5195213470085083</v>
      </c>
      <c r="CA52">
        <f t="shared" si="156"/>
        <v>1.4992321997243567</v>
      </c>
      <c r="CB52">
        <f t="shared" si="156"/>
        <v>0.46696318187177011</v>
      </c>
      <c r="CC52">
        <f t="shared" si="156"/>
        <v>0.47386885031579562</v>
      </c>
      <c r="CD52">
        <f t="shared" si="156"/>
        <v>0.48033345044597575</v>
      </c>
      <c r="CE52">
        <f t="shared" si="156"/>
        <v>0.48639330195562491</v>
      </c>
      <c r="CF52">
        <f t="shared" si="156"/>
        <v>0.49208090819659711</v>
      </c>
      <c r="CG52">
        <f t="shared" si="156"/>
        <v>0.49742544631371799</v>
      </c>
      <c r="CH52">
        <f t="shared" si="156"/>
        <v>0.50245318351331691</v>
      </c>
      <c r="CI52">
        <f t="shared" si="156"/>
        <v>0.50718783215603502</v>
      </c>
      <c r="CJ52">
        <f t="shared" si="156"/>
        <v>0.51165085392910903</v>
      </c>
      <c r="CK52">
        <f t="shared" si="156"/>
        <v>0.51586172143200071</v>
      </c>
      <c r="CL52">
        <f t="shared" si="156"/>
        <v>0.51983814398431827</v>
      </c>
      <c r="CM52">
        <f t="shared" si="156"/>
        <v>0.52359626324706099</v>
      </c>
      <c r="CN52">
        <f t="shared" si="156"/>
        <v>0.52715082327038021</v>
      </c>
      <c r="CO52">
        <f t="shared" si="156"/>
        <v>0.53051531879169711</v>
      </c>
      <c r="CP52">
        <f t="shared" si="156"/>
        <v>0.53370212496751535</v>
      </c>
      <c r="CQ52">
        <f t="shared" si="156"/>
        <v>0.53672261120016729</v>
      </c>
      <c r="CR52">
        <f t="shared" si="156"/>
        <v>0.53958724129308488</v>
      </c>
      <c r="CS52">
        <f t="shared" si="156"/>
        <v>0.54230566181638229</v>
      </c>
      <c r="CT52">
        <f t="shared" si="156"/>
        <v>0.54488678027401205</v>
      </c>
      <c r="CU52">
        <f t="shared" si="156"/>
        <v>0.54733883442261333</v>
      </c>
      <c r="CV52">
        <f t="shared" si="156"/>
        <v>0.54966945389161281</v>
      </c>
      <c r="CW52">
        <f t="shared" si="156"/>
        <v>0.55188571508634732</v>
      </c>
      <c r="CX52">
        <f t="shared" si="156"/>
        <v>0.55399419021530305</v>
      </c>
      <c r="CY52">
        <f t="shared" si="156"/>
        <v>0.55600099116431667</v>
      </c>
      <c r="CZ52">
        <f t="shared" si="156"/>
        <v>0.55791180884046887</v>
      </c>
      <c r="DA52">
        <f t="shared" ref="DA52:EG52" si="157">LN(DA50/CZ50)*10+1</f>
        <v>0.55973194852392805</v>
      </c>
      <c r="DB52">
        <f t="shared" si="157"/>
        <v>0.56146636169395192</v>
      </c>
      <c r="DC52">
        <f t="shared" si="157"/>
        <v>0.56311967473405211</v>
      </c>
      <c r="DD52">
        <f t="shared" si="157"/>
        <v>0.56469621486897925</v>
      </c>
      <c r="DE52">
        <f t="shared" si="157"/>
        <v>0.56620003364124438</v>
      </c>
      <c r="DF52">
        <f t="shared" si="157"/>
        <v>0.56763492819648376</v>
      </c>
      <c r="DG52">
        <f t="shared" si="157"/>
        <v>0.56900446061364507</v>
      </c>
      <c r="DH52">
        <f t="shared" si="157"/>
        <v>0.57031197548743351</v>
      </c>
      <c r="DI52">
        <f t="shared" si="157"/>
        <v>0.57156061594559238</v>
      </c>
      <c r="DJ52">
        <f t="shared" si="157"/>
        <v>0.57275333826209729</v>
      </c>
      <c r="DK52">
        <f t="shared" si="157"/>
        <v>0.57389292520864654</v>
      </c>
      <c r="DL52">
        <f t="shared" si="157"/>
        <v>0.57498199827054575</v>
      </c>
      <c r="DM52">
        <f t="shared" si="157"/>
        <v>0.57602302883883982</v>
      </c>
      <c r="DN52">
        <f t="shared" si="157"/>
        <v>0.57701834847810318</v>
      </c>
      <c r="DO52">
        <f t="shared" si="157"/>
        <v>0.57797015835844257</v>
      </c>
      <c r="DP52">
        <f t="shared" si="157"/>
        <v>0.57888053793058769</v>
      </c>
      <c r="DQ52">
        <f t="shared" si="157"/>
        <v>0.57975145291461572</v>
      </c>
      <c r="DR52">
        <f t="shared" si="157"/>
        <v>0.58058476266538883</v>
      </c>
      <c r="DS52">
        <f t="shared" si="157"/>
        <v>0.58138222697117126</v>
      </c>
      <c r="DT52">
        <f t="shared" si="157"/>
        <v>0.58214551233620959</v>
      </c>
      <c r="DU52">
        <f t="shared" si="157"/>
        <v>0.58287619779279631</v>
      </c>
      <c r="DV52">
        <f t="shared" si="157"/>
        <v>0.5835757802838436</v>
      </c>
      <c r="DW52">
        <f t="shared" si="157"/>
        <v>0.58424567965295682</v>
      </c>
      <c r="DX52">
        <f t="shared" si="157"/>
        <v>0.58488724327529362</v>
      </c>
      <c r="DY52">
        <f t="shared" si="157"/>
        <v>0.5855017503594121</v>
      </c>
      <c r="DZ52">
        <f t="shared" si="157"/>
        <v>0.58609041594731481</v>
      </c>
      <c r="EA52">
        <f t="shared" si="157"/>
        <v>0.5866543946374273</v>
      </c>
      <c r="EB52">
        <f t="shared" si="157"/>
        <v>0.58719478405285708</v>
      </c>
      <c r="EC52">
        <f t="shared" si="157"/>
        <v>0.58771262807533475</v>
      </c>
      <c r="ED52">
        <f t="shared" si="157"/>
        <v>0.58820891986325186</v>
      </c>
      <c r="EE52">
        <f t="shared" si="157"/>
        <v>0.58868460467068906</v>
      </c>
      <c r="EF52">
        <f t="shared" si="157"/>
        <v>0.58914058248271362</v>
      </c>
      <c r="EG52">
        <f t="shared" si="157"/>
        <v>0.58957771048095065</v>
      </c>
    </row>
    <row r="53" spans="1:137" x14ac:dyDescent="0.25">
      <c r="A53" t="s">
        <v>63</v>
      </c>
      <c r="AJ53">
        <f>LN(AJ49/AI49)*10+1</f>
        <v>5.0546510810816443</v>
      </c>
      <c r="AK53">
        <f t="shared" ref="AK53:CV53" si="158">LN(AK49/AJ49)*10+1</f>
        <v>13.992829841302608</v>
      </c>
      <c r="AL53">
        <f t="shared" si="158"/>
        <v>11.678406300013561</v>
      </c>
      <c r="AM53">
        <f t="shared" si="158"/>
        <v>6.9470710774669282</v>
      </c>
      <c r="AN53">
        <f t="shared" si="158"/>
        <v>1.8269171584511341</v>
      </c>
      <c r="AO53">
        <f t="shared" si="158"/>
        <v>6.9306372200296273</v>
      </c>
      <c r="AP53">
        <f t="shared" si="158"/>
        <v>3.6774785755096375</v>
      </c>
      <c r="AQ53">
        <f t="shared" si="158"/>
        <v>3.2716231090912755</v>
      </c>
      <c r="AR53">
        <f t="shared" si="158"/>
        <v>3.7422291907777612</v>
      </c>
      <c r="AS53">
        <f t="shared" si="158"/>
        <v>8.6376474777389873</v>
      </c>
      <c r="AT53">
        <f t="shared" si="158"/>
        <v>3.1094827822039148</v>
      </c>
      <c r="AU53">
        <f t="shared" si="158"/>
        <v>2.8181017861865811</v>
      </c>
      <c r="AV53">
        <f t="shared" si="158"/>
        <v>3.6766203021833861</v>
      </c>
      <c r="AW53">
        <f t="shared" si="158"/>
        <v>2.6388785510511665</v>
      </c>
      <c r="AX53">
        <f t="shared" si="158"/>
        <v>3.4937456346307947</v>
      </c>
      <c r="AY53">
        <f t="shared" si="158"/>
        <v>3.2663260311886568</v>
      </c>
      <c r="AZ53">
        <f t="shared" si="158"/>
        <v>4.3676704794410295</v>
      </c>
      <c r="BA53">
        <f t="shared" si="158"/>
        <v>3.883266693708268</v>
      </c>
      <c r="BB53">
        <f t="shared" si="158"/>
        <v>3.2705745063534608</v>
      </c>
      <c r="BC53">
        <f t="shared" si="158"/>
        <v>3.3608758371050604</v>
      </c>
      <c r="BD53">
        <f t="shared" si="158"/>
        <v>3.2251770379195648</v>
      </c>
      <c r="BE53">
        <f t="shared" si="158"/>
        <v>3.548018170479565</v>
      </c>
      <c r="BF53">
        <f t="shared" si="158"/>
        <v>3.737292415163552</v>
      </c>
      <c r="BG53">
        <f t="shared" si="158"/>
        <v>3.1778231361382017</v>
      </c>
      <c r="BH53">
        <f t="shared" si="158"/>
        <v>3.56803225137027</v>
      </c>
      <c r="BI53">
        <f t="shared" si="158"/>
        <v>2.1873496338176555</v>
      </c>
      <c r="BJ53">
        <f t="shared" si="158"/>
        <v>2.0493905945244295</v>
      </c>
      <c r="BK53">
        <f t="shared" si="158"/>
        <v>2.4999849747309493</v>
      </c>
      <c r="BL53">
        <f t="shared" si="158"/>
        <v>1.3661089307463312</v>
      </c>
      <c r="BM53">
        <f t="shared" si="158"/>
        <v>2.2781983137353548</v>
      </c>
      <c r="BN53">
        <f t="shared" si="158"/>
        <v>2.2390071577040462</v>
      </c>
      <c r="BO53">
        <f t="shared" si="158"/>
        <v>2.4351481482296498</v>
      </c>
      <c r="BP53">
        <f t="shared" si="158"/>
        <v>2.0629255119733667</v>
      </c>
      <c r="BQ53">
        <f t="shared" si="158"/>
        <v>1.7695193007917724</v>
      </c>
      <c r="BR53">
        <f t="shared" si="158"/>
        <v>1.0108135806331335</v>
      </c>
      <c r="BS53">
        <f t="shared" si="158"/>
        <v>1.4074007990254582</v>
      </c>
      <c r="BT53">
        <f t="shared" si="158"/>
        <v>1.6034509790487845</v>
      </c>
      <c r="BU53">
        <f t="shared" si="158"/>
        <v>1.4845550990089529</v>
      </c>
      <c r="BV53">
        <f t="shared" si="158"/>
        <v>1.6421498357300763</v>
      </c>
      <c r="BW53">
        <f t="shared" si="158"/>
        <v>1.4401827739992576</v>
      </c>
      <c r="BX53">
        <f t="shared" si="158"/>
        <v>1.2304446338028985</v>
      </c>
      <c r="BY53">
        <f t="shared" si="158"/>
        <v>1.4241582099897658</v>
      </c>
      <c r="BZ53">
        <f t="shared" si="158"/>
        <v>0.53667528249782159</v>
      </c>
      <c r="CA53">
        <f t="shared" si="158"/>
        <v>0.26665758193441813</v>
      </c>
      <c r="CB53">
        <f t="shared" si="158"/>
        <v>0.77694824012671804</v>
      </c>
      <c r="CC53">
        <f t="shared" si="158"/>
        <v>1.3574943966790394</v>
      </c>
      <c r="CD53">
        <f t="shared" si="158"/>
        <v>0.94782051311754034</v>
      </c>
      <c r="CE53">
        <f t="shared" si="158"/>
        <v>0.89993209382683692</v>
      </c>
      <c r="CF53">
        <f t="shared" si="158"/>
        <v>0.69252553833774166</v>
      </c>
      <c r="CG53">
        <f t="shared" si="158"/>
        <v>0.66477489552895497</v>
      </c>
      <c r="CH53">
        <f t="shared" si="158"/>
        <v>0.63550952434558683</v>
      </c>
      <c r="CI53">
        <f t="shared" si="158"/>
        <v>0.70379155353308742</v>
      </c>
      <c r="CJ53">
        <f t="shared" si="158"/>
        <v>0.50884075753954228</v>
      </c>
      <c r="CK53">
        <f t="shared" si="158"/>
        <v>0.97307758523130494</v>
      </c>
      <c r="CL53">
        <f t="shared" si="158"/>
        <v>0.87163717992373901</v>
      </c>
      <c r="CM53">
        <f t="shared" si="158"/>
        <v>0.5380815219630749</v>
      </c>
      <c r="CN53">
        <f t="shared" si="158"/>
        <v>0.48689058831455401</v>
      </c>
      <c r="CO53">
        <f t="shared" si="158"/>
        <v>0.52509673715411675</v>
      </c>
      <c r="CP53">
        <f t="shared" si="158"/>
        <v>0.62761949857671528</v>
      </c>
      <c r="CQ53">
        <f t="shared" si="158"/>
        <v>0.59393593633775477</v>
      </c>
      <c r="CR53">
        <f t="shared" si="158"/>
        <v>0.60224688824254191</v>
      </c>
      <c r="CS53">
        <f t="shared" si="158"/>
        <v>0.61507790157202513</v>
      </c>
      <c r="CT53">
        <f t="shared" si="158"/>
        <v>0.69981989167360203</v>
      </c>
      <c r="CU53">
        <f t="shared" si="158"/>
        <v>0.47950044055348018</v>
      </c>
      <c r="CV53">
        <f t="shared" si="158"/>
        <v>0.62680346249411778</v>
      </c>
      <c r="CW53">
        <f t="shared" ref="CW53:CY53" si="159">LN(CW49/CV49)*10+1</f>
        <v>0.41362820355942886</v>
      </c>
      <c r="CX53">
        <f t="shared" si="159"/>
        <v>0.22743348673021158</v>
      </c>
      <c r="CY53">
        <f t="shared" si="159"/>
        <v>0.56836040709063829</v>
      </c>
    </row>
    <row r="54" spans="1:137" x14ac:dyDescent="0.25"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</row>
    <row r="59" spans="1:137" x14ac:dyDescent="0.25">
      <c r="CZ59" s="9" t="s">
        <v>17</v>
      </c>
      <c r="DA59" s="15">
        <v>1E-4</v>
      </c>
      <c r="DF59" s="9"/>
    </row>
    <row r="60" spans="1:137" x14ac:dyDescent="0.25">
      <c r="CZ60" t="s">
        <v>2</v>
      </c>
      <c r="DA60" s="16">
        <v>81700000</v>
      </c>
    </row>
    <row r="61" spans="1:137" x14ac:dyDescent="0.25">
      <c r="CZ61" t="s">
        <v>4</v>
      </c>
      <c r="DA61" s="16">
        <v>10</v>
      </c>
    </row>
    <row r="62" spans="1:137" ht="15.75" thickBot="1" x14ac:dyDescent="0.3"/>
    <row r="63" spans="1:137" x14ac:dyDescent="0.25">
      <c r="CZ63" s="37" t="s">
        <v>60</v>
      </c>
      <c r="DA63" s="38"/>
      <c r="DB63" s="39"/>
      <c r="DD63" s="37" t="s">
        <v>61</v>
      </c>
      <c r="DE63" s="38"/>
      <c r="DF63" s="39"/>
    </row>
    <row r="64" spans="1:137" x14ac:dyDescent="0.25">
      <c r="CZ64" s="21" t="s">
        <v>15</v>
      </c>
      <c r="DA64" s="22" t="s">
        <v>16</v>
      </c>
      <c r="DB64" s="23" t="s">
        <v>7</v>
      </c>
      <c r="DD64" s="21" t="s">
        <v>15</v>
      </c>
      <c r="DE64" s="22" t="s">
        <v>16</v>
      </c>
      <c r="DF64" s="23" t="s">
        <v>7</v>
      </c>
    </row>
    <row r="65" spans="104:110" x14ac:dyDescent="0.25">
      <c r="CZ65" s="24">
        <v>43852</v>
      </c>
      <c r="DA65" s="25">
        <v>3.5</v>
      </c>
      <c r="DB65" s="26">
        <v>1</v>
      </c>
      <c r="DD65" s="21" t="s">
        <v>59</v>
      </c>
      <c r="DE65" s="22" t="s">
        <v>59</v>
      </c>
      <c r="DF65" s="26" t="s">
        <v>59</v>
      </c>
    </row>
    <row r="66" spans="104:110" x14ac:dyDescent="0.25">
      <c r="CZ66" s="24">
        <v>43910</v>
      </c>
      <c r="DA66" s="25">
        <v>2.6</v>
      </c>
      <c r="DB66" s="27">
        <f>DA66/DA65</f>
        <v>0.74285714285714288</v>
      </c>
      <c r="DD66" s="21" t="s">
        <v>59</v>
      </c>
      <c r="DE66" s="22" t="s">
        <v>59</v>
      </c>
      <c r="DF66" s="26" t="s">
        <v>59</v>
      </c>
    </row>
    <row r="67" spans="104:110" x14ac:dyDescent="0.25">
      <c r="CZ67" s="24">
        <v>43919</v>
      </c>
      <c r="DA67" s="25">
        <v>2.06</v>
      </c>
      <c r="DB67" s="27">
        <f>DA67/DA65</f>
        <v>0.58857142857142863</v>
      </c>
      <c r="DD67" s="24">
        <v>43918</v>
      </c>
      <c r="DE67" s="25">
        <v>1.9</v>
      </c>
      <c r="DF67" s="26">
        <f>DE67/DA65</f>
        <v>0.54285714285714282</v>
      </c>
    </row>
    <row r="68" spans="104:110" ht="15.75" thickBot="1" x14ac:dyDescent="0.3">
      <c r="CZ68" s="28">
        <v>43928</v>
      </c>
      <c r="DA68" s="29">
        <v>1.78</v>
      </c>
      <c r="DB68" s="30">
        <f>DA68/DA65</f>
        <v>0.50857142857142856</v>
      </c>
      <c r="DD68" s="28">
        <v>43927</v>
      </c>
      <c r="DE68" s="29">
        <v>0.6</v>
      </c>
      <c r="DF68" s="31">
        <f>DE68/DA65</f>
        <v>0.17142857142857143</v>
      </c>
    </row>
    <row r="71" spans="104:110" x14ac:dyDescent="0.25">
      <c r="CZ71" t="s">
        <v>3</v>
      </c>
      <c r="DA71" s="17">
        <v>200</v>
      </c>
      <c r="DB71" s="36">
        <f>SLOPE(Base!$AP$10:$FU$10,Base!$AP$3:$FU$3)</f>
        <v>199.98998784063318</v>
      </c>
    </row>
    <row r="73" spans="104:110" x14ac:dyDescent="0.25">
      <c r="CZ73" t="s">
        <v>29</v>
      </c>
      <c r="DA73">
        <f t="array" ref="DA73:DC73">LINEST(Base!$AK$6:$BT$6,Base!$AK$2:$BT$2^{1;2},TRUE,FALSE)</f>
        <v>-5.8021068405878827E-3</v>
      </c>
      <c r="DB73">
        <v>0.80605438218309688</v>
      </c>
      <c r="DC73">
        <v>-19.305774638789924</v>
      </c>
    </row>
    <row r="74" spans="104:110" x14ac:dyDescent="0.25">
      <c r="CZ74" t="s">
        <v>20</v>
      </c>
      <c r="DA74">
        <f>SLOPE(BT6:EG6,BT2:EG2)</f>
        <v>-5.7540519353916221E-2</v>
      </c>
      <c r="DB74" t="s">
        <v>21</v>
      </c>
      <c r="DC74">
        <f>INTERCEPT(BT6:EG6,BT2:EG2)</f>
        <v>12.731318178879441</v>
      </c>
    </row>
    <row r="75" spans="104:110" x14ac:dyDescent="0.25">
      <c r="CZ75" t="s">
        <v>28</v>
      </c>
      <c r="DA75">
        <f t="array" ref="DA75:DC75">LINEST(Base!$BC$26:$CJ$26,Base!$BC$2:$CJ$2^{1;2},TRUE,FALSE)</f>
        <v>-5.7867207462461694E-3</v>
      </c>
      <c r="DB75">
        <v>0.92981836429521358</v>
      </c>
      <c r="DC75">
        <v>-31.856888081953358</v>
      </c>
    </row>
    <row r="76" spans="104:110" x14ac:dyDescent="0.25">
      <c r="CZ76" t="s">
        <v>31</v>
      </c>
      <c r="DA76">
        <f>SLOPE(CE26:ER26,CE2:ER2)</f>
        <v>-3.6511736453122924E-2</v>
      </c>
      <c r="DB76" t="s">
        <v>32</v>
      </c>
      <c r="DC76">
        <f>INTERCEPT(CE26:ER26,CE2:ER2)</f>
        <v>8.490163992217699</v>
      </c>
    </row>
    <row r="77" spans="104:110" x14ac:dyDescent="0.25">
      <c r="CZ77" t="s">
        <v>33</v>
      </c>
      <c r="DA77">
        <v>1</v>
      </c>
      <c r="DB77" t="s">
        <v>34</v>
      </c>
      <c r="DC77">
        <f>INTERCEPT(Base!$AW$24:$CX$24,Base!$AL$4:$CM$4)</f>
        <v>-3.0763107640469896</v>
      </c>
    </row>
    <row r="78" spans="104:110" x14ac:dyDescent="0.25">
      <c r="CZ78" t="s">
        <v>38</v>
      </c>
      <c r="DA78">
        <f>SLOPE(BH41:EG41,BH2:EG2)</f>
        <v>8.2908276144781509E-2</v>
      </c>
      <c r="DB78" t="s">
        <v>39</v>
      </c>
      <c r="DC78">
        <f>INTERCEPT(BH41:EG41,BH2:EG2)</f>
        <v>-3.6353180026211707</v>
      </c>
    </row>
  </sheetData>
  <mergeCells count="2">
    <mergeCell ref="CZ63:DB63"/>
    <mergeCell ref="DD63:DF63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2020-05-04T07:02:32Z</dcterms:modified>
</cp:coreProperties>
</file>